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kapitulace" sheetId="1" r:id="rId1"/>
    <sheet name="000" sheetId="2" r:id="rId2"/>
    <sheet name="001" sheetId="3" r:id="rId3"/>
    <sheet name="SO 201" sheetId="4" r:id="rId4"/>
    <sheet name="SO 340" sheetId="5" r:id="rId5"/>
    <sheet name="SO 440 " sheetId="6" r:id="rId6"/>
    <sheet name="SO 460" sheetId="7" r:id="rId7"/>
  </sheets>
  <definedNames/>
  <calcPr fullCalcOnLoad="1"/>
</workbook>
</file>

<file path=xl/sharedStrings.xml><?xml version="1.0" encoding="utf-8"?>
<sst xmlns="http://schemas.openxmlformats.org/spreadsheetml/2006/main" count="1098" uniqueCount="505">
  <si>
    <t>Soupis objektů s DPH</t>
  </si>
  <si>
    <t>Stavba:O15-001 - Nový most přes Knapovecký potok v ulici Třebovská v Ústí nad Orlicí</t>
  </si>
  <si>
    <t>Varianta:O15-001/Most přes Knapovecký potok (po opravě k soutěži)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</si>
  <si>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</si>
  <si>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</si>
  <si>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</si>
  <si>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</si>
  <si>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</si>
  <si>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</si>
  <si>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</si>
  <si>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</si>
  <si>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</si>
  <si>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</si>
  <si>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</si>
  <si>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Ing. Ivan Šír,  projektování dopravních staveb a.s.</t>
  </si>
  <si>
    <t>Příloha k formuláři pro ocenění nabídky</t>
  </si>
  <si>
    <t>Stavba</t>
  </si>
  <si>
    <t>číslo a název SO</t>
  </si>
  <si>
    <t>číslo a název rozpočtu:</t>
  </si>
  <si>
    <t>O15-001</t>
  </si>
  <si>
    <t>Nový most přes Knapovecký potok v ulici Třebovská v Ústí nad Orlicí</t>
  </si>
  <si>
    <t>000</t>
  </si>
  <si>
    <t>Všeobecné a přípravné položky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</si>
  <si>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</si>
  <si>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</si>
  <si>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</si>
  <si>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</si>
  <si>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</si>
  <si>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</si>
  <si>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</si>
  <si>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</si>
  <si>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</si>
  <si>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</si>
  <si>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</si>
  <si>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</si>
  <si>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</si>
  <si>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</si>
  <si>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</si>
  <si>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</si>
  <si>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</si>
  <si>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</si>
  <si>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</si>
  <si>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</si>
  <si>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02730</t>
  </si>
  <si>
    <t/>
  </si>
  <si>
    <t xml:space="preserve">POMOC PRÁCE ZŘÍZ NEBO ZAJIŠŤ OCHRANU INŽENÝRSKÝCH SÍTÍ
zajištění a ochránění sdělovacího vedení Cetin, a vedení VOS  </t>
  </si>
  <si>
    <t xml:space="preserve">KČ        </t>
  </si>
  <si>
    <t>02910</t>
  </si>
  <si>
    <t>OSTATNÍ POŽADAVKY - ZEMĚMĚŘIČSKÁ MĚŘENÍ
veškeré geodetické práce behem stavby, vytýčení stavby, zaměření skutečného
provedení stavby</t>
  </si>
  <si>
    <t>02911</t>
  </si>
  <si>
    <t>a</t>
  </si>
  <si>
    <t>OSTATNÍ POŽADAVKY - GEODETICKÉ ZAMĚŘENÍ
GEOMETRICKÝ ODDĚLOVACÍ PLÁN pro majetkové vypořádání vlastnických vztahů
4x tiskem</t>
  </si>
  <si>
    <t xml:space="preserve">SOUB      </t>
  </si>
  <si>
    <t>02940</t>
  </si>
  <si>
    <t>b</t>
  </si>
  <si>
    <t xml:space="preserve">OSTATNÍ POŽADAVKY - VYPRACOVÁNÍ DOKUMENTACE
Povodňový a havarijní plán </t>
  </si>
  <si>
    <t>1=1,000 [A]</t>
  </si>
  <si>
    <t>029412</t>
  </si>
  <si>
    <t>OSTATNÍ POŽADAVKY - VYPRACOVÁNÍ MOSTNÍHO LISTU</t>
  </si>
  <si>
    <t xml:space="preserve">KUS       </t>
  </si>
  <si>
    <t>02943</t>
  </si>
  <si>
    <t>OSTATNÍ POŽADAVKY - VYPRACOVÁNÍ RDS
realizační dokumentace stavby v podrobnostech dle TKP</t>
  </si>
  <si>
    <t>02944</t>
  </si>
  <si>
    <t xml:space="preserve">OSTAT POŽADAVKY - DOKUMENTACE SKUTEČ PROVEDENÍ V DIGIT FORMĚ
zaměření skutečného provedení stavby  (3x tištěná forma a 3xCD)       </t>
  </si>
  <si>
    <t>02953</t>
  </si>
  <si>
    <t>OSTATNÍ POŽADAVKY - HLAVNÍ MOSTNÍ PROHLÍDKA</t>
  </si>
  <si>
    <t>02990</t>
  </si>
  <si>
    <t>OSTATNÍ POŽADAVKY - INFORMAČNÍ TABULE</t>
  </si>
  <si>
    <t>03100</t>
  </si>
  <si>
    <t>ZAŘÍZENÍ STAVENIŠTĚ - ZŘÍZENÍ, PROVOZ, DEMONTÁŽ
veškeré náklady zhotovitele na zařízení staveniště, jeho zabezpečení, zřízení,
provoz a demontáž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</si>
  <si>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</si>
  <si>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</si>
  <si>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</si>
  <si>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</si>
  <si>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</si>
  <si>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</si>
  <si>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</si>
  <si>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001</t>
  </si>
  <si>
    <t>Dopravně inženýrská opatření</t>
  </si>
  <si>
    <t>027121</t>
  </si>
  <si>
    <t>PROVIZORNÍ PŘÍSTUPOVÉ CESTY - ZŘÍZENÍ
provizorní chodník pro pěší š. 1,5 m
uvažováno zpevnění ŠD tl. 100 mm na geotextílií</t>
  </si>
  <si>
    <t xml:space="preserve">M2        </t>
  </si>
  <si>
    <t>(5,5+5,5)*1,5=16,500 [A]</t>
  </si>
  <si>
    <t>027123</t>
  </si>
  <si>
    <t>PROVIZORNÍ PŘÍSTUPOVÉ CESTY - ZRUŠENÍ
provizorní chodník pro pěší š. 1,5 m</t>
  </si>
  <si>
    <t>02720</t>
  </si>
  <si>
    <t>POMOC PRÁCE ZŘÍZ NEBO ZAJIŠŤ REGULACI A OCHRANU DOPRAVY
projekt DIO během výstavby, vč. projednání, povolení atd.</t>
  </si>
  <si>
    <t>02742</t>
  </si>
  <si>
    <t>PROVIZORNÍ LÁVKY
provizorní lávka pro pěší v místě stavby
dodávka, montáž, demontáž
vč. provizorního základu/opěry</t>
  </si>
  <si>
    <t>16,0*2,0=32,000 [A]</t>
  </si>
  <si>
    <t>Ostatní konstrukce a práce</t>
  </si>
  <si>
    <t>9</t>
  </si>
  <si>
    <t>914132</t>
  </si>
  <si>
    <t>DOPRAVNÍ ZNAČKY ZÁKLADNÍ VELIKOSTI OCELOVÉ FÓLIE TŘ 2 - MONTÁŽ S PŘEMÍSTĚNÍM
přenosné značení, včetně přesunu ve fázích výstavby</t>
  </si>
  <si>
    <t>Objízdná trasa: 
B1 2+
IS11 19+
E13 2=23,000 [A]</t>
  </si>
  <si>
    <t>914133</t>
  </si>
  <si>
    <t>DOPRAVNÍ ZNAČKY ZÁKLADNÍ VELIKOSTI OCELOVÉ FÓLIE TŘ 2 - DEMONTÁŽ</t>
  </si>
  <si>
    <t>914139</t>
  </si>
  <si>
    <t>DOPRAV ZNAČKY ZÁKLAD VEL OCEL FÓLIE TŘ 2 - NÁJEMNÉ</t>
  </si>
  <si>
    <t xml:space="preserve">KSDEN     </t>
  </si>
  <si>
    <t>23*4*30=2 760,000 [A]</t>
  </si>
  <si>
    <t>914412</t>
  </si>
  <si>
    <t xml:space="preserve">DOPRAVNÍ ZNAČKY 100X150CM OCELOVÉ - MONTÁŽ S PŘEMÍSTĚNÍM
přechodné dopravní značení, včetně přesunu během fází výstavby </t>
  </si>
  <si>
    <t>IP22  7=7,000 [A]</t>
  </si>
  <si>
    <t>914413</t>
  </si>
  <si>
    <t>DOPRAVNÍ ZNAČKY 100X150CM OCELOVÉ - DEMONTÁŽ</t>
  </si>
  <si>
    <t>914419</t>
  </si>
  <si>
    <t xml:space="preserve">DOPRAV ZNAČKY 100X150CM OCEL - NÁJEMNÉ
Odhadovaná doba 4 měsíce </t>
  </si>
  <si>
    <t>7*4*30=840,000 [A]</t>
  </si>
  <si>
    <t>914952</t>
  </si>
  <si>
    <t>SLOUPKY A STOJKY DZ Z JÄKL PROF PRO OCEL STOJAN MONT S PŘESUN
kompletní sloupek vč. podstavce pro přenosné dopr. značení, včetně přesunu ve
fázích výstavby</t>
  </si>
  <si>
    <t>Objízdná trasa: 
B1 2+
IS11 19+
E13 0=21,000 [B]</t>
  </si>
  <si>
    <t>914953</t>
  </si>
  <si>
    <t>SLOUPKY A STOJKY DZ Z JÄKL PROFILŮ PRO OCEL STOJAN DEMONTÁŽ
kompletní sloupek vč. podstavce pro přenosné dopr. značení, včetně přesunu ve
fázích výstavby</t>
  </si>
  <si>
    <t>914959</t>
  </si>
  <si>
    <t>SLOUP A STOJKY DZ Z JÄKL PRO OCEL STOJAN NÁJEMNÉ
kompletní sloupek vč. podstavce pro přenosné dopr. značení, včetně přesunu ve
fázích výstavby</t>
  </si>
  <si>
    <t>21*4*30=2 520,000 [A]</t>
  </si>
  <si>
    <t>916322</t>
  </si>
  <si>
    <t>DOPRAVNÍ ZÁBRANY Z2 S FÓLIÍ TŘ 2 - MONTÁŽ S PŘESUNEM</t>
  </si>
  <si>
    <t>2=2,000 [A]</t>
  </si>
  <si>
    <t>916323</t>
  </si>
  <si>
    <t>DOPRAVNÍ ZÁBRANY Z2 S FÓLIÍ TŘ 2 - DEMONTÁŽ</t>
  </si>
  <si>
    <t>916329</t>
  </si>
  <si>
    <t>DOPRAVNÍ ZÁBRANY Z2 S FÓLIÍ TŘ 2 - NÁJEMNÉ</t>
  </si>
  <si>
    <t xml:space="preserve">2*30*4=240,000 [A]  </t>
  </si>
  <si>
    <t>SO 201</t>
  </si>
  <si>
    <t>Most ev.č. M 02</t>
  </si>
  <si>
    <t>014111</t>
  </si>
  <si>
    <t>POPLATKY ZA SKLÁDKU TYP S-IO (INERTNÍ ODPAD)
suť</t>
  </si>
  <si>
    <t xml:space="preserve">M3        </t>
  </si>
  <si>
    <t>966136: 14,901+
966156: 21,873+
966166: 89,423+
113186:1,456+
113534:(44,7*0,25*0,2)+
113326:42,158=172,046 [A]</t>
  </si>
  <si>
    <t>014121</t>
  </si>
  <si>
    <t>POPLATKY ZA SKLÁDKU TYP S-OO (OSTATNÍ ODPAD)
zemina</t>
  </si>
  <si>
    <t>131736: 546,640+
122736: 39=585,640 [A]</t>
  </si>
  <si>
    <t>014131</t>
  </si>
  <si>
    <t>POPLATKY ZA SKLÁDKU TYP S-NO (NEBEZPEČNÝ ODPAD)
dosavadní izolace + frézink</t>
  </si>
  <si>
    <t xml:space="preserve">položka 113727
70,032*0,005=0,350 [A]
</t>
  </si>
  <si>
    <t>Zemní práce</t>
  </si>
  <si>
    <t>113186</t>
  </si>
  <si>
    <t xml:space="preserve">ODSTRANĚNÍ KRYTU CHODNÍKŮ Z DLAŽDIC, ODVOZ DO 12KM
Zámková dlažba chodníku na mostě a předpolí </t>
  </si>
  <si>
    <t>1,4*13*0,08=1,456 [A]</t>
  </si>
  <si>
    <t>113326</t>
  </si>
  <si>
    <t>ODSTRAN PODKL VOZOVEK A CHODNÍKŮ Z KAMENIVA NESTMEL, ODVOZ DO 12KM
podkladní vrstva komunikace, vč. uložení na trvalou skládku (České Libchavy)</t>
  </si>
  <si>
    <t>Odhadovaná tloušťka vrstvy 0,2 m
27,315*6,4*0,2=34,963 [D]
podkladní vrstva ze štěrkodrti v ploše dotčeného chodníku: 
(1,47*8,5+1,65*8,0)*0,28=7,195 [E]
Celkem: 
d+e=42,158 [F]</t>
  </si>
  <si>
    <t>11333</t>
  </si>
  <si>
    <t xml:space="preserve">ODSTRANĚNÍ PODKLADU VOZOVEK A CHODNÍKŮ S ASFALT POJIVEM
Podkladní vrstva komunikace (obalované kamenivo) </t>
  </si>
  <si>
    <t>Odhadovaná tl. vrstvy 0,1 m 
27,315*6,2*0,1=16,935 [D]</t>
  </si>
  <si>
    <t>113534</t>
  </si>
  <si>
    <t xml:space="preserve">ODSTRANĚNÍ CHODNÍKOVÝCH KAMENNÝCH OBRUBNÍKŮ, ODVOZ DO 5KM
dotčené kamenné obrubníky podél chodníků a na protilehlé straně podél komunikace </t>
  </si>
  <si>
    <t xml:space="preserve">M         </t>
  </si>
  <si>
    <t>24,2+10,5+10=44,700 [A]</t>
  </si>
  <si>
    <t>113726</t>
  </si>
  <si>
    <t xml:space="preserve">FRÉZOVÁNÍ VOZOVEK ASFALTOVÝCH, ODVOZ DO 12KM
živičný kryt komunikace - odkup zhotovitelem
</t>
  </si>
  <si>
    <t>odhad. tl. 150 mm 
27,315*5,9*0,15=24,174 [A] 
(5,8*10,5+6,45*9)*0,1=11,895 [B]
celkem: 
a+b=36,069 [C]</t>
  </si>
  <si>
    <t>11512</t>
  </si>
  <si>
    <t>ČERPÁNÍ VODY DO 1000 L/MIN</t>
  </si>
  <si>
    <t xml:space="preserve">HOD       </t>
  </si>
  <si>
    <t>56=56,000 [A]</t>
  </si>
  <si>
    <t>11525</t>
  </si>
  <si>
    <t xml:space="preserve">PŘEVEDENÍ VODY POTRUBÍM DN 600 NEBO ŽLABY R.O. DO 2,0M
potrubí DN 400, provizorní zatrubnění vodoteče   </t>
  </si>
  <si>
    <t>2*22=44,000 [A]</t>
  </si>
  <si>
    <t>121104</t>
  </si>
  <si>
    <t>SEJMUTÍ ORNICE NEBO LESNÍ PŮDY S ODVOZEM DO 5KM
Ornice sejmutá v plochách dotčených výkopem pro most</t>
  </si>
  <si>
    <t>Plochy odečteny pomocí Acad 
Uvažovaná tl. vrstvy zeminy 150 mm
(14+26,6+23,7+21,2+15+2,8+7,2+(7,3+9,9)*1,4+(27,7+27,5)*1,2)*0,15=30,123 [A]</t>
  </si>
  <si>
    <t>122736</t>
  </si>
  <si>
    <t xml:space="preserve">ODKOPÁVKY A PROKOPÁVKY OBECNÉ TŘ. I, ODVOZ DO 12KM
Odtěžení zemních hrázek provizorního zatrubnění </t>
  </si>
  <si>
    <t>1*1*32+1*1*7=39,000 [A]</t>
  </si>
  <si>
    <t>125734</t>
  </si>
  <si>
    <t>VYKOPÁVKY ZE ZEMNÍKŮ A SKLÁDEK TŘ. I, ODVOZ DO 5KM
natěžení z mezideponie</t>
  </si>
  <si>
    <t xml:space="preserve">ornice 18222
25,678*0,2=5,136 [A]
</t>
  </si>
  <si>
    <t>131736</t>
  </si>
  <si>
    <t xml:space="preserve">HLOUBENÍ JAM ZAPAŽ I NEPAŽ TŘ. I, ODVOZ DO 12KM
Výkop pro mostní objekt </t>
  </si>
  <si>
    <t>Objem odečten ze 3d modelu pomocí Autocad 
+plocha zeminy nad klenbou vymezena čely * šířka
koryto potoka: 
83,6=83,600 [A]
výkop v březích potoka 
14,74+23,3+26,7+34,3=99,040 [B]
výkop v tělese komunikace: 
168,9+195,1=364,000 [C]
Celkem: 
a+b+c=546,640 [D]</t>
  </si>
  <si>
    <t>17120</t>
  </si>
  <si>
    <t>ULOŽENÍ SYPANINY DO NÁSYPŮ A NA SKLÁDKY BEZ ZHUTNĚNÍ
uložení ornice  na meziskládku</t>
  </si>
  <si>
    <t>121104: 30,123=30,123 [A]</t>
  </si>
  <si>
    <t>17780</t>
  </si>
  <si>
    <t>ZEMNÍ HRÁZKY Z NAKUPOVANÝCH MATERIÁLŮ
v korytě potoka pro převedení vody mimo oblast stavby</t>
  </si>
  <si>
    <t>18110</t>
  </si>
  <si>
    <t>ÚPRAVA PLÁNĚ SE ZHUTNĚNÍM V HORNINĚ TŘ. I
E def,2 min.=45MPa</t>
  </si>
  <si>
    <t>V místě konstrukce A
9*6,9+6,9*11=138,000 [A]
pod chodníky:  
1,9*6,65+2,2*4,5=22,535 [B]
Celkem:
a+b=160,535 [C]</t>
  </si>
  <si>
    <t>18222</t>
  </si>
  <si>
    <t>ROZPROSTŘENÍ ORNICE VE SVAHU V TL DO 0,15M
ornice ze zemníku</t>
  </si>
  <si>
    <t>Plochy svahů tělesa komunikace (odečteny pomocí ACAD) 
200,82=200,820 [A]</t>
  </si>
  <si>
    <t>18241</t>
  </si>
  <si>
    <t>ZALOŽENÍ TRÁVNÍKU RUČNÍM VÝSEVEM</t>
  </si>
  <si>
    <t xml:space="preserve">200,82=200,820 [A]
 </t>
  </si>
  <si>
    <t>18247</t>
  </si>
  <si>
    <t>OŠETŘOVÁNÍ TRÁVNÍKU</t>
  </si>
  <si>
    <t>200,82=200,820 [A]</t>
  </si>
  <si>
    <t>18600</t>
  </si>
  <si>
    <t>ZALÉVÁNÍ VODOU
zalití vodou 3x v celé ploše</t>
  </si>
  <si>
    <t>200,82=200,820 [A]
A*0,005=1,004 [E]
E*3=3,012 [C]</t>
  </si>
  <si>
    <t>Základy</t>
  </si>
  <si>
    <t>21331</t>
  </si>
  <si>
    <t>DRENÁŽNÍ VRSTVY Z BETONU MEZEROVITÉHO (DRENÁŽNÍHO)
obetonování drenážního potrubí MCB-8</t>
  </si>
  <si>
    <t>Za opěrami 
(0,4*0,4*6,8-(3,14*0,15*0,15*0,25*6,8))*2=1,936 [A]</t>
  </si>
  <si>
    <t>21341</t>
  </si>
  <si>
    <t xml:space="preserve">DRENÁŽNÍ VRSTVY Z PLASTBETONU (PLASTMALTY)
drenážní proužek š. 150 mm
</t>
  </si>
  <si>
    <t>š.150 mm 0,15*0,04*(6,55+15)=0,129 [A]</t>
  </si>
  <si>
    <t>21361</t>
  </si>
  <si>
    <t>DRENÁŽNÍ VRSTVY Z GEOTEXTILIE
ochranná vrstva a drenážní vrstva na rubu konstrukcí - min. 2x700g/m2</t>
  </si>
  <si>
    <t>na rubu opěr: 2,1*6,8*2=28,560 [A]
na rubu křídel: (1,98+4,66)*1,95+(4,22+3,54)*1,95=28,080 [B]
Celkem: (A+B)*2=113,280 [D]</t>
  </si>
  <si>
    <t>22694</t>
  </si>
  <si>
    <t>ZÁPOROVÉ PAŽENÍ Z KOVU DOČASNÉ
pažení výkopu,
 zápory pažení (HEB 120), vč. převázek, vč. odstranění</t>
  </si>
  <si>
    <t xml:space="preserve">T         </t>
  </si>
  <si>
    <t>7ks HEB dl. 5m, 6 ks HEB dl. 6m, 4 ks HEB dl. 4m, hmotnost 26,7kg/m+převázky: celkem uvažováno 34,9kg/m
((7*5+6*6+4*4)*34,9)/1000=3,036 [A]</t>
  </si>
  <si>
    <t>22695A</t>
  </si>
  <si>
    <t>VÝDŘEVA ZÁPOROVÉHO PAŽENÍ DOČASNÁ (PLOCHA)
pažení výkopu, výádřeva (tl. 50 mm), vč. odstranění</t>
  </si>
  <si>
    <t>7*2+3,2*3*0,5+3,2*2+2,1*1,7*0,5+1,7*3,3+2*3,3+2,2*3,3*0,5=42,825 [A]</t>
  </si>
  <si>
    <t>261514</t>
  </si>
  <si>
    <t>VRTY PRO KOTVENÍ A INJEKTÁŽ TŘ V NA POVRCHU D DO 35MM
vrty pro kotvení říms</t>
  </si>
  <si>
    <t xml:space="preserve">13+15=28,000 [A]
a*0,2=5,600 [B] </t>
  </si>
  <si>
    <t>26614</t>
  </si>
  <si>
    <t xml:space="preserve">VRTY PRO MIKROPILOTY V PODZEMÍ DO 12M TŘ I D DO 200MM
Vrty pro záporové pažení průměru 200 mm </t>
  </si>
  <si>
    <t>7*5+6*6+4*4=87,000 [A]
a-13=74,000 [B]</t>
  </si>
  <si>
    <t>26634</t>
  </si>
  <si>
    <t xml:space="preserve">VRTY PRO MIKROPILOTY V PODZEMÍ DO 12M TŘ III D DO 200MM
Vrty pro záporové pažení průměru 200 mm (poslední 1 m do štěrku G3) </t>
  </si>
  <si>
    <t>7*1+6*1=13,000 [A]</t>
  </si>
  <si>
    <t>272325</t>
  </si>
  <si>
    <t>ZÁKLADY ZE ŽELEZOBETONU DO C30/37 (B37)
základy opěrných zdí aopěr</t>
  </si>
  <si>
    <t>Opěry:
11,98*1,8*0,6=12,938 [C]
11,57*1,8*0,6=12,496 [F]
Celkem: 
c+f=25,434 [E]</t>
  </si>
  <si>
    <t>272365</t>
  </si>
  <si>
    <t>VÝZTUŽ ZÁKLADŮ Z OCELI 10505
B500B</t>
  </si>
  <si>
    <t>pol. 272325: 25,434*0,15=3,815 [A]</t>
  </si>
  <si>
    <t>281451</t>
  </si>
  <si>
    <t xml:space="preserve">INJEKTOVÁNÍ NÍZKOTLAKÉ Z CEMENTOVÉ MALTY NA POVRCHU
Zalití paty zápor betonem do výšky 1m (zápory ve štěrku G3)  </t>
  </si>
  <si>
    <t>průměr vrtu 200 mm 
3,14*0,2*0,2/4*1*13=0,408 [A]</t>
  </si>
  <si>
    <t>Svislé konstrukce</t>
  </si>
  <si>
    <t>31717</t>
  </si>
  <si>
    <t>KOVOVÉ KONSTRUKCE PRO KOTVENÍ ŘÍMSY</t>
  </si>
  <si>
    <t xml:space="preserve">KG        </t>
  </si>
  <si>
    <t>13+15=28,000 [A]
7 kg/kotvu =7,000 [B]
a*b=196,000 [C]</t>
  </si>
  <si>
    <t>317325</t>
  </si>
  <si>
    <t>ŘÍMSY ZE ŽELEZOBETONU DO C30/37 (B37)
monolitické římsy C30/37 XC4 XF4 XD3</t>
  </si>
  <si>
    <t>na mostě: (0,55*0,3+0,5*0,22)*15=4,125 [A]
(0,55*0,3+2,0*0,21)*13=7,605 [D]
Celkem: A+D=11,730 [C]</t>
  </si>
  <si>
    <t>317365</t>
  </si>
  <si>
    <t>VÝZTUŽ ŘÍMS Z OCELI 10505
B500B</t>
  </si>
  <si>
    <t>pol. 317325: 11,73*0,200=2,346 [A]</t>
  </si>
  <si>
    <t>333325</t>
  </si>
  <si>
    <t>MOSTNÍ OPĚRY A KŘÍDLA ZE ŽELEZOVÉHO BETONU DO C30/37 (B37)
Stojiny nosné konstrukce a vetknutá křídla</t>
  </si>
  <si>
    <t>Stojiny: 
8,035*0,5*2,745+8,035*0,5*2,77=22,157 [A]
Křídla: 
2,523*2,75*0,5+(1,75+0,49)*0,5*1,655*0,5+0,3*0,49*0,5=4,469 [B]
1,81*2,78*0,5+(1,78+0,405)*0,5*1,67*0,5+0,3*0,405*0,5=3,489 [D]
2,52*2,785*0,5+(0,45+1,785)*0,5*1,215*0,5+0,3*0,45*0,5=4,255 [E]
2,16*2,76*0,5=2,981 [F]
Celkem: 
a+b+d+e+f=37,351 [C]</t>
  </si>
  <si>
    <t>333365</t>
  </si>
  <si>
    <t>VÝZTUŽ MOSTNÍCH OPĚR A KŘÍDEL Z OCELI 10505
B500B</t>
  </si>
  <si>
    <t>pol. 333325: 37,351*0,200=7,470 [A]</t>
  </si>
  <si>
    <t>389325</t>
  </si>
  <si>
    <t xml:space="preserve">MOSTNÍ RÁMOVÉ KONSTRUKCE ZE ŽELEZOBETONU C30/37
Rámová mostní příčel </t>
  </si>
  <si>
    <t>mostovka:
8,5*0,411*6,8=23,756 [A]
0,28*0,5*8,035*2=2,250 [D]
konzoly na křídlech: 
0,32*1*4,115+0,32*1*4,085+0,34*1*3,675+0,34*1*2,53=4,734 [B]
0,151*4,48*0,5+0,2*3,72*0,5+0,174*4,04*0,5+0,188*2,165=1,469 [C]
plenty:
0,7*1*0,3+0,69*1*0,3+0,72*1*0,3+0,7*1*0,3=0,843 [E]
celkem: 
a+b+c+d+e=33,052 [F]</t>
  </si>
  <si>
    <t>389365</t>
  </si>
  <si>
    <t>VÝZTUŽ MOSTNÍ RÁMOVÉ KONSTRUKCE Z OCELI 10505
uvažováno 180 kg/m3</t>
  </si>
  <si>
    <t xml:space="preserve">uvažováno 200 kg/m3 44,929
33,052*0,2=6,610 [A]
 </t>
  </si>
  <si>
    <t>Vodorovné konstrukce</t>
  </si>
  <si>
    <t>41717</t>
  </si>
  <si>
    <t>PŘEKLADY Z VÁLCOVANÝCH NOSNÍKŮ
Kabelový žlab pro vedení kabelů CETIN z válcovaných nosníků 2xI200</t>
  </si>
  <si>
    <t>22,4*12*2/1000=0,538 [A]</t>
  </si>
  <si>
    <t>434125</t>
  </si>
  <si>
    <t>SCHODIŠŤ STUPNĚ Z DÍLCŮ ŽELEZOBETON DO C30/37 (B37)</t>
  </si>
  <si>
    <t>0,2*0,5*0,75*8=0,600 [A]</t>
  </si>
  <si>
    <t>45131</t>
  </si>
  <si>
    <t>PODKL A VÝPLŇ VRSTVY Z PROST BET
podkladní betony pod žlb kce</t>
  </si>
  <si>
    <t>pod základy opěr: 
12,391*2,2*0,2+11,978*2,2*0,2=10,722 [A]</t>
  </si>
  <si>
    <t>451312</t>
  </si>
  <si>
    <t>PODKLADNÍ A VÝPLŇOVÉ VRSTVY Z PROSTÉHO BETONU C12/15
těsnící vrstva</t>
  </si>
  <si>
    <t>Za opěrou O1 včetně za opěrnou zdí 
7,61*5,5*0,25=10,464 [A]
Za opěrou O2 včetně za opěrnou zdí 
7,455*5,5*0,25=10,251 [B]
Celkem 
a+b=20,715 [C]</t>
  </si>
  <si>
    <t>451314</t>
  </si>
  <si>
    <t>PODKLADNÍ A VÝPLŇOVÉ VRSTVY Z PROSTÉHO BETONU C25/30
lože pod dlažby C20/25n XF3,  n - nekonstrukční beton</t>
  </si>
  <si>
    <t>Břehy koryta včetně revizního schodiště, dno koryta
(12,12)*1,4+13,5*1,4=35,868 [A]
2,833*18,045+18,045*0,3*1,4+17,1*0,3*1,4+18,045*0,6+16,17*0,6=86,411 [F]
4,7*0,6=2,820 [G]
Kužele na výtoku 
28,52*1,2+47,8*1,2=91,584 [B]
Odláždění za římsami 
0,97*4+1,175*4=8,580 [C]
Celkem
((a+f+g)*0,15)+((b+c)*0,1)=28,781 [E]</t>
  </si>
  <si>
    <t>457312</t>
  </si>
  <si>
    <t>VYROVNÁVACÍ A SPÁDOVÝ PROSTÝ BETON C12/15
podkl. spád beton pod drenáží opěrné zdi</t>
  </si>
  <si>
    <t>Za opěrami 
1,453*0,3*6,8*2=5,928 [A]</t>
  </si>
  <si>
    <t>458522</t>
  </si>
  <si>
    <t xml:space="preserve">VÝPLŇ ZA OPĚRAMI A ZDMI Z KAM DRC, INDEX ZHUTNĚNÍ ID DO 0,8
zásyp základu a obsypy křídel (kužele a břehy nad rovinou zásypu základů) </t>
  </si>
  <si>
    <t>Zásyp koryto pod mostem: 
0,7*4,325*9,1=27,550 [A]
Zásyp základu za opěrou O1: 
(31,63+81,1)*0,5*2,1-(11,98*1,8*0,6)-(12,72*0,5*2,1)=92,072 [B]
Zásyp základu za opěrou O2: 
(30,47+82,31)*0,5*2,1-(11,57*1,8*0,6)-(12,3*0,5*2,1)=93,008 [C]
Kužele nad zásypem základů 
(3,8+1,3)*0,5*6+3,9*1,8*3,8+(3,9+1,3)*0,5*1,8*4,5+3,0*1,8*3,2=80,316 [E]
Celkem: 
a+b+c+e=292,946 [D]</t>
  </si>
  <si>
    <t>458523</t>
  </si>
  <si>
    <t xml:space="preserve">VÝPLŇ ZA OPĚRAMI A ZDMI Z KAMENIVA DRCENÉHO, INDEX ZHUTNĚNÍ ID DO 0,9
ochranný zásyp za rubem a přechodový klín </t>
  </si>
  <si>
    <t>Za opěrou O1: 
1*0,6*9,81+(0,3+0,99)*0,5*48,3=37,040 [A]
Za opěrou O2 a opěrnou zdí 
1*0,6*10,11+(0,3+0,99)*0,5*61=45,411 [B]
Celkem: 
a+b=82,451 [C]</t>
  </si>
  <si>
    <t>458573</t>
  </si>
  <si>
    <t xml:space="preserve">VÝPLŇ ZA OPĚRAMI A ZDMI Z KAMENIVA TĚŽENÉHO, INDEX ZHUTNĚNÍ ID DO 0,9
Zásyp za opěrami (zemina pod přechodovým klínem a nad těsnící vrstvou) </t>
  </si>
  <si>
    <t>Za opěrou O1: 
(0,6+1,1)*0,5*42,3=35,955 [A]
Za opěrou O2 a opěrnou zdí 
(0,6+1,1)*0,5*52,3=44,455 [B]
Celkem: 
a+b=80,410 [C]</t>
  </si>
  <si>
    <t>461314</t>
  </si>
  <si>
    <t>PATKY Z PROSTÉHO BETONU C25/30
C20/25n XF3,  n - nekonstrukční beton</t>
  </si>
  <si>
    <t>prahy u kuželů: 0,4*0,8*(7,9+11)=6,048 [A]</t>
  </si>
  <si>
    <t xml:space="preserve">PATKY Z PROSTÉHO BETONU C25/30
Patky pro uložení sítí CETIN a VO </t>
  </si>
  <si>
    <t>0,62*1*1,2*2=1,488 [A]</t>
  </si>
  <si>
    <t>46251</t>
  </si>
  <si>
    <t>ZÁHOZ Z LOMOVÉHO KAMENE
těžký kamenný zához, hm. do 80kg - na výtoku</t>
  </si>
  <si>
    <t>0,5*0,45*(7,9+11+5,7)=5,535 [A]</t>
  </si>
  <si>
    <t>465512</t>
  </si>
  <si>
    <t>DLAŽBY Z LOMOVÉHO KAMENE NA MC
lomový kámen do bet. lože C20/25 XF3 - spárování M25 XF4
lože viz položka 451314</t>
  </si>
  <si>
    <t>Břehy koryta, dno koryta
(12,12--(0,95*2,15))*1,4+13,5*1,4=38,727 [A]
2,833*18,045+18,045*0,3*1,4+17,1*0,3*1,4+18,045*0,6+16,17*0,6=86,411 [F]
4,7*0,6=2,820 [G]
Kužele na výtoku 
28,52*1,2+47,8*1,2=91,584 [B]
Odláždění za římsami 
0,97*4+1,175*4=8,580 [C]
Celkem
(a+b+c+f+g)*0,25=57,031 [E]</t>
  </si>
  <si>
    <t>467314</t>
  </si>
  <si>
    <t xml:space="preserve">STUPNĚ A PRAHY VODNÍCH KORYT Z PROSTÉHO BETONU C25/30
Stabilizační prahy na vtoku a výtoku a na okrajích kuželů  </t>
  </si>
  <si>
    <t>7,55*0,5*1,0=3,775 [A]
11,1*0,5*1,0+4,92*0,5*0,3=6,288 [B]
(6,13+4,17)*0,5*1=5,150 [D]
Celkem: 
a+b=10,063 [C]</t>
  </si>
  <si>
    <t>Komunikace</t>
  </si>
  <si>
    <t>56314</t>
  </si>
  <si>
    <t xml:space="preserve">VOZOVKOVÉ VRSTVY Z MECHANICKY ZPEVNĚNÉHO KAMENIVA TL. DO 200MM
Podkladní vrstva komunikace </t>
  </si>
  <si>
    <t>6,53*27,3-(6*6,8)=137,469 [A]</t>
  </si>
  <si>
    <t>56333</t>
  </si>
  <si>
    <t xml:space="preserve">VOZOVKOVÉ VRSTVY ZE ŠTĚRKODRTI TL. DO 150MM
podkladní vrstva ze štěrkodrti - ŠDa 0-32 </t>
  </si>
  <si>
    <t>Vrstva ŠDa: 
6,29*27,3-(6*6,8)=130,917 [A]</t>
  </si>
  <si>
    <t>56335</t>
  </si>
  <si>
    <t xml:space="preserve">VOZOVKOVÉ VRSTVY ZE ŠTĚRKODRTI TL. DO 250MM
Podkladní vrstva pod chodníkem </t>
  </si>
  <si>
    <t>Veřejný chodník:  
4,5*1,96+6,65*1,654=19,819 [A]
Revizní chodník: 
6,2*0,75=4,650 [B]
Celkem: 
a+b=24,469 [C]</t>
  </si>
  <si>
    <t>572123</t>
  </si>
  <si>
    <t>INFILTRAČNÍ POSTŘIK Z EMULZE DO 1,0KG/M2
PI-E 1,0 kg/m2</t>
  </si>
  <si>
    <t>5,35*46,8-(6*6,8)=209,580 [A]</t>
  </si>
  <si>
    <t>572213</t>
  </si>
  <si>
    <t>SPOJOVACÍ POSTŘIK Z EMULZE DO 0,5KG/M2
PS-E 0,5kg/m2</t>
  </si>
  <si>
    <t>mezi ložnou a obrusnou vrstvou 
6,1*46,8=285,480 [D]</t>
  </si>
  <si>
    <t>574A34</t>
  </si>
  <si>
    <t>ASFALTOVÝ BETON PRO OBRUSNÉ VRSTVY ACO 11+, 11S TL. 40MM
obrusná vrstva ACO 11+, 50/70</t>
  </si>
  <si>
    <t>5,2*46,8=243,360 [A]</t>
  </si>
  <si>
    <t>574E66</t>
  </si>
  <si>
    <t xml:space="preserve">ASFALTOVÝ BETON PRO PODKLADNÍ VRSTVY ACP 16+, 16S TL. 70MM
Podkladní vrstva (obalované kamenivo) </t>
  </si>
  <si>
    <t>5,25*46,8-(6*6,8)=204,900 [A]</t>
  </si>
  <si>
    <t>575C51</t>
  </si>
  <si>
    <t xml:space="preserve">LITÝ ASFALT MA IV (OCHRANA MOSTNÍ IZOLACE) 8 TL. 40MM
Ochrana izolace na mostě </t>
  </si>
  <si>
    <t>6,8*6=40,800 [A]</t>
  </si>
  <si>
    <t>582602</t>
  </si>
  <si>
    <t xml:space="preserve">KRYTY Z BETON DLAŽDIC SE ZÁMKEM ŠEDÝCH TL 80MM BEZ LOŽE
Zámková dlažba revizních chodníků </t>
  </si>
  <si>
    <t>6,2*0,75=4,650 [B]</t>
  </si>
  <si>
    <t>587205</t>
  </si>
  <si>
    <t xml:space="preserve">PŘEDLÁŽDĚNÍ KRYTU Z BETONOVÝCH DLAŽDIC
předláždění dotčené plochy stanoviště kontejnerů </t>
  </si>
  <si>
    <t>1,9*7=13,300 [A]</t>
  </si>
  <si>
    <t>587206</t>
  </si>
  <si>
    <t xml:space="preserve">PŘEDLÁŽDĚNÍ KRYTU Z BETONOVÝCH DLAŽDIC SE ZÁMKEM
dotčené chodníky za chodnikovou římsou mostu </t>
  </si>
  <si>
    <t>4,5*1,96+6,65*1,654=19,819 [A]</t>
  </si>
  <si>
    <t>Přidružená stavební výroba</t>
  </si>
  <si>
    <t>711442</t>
  </si>
  <si>
    <t>IZOLACE MOSTOVEK CELOPLOŠNÁ ASFALTOVÝMI PÁSY S PEČETÍCÍ VRSTVOU
Izolace na mostovce a pod římsami křídel včetně rubu opěr a křídel</t>
  </si>
  <si>
    <t>Vodorovné plochy mostovky a konzol na křídlech
5,6*6,8+1,5*13+1,5*15=80,080 [A]
Svislé plochy opěr a křídel 
(4,66+6,8+1,98)*2+(4,22+6,8+3,54)*2=56,000 [B]
celkem: 
a+b=136,080 [C]</t>
  </si>
  <si>
    <t>711502</t>
  </si>
  <si>
    <t>OCHRANA IZOLACE NA POVRCHU ASFALTOVÝMI PÁSY
ochrana pod římsou pásy s Al vložkou</t>
  </si>
  <si>
    <t>1,5*13+0,9*6,8+1,0*15=40,620 [A]</t>
  </si>
  <si>
    <t>78312</t>
  </si>
  <si>
    <t xml:space="preserve">PROTIKOROZ OCHRANA OCEL KONSTR NÁTĚREM VÍCEVRST
Obnova nátěru zábradlí okolo plochy kontejnerů </t>
  </si>
  <si>
    <t>(8+2*11,3)*0,19=5,814 [A]</t>
  </si>
  <si>
    <t>78382</t>
  </si>
  <si>
    <t>NÁTĚRY BETON KONSTR TYP S2 (OS-B)</t>
  </si>
  <si>
    <t>okapní hrana mostovky: 
(0,25+0,3)*(15+13)=15,400 [A]</t>
  </si>
  <si>
    <t>78383</t>
  </si>
  <si>
    <t>NÁTĚRY BETON KONSTR TYP S4 (OS-C)
nátěr římsy</t>
  </si>
  <si>
    <t>vtoková římsa
(0,15+2,3+0,55+0,3+0,1)*13=44,200 [A]
výtoková římsa
(0,15+0,8+0,55+0,3+0,1)*15=28,500 [B]
Celkem: 
a+b=72,700 [C]</t>
  </si>
  <si>
    <t>Potrubí</t>
  </si>
  <si>
    <t>87533</t>
  </si>
  <si>
    <t>POTRUBÍ DREN Z TRUB PLAST DN DO 150MM
drenážní potrubí - plná část na konci potrubí při vyústění</t>
  </si>
  <si>
    <t>Část potrubí v prostupech 
4*1=4,000 [A]</t>
  </si>
  <si>
    <t>875332</t>
  </si>
  <si>
    <t>POTRUBÍ DREN Z TRUB PLAST DN DO 150MM DĚROVANÝCH
drenážní potrubí - perforovaná část</t>
  </si>
  <si>
    <t>potrubí za opěrami: 
6,8*2=13,600 [A]</t>
  </si>
  <si>
    <t>87633</t>
  </si>
  <si>
    <t xml:space="preserve">CHRÁNIČKY Z TRUB PLASTOVÝCH DN DO 150MM
Chráničky DN 110 v převislých částech římsy </t>
  </si>
  <si>
    <t>(13+15)*2=56,000 [A]</t>
  </si>
  <si>
    <t>87634</t>
  </si>
  <si>
    <t>CHRÁNIČKY Z TRUB PLASTOVÝCH DN DO 200MM
prostupy pro vyústění drenáže</t>
  </si>
  <si>
    <t>1*4=4,000 [A]</t>
  </si>
  <si>
    <t>9111A2</t>
  </si>
  <si>
    <t>ZÁBRADLÍ SILNIČNÍ S VODOR MADLY - MONTÁŽ S PŘESUNEM (BEZ DODÁVKY)
Zpětné osazení zábradlí plochy kontejnerů do původní polohy,</t>
  </si>
  <si>
    <t>11,3=11,300 [B]</t>
  </si>
  <si>
    <t>9112A3</t>
  </si>
  <si>
    <t xml:space="preserve">ZÁBRADLÍ MOSTNÍ S VODOR MADLY - DEMONTÁŽ S PŘESUNEM
trubkové třímadlové zábradlí za cenu šrotu, dočasné odstranění zábradlí okolo kontejnerů </t>
  </si>
  <si>
    <t>Zábradlí na mostě
11,35+10,65=22,000 [A]
Zábradlí u kontejnerů
11,3=11,300 [B]
Celkem: 
a+b=33,300 [C]</t>
  </si>
  <si>
    <t>9112B1</t>
  </si>
  <si>
    <t>ZÁBRADLÍ MOSTNÍ SE SVISLOU VÝPLNÍ - DODÁVKA A MONTÁŽ
včetně kotvení sloupků, t.j. kotevní desky, šrouby z nerez oceli, vrty a zálivku</t>
  </si>
  <si>
    <t>12,8+14,8=27,600 [A]</t>
  </si>
  <si>
    <t>91355</t>
  </si>
  <si>
    <t>EVIDENČNÍ ČÍSLO MOSTU</t>
  </si>
  <si>
    <t>917223</t>
  </si>
  <si>
    <t>SILNIČNÍ A CHODNÍKOVÉ OBRUBY Z BETONOVÝCH OBRUBNÍKŮ ŠÍŘ 100MM
chodnikový bet. obrubník š. 100 mm</t>
  </si>
  <si>
    <t>pro rampy za římsami:
(5+3,3)+5,1+4,0+13,0+3,2+3,6=37,200 [A]
u revizního schodiště: 
2,5*2=5,000 [B]
celkem: 
a+b=42,200 [C]</t>
  </si>
  <si>
    <t>917224</t>
  </si>
  <si>
    <t>SILNIČNÍ A CHODNÍKOVÉ OBRUBY Z BETONOVÝCH OBRUBNÍKŮ ŠÍŘ 100MM
bet. silniční obrubník š. 150 mm</t>
  </si>
  <si>
    <t>obrubníky podél chodniků a opevnění za římsami  
7+4,5+8,5+10,5=30,500 [A]</t>
  </si>
  <si>
    <t>919111</t>
  </si>
  <si>
    <t>ŘEZÁNÍ ASFALTOVÉHO KRYTU VOZOVEK TL DO 50MM
mostní závěry 15x40 mm</t>
  </si>
  <si>
    <t>7,415*2=14,830 [A]</t>
  </si>
  <si>
    <t>919112</t>
  </si>
  <si>
    <t>ŘEZÁNÍ ASFALTOVÉHO KRYTU VOZOVEK TL DO 100MM</t>
  </si>
  <si>
    <t>ZU + KU
5,7+6,615=12,315 [A]</t>
  </si>
  <si>
    <t>931321</t>
  </si>
  <si>
    <t>TĚSNĚNÍ DILATAČ SPAR ASF ZÁLIVKOU MODIFIK PRŮŘ DO 100MM2</t>
  </si>
  <si>
    <t>ZU + KU
5,7+6,615=12,315 [D]
těsnění podél  římsa obrubníků
15+13+6,65+4,5+9+10,5=58,650 [B]
Celkem: D+B=70,965 [C]</t>
  </si>
  <si>
    <t>931325</t>
  </si>
  <si>
    <t>TĚSNĚNÍ DILATAČ SPAR ASF ZÁLIVKOU MODIFIK PRŮŘ DO 600MM2
mostní závěry 15x40 mm</t>
  </si>
  <si>
    <t>935212</t>
  </si>
  <si>
    <t xml:space="preserve">PŘÍKOPOVÉ ŽLABY Z BETON TVÁRNIC ŠÍŘ DO 600MM DO BETONU TL 100MM
Odvodňovací skluz na pravém břehu v opevnění na výtoku </t>
  </si>
  <si>
    <t>8,5+5=13,500 [A]</t>
  </si>
  <si>
    <t>93857</t>
  </si>
  <si>
    <t>BROUŠENÍ BETON KONSTR
úprava povrchu mostovky pro mostní izolaci</t>
  </si>
  <si>
    <t>pol. 711442: 
Vodorovné plochy mostovky a konzol na křídlech
5,6*6,8+1,5*13+1,5*15=80,080 [A]
Svislé plochy opěr a křídel 
(4,66+6,8+1,98)*2+(4,22+6,8+3,54)*2=56,000 [B]
celkem: 
a+b=136,080 [C]</t>
  </si>
  <si>
    <t>966136</t>
  </si>
  <si>
    <t xml:space="preserve">BOURÁNÍ KONSTRUKCÍ Z KAMENE NA MC S ODVOZEM DO 12KM
Dosavadní klenbový most </t>
  </si>
  <si>
    <t>Dlažba: 
(4,7+5,5)*0,5*4,3*0,3=6,579 [F]
(7,9*1,4+13,9*1,2)*0,3=8,322 [G]
celkem: f+g=14,901 [H]</t>
  </si>
  <si>
    <t>966156</t>
  </si>
  <si>
    <t xml:space="preserve">BOURÁNÍ KONSTRUKCÍ Z PROST BETONU S ODVOZEM DO 12KM
Dno koryta pod mostem včetně uvažovaných stabilizačních prahů </t>
  </si>
  <si>
    <t>3,45*6,34=21,873 [A]</t>
  </si>
  <si>
    <t>966166</t>
  </si>
  <si>
    <t>BOURÁNÍ KONSTRUKCÍ ZE ŽELEZOBETONU S ODVOZEM DO 12KM
Nosná konstrukce a spodní stavba</t>
  </si>
  <si>
    <t>mostovka: 
2,4*6,76+0,44*0,3*5*2+0,2*0,31*5=17,854 [A]
Opěry bez základů: 
(1,16*2,8+0,43*0,5*9,2+1,16*1,89*0,3)*2=11,767 [B]
Křídla: 
0,8*3,3*(1,2+1,9+2,0+3,2)=21,912 [C]
Základy: 
1,5*0,8*10,6*2+(1,2+1,9+2,0+3,2)*1,5=37,890 [D]
celkem:
a+b+c+d=89,423 [E]</t>
  </si>
  <si>
    <t>97817</t>
  </si>
  <si>
    <t>ODSTRANĚNÍ MOSTNÍ IZOLACE
vč. odvozu, uložení a popl. za skládku</t>
  </si>
  <si>
    <t>6,4*7,63+1*10,6*2=70,032 [A]</t>
  </si>
  <si>
    <t>SO 340</t>
  </si>
  <si>
    <t>Výměna vodovodního potrubí</t>
  </si>
  <si>
    <t>POPLATKY ZA SKLÁDKU TYP S-IO (INERTNÍ ODPAD)
bouraný beton</t>
  </si>
  <si>
    <t>12=12,000 [A]</t>
  </si>
  <si>
    <t>114,02=114,020 [A]</t>
  </si>
  <si>
    <t>115311</t>
  </si>
  <si>
    <t>ČERPÁNÍ VODY Z PODZEMÍ DO 500L/MIN VÝŠKY DO 20M
odčerpání vody po výřezu potrubí - odhad, upravit podle skutečnosti</t>
  </si>
  <si>
    <t>odhad:
5=5,000 [A]</t>
  </si>
  <si>
    <t>132736</t>
  </si>
  <si>
    <t>HLOUB RÝH A MELIOR KAN ŠÍŘ DO 2M PAŽ I NEPAŽ TŘ I DO 12KM
vč.pažení 185,22 m2, vč. výkopu pro bourání stávajícího vodovodu, vč. odvozu na trvalou skládku - vše se odveze</t>
  </si>
  <si>
    <t>dle výkazu výkopů rýh (příloha TZ):
list 1: 75,64=75,640 [A]
list 2: 38,38=38,380 [B]
Celkem: A+B=114,020 [C]</t>
  </si>
  <si>
    <t>ULOŽENÍ SYPANINY DO NÁSYPŮ A NA SKLÁDKY BEZ ZHUT</t>
  </si>
  <si>
    <t>17481</t>
  </si>
  <si>
    <t>ZÁSYP JAM A RÝH Z NAKUPOVANÝCH MATERIÁLŮ
hlinito písčitá zemina se zhutněním - vč. dovozu ze zdroje dle zhotovitele</t>
  </si>
  <si>
    <t>výkop celkem:
114,02=114,020 [A]
odpočet (podsypy, obsypy vč.trub):
-6,66=-6,660 [B]
-20,5=-20,500 [C]
Celkem: A+B+C=86,860 [D]</t>
  </si>
  <si>
    <t>17581</t>
  </si>
  <si>
    <t>OBSYP POTRUBÍ A OBJEKTŮ Z NAKUPOVANÝCH MATERIÁLŮ
frakce 0-8 mm, vč.ztratného, zhutnění - 38,26 t, vč. vyspravení obsypu na stáv.vodovodech v místech napojení</t>
  </si>
  <si>
    <t>obsyp vč. trub:
32,24*1,15*0,47=17,426 [A]
2*1,15*0,47=1,081 [B]
4*1*0,398=1,592 [C]
1*1*0,398=0,398 [D]
odpočet trub:
-3,1416*0,17*0,17/4*34,24=-0,777 [E]
-3,1416*0,098*0,098/4*4=-0,030 [F]
Celkem: A+B+C+D+E+F=19,690 [G]</t>
  </si>
  <si>
    <t>PODKL A VÝPLŇ VRSTVY Z PROST BET DO C25/30 (B30)
podkladní bloky v zemi - množství dle podkladů od výrobce trub, vč. bednění</t>
  </si>
  <si>
    <t>2*0,81+1,24+0,48+2*0,81+1,62+0,60=7,180 [A]</t>
  </si>
  <si>
    <t>451325</t>
  </si>
  <si>
    <t>A</t>
  </si>
  <si>
    <t>PODKL A VÝPLŇ VRSTVY ZE ŽELEZOBET DO C30/37 (B37)
podkladní bloky v zemi armované, vč. bednění, velikosti upřesnit podle konkrétního typu zeminy, přidat na výztuž dle skutečnosti</t>
  </si>
  <si>
    <t>2,8+2,8=5,600 [A]</t>
  </si>
  <si>
    <t>45157</t>
  </si>
  <si>
    <t>PODKL A VÝPLŇ VRSTVY Z KAMENIVA TĚŽENÉHO
frakce 0-4 mm, vč.obnovy podsypu stáv.vodovodu v místech napojení</t>
  </si>
  <si>
    <t>32,24*1,15*0,15=5,561 [A]
2*1,15*0,15=0,345 [B]
4*1*0,15=0,600 [C]
1*1*0,15=0,150 [D]
Celkem: A+B+C+D=6,656 [E]</t>
  </si>
  <si>
    <t>85126</t>
  </si>
  <si>
    <t>POTRUBÍ Z TRUB LITINOVÝCH TLAKOVÝCH HRDLOVÝCH DN DO 80MM
cena rozpočítána na m´ (4 m´) z ocenění souboru trub, spojů, vč. montáže</t>
  </si>
  <si>
    <t>trouba TLT 80 dl. 6,0 m - 1 ks
spoj DN 150 STD - 1 ks
kroužek těsnící pro spoj TYTON DN 80 - 1 ks
4=4,000 [A]</t>
  </si>
  <si>
    <t>85133</t>
  </si>
  <si>
    <t>POTRUBÍ Z TRUB LITINOVÝCH TLAKOVÝCH HRDLOVÝCH DN DO 150MM
cena rozpočítána na m´ (32,24 m´) z ocenění souboru trub, hrdlových tvarovek, spojů, nátěru, pasty, vč. montáže</t>
  </si>
  <si>
    <t>trouba TLT 150 dl. 6,0 m - 6 ks
zámk. spoj DN 150 STD Vi - 2 ks
koleno 150 - 45 st. - 2 ks
spoj DN 150 STD - 2 ks
kroužek těsnící pro spoj TYTON DN 150 - 9 ks
nátěr
pasta
32,24=32,240 [A]</t>
  </si>
  <si>
    <t>85226</t>
  </si>
  <si>
    <t>POTRUBÍ Z TRUB LITINOVÝCH TLAKOVÝCH PŘÍRUB DN DO 80MM
cena je dána souborem tvarovek a spojového materiálu přírubových tvarovek dle kladeč.sch., včetně montáže</t>
  </si>
  <si>
    <t>PP 80 - 1 ks
F 80 - 1 ks
E 80 - 1 ks
TP 80 - DL. 1000 - 3 ks
TP 80 - DL. 300 - 1 ks
+šrouby, těsnění, matice, podložky
1=1,000 [A]</t>
  </si>
  <si>
    <t>85233</t>
  </si>
  <si>
    <t>POTRUBÍ Z TRUB LITINOVÝCH TLAKOVÝCH PŘÍRUB DN DO 150MM
cena je dána souborem tvarovek a spojového materiálu přírubových tvarovek dle kladeč.sch., včetně montáže</t>
  </si>
  <si>
    <t>P 150 - 45 st. - 4 ks
P 150 - 22,5 st. - 2 ks
F 150 - 2 ks
T 150/80 - 1 ks
E 150 - 5 ks
+šrouby, těsnění, matice, podložky
1=1,000 [A]</t>
  </si>
  <si>
    <t>85833</t>
  </si>
  <si>
    <t>NASUNUTÍ LITIN TRUB DN DO 150MM DO CHRÁNIČKY
vč. objímek RACI a gumových manžet</t>
  </si>
  <si>
    <t>86646</t>
  </si>
  <si>
    <t>CHRÁNIČKY Z TRUB OCELOVÝCH DN DO 400MM
dn 356/10,0 mm</t>
  </si>
  <si>
    <t>891126</t>
  </si>
  <si>
    <t>ŠOUPÁTKA DN DO 80MM
AVK šoupátko měkce těsnící přírubové krátké, obj.č. 3.1.808 - DN 80, vč. montáže, dle kladečského schematu, typ dle Tepvos s.r.o.</t>
  </si>
  <si>
    <t>891133</t>
  </si>
  <si>
    <t>ŠOUPÁTKA DN DO 150MM
AVK šoupátko měkce těsnící přírubové krátké, obj.č. 3.1.150 - DN 150, vč. montáže, dle kladečského schematu, typ dle Tepvos s.r.o.</t>
  </si>
  <si>
    <t>891426</t>
  </si>
  <si>
    <t>HYDRANTY PODZEMNÍ DN 80MM
AVK podzemní hydrant Hvězda, obj.č. 12.1.2.80.1500 - DN 80, + poklop hydrantový č. 7.2.7 a podkladová deska č. 7.2.17, vč. montáže, dle kladečského schematu, typ dle Tepvos s.r.o.</t>
  </si>
  <si>
    <t>891926</t>
  </si>
  <si>
    <t>ZEMNÍ SOUPRAVY DN DO 80MM S POKLOPEM
ZS teleskop. obj.č. 7.5.5.2850AVK - DN 80, + plast.poklop obj.č. 7.2.13 a podkl.deska 7.2.20, vč. montáže, dle kladečského schematu, typ dle Tepvos s.r.o.</t>
  </si>
  <si>
    <t>891933</t>
  </si>
  <si>
    <t>ZEMNÍ SOUPRAVY DN DO 150MM S POKLOPEM
EURO ZS teleskop. obj.č. 7.5.6.1700 - DN 150, + poklop obj.č. 7.2.4 a podkl.deska 7.2.10, vč. montáže, dle kladečského schematu, typ dle Tepvos s.r.o.</t>
  </si>
  <si>
    <t>891986</t>
  </si>
  <si>
    <t>N</t>
  </si>
  <si>
    <t>ORION plus PŘÍRUBA obj.č. 9.4.5.150 - DN 150
dle kladečského schematu, vč. montáže, typ dle Tepvos s.r.o.</t>
  </si>
  <si>
    <t>3=3,000 [A]</t>
  </si>
  <si>
    <t>891987</t>
  </si>
  <si>
    <t>ORION plus SPOJKA obj.č. 9.4.4.150 - DN 150
dle kladečského schematu, vč. montáže, typ dle Tepvos s.r.o.</t>
  </si>
  <si>
    <t>891989</t>
  </si>
  <si>
    <t>Zavření a otevření armatur dle Tepvos s.r.o.
provede provozovatel veřejného vodovodu dle svých ceníků</t>
  </si>
  <si>
    <t>4=4,000 [A]</t>
  </si>
  <si>
    <t>891990</t>
  </si>
  <si>
    <t>Odkalení stávajícího vodovodu dle Tepvos s.r.o.
provede provozovatel veřejného vodovodu dle svých ceníků, doba odkalení dle skutečnosti</t>
  </si>
  <si>
    <t>899305</t>
  </si>
  <si>
    <t>DOPLŇKY NA POTRUBÍ - ORIENTAČ SLOUPKY</t>
  </si>
  <si>
    <t>899308</t>
  </si>
  <si>
    <t>DOPLŇKY NA PLYN POTRUBÍ - SIGNALIZAČ VODIČ
vodič vyrtažen k poklopům armatur</t>
  </si>
  <si>
    <t>Délka včetně vytažení vodiče pod poklopy armatur, příp. vč vodivého propojení se stáv.vodičem.
35+2+2+4+5=48,000 [A]</t>
  </si>
  <si>
    <t>899309</t>
  </si>
  <si>
    <t>DOPLŇKY NA PLYN POTRUBÍ - VÝSTRAŽNÁ FÓLIE
modrá</t>
  </si>
  <si>
    <t>35+4=39,000 [A]</t>
  </si>
  <si>
    <t>89943</t>
  </si>
  <si>
    <t>VÝŘEZ, VÝSEK, ÚTES NA POTRUBÍ DN DO 150MM</t>
  </si>
  <si>
    <t>899611</t>
  </si>
  <si>
    <t>TLAKOVÉ ZKOUŠKY POTRUBÍ DN DO 80MM
vč. zajištění konců, dodávky tvarovek (použít tvarovky dle skutečnosti - např. X80)</t>
  </si>
  <si>
    <t>dle dokumentace:
4+3,47=7,470 [A]</t>
  </si>
  <si>
    <t>899631</t>
  </si>
  <si>
    <t>TLAKOVÉ ZKOUŠKY POTRUBÍ DN DO 150MM
vč. zajištění konců, dodávky tvarovek (použít tvarovky dle skutečnosti - např. X150, F150)</t>
  </si>
  <si>
    <t>dle dokumentace:
32,24=32,240 [A]</t>
  </si>
  <si>
    <t>89971</t>
  </si>
  <si>
    <t>PROPLACH A DEZINFEKCE VODOVODNÍHO POTRUBÍ DN DO 80MM</t>
  </si>
  <si>
    <t>7,47=7,470 [A]</t>
  </si>
  <si>
    <t>89973</t>
  </si>
  <si>
    <t>PROPLACH A DEZINFEKCE VODOVOD POTRUBÍ DN DO 150MM</t>
  </si>
  <si>
    <t>32,24=32,240 [A]</t>
  </si>
  <si>
    <t>96615</t>
  </si>
  <si>
    <t>BOURÁNÍ KONSTRUKCÍ Z PROST BETONU
odhad - stávající opěrné bloky</t>
  </si>
  <si>
    <t>969133</t>
  </si>
  <si>
    <t>VYBOURÁNÍ POTRUBÍ DN DO 150MM VODOVODNÍCH
vč. vodorovného přesunu do šrotu, včetně tvarovek (kalníku), délka odhadem - přidáno na etáže</t>
  </si>
  <si>
    <t>odměřeno ze situace:
35=35,000 [A]</t>
  </si>
  <si>
    <t>969146</t>
  </si>
  <si>
    <t>VYBOURÁNÍ POTRUBÍ DN DO 400MM VODOVODNÍCH
chránička - předpoklad, vč. vodorovného přesunu do šrotu</t>
  </si>
  <si>
    <t>10=10,000 [A]</t>
  </si>
  <si>
    <t>SO 440</t>
  </si>
  <si>
    <t>Veřejné osvětlení</t>
  </si>
  <si>
    <t>742D12</t>
  </si>
  <si>
    <t>Kabel nn - dvou a třížílový Cu s plastovou izolací od 4 do 16mm2
Souhrnná položka za provedení SO 440 - samostatný výkaz
Cena bude získána oceněním VV předmětného objektu a fakturace bude probíhat
dle tohoto ocenění
KALKULACE DLE SAMOSTATNÉHO VÝKAZU VÝMĚR</t>
  </si>
  <si>
    <t>SO 460</t>
  </si>
  <si>
    <t>Výměna kabelů Cetin</t>
  </si>
  <si>
    <t>75I823</t>
  </si>
  <si>
    <t>Kabel optický multimode do 72 vláken
Souhrnná položka za provedení SO 460 - samostatný výkaz
Cena bude získána oceněním VV předmětného objektu a fakturace bude probíhat
dle tohoto ocenění
KALKULACE DLE SAMOSTATNÉHO VÝKAZU VÝMĚR</t>
  </si>
  <si>
    <t xml:space="preserve">SOUBOR 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</si>
</sst>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SUM(C11:C16)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SUM(E11:E16)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'000'!H36</f>
        <v>0</v>
      </c>
      <c r="D11" s="10">
        <f>'000'!P36</f>
        <v>0</v>
      </c>
      <c r="E11" s="10">
        <f aca="true" t="shared" si="0" ref="E11:E16">C11+D11</f>
        <v>0</v>
      </c>
    </row>
    <row r="12" spans="1:5" ht="12.75" customHeight="1">
      <c r="A12" s="6" t="s">
        <v>77</v>
      </c>
      <c r="B12" s="6" t="s">
        <v>78</v>
      </c>
      <c r="C12" s="10">
        <f>'001'!H57</f>
        <v>0</v>
      </c>
      <c r="D12" s="10">
        <f>'001'!P57</f>
        <v>0</v>
      </c>
      <c r="E12" s="10">
        <f t="shared" si="0"/>
        <v>0</v>
      </c>
    </row>
    <row r="13" spans="1:5" ht="12.75" customHeight="1">
      <c r="A13" s="6" t="s">
        <v>125</v>
      </c>
      <c r="B13" s="6" t="s">
        <v>126</v>
      </c>
      <c r="C13" s="10">
        <f>'SO 201'!H225</f>
        <v>0</v>
      </c>
      <c r="D13" s="10">
        <f>'SO 201'!P225</f>
        <v>0</v>
      </c>
      <c r="E13" s="10">
        <f t="shared" si="0"/>
        <v>0</v>
      </c>
    </row>
    <row r="14" spans="1:5" ht="12.75" customHeight="1">
      <c r="A14" s="6" t="s">
        <v>402</v>
      </c>
      <c r="B14" s="6" t="s">
        <v>403</v>
      </c>
      <c r="C14" s="10">
        <f>'SO 340'!H107</f>
        <v>0</v>
      </c>
      <c r="D14" s="10">
        <f>'SO 340'!P107</f>
        <v>0</v>
      </c>
      <c r="E14" s="10">
        <f t="shared" si="0"/>
        <v>0</v>
      </c>
    </row>
    <row r="15" spans="1:5" ht="12.75" customHeight="1">
      <c r="A15" s="6" t="s">
        <v>496</v>
      </c>
      <c r="B15" s="6" t="s">
        <v>497</v>
      </c>
      <c r="C15" s="10">
        <f>'SO 440 '!H24</f>
        <v>0</v>
      </c>
      <c r="D15" s="10">
        <f>'SO 440 '!P24</f>
        <v>0</v>
      </c>
      <c r="E15" s="10">
        <f t="shared" si="0"/>
        <v>0</v>
      </c>
    </row>
    <row r="16" spans="1:5" ht="12.75" customHeight="1">
      <c r="A16" s="6" t="s">
        <v>500</v>
      </c>
      <c r="B16" s="6" t="s">
        <v>501</v>
      </c>
      <c r="C16" s="10">
        <f>'SO 460'!H24</f>
        <v>0</v>
      </c>
      <c r="D16" s="10">
        <f>'SO 460'!P24</f>
        <v>0</v>
      </c>
      <c r="E16" s="10">
        <f t="shared" si="0"/>
        <v>0</v>
      </c>
    </row>
  </sheetData>
  <sheetProtection formatColumns="0"/>
  <hyperlinks>
    <hyperlink ref="A11" location="#'000'!A1" tooltip="Odkaz na stranku objektu [000]" display="000"/>
    <hyperlink ref="A12" location="#'001'!A1" tooltip="Odkaz na stranku objektu [001]" display="001"/>
    <hyperlink ref="A13" location="#'SO 201'!A1" tooltip="Odkaz na stranku objektu [SO 201]" display="SO 201"/>
    <hyperlink ref="A14" location="#'SO 340'!A1" tooltip="Odkaz na stranku objektu [SO 340]" display="SO 340"/>
    <hyperlink ref="A15" location="#'SO 440'!A1" tooltip="Odkaz na stranku objektu [SO 440 ]" display="SO 440"/>
    <hyperlink ref="A16" location="#'SO 460'!A1" tooltip="Odkaz na stranku objektu [SO 460]" display="SO 460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1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spans="1:16" ht="38.25">
      <c r="A13" s="6">
        <v>2</v>
      </c>
      <c r="B13" s="6" t="s">
        <v>47</v>
      </c>
      <c r="C13" s="6" t="s">
        <v>44</v>
      </c>
      <c r="D13" s="6" t="s">
        <v>48</v>
      </c>
      <c r="E13" s="6" t="s">
        <v>46</v>
      </c>
      <c r="F13" s="8">
        <v>1</v>
      </c>
      <c r="G13" s="11"/>
      <c r="H13" s="10">
        <f>ROUND((G13*F13),2)</f>
        <v>0</v>
      </c>
      <c r="O13">
        <f>rekapitulace!H8</f>
        <v>21</v>
      </c>
      <c r="P13">
        <f>O13/100*H13</f>
        <v>0</v>
      </c>
    </row>
    <row r="14" spans="1:16" ht="38.25">
      <c r="A14" s="6">
        <v>3</v>
      </c>
      <c r="B14" s="6" t="s">
        <v>49</v>
      </c>
      <c r="C14" s="6" t="s">
        <v>50</v>
      </c>
      <c r="D14" s="6" t="s">
        <v>51</v>
      </c>
      <c r="E14" s="6" t="s">
        <v>52</v>
      </c>
      <c r="F14" s="8">
        <v>1</v>
      </c>
      <c r="G14" s="11"/>
      <c r="H14" s="10">
        <f>ROUND((G14*F14),2)</f>
        <v>0</v>
      </c>
      <c r="O14">
        <f>rekapitulace!H8</f>
        <v>21</v>
      </c>
      <c r="P14">
        <f>O14/100*H14</f>
        <v>0</v>
      </c>
    </row>
    <row r="15" spans="1:16" ht="25.5">
      <c r="A15" s="6">
        <v>4</v>
      </c>
      <c r="B15" s="6" t="s">
        <v>53</v>
      </c>
      <c r="C15" s="6" t="s">
        <v>54</v>
      </c>
      <c r="D15" s="6" t="s">
        <v>55</v>
      </c>
      <c r="E15" s="6" t="s">
        <v>46</v>
      </c>
      <c r="F15" s="8">
        <v>1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ht="12.75">
      <c r="D16" s="12" t="s">
        <v>56</v>
      </c>
    </row>
    <row r="17" spans="1:16" ht="12.75">
      <c r="A17" s="6">
        <v>5</v>
      </c>
      <c r="B17" s="6" t="s">
        <v>57</v>
      </c>
      <c r="C17" s="6" t="s">
        <v>44</v>
      </c>
      <c r="D17" s="6" t="s">
        <v>58</v>
      </c>
      <c r="E17" s="6" t="s">
        <v>59</v>
      </c>
      <c r="F17" s="8">
        <v>1</v>
      </c>
      <c r="G17" s="11"/>
      <c r="H17" s="10">
        <f>ROUND((G17*F17),2)</f>
        <v>0</v>
      </c>
      <c r="O17">
        <f>rekapitulace!H8</f>
        <v>21</v>
      </c>
      <c r="P17">
        <f>O17/100*H17</f>
        <v>0</v>
      </c>
    </row>
    <row r="18" spans="1:16" ht="25.5">
      <c r="A18" s="6">
        <v>6</v>
      </c>
      <c r="B18" s="6" t="s">
        <v>60</v>
      </c>
      <c r="C18" s="6" t="s">
        <v>44</v>
      </c>
      <c r="D18" s="6" t="s">
        <v>61</v>
      </c>
      <c r="E18" s="6" t="s">
        <v>46</v>
      </c>
      <c r="F18" s="8">
        <v>1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spans="1:16" ht="25.5">
      <c r="A19" s="6">
        <v>7</v>
      </c>
      <c r="B19" s="6" t="s">
        <v>62</v>
      </c>
      <c r="C19" s="6" t="s">
        <v>44</v>
      </c>
      <c r="D19" s="6" t="s">
        <v>63</v>
      </c>
      <c r="E19" s="6" t="s">
        <v>46</v>
      </c>
      <c r="F19" s="8">
        <v>1</v>
      </c>
      <c r="G19" s="11"/>
      <c r="H19" s="10">
        <f>ROUND((G19*F19),2)</f>
        <v>0</v>
      </c>
      <c r="O19">
        <f>rekapitulace!H8</f>
        <v>21</v>
      </c>
      <c r="P19">
        <f>O19/100*H19</f>
        <v>0</v>
      </c>
    </row>
    <row r="20" spans="1:16" ht="12.75">
      <c r="A20" s="6">
        <v>8</v>
      </c>
      <c r="B20" s="6" t="s">
        <v>64</v>
      </c>
      <c r="C20" s="6" t="s">
        <v>44</v>
      </c>
      <c r="D20" s="6" t="s">
        <v>65</v>
      </c>
      <c r="E20" s="6" t="s">
        <v>59</v>
      </c>
      <c r="F20" s="8">
        <v>1</v>
      </c>
      <c r="G20" s="11"/>
      <c r="H20" s="10">
        <f>ROUND((G20*F20),2)</f>
        <v>0</v>
      </c>
      <c r="O20">
        <f>rekapitulace!H8</f>
        <v>21</v>
      </c>
      <c r="P20">
        <f>O20/100*H20</f>
        <v>0</v>
      </c>
    </row>
    <row r="21" spans="1:16" ht="12.75">
      <c r="A21" s="6">
        <v>9</v>
      </c>
      <c r="B21" s="6" t="s">
        <v>66</v>
      </c>
      <c r="C21" s="6" t="s">
        <v>44</v>
      </c>
      <c r="D21" s="6" t="s">
        <v>67</v>
      </c>
      <c r="E21" s="6" t="s">
        <v>46</v>
      </c>
      <c r="F21" s="8">
        <v>1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12.75">
      <c r="D22" s="12" t="s">
        <v>56</v>
      </c>
    </row>
    <row r="23" spans="1:16" ht="38.25">
      <c r="A23" s="6">
        <v>10</v>
      </c>
      <c r="B23" s="6" t="s">
        <v>68</v>
      </c>
      <c r="C23" s="6" t="s">
        <v>50</v>
      </c>
      <c r="D23" s="6" t="s">
        <v>69</v>
      </c>
      <c r="E23" s="6" t="s">
        <v>46</v>
      </c>
      <c r="F23" s="8">
        <v>1</v>
      </c>
      <c r="G23" s="11"/>
      <c r="H23" s="10">
        <f>ROUND((G23*F23),2)</f>
        <v>0</v>
      </c>
      <c r="O23">
        <f>rekapitulace!H8</f>
        <v>21</v>
      </c>
      <c r="P23">
        <f>O23/100*H23</f>
        <v>0</v>
      </c>
    </row>
    <row r="24" ht="12.75">
      <c r="D24" s="12" t="s">
        <v>56</v>
      </c>
    </row>
    <row r="25" spans="1:16" ht="12.75" customHeight="1">
      <c r="A25" s="13"/>
      <c r="B25" s="13"/>
      <c r="C25" s="13" t="s">
        <v>42</v>
      </c>
      <c r="D25" s="13" t="s">
        <v>41</v>
      </c>
      <c r="E25" s="13"/>
      <c r="F25" s="13"/>
      <c r="G25" s="13"/>
      <c r="H25" s="13">
        <f>SUM(H12:H24)</f>
        <v>0</v>
      </c>
      <c r="P25">
        <f>ROUND(SUM(P12:P24),2)</f>
        <v>0</v>
      </c>
    </row>
    <row r="27" spans="1:16" ht="12.75" customHeight="1">
      <c r="A27" s="13"/>
      <c r="B27" s="13"/>
      <c r="C27" s="13"/>
      <c r="D27" s="13" t="s">
        <v>70</v>
      </c>
      <c r="E27" s="13"/>
      <c r="F27" s="13"/>
      <c r="G27" s="13"/>
      <c r="H27" s="13">
        <f>+H25</f>
        <v>0</v>
      </c>
      <c r="P27">
        <f>+P25</f>
        <v>0</v>
      </c>
    </row>
    <row r="29" spans="1:8" ht="12.75" customHeight="1">
      <c r="A29" s="7" t="s">
        <v>71</v>
      </c>
      <c r="B29" s="7"/>
      <c r="C29" s="7"/>
      <c r="D29" s="7"/>
      <c r="E29" s="7"/>
      <c r="F29" s="7"/>
      <c r="G29" s="7"/>
      <c r="H29" s="7"/>
    </row>
    <row r="30" spans="1:8" ht="12.75" customHeight="1">
      <c r="A30" s="7"/>
      <c r="B30" s="7"/>
      <c r="C30" s="7"/>
      <c r="D30" s="7" t="s">
        <v>72</v>
      </c>
      <c r="E30" s="7"/>
      <c r="F30" s="7"/>
      <c r="G30" s="7"/>
      <c r="H30" s="7"/>
    </row>
    <row r="31" spans="1:16" ht="12.75" customHeight="1">
      <c r="A31" s="13"/>
      <c r="B31" s="13"/>
      <c r="C31" s="13"/>
      <c r="D31" s="13" t="s">
        <v>73</v>
      </c>
      <c r="E31" s="13"/>
      <c r="F31" s="13"/>
      <c r="G31" s="13"/>
      <c r="H31" s="13">
        <v>0</v>
      </c>
      <c r="P31">
        <v>0</v>
      </c>
    </row>
    <row r="32" spans="1:8" ht="12.75" customHeight="1">
      <c r="A32" s="13"/>
      <c r="B32" s="13"/>
      <c r="C32" s="13"/>
      <c r="D32" s="13" t="s">
        <v>74</v>
      </c>
      <c r="E32" s="13"/>
      <c r="F32" s="13"/>
      <c r="G32" s="13"/>
      <c r="H32" s="13"/>
    </row>
    <row r="33" spans="1:16" ht="12.75" customHeight="1">
      <c r="A33" s="13"/>
      <c r="B33" s="13"/>
      <c r="C33" s="13"/>
      <c r="D33" s="13" t="s">
        <v>75</v>
      </c>
      <c r="E33" s="13"/>
      <c r="F33" s="13"/>
      <c r="G33" s="13"/>
      <c r="H33" s="13">
        <v>0</v>
      </c>
      <c r="P33">
        <v>0</v>
      </c>
    </row>
    <row r="34" spans="1:16" ht="12.75" customHeight="1">
      <c r="A34" s="13"/>
      <c r="B34" s="13"/>
      <c r="C34" s="13"/>
      <c r="D34" s="13" t="s">
        <v>76</v>
      </c>
      <c r="E34" s="13"/>
      <c r="F34" s="13"/>
      <c r="G34" s="13"/>
      <c r="H34" s="13">
        <f>H31+H33</f>
        <v>0</v>
      </c>
      <c r="P34">
        <f>P31+P33</f>
        <v>0</v>
      </c>
    </row>
    <row r="36" spans="1:16" ht="12.75" customHeight="1">
      <c r="A36" s="13"/>
      <c r="B36" s="13"/>
      <c r="C36" s="13"/>
      <c r="D36" s="13" t="s">
        <v>76</v>
      </c>
      <c r="E36" s="13"/>
      <c r="F36" s="13"/>
      <c r="G36" s="13"/>
      <c r="H36" s="13">
        <f>H27+H34</f>
        <v>0</v>
      </c>
      <c r="P36">
        <f>P27+P34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77</v>
      </c>
      <c r="D5" s="5" t="s">
        <v>78</v>
      </c>
      <c r="E5" s="5"/>
    </row>
    <row r="6" spans="1:5" ht="12.75" customHeight="1">
      <c r="A6" t="s">
        <v>18</v>
      </c>
      <c r="C6" s="5" t="s">
        <v>77</v>
      </c>
      <c r="D6" s="5" t="s">
        <v>78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38.25">
      <c r="A12" s="6">
        <v>1</v>
      </c>
      <c r="B12" s="6" t="s">
        <v>79</v>
      </c>
      <c r="C12" s="6" t="s">
        <v>44</v>
      </c>
      <c r="D12" s="6" t="s">
        <v>80</v>
      </c>
      <c r="E12" s="6" t="s">
        <v>81</v>
      </c>
      <c r="F12" s="8">
        <v>16.5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2.75">
      <c r="D13" s="12" t="s">
        <v>82</v>
      </c>
    </row>
    <row r="14" spans="1:16" ht="25.5">
      <c r="A14" s="6">
        <v>2</v>
      </c>
      <c r="B14" s="6" t="s">
        <v>83</v>
      </c>
      <c r="C14" s="6" t="s">
        <v>44</v>
      </c>
      <c r="D14" s="6" t="s">
        <v>84</v>
      </c>
      <c r="E14" s="6" t="s">
        <v>81</v>
      </c>
      <c r="F14" s="8">
        <v>16.5</v>
      </c>
      <c r="G14" s="11"/>
      <c r="H14" s="10">
        <f>ROUND((G14*F14),2)</f>
        <v>0</v>
      </c>
      <c r="O14">
        <f>rekapitulace!H8</f>
        <v>21</v>
      </c>
      <c r="P14">
        <f>O14/100*H14</f>
        <v>0</v>
      </c>
    </row>
    <row r="15" ht="12.75">
      <c r="D15" s="12" t="s">
        <v>82</v>
      </c>
    </row>
    <row r="16" spans="1:16" ht="25.5">
      <c r="A16" s="6">
        <v>3</v>
      </c>
      <c r="B16" s="6" t="s">
        <v>85</v>
      </c>
      <c r="C16" s="6" t="s">
        <v>44</v>
      </c>
      <c r="D16" s="6" t="s">
        <v>86</v>
      </c>
      <c r="E16" s="6" t="s">
        <v>46</v>
      </c>
      <c r="F16" s="8">
        <v>1</v>
      </c>
      <c r="G16" s="11"/>
      <c r="H16" s="10">
        <f>ROUND((G16*F16),2)</f>
        <v>0</v>
      </c>
      <c r="O16">
        <f>rekapitulace!H8</f>
        <v>21</v>
      </c>
      <c r="P16">
        <f>O16/100*H16</f>
        <v>0</v>
      </c>
    </row>
    <row r="17" spans="1:16" ht="51">
      <c r="A17" s="6">
        <v>4</v>
      </c>
      <c r="B17" s="6" t="s">
        <v>87</v>
      </c>
      <c r="C17" s="6" t="s">
        <v>44</v>
      </c>
      <c r="D17" s="6" t="s">
        <v>88</v>
      </c>
      <c r="E17" s="6" t="s">
        <v>81</v>
      </c>
      <c r="F17" s="8">
        <v>32</v>
      </c>
      <c r="G17" s="11"/>
      <c r="H17" s="10">
        <f>ROUND((G17*F17),2)</f>
        <v>0</v>
      </c>
      <c r="O17">
        <f>rekapitulace!H8</f>
        <v>21</v>
      </c>
      <c r="P17">
        <f>O17/100*H17</f>
        <v>0</v>
      </c>
    </row>
    <row r="18" ht="12.75">
      <c r="D18" s="12" t="s">
        <v>89</v>
      </c>
    </row>
    <row r="19" spans="1:16" ht="12.75" customHeight="1">
      <c r="A19" s="13"/>
      <c r="B19" s="13"/>
      <c r="C19" s="13" t="s">
        <v>42</v>
      </c>
      <c r="D19" s="13" t="s">
        <v>41</v>
      </c>
      <c r="E19" s="13"/>
      <c r="F19" s="13"/>
      <c r="G19" s="13"/>
      <c r="H19" s="13">
        <f>SUM(H12:H18)</f>
        <v>0</v>
      </c>
      <c r="P19">
        <f>ROUND(SUM(P12:P18),2)</f>
        <v>0</v>
      </c>
    </row>
    <row r="21" spans="1:8" ht="12.75" customHeight="1">
      <c r="A21" s="7"/>
      <c r="B21" s="7"/>
      <c r="C21" s="7" t="s">
        <v>91</v>
      </c>
      <c r="D21" s="7" t="s">
        <v>90</v>
      </c>
      <c r="E21" s="7"/>
      <c r="F21" s="9"/>
      <c r="G21" s="7"/>
      <c r="H21" s="9"/>
    </row>
    <row r="22" spans="1:16" ht="38.25">
      <c r="A22" s="6">
        <v>5</v>
      </c>
      <c r="B22" s="6" t="s">
        <v>92</v>
      </c>
      <c r="C22" s="6" t="s">
        <v>44</v>
      </c>
      <c r="D22" s="6" t="s">
        <v>93</v>
      </c>
      <c r="E22" s="6" t="s">
        <v>59</v>
      </c>
      <c r="F22" s="8">
        <v>23</v>
      </c>
      <c r="G22" s="11"/>
      <c r="H22" s="10">
        <f>ROUND((G22*F22),2)</f>
        <v>0</v>
      </c>
      <c r="O22">
        <f>rekapitulace!H8</f>
        <v>21</v>
      </c>
      <c r="P22">
        <f>O22/100*H22</f>
        <v>0</v>
      </c>
    </row>
    <row r="23" ht="51">
      <c r="D23" s="12" t="s">
        <v>94</v>
      </c>
    </row>
    <row r="24" spans="1:16" ht="12.75">
      <c r="A24" s="6">
        <v>6</v>
      </c>
      <c r="B24" s="6" t="s">
        <v>95</v>
      </c>
      <c r="C24" s="6" t="s">
        <v>44</v>
      </c>
      <c r="D24" s="6" t="s">
        <v>96</v>
      </c>
      <c r="E24" s="6" t="s">
        <v>59</v>
      </c>
      <c r="F24" s="8">
        <v>23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51">
      <c r="D25" s="12" t="s">
        <v>94</v>
      </c>
    </row>
    <row r="26" spans="1:16" ht="12.75">
      <c r="A26" s="6">
        <v>7</v>
      </c>
      <c r="B26" s="6" t="s">
        <v>97</v>
      </c>
      <c r="C26" s="6" t="s">
        <v>44</v>
      </c>
      <c r="D26" s="6" t="s">
        <v>98</v>
      </c>
      <c r="E26" s="6" t="s">
        <v>99</v>
      </c>
      <c r="F26" s="8">
        <v>2760</v>
      </c>
      <c r="G26" s="11"/>
      <c r="H26" s="10">
        <f>ROUND((G26*F26),2)</f>
        <v>0</v>
      </c>
      <c r="O26">
        <f>rekapitulace!H8</f>
        <v>21</v>
      </c>
      <c r="P26">
        <f>O26/100*H26</f>
        <v>0</v>
      </c>
    </row>
    <row r="27" ht="12.75">
      <c r="D27" s="12" t="s">
        <v>100</v>
      </c>
    </row>
    <row r="28" spans="1:16" ht="25.5">
      <c r="A28" s="6">
        <v>8</v>
      </c>
      <c r="B28" s="6" t="s">
        <v>101</v>
      </c>
      <c r="C28" s="6" t="s">
        <v>44</v>
      </c>
      <c r="D28" s="6" t="s">
        <v>102</v>
      </c>
      <c r="E28" s="6" t="s">
        <v>59</v>
      </c>
      <c r="F28" s="8">
        <v>7</v>
      </c>
      <c r="G28" s="11"/>
      <c r="H28" s="10">
        <f>ROUND((G28*F28),2)</f>
        <v>0</v>
      </c>
      <c r="O28">
        <f>rekapitulace!H8</f>
        <v>21</v>
      </c>
      <c r="P28">
        <f>O28/100*H28</f>
        <v>0</v>
      </c>
    </row>
    <row r="29" ht="12.75">
      <c r="D29" s="12" t="s">
        <v>103</v>
      </c>
    </row>
    <row r="30" spans="1:16" ht="12.75">
      <c r="A30" s="6">
        <v>9</v>
      </c>
      <c r="B30" s="6" t="s">
        <v>104</v>
      </c>
      <c r="C30" s="6" t="s">
        <v>44</v>
      </c>
      <c r="D30" s="6" t="s">
        <v>105</v>
      </c>
      <c r="E30" s="6" t="s">
        <v>59</v>
      </c>
      <c r="F30" s="8">
        <v>7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12.75">
      <c r="D31" s="12" t="s">
        <v>103</v>
      </c>
    </row>
    <row r="32" spans="1:16" ht="25.5">
      <c r="A32" s="6">
        <v>10</v>
      </c>
      <c r="B32" s="6" t="s">
        <v>106</v>
      </c>
      <c r="C32" s="6" t="s">
        <v>44</v>
      </c>
      <c r="D32" s="6" t="s">
        <v>107</v>
      </c>
      <c r="E32" s="6" t="s">
        <v>99</v>
      </c>
      <c r="F32" s="8">
        <v>840</v>
      </c>
      <c r="G32" s="11"/>
      <c r="H32" s="10">
        <f>ROUND((G32*F32),2)</f>
        <v>0</v>
      </c>
      <c r="O32">
        <f>rekapitulace!H8</f>
        <v>21</v>
      </c>
      <c r="P32">
        <f>O32/100*H32</f>
        <v>0</v>
      </c>
    </row>
    <row r="33" ht="12.75">
      <c r="D33" s="12" t="s">
        <v>108</v>
      </c>
    </row>
    <row r="34" spans="1:16" ht="38.25">
      <c r="A34" s="6">
        <v>11</v>
      </c>
      <c r="B34" s="6" t="s">
        <v>109</v>
      </c>
      <c r="C34" s="6" t="s">
        <v>44</v>
      </c>
      <c r="D34" s="6" t="s">
        <v>110</v>
      </c>
      <c r="E34" s="6" t="s">
        <v>59</v>
      </c>
      <c r="F34" s="8">
        <v>21</v>
      </c>
      <c r="G34" s="11"/>
      <c r="H34" s="10">
        <f>ROUND((G34*F34),2)</f>
        <v>0</v>
      </c>
      <c r="O34">
        <f>rekapitulace!H8</f>
        <v>21</v>
      </c>
      <c r="P34">
        <f>O34/100*H34</f>
        <v>0</v>
      </c>
    </row>
    <row r="35" ht="51">
      <c r="D35" s="12" t="s">
        <v>111</v>
      </c>
    </row>
    <row r="36" spans="1:16" ht="38.25">
      <c r="A36" s="6">
        <v>12</v>
      </c>
      <c r="B36" s="6" t="s">
        <v>112</v>
      </c>
      <c r="C36" s="6" t="s">
        <v>44</v>
      </c>
      <c r="D36" s="6" t="s">
        <v>113</v>
      </c>
      <c r="E36" s="6" t="s">
        <v>59</v>
      </c>
      <c r="F36" s="8">
        <v>21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51">
      <c r="D37" s="12" t="s">
        <v>111</v>
      </c>
    </row>
    <row r="38" spans="1:16" ht="38.25">
      <c r="A38" s="6">
        <v>13</v>
      </c>
      <c r="B38" s="6" t="s">
        <v>114</v>
      </c>
      <c r="C38" s="6" t="s">
        <v>44</v>
      </c>
      <c r="D38" s="6" t="s">
        <v>115</v>
      </c>
      <c r="E38" s="6" t="s">
        <v>99</v>
      </c>
      <c r="F38" s="8">
        <v>2520</v>
      </c>
      <c r="G38" s="11"/>
      <c r="H38" s="10">
        <f>ROUND((G38*F38),2)</f>
        <v>0</v>
      </c>
      <c r="O38">
        <f>rekapitulace!H8</f>
        <v>21</v>
      </c>
      <c r="P38">
        <f>O38/100*H38</f>
        <v>0</v>
      </c>
    </row>
    <row r="39" ht="12.75">
      <c r="D39" s="12" t="s">
        <v>116</v>
      </c>
    </row>
    <row r="40" spans="1:16" ht="12.75">
      <c r="A40" s="6">
        <v>14</v>
      </c>
      <c r="B40" s="6" t="s">
        <v>117</v>
      </c>
      <c r="C40" s="6" t="s">
        <v>44</v>
      </c>
      <c r="D40" s="6" t="s">
        <v>118</v>
      </c>
      <c r="E40" s="6" t="s">
        <v>59</v>
      </c>
      <c r="F40" s="8">
        <v>2</v>
      </c>
      <c r="G40" s="11"/>
      <c r="H40" s="10">
        <f>ROUND((G40*F40),2)</f>
        <v>0</v>
      </c>
      <c r="O40">
        <f>rekapitulace!H8</f>
        <v>21</v>
      </c>
      <c r="P40">
        <f>O40/100*H40</f>
        <v>0</v>
      </c>
    </row>
    <row r="41" ht="12.75">
      <c r="D41" s="12" t="s">
        <v>119</v>
      </c>
    </row>
    <row r="42" spans="1:16" ht="12.75">
      <c r="A42" s="6">
        <v>15</v>
      </c>
      <c r="B42" s="6" t="s">
        <v>120</v>
      </c>
      <c r="C42" s="6" t="s">
        <v>44</v>
      </c>
      <c r="D42" s="6" t="s">
        <v>121</v>
      </c>
      <c r="E42" s="6" t="s">
        <v>59</v>
      </c>
      <c r="F42" s="8">
        <v>2</v>
      </c>
      <c r="G42" s="11"/>
      <c r="H42" s="10">
        <f>ROUND((G42*F42),2)</f>
        <v>0</v>
      </c>
      <c r="O42">
        <f>rekapitulace!H8</f>
        <v>21</v>
      </c>
      <c r="P42">
        <f>O42/100*H42</f>
        <v>0</v>
      </c>
    </row>
    <row r="43" ht="12.75">
      <c r="D43" s="12" t="s">
        <v>119</v>
      </c>
    </row>
    <row r="44" spans="1:16" ht="12.75">
      <c r="A44" s="6">
        <v>16</v>
      </c>
      <c r="B44" s="6" t="s">
        <v>122</v>
      </c>
      <c r="C44" s="6" t="s">
        <v>44</v>
      </c>
      <c r="D44" s="6" t="s">
        <v>123</v>
      </c>
      <c r="E44" s="6" t="s">
        <v>99</v>
      </c>
      <c r="F44" s="8">
        <v>240</v>
      </c>
      <c r="G44" s="11"/>
      <c r="H44" s="10">
        <f>ROUND((G44*F44),2)</f>
        <v>0</v>
      </c>
      <c r="O44">
        <f>rekapitulace!H8</f>
        <v>21</v>
      </c>
      <c r="P44">
        <f>O44/100*H44</f>
        <v>0</v>
      </c>
    </row>
    <row r="45" ht="12.75">
      <c r="D45" s="12" t="s">
        <v>124</v>
      </c>
    </row>
    <row r="46" spans="1:16" ht="12.75" customHeight="1">
      <c r="A46" s="13"/>
      <c r="B46" s="13"/>
      <c r="C46" s="13" t="s">
        <v>91</v>
      </c>
      <c r="D46" s="13" t="s">
        <v>90</v>
      </c>
      <c r="E46" s="13"/>
      <c r="F46" s="13"/>
      <c r="G46" s="13"/>
      <c r="H46" s="13">
        <f>SUM(H22:H45)</f>
        <v>0</v>
      </c>
      <c r="P46">
        <f>ROUND(SUM(P22:P45),2)</f>
        <v>0</v>
      </c>
    </row>
    <row r="48" spans="1:16" ht="12.75" customHeight="1">
      <c r="A48" s="13"/>
      <c r="B48" s="13"/>
      <c r="C48" s="13"/>
      <c r="D48" s="13" t="s">
        <v>70</v>
      </c>
      <c r="E48" s="13"/>
      <c r="F48" s="13"/>
      <c r="G48" s="13"/>
      <c r="H48" s="13">
        <f>+H19+H46</f>
        <v>0</v>
      </c>
      <c r="P48">
        <f>+P19+P46</f>
        <v>0</v>
      </c>
    </row>
    <row r="50" spans="1:8" ht="12.75" customHeight="1">
      <c r="A50" s="7" t="s">
        <v>71</v>
      </c>
      <c r="B50" s="7"/>
      <c r="C50" s="7"/>
      <c r="D50" s="7"/>
      <c r="E50" s="7"/>
      <c r="F50" s="7"/>
      <c r="G50" s="7"/>
      <c r="H50" s="7"/>
    </row>
    <row r="51" spans="1:8" ht="12.75" customHeight="1">
      <c r="A51" s="7"/>
      <c r="B51" s="7"/>
      <c r="C51" s="7"/>
      <c r="D51" s="7" t="s">
        <v>72</v>
      </c>
      <c r="E51" s="7"/>
      <c r="F51" s="7"/>
      <c r="G51" s="7"/>
      <c r="H51" s="7"/>
    </row>
    <row r="52" spans="1:16" ht="12.75" customHeight="1">
      <c r="A52" s="13"/>
      <c r="B52" s="13"/>
      <c r="C52" s="13"/>
      <c r="D52" s="13" t="s">
        <v>73</v>
      </c>
      <c r="E52" s="13"/>
      <c r="F52" s="13"/>
      <c r="G52" s="13"/>
      <c r="H52" s="13">
        <v>0</v>
      </c>
      <c r="P52">
        <v>0</v>
      </c>
    </row>
    <row r="53" spans="1:8" ht="12.75" customHeight="1">
      <c r="A53" s="13"/>
      <c r="B53" s="13"/>
      <c r="C53" s="13"/>
      <c r="D53" s="13" t="s">
        <v>74</v>
      </c>
      <c r="E53" s="13"/>
      <c r="F53" s="13"/>
      <c r="G53" s="13"/>
      <c r="H53" s="13"/>
    </row>
    <row r="54" spans="1:16" ht="12.75" customHeight="1">
      <c r="A54" s="13"/>
      <c r="B54" s="13"/>
      <c r="C54" s="13"/>
      <c r="D54" s="13" t="s">
        <v>75</v>
      </c>
      <c r="E54" s="13"/>
      <c r="F54" s="13"/>
      <c r="G54" s="13"/>
      <c r="H54" s="13">
        <v>0</v>
      </c>
      <c r="P54">
        <v>0</v>
      </c>
    </row>
    <row r="55" spans="1:16" ht="12.75" customHeight="1">
      <c r="A55" s="13"/>
      <c r="B55" s="13"/>
      <c r="C55" s="13"/>
      <c r="D55" s="13" t="s">
        <v>76</v>
      </c>
      <c r="E55" s="13"/>
      <c r="F55" s="13"/>
      <c r="G55" s="13"/>
      <c r="H55" s="13">
        <f>H52+H54</f>
        <v>0</v>
      </c>
      <c r="P55">
        <f>P52+P54</f>
        <v>0</v>
      </c>
    </row>
    <row r="57" spans="1:16" ht="12.75" customHeight="1">
      <c r="A57" s="13"/>
      <c r="B57" s="13"/>
      <c r="C57" s="13"/>
      <c r="D57" s="13" t="s">
        <v>76</v>
      </c>
      <c r="E57" s="13"/>
      <c r="F57" s="13"/>
      <c r="G57" s="13"/>
      <c r="H57" s="13">
        <f>H48+H55</f>
        <v>0</v>
      </c>
      <c r="P57">
        <f>P48+P55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125</v>
      </c>
      <c r="D5" s="5" t="s">
        <v>126</v>
      </c>
      <c r="E5" s="5"/>
    </row>
    <row r="6" spans="1:5" ht="12.75" customHeight="1">
      <c r="A6" t="s">
        <v>18</v>
      </c>
      <c r="C6" s="5" t="s">
        <v>125</v>
      </c>
      <c r="D6" s="5" t="s">
        <v>126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127</v>
      </c>
      <c r="C12" s="6" t="s">
        <v>44</v>
      </c>
      <c r="D12" s="6" t="s">
        <v>128</v>
      </c>
      <c r="E12" s="6" t="s">
        <v>129</v>
      </c>
      <c r="F12" s="8">
        <v>172.046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76.5">
      <c r="D13" s="12" t="s">
        <v>130</v>
      </c>
    </row>
    <row r="14" spans="1:16" ht="25.5">
      <c r="A14" s="6">
        <v>2</v>
      </c>
      <c r="B14" s="6" t="s">
        <v>131</v>
      </c>
      <c r="C14" s="6" t="s">
        <v>44</v>
      </c>
      <c r="D14" s="6" t="s">
        <v>132</v>
      </c>
      <c r="E14" s="6" t="s">
        <v>129</v>
      </c>
      <c r="F14" s="8">
        <v>585.64</v>
      </c>
      <c r="G14" s="11"/>
      <c r="H14" s="10">
        <f>ROUND((G14*F14),2)</f>
        <v>0</v>
      </c>
      <c r="O14">
        <f>rekapitulace!H8</f>
        <v>21</v>
      </c>
      <c r="P14">
        <f>O14/100*H14</f>
        <v>0</v>
      </c>
    </row>
    <row r="15" ht="25.5">
      <c r="D15" s="12" t="s">
        <v>133</v>
      </c>
    </row>
    <row r="16" spans="1:16" ht="25.5">
      <c r="A16" s="6">
        <v>3</v>
      </c>
      <c r="B16" s="6" t="s">
        <v>134</v>
      </c>
      <c r="C16" s="6" t="s">
        <v>44</v>
      </c>
      <c r="D16" s="6" t="s">
        <v>135</v>
      </c>
      <c r="E16" s="6" t="s">
        <v>129</v>
      </c>
      <c r="F16" s="8">
        <v>0.35</v>
      </c>
      <c r="G16" s="11"/>
      <c r="H16" s="10">
        <f>ROUND((G16*F16),2)</f>
        <v>0</v>
      </c>
      <c r="O16">
        <f>rekapitulace!H8</f>
        <v>21</v>
      </c>
      <c r="P16">
        <f>O16/100*H16</f>
        <v>0</v>
      </c>
    </row>
    <row r="17" ht="38.25">
      <c r="D17" s="12" t="s">
        <v>136</v>
      </c>
    </row>
    <row r="18" spans="1:16" ht="12.75" customHeight="1">
      <c r="A18" s="13"/>
      <c r="B18" s="13"/>
      <c r="C18" s="13" t="s">
        <v>42</v>
      </c>
      <c r="D18" s="13" t="s">
        <v>41</v>
      </c>
      <c r="E18" s="13"/>
      <c r="F18" s="13"/>
      <c r="G18" s="13"/>
      <c r="H18" s="13">
        <f>SUM(H12:H17)</f>
        <v>0</v>
      </c>
      <c r="P18">
        <f>ROUND(SUM(P12:P17),2)</f>
        <v>0</v>
      </c>
    </row>
    <row r="20" spans="1:8" ht="12.75" customHeight="1">
      <c r="A20" s="7"/>
      <c r="B20" s="7"/>
      <c r="C20" s="7" t="s">
        <v>24</v>
      </c>
      <c r="D20" s="7" t="s">
        <v>137</v>
      </c>
      <c r="E20" s="7"/>
      <c r="F20" s="9"/>
      <c r="G20" s="7"/>
      <c r="H20" s="9"/>
    </row>
    <row r="21" spans="1:16" ht="25.5">
      <c r="A21" s="6">
        <v>4</v>
      </c>
      <c r="B21" s="6" t="s">
        <v>138</v>
      </c>
      <c r="C21" s="6" t="s">
        <v>44</v>
      </c>
      <c r="D21" s="6" t="s">
        <v>139</v>
      </c>
      <c r="E21" s="6" t="s">
        <v>129</v>
      </c>
      <c r="F21" s="8">
        <v>1.456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12.75">
      <c r="D22" s="12" t="s">
        <v>140</v>
      </c>
    </row>
    <row r="23" spans="1:16" ht="38.25">
      <c r="A23" s="6">
        <v>5</v>
      </c>
      <c r="B23" s="6" t="s">
        <v>141</v>
      </c>
      <c r="C23" s="6" t="s">
        <v>44</v>
      </c>
      <c r="D23" s="6" t="s">
        <v>142</v>
      </c>
      <c r="E23" s="6" t="s">
        <v>129</v>
      </c>
      <c r="F23" s="8">
        <v>42.158</v>
      </c>
      <c r="G23" s="11"/>
      <c r="H23" s="10">
        <f>ROUND((G23*F23),2)</f>
        <v>0</v>
      </c>
      <c r="O23">
        <f>rekapitulace!H8</f>
        <v>21</v>
      </c>
      <c r="P23">
        <f>O23/100*H23</f>
        <v>0</v>
      </c>
    </row>
    <row r="24" ht="76.5">
      <c r="D24" s="12" t="s">
        <v>143</v>
      </c>
    </row>
    <row r="25" spans="1:16" ht="25.5">
      <c r="A25" s="6">
        <v>6</v>
      </c>
      <c r="B25" s="6" t="s">
        <v>144</v>
      </c>
      <c r="C25" s="6" t="s">
        <v>44</v>
      </c>
      <c r="D25" s="6" t="s">
        <v>145</v>
      </c>
      <c r="E25" s="6" t="s">
        <v>129</v>
      </c>
      <c r="F25" s="8">
        <v>16.935</v>
      </c>
      <c r="G25" s="11"/>
      <c r="H25" s="10">
        <f>ROUND((G25*F25),2)</f>
        <v>0</v>
      </c>
      <c r="O25">
        <f>rekapitulace!H8</f>
        <v>21</v>
      </c>
      <c r="P25">
        <f>O25/100*H25</f>
        <v>0</v>
      </c>
    </row>
    <row r="26" ht="25.5">
      <c r="D26" s="12" t="s">
        <v>146</v>
      </c>
    </row>
    <row r="27" spans="1:16" ht="25.5">
      <c r="A27" s="6">
        <v>7</v>
      </c>
      <c r="B27" s="6" t="s">
        <v>147</v>
      </c>
      <c r="C27" s="6" t="s">
        <v>44</v>
      </c>
      <c r="D27" s="6" t="s">
        <v>148</v>
      </c>
      <c r="E27" s="6" t="s">
        <v>149</v>
      </c>
      <c r="F27" s="8">
        <v>44.7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12.75">
      <c r="D28" s="12" t="s">
        <v>150</v>
      </c>
    </row>
    <row r="29" spans="1:16" ht="38.25">
      <c r="A29" s="6">
        <v>8</v>
      </c>
      <c r="B29" s="6" t="s">
        <v>151</v>
      </c>
      <c r="C29" s="6" t="s">
        <v>44</v>
      </c>
      <c r="D29" s="6" t="s">
        <v>152</v>
      </c>
      <c r="E29" s="6" t="s">
        <v>129</v>
      </c>
      <c r="F29" s="8">
        <v>36.069</v>
      </c>
      <c r="G29" s="11"/>
      <c r="H29" s="10">
        <f>ROUND((G29*F29),2)</f>
        <v>0</v>
      </c>
      <c r="O29">
        <f>rekapitulace!H8</f>
        <v>21</v>
      </c>
      <c r="P29">
        <f>O29/100*H29</f>
        <v>0</v>
      </c>
    </row>
    <row r="30" ht="63.75">
      <c r="D30" s="12" t="s">
        <v>153</v>
      </c>
    </row>
    <row r="31" spans="1:16" ht="12.75">
      <c r="A31" s="6">
        <v>9</v>
      </c>
      <c r="B31" s="6" t="s">
        <v>154</v>
      </c>
      <c r="C31" s="6" t="s">
        <v>44</v>
      </c>
      <c r="D31" s="6" t="s">
        <v>155</v>
      </c>
      <c r="E31" s="6" t="s">
        <v>156</v>
      </c>
      <c r="F31" s="8">
        <v>56</v>
      </c>
      <c r="G31" s="11"/>
      <c r="H31" s="10">
        <f>ROUND((G31*F31),2)</f>
        <v>0</v>
      </c>
      <c r="O31">
        <f>rekapitulace!H8</f>
        <v>21</v>
      </c>
      <c r="P31">
        <f>O31/100*H31</f>
        <v>0</v>
      </c>
    </row>
    <row r="32" ht="12.75">
      <c r="D32" s="12" t="s">
        <v>157</v>
      </c>
    </row>
    <row r="33" spans="1:16" ht="25.5">
      <c r="A33" s="6">
        <v>10</v>
      </c>
      <c r="B33" s="6" t="s">
        <v>158</v>
      </c>
      <c r="C33" s="6" t="s">
        <v>44</v>
      </c>
      <c r="D33" s="6" t="s">
        <v>159</v>
      </c>
      <c r="E33" s="6" t="s">
        <v>149</v>
      </c>
      <c r="F33" s="8">
        <v>44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12.75">
      <c r="D34" s="12" t="s">
        <v>160</v>
      </c>
    </row>
    <row r="35" spans="1:16" ht="25.5">
      <c r="A35" s="6">
        <v>11</v>
      </c>
      <c r="B35" s="6" t="s">
        <v>161</v>
      </c>
      <c r="C35" s="6" t="s">
        <v>44</v>
      </c>
      <c r="D35" s="6" t="s">
        <v>162</v>
      </c>
      <c r="E35" s="6" t="s">
        <v>129</v>
      </c>
      <c r="F35" s="8">
        <v>30.123</v>
      </c>
      <c r="G35" s="11"/>
      <c r="H35" s="10">
        <f>ROUND((G35*F35),2)</f>
        <v>0</v>
      </c>
      <c r="O35">
        <f>rekapitulace!H8</f>
        <v>21</v>
      </c>
      <c r="P35">
        <f>O35/100*H35</f>
        <v>0</v>
      </c>
    </row>
    <row r="36" ht="38.25">
      <c r="D36" s="12" t="s">
        <v>163</v>
      </c>
    </row>
    <row r="37" spans="1:16" ht="25.5">
      <c r="A37" s="6">
        <v>12</v>
      </c>
      <c r="B37" s="6" t="s">
        <v>164</v>
      </c>
      <c r="C37" s="6" t="s">
        <v>44</v>
      </c>
      <c r="D37" s="6" t="s">
        <v>165</v>
      </c>
      <c r="E37" s="6" t="s">
        <v>129</v>
      </c>
      <c r="F37" s="8">
        <v>39</v>
      </c>
      <c r="G37" s="11"/>
      <c r="H37" s="10">
        <f>ROUND((G37*F37),2)</f>
        <v>0</v>
      </c>
      <c r="O37">
        <f>rekapitulace!H8</f>
        <v>21</v>
      </c>
      <c r="P37">
        <f>O37/100*H37</f>
        <v>0</v>
      </c>
    </row>
    <row r="38" ht="12.75">
      <c r="D38" s="12" t="s">
        <v>166</v>
      </c>
    </row>
    <row r="39" spans="1:16" ht="25.5">
      <c r="A39" s="6">
        <v>13</v>
      </c>
      <c r="B39" s="6" t="s">
        <v>167</v>
      </c>
      <c r="C39" s="6" t="s">
        <v>44</v>
      </c>
      <c r="D39" s="6" t="s">
        <v>168</v>
      </c>
      <c r="E39" s="6" t="s">
        <v>129</v>
      </c>
      <c r="F39" s="8">
        <v>5.136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38.25">
      <c r="D40" s="12" t="s">
        <v>169</v>
      </c>
    </row>
    <row r="41" spans="1:16" ht="25.5">
      <c r="A41" s="6">
        <v>14</v>
      </c>
      <c r="B41" s="6" t="s">
        <v>170</v>
      </c>
      <c r="C41" s="6" t="s">
        <v>44</v>
      </c>
      <c r="D41" s="6" t="s">
        <v>171</v>
      </c>
      <c r="E41" s="6" t="s">
        <v>129</v>
      </c>
      <c r="F41" s="8">
        <v>546.64</v>
      </c>
      <c r="G41" s="11"/>
      <c r="H41" s="10">
        <f>ROUND((G41*F41),2)</f>
        <v>0</v>
      </c>
      <c r="O41">
        <f>rekapitulace!H8</f>
        <v>21</v>
      </c>
      <c r="P41">
        <f>O41/100*H41</f>
        <v>0</v>
      </c>
    </row>
    <row r="42" ht="127.5">
      <c r="D42" s="12" t="s">
        <v>172</v>
      </c>
    </row>
    <row r="43" spans="1:16" ht="25.5">
      <c r="A43" s="6">
        <v>15</v>
      </c>
      <c r="B43" s="6" t="s">
        <v>173</v>
      </c>
      <c r="C43" s="6" t="s">
        <v>44</v>
      </c>
      <c r="D43" s="6" t="s">
        <v>174</v>
      </c>
      <c r="E43" s="6" t="s">
        <v>129</v>
      </c>
      <c r="F43" s="8">
        <v>30.123</v>
      </c>
      <c r="G43" s="11"/>
      <c r="H43" s="10">
        <f>ROUND((G43*F43),2)</f>
        <v>0</v>
      </c>
      <c r="O43">
        <f>rekapitulace!H8</f>
        <v>21</v>
      </c>
      <c r="P43">
        <f>O43/100*H43</f>
        <v>0</v>
      </c>
    </row>
    <row r="44" ht="12.75">
      <c r="D44" s="12" t="s">
        <v>175</v>
      </c>
    </row>
    <row r="45" spans="1:16" ht="25.5">
      <c r="A45" s="6">
        <v>16</v>
      </c>
      <c r="B45" s="6" t="s">
        <v>176</v>
      </c>
      <c r="C45" s="6" t="s">
        <v>44</v>
      </c>
      <c r="D45" s="6" t="s">
        <v>177</v>
      </c>
      <c r="E45" s="6" t="s">
        <v>129</v>
      </c>
      <c r="F45" s="8">
        <v>39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12.75">
      <c r="D46" s="12" t="s">
        <v>166</v>
      </c>
    </row>
    <row r="47" spans="1:16" ht="25.5">
      <c r="A47" s="6">
        <v>17</v>
      </c>
      <c r="B47" s="6" t="s">
        <v>178</v>
      </c>
      <c r="C47" s="6" t="s">
        <v>44</v>
      </c>
      <c r="D47" s="6" t="s">
        <v>179</v>
      </c>
      <c r="E47" s="6" t="s">
        <v>81</v>
      </c>
      <c r="F47" s="8">
        <v>160.535</v>
      </c>
      <c r="G47" s="11"/>
      <c r="H47" s="10">
        <f>ROUND((G47*F47),2)</f>
        <v>0</v>
      </c>
      <c r="O47">
        <f>rekapitulace!H8</f>
        <v>21</v>
      </c>
      <c r="P47">
        <f>O47/100*H47</f>
        <v>0</v>
      </c>
    </row>
    <row r="48" ht="76.5">
      <c r="D48" s="12" t="s">
        <v>180</v>
      </c>
    </row>
    <row r="49" spans="1:16" ht="25.5">
      <c r="A49" s="6">
        <v>18</v>
      </c>
      <c r="B49" s="6" t="s">
        <v>181</v>
      </c>
      <c r="C49" s="6" t="s">
        <v>44</v>
      </c>
      <c r="D49" s="6" t="s">
        <v>182</v>
      </c>
      <c r="E49" s="6" t="s">
        <v>81</v>
      </c>
      <c r="F49" s="8">
        <v>200.82</v>
      </c>
      <c r="G49" s="11"/>
      <c r="H49" s="10">
        <f>ROUND((G49*F49),2)</f>
        <v>0</v>
      </c>
      <c r="O49">
        <f>rekapitulace!H8</f>
        <v>21</v>
      </c>
      <c r="P49">
        <f>O49/100*H49</f>
        <v>0</v>
      </c>
    </row>
    <row r="50" ht="25.5">
      <c r="D50" s="12" t="s">
        <v>183</v>
      </c>
    </row>
    <row r="51" spans="1:16" ht="12.75">
      <c r="A51" s="6">
        <v>19</v>
      </c>
      <c r="B51" s="6" t="s">
        <v>184</v>
      </c>
      <c r="C51" s="6" t="s">
        <v>44</v>
      </c>
      <c r="D51" s="6" t="s">
        <v>185</v>
      </c>
      <c r="E51" s="6" t="s">
        <v>81</v>
      </c>
      <c r="F51" s="8">
        <v>200.82</v>
      </c>
      <c r="G51" s="11"/>
      <c r="H51" s="10">
        <f>ROUND((G51*F51),2)</f>
        <v>0</v>
      </c>
      <c r="O51">
        <f>rekapitulace!H8</f>
        <v>21</v>
      </c>
      <c r="P51">
        <f>O51/100*H51</f>
        <v>0</v>
      </c>
    </row>
    <row r="52" ht="51">
      <c r="D52" s="12" t="s">
        <v>186</v>
      </c>
    </row>
    <row r="53" spans="1:16" ht="12.75">
      <c r="A53" s="6">
        <v>20</v>
      </c>
      <c r="B53" s="6" t="s">
        <v>187</v>
      </c>
      <c r="C53" s="6" t="s">
        <v>44</v>
      </c>
      <c r="D53" s="6" t="s">
        <v>188</v>
      </c>
      <c r="E53" s="6" t="s">
        <v>81</v>
      </c>
      <c r="F53" s="8">
        <v>200.82</v>
      </c>
      <c r="G53" s="11"/>
      <c r="H53" s="10">
        <f>ROUND((G53*F53),2)</f>
        <v>0</v>
      </c>
      <c r="O53">
        <f>rekapitulace!H8</f>
        <v>21</v>
      </c>
      <c r="P53">
        <f>O53/100*H53</f>
        <v>0</v>
      </c>
    </row>
    <row r="54" ht="12.75">
      <c r="D54" s="12" t="s">
        <v>189</v>
      </c>
    </row>
    <row r="55" spans="1:16" ht="25.5">
      <c r="A55" s="6">
        <v>21</v>
      </c>
      <c r="B55" s="6" t="s">
        <v>190</v>
      </c>
      <c r="C55" s="6" t="s">
        <v>44</v>
      </c>
      <c r="D55" s="6" t="s">
        <v>191</v>
      </c>
      <c r="E55" s="6" t="s">
        <v>129</v>
      </c>
      <c r="F55" s="8">
        <v>3.012</v>
      </c>
      <c r="G55" s="11"/>
      <c r="H55" s="10">
        <f>ROUND((G55*F55),2)</f>
        <v>0</v>
      </c>
      <c r="O55">
        <f>rekapitulace!H8</f>
        <v>21</v>
      </c>
      <c r="P55">
        <f>O55/100*H55</f>
        <v>0</v>
      </c>
    </row>
    <row r="56" ht="38.25">
      <c r="D56" s="12" t="s">
        <v>192</v>
      </c>
    </row>
    <row r="57" spans="1:16" ht="12.75" customHeight="1">
      <c r="A57" s="13"/>
      <c r="B57" s="13"/>
      <c r="C57" s="13" t="s">
        <v>24</v>
      </c>
      <c r="D57" s="13" t="s">
        <v>137</v>
      </c>
      <c r="E57" s="13"/>
      <c r="F57" s="13"/>
      <c r="G57" s="13"/>
      <c r="H57" s="13">
        <f>SUM(H21:H56)</f>
        <v>0</v>
      </c>
      <c r="P57">
        <f>ROUND(SUM(P21:P56),2)</f>
        <v>0</v>
      </c>
    </row>
    <row r="59" spans="1:8" ht="12.75" customHeight="1">
      <c r="A59" s="7"/>
      <c r="B59" s="7"/>
      <c r="C59" s="7" t="s">
        <v>34</v>
      </c>
      <c r="D59" s="7" t="s">
        <v>193</v>
      </c>
      <c r="E59" s="7"/>
      <c r="F59" s="9"/>
      <c r="G59" s="7"/>
      <c r="H59" s="9"/>
    </row>
    <row r="60" spans="1:16" ht="25.5">
      <c r="A60" s="6">
        <v>22</v>
      </c>
      <c r="B60" s="6" t="s">
        <v>194</v>
      </c>
      <c r="C60" s="6" t="s">
        <v>44</v>
      </c>
      <c r="D60" s="6" t="s">
        <v>195</v>
      </c>
      <c r="E60" s="6" t="s">
        <v>129</v>
      </c>
      <c r="F60" s="8">
        <v>1.936</v>
      </c>
      <c r="G60" s="11"/>
      <c r="H60" s="10">
        <f>ROUND((G60*F60),2)</f>
        <v>0</v>
      </c>
      <c r="O60">
        <f>rekapitulace!H8</f>
        <v>21</v>
      </c>
      <c r="P60">
        <f>O60/100*H60</f>
        <v>0</v>
      </c>
    </row>
    <row r="61" ht="25.5">
      <c r="D61" s="12" t="s">
        <v>196</v>
      </c>
    </row>
    <row r="62" spans="1:16" ht="38.25">
      <c r="A62" s="6">
        <v>23</v>
      </c>
      <c r="B62" s="6" t="s">
        <v>197</v>
      </c>
      <c r="C62" s="6" t="s">
        <v>44</v>
      </c>
      <c r="D62" s="6" t="s">
        <v>198</v>
      </c>
      <c r="E62" s="6" t="s">
        <v>129</v>
      </c>
      <c r="F62" s="8">
        <v>0.129</v>
      </c>
      <c r="G62" s="11"/>
      <c r="H62" s="10">
        <f>ROUND((G62*F62),2)</f>
        <v>0</v>
      </c>
      <c r="O62">
        <f>rekapitulace!H8</f>
        <v>21</v>
      </c>
      <c r="P62">
        <f>O62/100*H62</f>
        <v>0</v>
      </c>
    </row>
    <row r="63" ht="12.75">
      <c r="D63" s="12" t="s">
        <v>199</v>
      </c>
    </row>
    <row r="64" spans="1:16" ht="25.5">
      <c r="A64" s="6">
        <v>24</v>
      </c>
      <c r="B64" s="6" t="s">
        <v>200</v>
      </c>
      <c r="C64" s="6" t="s">
        <v>44</v>
      </c>
      <c r="D64" s="6" t="s">
        <v>201</v>
      </c>
      <c r="E64" s="6" t="s">
        <v>81</v>
      </c>
      <c r="F64" s="8">
        <v>113.28</v>
      </c>
      <c r="G64" s="11"/>
      <c r="H64" s="10">
        <f>ROUND((G64*F64),2)</f>
        <v>0</v>
      </c>
      <c r="O64">
        <f>rekapitulace!H8</f>
        <v>21</v>
      </c>
      <c r="P64">
        <f>O64/100*H64</f>
        <v>0</v>
      </c>
    </row>
    <row r="65" ht="38.25">
      <c r="D65" s="12" t="s">
        <v>202</v>
      </c>
    </row>
    <row r="66" spans="1:16" ht="38.25">
      <c r="A66" s="6">
        <v>25</v>
      </c>
      <c r="B66" s="6" t="s">
        <v>203</v>
      </c>
      <c r="C66" s="6" t="s">
        <v>44</v>
      </c>
      <c r="D66" s="6" t="s">
        <v>204</v>
      </c>
      <c r="E66" s="6" t="s">
        <v>205</v>
      </c>
      <c r="F66" s="8">
        <v>3.036</v>
      </c>
      <c r="G66" s="11"/>
      <c r="H66" s="10">
        <f>ROUND((G66*F66),2)</f>
        <v>0</v>
      </c>
      <c r="O66">
        <f>rekapitulace!H8</f>
        <v>21</v>
      </c>
      <c r="P66">
        <f>O66/100*H66</f>
        <v>0</v>
      </c>
    </row>
    <row r="67" ht="38.25">
      <c r="D67" s="12" t="s">
        <v>206</v>
      </c>
    </row>
    <row r="68" spans="1:16" ht="25.5">
      <c r="A68" s="6">
        <v>26</v>
      </c>
      <c r="B68" s="6" t="s">
        <v>207</v>
      </c>
      <c r="C68" s="6" t="s">
        <v>44</v>
      </c>
      <c r="D68" s="6" t="s">
        <v>208</v>
      </c>
      <c r="E68" s="6" t="s">
        <v>81</v>
      </c>
      <c r="F68" s="8">
        <v>42.825</v>
      </c>
      <c r="G68" s="11"/>
      <c r="H68" s="10">
        <f>ROUND((G68*F68),2)</f>
        <v>0</v>
      </c>
      <c r="O68">
        <f>rekapitulace!H8</f>
        <v>21</v>
      </c>
      <c r="P68">
        <f>O68/100*H68</f>
        <v>0</v>
      </c>
    </row>
    <row r="69" ht="12.75">
      <c r="D69" s="12" t="s">
        <v>209</v>
      </c>
    </row>
    <row r="70" spans="1:16" ht="25.5">
      <c r="A70" s="6">
        <v>27</v>
      </c>
      <c r="B70" s="6" t="s">
        <v>210</v>
      </c>
      <c r="C70" s="6" t="s">
        <v>44</v>
      </c>
      <c r="D70" s="6" t="s">
        <v>211</v>
      </c>
      <c r="E70" s="6" t="s">
        <v>149</v>
      </c>
      <c r="F70" s="8">
        <v>5.6</v>
      </c>
      <c r="G70" s="11"/>
      <c r="H70" s="10">
        <f>ROUND((G70*F70),2)</f>
        <v>0</v>
      </c>
      <c r="O70">
        <f>rekapitulace!H8</f>
        <v>21</v>
      </c>
      <c r="P70">
        <f>O70/100*H70</f>
        <v>0</v>
      </c>
    </row>
    <row r="71" ht="25.5">
      <c r="D71" s="12" t="s">
        <v>212</v>
      </c>
    </row>
    <row r="72" spans="1:16" ht="25.5">
      <c r="A72" s="6">
        <v>28</v>
      </c>
      <c r="B72" s="6" t="s">
        <v>213</v>
      </c>
      <c r="C72" s="6" t="s">
        <v>44</v>
      </c>
      <c r="D72" s="6" t="s">
        <v>214</v>
      </c>
      <c r="E72" s="6" t="s">
        <v>149</v>
      </c>
      <c r="F72" s="8">
        <v>74</v>
      </c>
      <c r="G72" s="11"/>
      <c r="H72" s="10">
        <f>ROUND((G72*F72),2)</f>
        <v>0</v>
      </c>
      <c r="O72">
        <f>rekapitulace!H8</f>
        <v>21</v>
      </c>
      <c r="P72">
        <f>O72/100*H72</f>
        <v>0</v>
      </c>
    </row>
    <row r="73" ht="25.5">
      <c r="D73" s="12" t="s">
        <v>215</v>
      </c>
    </row>
    <row r="74" spans="1:16" ht="25.5">
      <c r="A74" s="6">
        <v>29</v>
      </c>
      <c r="B74" s="6" t="s">
        <v>216</v>
      </c>
      <c r="C74" s="6" t="s">
        <v>44</v>
      </c>
      <c r="D74" s="6" t="s">
        <v>217</v>
      </c>
      <c r="E74" s="6" t="s">
        <v>149</v>
      </c>
      <c r="F74" s="8">
        <v>13</v>
      </c>
      <c r="G74" s="11"/>
      <c r="H74" s="10">
        <f>ROUND((G74*F74),2)</f>
        <v>0</v>
      </c>
      <c r="O74">
        <f>rekapitulace!H8</f>
        <v>21</v>
      </c>
      <c r="P74">
        <f>O74/100*H74</f>
        <v>0</v>
      </c>
    </row>
    <row r="75" ht="12.75">
      <c r="D75" s="12" t="s">
        <v>218</v>
      </c>
    </row>
    <row r="76" spans="1:16" ht="25.5">
      <c r="A76" s="6">
        <v>30</v>
      </c>
      <c r="B76" s="6" t="s">
        <v>219</v>
      </c>
      <c r="C76" s="6" t="s">
        <v>44</v>
      </c>
      <c r="D76" s="6" t="s">
        <v>220</v>
      </c>
      <c r="E76" s="6" t="s">
        <v>129</v>
      </c>
      <c r="F76" s="8">
        <v>25.434</v>
      </c>
      <c r="G76" s="11"/>
      <c r="H76" s="10">
        <f>ROUND((G76*F76),2)</f>
        <v>0</v>
      </c>
      <c r="O76">
        <f>rekapitulace!H8</f>
        <v>21</v>
      </c>
      <c r="P76">
        <f>O76/100*H76</f>
        <v>0</v>
      </c>
    </row>
    <row r="77" ht="63.75">
      <c r="D77" s="12" t="s">
        <v>221</v>
      </c>
    </row>
    <row r="78" spans="1:16" ht="25.5">
      <c r="A78" s="6">
        <v>31</v>
      </c>
      <c r="B78" s="6" t="s">
        <v>222</v>
      </c>
      <c r="C78" s="6" t="s">
        <v>44</v>
      </c>
      <c r="D78" s="6" t="s">
        <v>223</v>
      </c>
      <c r="E78" s="6" t="s">
        <v>205</v>
      </c>
      <c r="F78" s="8">
        <v>3.815</v>
      </c>
      <c r="G78" s="11"/>
      <c r="H78" s="10">
        <f>ROUND((G78*F78),2)</f>
        <v>0</v>
      </c>
      <c r="O78">
        <f>rekapitulace!H8</f>
        <v>21</v>
      </c>
      <c r="P78">
        <f>O78/100*H78</f>
        <v>0</v>
      </c>
    </row>
    <row r="79" ht="12.75">
      <c r="D79" s="12" t="s">
        <v>224</v>
      </c>
    </row>
    <row r="80" spans="1:16" ht="25.5">
      <c r="A80" s="6">
        <v>32</v>
      </c>
      <c r="B80" s="6" t="s">
        <v>225</v>
      </c>
      <c r="C80" s="6" t="s">
        <v>44</v>
      </c>
      <c r="D80" s="6" t="s">
        <v>226</v>
      </c>
      <c r="E80" s="6" t="s">
        <v>129</v>
      </c>
      <c r="F80" s="8">
        <v>0.408</v>
      </c>
      <c r="G80" s="11"/>
      <c r="H80" s="10">
        <f>ROUND((G80*F80),2)</f>
        <v>0</v>
      </c>
      <c r="O80">
        <f>rekapitulace!H8</f>
        <v>21</v>
      </c>
      <c r="P80">
        <f>O80/100*H80</f>
        <v>0</v>
      </c>
    </row>
    <row r="81" ht="25.5">
      <c r="D81" s="12" t="s">
        <v>227</v>
      </c>
    </row>
    <row r="82" spans="1:16" ht="12.75" customHeight="1">
      <c r="A82" s="13"/>
      <c r="B82" s="13"/>
      <c r="C82" s="13" t="s">
        <v>34</v>
      </c>
      <c r="D82" s="13" t="s">
        <v>193</v>
      </c>
      <c r="E82" s="13"/>
      <c r="F82" s="13"/>
      <c r="G82" s="13"/>
      <c r="H82" s="13">
        <f>SUM(H60:H81)</f>
        <v>0</v>
      </c>
      <c r="P82">
        <f>ROUND(SUM(P60:P81),2)</f>
        <v>0</v>
      </c>
    </row>
    <row r="84" spans="1:8" ht="12.75" customHeight="1">
      <c r="A84" s="7"/>
      <c r="B84" s="7"/>
      <c r="C84" s="7" t="s">
        <v>35</v>
      </c>
      <c r="D84" s="7" t="s">
        <v>228</v>
      </c>
      <c r="E84" s="7"/>
      <c r="F84" s="9"/>
      <c r="G84" s="7"/>
      <c r="H84" s="9"/>
    </row>
    <row r="85" spans="1:16" ht="12.75">
      <c r="A85" s="6">
        <v>33</v>
      </c>
      <c r="B85" s="6" t="s">
        <v>229</v>
      </c>
      <c r="C85" s="6" t="s">
        <v>44</v>
      </c>
      <c r="D85" s="6" t="s">
        <v>230</v>
      </c>
      <c r="E85" s="6" t="s">
        <v>231</v>
      </c>
      <c r="F85" s="8">
        <v>196</v>
      </c>
      <c r="G85" s="11"/>
      <c r="H85" s="10">
        <f>ROUND((G85*F85),2)</f>
        <v>0</v>
      </c>
      <c r="O85">
        <f>rekapitulace!H8</f>
        <v>21</v>
      </c>
      <c r="P85">
        <f>O85/100*H85</f>
        <v>0</v>
      </c>
    </row>
    <row r="86" ht="38.25">
      <c r="D86" s="12" t="s">
        <v>232</v>
      </c>
    </row>
    <row r="87" spans="1:16" ht="25.5">
      <c r="A87" s="6">
        <v>34</v>
      </c>
      <c r="B87" s="6" t="s">
        <v>233</v>
      </c>
      <c r="C87" s="6" t="s">
        <v>44</v>
      </c>
      <c r="D87" s="6" t="s">
        <v>234</v>
      </c>
      <c r="E87" s="6" t="s">
        <v>129</v>
      </c>
      <c r="F87" s="8">
        <v>11.73</v>
      </c>
      <c r="G87" s="11"/>
      <c r="H87" s="10">
        <f>ROUND((G87*F87),2)</f>
        <v>0</v>
      </c>
      <c r="O87">
        <f>rekapitulace!H8</f>
        <v>21</v>
      </c>
      <c r="P87">
        <f>O87/100*H87</f>
        <v>0</v>
      </c>
    </row>
    <row r="88" ht="38.25">
      <c r="D88" s="12" t="s">
        <v>235</v>
      </c>
    </row>
    <row r="89" spans="1:16" ht="25.5">
      <c r="A89" s="6">
        <v>35</v>
      </c>
      <c r="B89" s="6" t="s">
        <v>236</v>
      </c>
      <c r="C89" s="6" t="s">
        <v>44</v>
      </c>
      <c r="D89" s="6" t="s">
        <v>237</v>
      </c>
      <c r="E89" s="6" t="s">
        <v>205</v>
      </c>
      <c r="F89" s="8">
        <v>2.346</v>
      </c>
      <c r="G89" s="11"/>
      <c r="H89" s="10">
        <f>ROUND((G89*F89),2)</f>
        <v>0</v>
      </c>
      <c r="O89">
        <f>rekapitulace!H8</f>
        <v>21</v>
      </c>
      <c r="P89">
        <f>O89/100*H89</f>
        <v>0</v>
      </c>
    </row>
    <row r="90" ht="12.75">
      <c r="D90" s="12" t="s">
        <v>238</v>
      </c>
    </row>
    <row r="91" spans="1:16" ht="25.5">
      <c r="A91" s="6">
        <v>36</v>
      </c>
      <c r="B91" s="6" t="s">
        <v>239</v>
      </c>
      <c r="C91" s="6" t="s">
        <v>44</v>
      </c>
      <c r="D91" s="6" t="s">
        <v>240</v>
      </c>
      <c r="E91" s="6" t="s">
        <v>129</v>
      </c>
      <c r="F91" s="8">
        <v>37.351</v>
      </c>
      <c r="G91" s="11"/>
      <c r="H91" s="10">
        <f>ROUND((G91*F91),2)</f>
        <v>0</v>
      </c>
      <c r="O91">
        <f>rekapitulace!H8</f>
        <v>21</v>
      </c>
      <c r="P91">
        <f>O91/100*H91</f>
        <v>0</v>
      </c>
    </row>
    <row r="92" ht="114.75">
      <c r="D92" s="12" t="s">
        <v>241</v>
      </c>
    </row>
    <row r="93" spans="1:16" ht="25.5">
      <c r="A93" s="6">
        <v>37</v>
      </c>
      <c r="B93" s="6" t="s">
        <v>242</v>
      </c>
      <c r="C93" s="6" t="s">
        <v>44</v>
      </c>
      <c r="D93" s="6" t="s">
        <v>243</v>
      </c>
      <c r="E93" s="6" t="s">
        <v>205</v>
      </c>
      <c r="F93" s="8">
        <v>7.47</v>
      </c>
      <c r="G93" s="11"/>
      <c r="H93" s="10">
        <f>ROUND((G93*F93),2)</f>
        <v>0</v>
      </c>
      <c r="O93">
        <f>rekapitulace!H8</f>
        <v>21</v>
      </c>
      <c r="P93">
        <f>O93/100*H93</f>
        <v>0</v>
      </c>
    </row>
    <row r="94" ht="12.75">
      <c r="D94" s="12" t="s">
        <v>244</v>
      </c>
    </row>
    <row r="95" spans="1:16" ht="25.5">
      <c r="A95" s="6">
        <v>38</v>
      </c>
      <c r="B95" s="6" t="s">
        <v>245</v>
      </c>
      <c r="C95" s="6" t="s">
        <v>44</v>
      </c>
      <c r="D95" s="6" t="s">
        <v>246</v>
      </c>
      <c r="E95" s="6" t="s">
        <v>129</v>
      </c>
      <c r="F95" s="8">
        <v>33.052</v>
      </c>
      <c r="G95" s="11"/>
      <c r="H95" s="10">
        <f>ROUND((G95*F95),2)</f>
        <v>0</v>
      </c>
      <c r="O95">
        <f>rekapitulace!H8</f>
        <v>21</v>
      </c>
      <c r="P95">
        <f>O95/100*H95</f>
        <v>0</v>
      </c>
    </row>
    <row r="96" ht="127.5">
      <c r="D96" s="12" t="s">
        <v>247</v>
      </c>
    </row>
    <row r="97" spans="1:16" ht="25.5">
      <c r="A97" s="6">
        <v>39</v>
      </c>
      <c r="B97" s="6" t="s">
        <v>248</v>
      </c>
      <c r="C97" s="6" t="s">
        <v>44</v>
      </c>
      <c r="D97" s="6" t="s">
        <v>249</v>
      </c>
      <c r="E97" s="6" t="s">
        <v>205</v>
      </c>
      <c r="F97" s="8">
        <v>6.61</v>
      </c>
      <c r="G97" s="11"/>
      <c r="H97" s="10">
        <f>ROUND((G97*F97),2)</f>
        <v>0</v>
      </c>
      <c r="O97">
        <f>rekapitulace!H8</f>
        <v>21</v>
      </c>
      <c r="P97">
        <f>O97/100*H97</f>
        <v>0</v>
      </c>
    </row>
    <row r="98" ht="38.25">
      <c r="D98" s="12" t="s">
        <v>250</v>
      </c>
    </row>
    <row r="99" spans="1:16" ht="12.75" customHeight="1">
      <c r="A99" s="13"/>
      <c r="B99" s="13"/>
      <c r="C99" s="13" t="s">
        <v>35</v>
      </c>
      <c r="D99" s="13" t="s">
        <v>228</v>
      </c>
      <c r="E99" s="13"/>
      <c r="F99" s="13"/>
      <c r="G99" s="13"/>
      <c r="H99" s="13">
        <f>SUM(H85:H98)</f>
        <v>0</v>
      </c>
      <c r="P99">
        <f>ROUND(SUM(P85:P98),2)</f>
        <v>0</v>
      </c>
    </row>
    <row r="101" spans="1:8" ht="12.75" customHeight="1">
      <c r="A101" s="7"/>
      <c r="B101" s="7"/>
      <c r="C101" s="7" t="s">
        <v>36</v>
      </c>
      <c r="D101" s="7" t="s">
        <v>251</v>
      </c>
      <c r="E101" s="7"/>
      <c r="F101" s="9"/>
      <c r="G101" s="7"/>
      <c r="H101" s="9"/>
    </row>
    <row r="102" spans="1:16" ht="25.5">
      <c r="A102" s="6">
        <v>40</v>
      </c>
      <c r="B102" s="6" t="s">
        <v>252</v>
      </c>
      <c r="C102" s="6" t="s">
        <v>44</v>
      </c>
      <c r="D102" s="6" t="s">
        <v>253</v>
      </c>
      <c r="E102" s="6" t="s">
        <v>205</v>
      </c>
      <c r="F102" s="8">
        <v>0.538</v>
      </c>
      <c r="G102" s="11"/>
      <c r="H102" s="10">
        <f>ROUND((G102*F102),2)</f>
        <v>0</v>
      </c>
      <c r="O102">
        <f>rekapitulace!H8</f>
        <v>21</v>
      </c>
      <c r="P102">
        <f>O102/100*H102</f>
        <v>0</v>
      </c>
    </row>
    <row r="103" ht="12.75">
      <c r="D103" s="12" t="s">
        <v>254</v>
      </c>
    </row>
    <row r="104" spans="1:16" ht="12.75">
      <c r="A104" s="6">
        <v>41</v>
      </c>
      <c r="B104" s="6" t="s">
        <v>255</v>
      </c>
      <c r="C104" s="6" t="s">
        <v>44</v>
      </c>
      <c r="D104" s="6" t="s">
        <v>256</v>
      </c>
      <c r="E104" s="6" t="s">
        <v>129</v>
      </c>
      <c r="F104" s="8">
        <v>0.6</v>
      </c>
      <c r="G104" s="11"/>
      <c r="H104" s="10">
        <f>ROUND((G104*F104),2)</f>
        <v>0</v>
      </c>
      <c r="O104">
        <f>rekapitulace!H8</f>
        <v>21</v>
      </c>
      <c r="P104">
        <f>O104/100*H104</f>
        <v>0</v>
      </c>
    </row>
    <row r="105" ht="12.75">
      <c r="D105" s="12" t="s">
        <v>257</v>
      </c>
    </row>
    <row r="106" spans="1:16" ht="25.5">
      <c r="A106" s="6">
        <v>42</v>
      </c>
      <c r="B106" s="6" t="s">
        <v>258</v>
      </c>
      <c r="C106" s="6" t="s">
        <v>44</v>
      </c>
      <c r="D106" s="6" t="s">
        <v>259</v>
      </c>
      <c r="E106" s="6" t="s">
        <v>129</v>
      </c>
      <c r="F106" s="8">
        <v>10.722</v>
      </c>
      <c r="G106" s="11"/>
      <c r="H106" s="10">
        <f>ROUND((G106*F106),2)</f>
        <v>0</v>
      </c>
      <c r="O106">
        <f>rekapitulace!H8</f>
        <v>21</v>
      </c>
      <c r="P106">
        <f>O106/100*H106</f>
        <v>0</v>
      </c>
    </row>
    <row r="107" ht="25.5">
      <c r="D107" s="12" t="s">
        <v>260</v>
      </c>
    </row>
    <row r="108" spans="1:16" ht="25.5">
      <c r="A108" s="6">
        <v>43</v>
      </c>
      <c r="B108" s="6" t="s">
        <v>261</v>
      </c>
      <c r="C108" s="6" t="s">
        <v>44</v>
      </c>
      <c r="D108" s="6" t="s">
        <v>262</v>
      </c>
      <c r="E108" s="6" t="s">
        <v>129</v>
      </c>
      <c r="F108" s="8">
        <v>20.715</v>
      </c>
      <c r="G108" s="11"/>
      <c r="H108" s="10">
        <f>ROUND((G108*F108),2)</f>
        <v>0</v>
      </c>
      <c r="O108">
        <f>rekapitulace!H8</f>
        <v>21</v>
      </c>
      <c r="P108">
        <f>O108/100*H108</f>
        <v>0</v>
      </c>
    </row>
    <row r="109" ht="76.5">
      <c r="D109" s="12" t="s">
        <v>263</v>
      </c>
    </row>
    <row r="110" spans="1:16" ht="25.5">
      <c r="A110" s="6">
        <v>44</v>
      </c>
      <c r="B110" s="6" t="s">
        <v>264</v>
      </c>
      <c r="C110" s="6" t="s">
        <v>44</v>
      </c>
      <c r="D110" s="6" t="s">
        <v>265</v>
      </c>
      <c r="E110" s="6" t="s">
        <v>129</v>
      </c>
      <c r="F110" s="8">
        <v>28.781</v>
      </c>
      <c r="G110" s="11"/>
      <c r="H110" s="10">
        <f>ROUND((G110*F110),2)</f>
        <v>0</v>
      </c>
      <c r="O110">
        <f>rekapitulace!H8</f>
        <v>21</v>
      </c>
      <c r="P110">
        <f>O110/100*H110</f>
        <v>0</v>
      </c>
    </row>
    <row r="111" ht="127.5">
      <c r="D111" s="12" t="s">
        <v>266</v>
      </c>
    </row>
    <row r="112" spans="1:16" ht="25.5">
      <c r="A112" s="6">
        <v>45</v>
      </c>
      <c r="B112" s="6" t="s">
        <v>267</v>
      </c>
      <c r="C112" s="6" t="s">
        <v>44</v>
      </c>
      <c r="D112" s="6" t="s">
        <v>268</v>
      </c>
      <c r="E112" s="6" t="s">
        <v>129</v>
      </c>
      <c r="F112" s="8">
        <v>5.928</v>
      </c>
      <c r="G112" s="11"/>
      <c r="H112" s="10">
        <f>ROUND((G112*F112),2)</f>
        <v>0</v>
      </c>
      <c r="O112">
        <f>rekapitulace!H8</f>
        <v>21</v>
      </c>
      <c r="P112">
        <f>O112/100*H112</f>
        <v>0</v>
      </c>
    </row>
    <row r="113" ht="25.5">
      <c r="D113" s="12" t="s">
        <v>269</v>
      </c>
    </row>
    <row r="114" spans="1:16" ht="25.5">
      <c r="A114" s="6">
        <v>46</v>
      </c>
      <c r="B114" s="6" t="s">
        <v>270</v>
      </c>
      <c r="C114" s="6" t="s">
        <v>44</v>
      </c>
      <c r="D114" s="6" t="s">
        <v>271</v>
      </c>
      <c r="E114" s="6" t="s">
        <v>129</v>
      </c>
      <c r="F114" s="8">
        <v>292.946</v>
      </c>
      <c r="G114" s="11"/>
      <c r="H114" s="10">
        <f>ROUND((G114*F114),2)</f>
        <v>0</v>
      </c>
      <c r="O114">
        <f>rekapitulace!H8</f>
        <v>21</v>
      </c>
      <c r="P114">
        <f>O114/100*H114</f>
        <v>0</v>
      </c>
    </row>
    <row r="115" ht="127.5">
      <c r="D115" s="12" t="s">
        <v>272</v>
      </c>
    </row>
    <row r="116" spans="1:16" ht="25.5">
      <c r="A116" s="6">
        <v>47</v>
      </c>
      <c r="B116" s="6" t="s">
        <v>273</v>
      </c>
      <c r="C116" s="6" t="s">
        <v>44</v>
      </c>
      <c r="D116" s="6" t="s">
        <v>274</v>
      </c>
      <c r="E116" s="6" t="s">
        <v>129</v>
      </c>
      <c r="F116" s="8">
        <v>82.451</v>
      </c>
      <c r="G116" s="11"/>
      <c r="H116" s="10">
        <f>ROUND((G116*F116),2)</f>
        <v>0</v>
      </c>
      <c r="O116">
        <f>rekapitulace!H8</f>
        <v>21</v>
      </c>
      <c r="P116">
        <f>O116/100*H116</f>
        <v>0</v>
      </c>
    </row>
    <row r="117" ht="76.5">
      <c r="D117" s="12" t="s">
        <v>275</v>
      </c>
    </row>
    <row r="118" spans="1:16" ht="25.5">
      <c r="A118" s="6">
        <v>48</v>
      </c>
      <c r="B118" s="6" t="s">
        <v>276</v>
      </c>
      <c r="C118" s="6" t="s">
        <v>44</v>
      </c>
      <c r="D118" s="6" t="s">
        <v>277</v>
      </c>
      <c r="E118" s="6" t="s">
        <v>129</v>
      </c>
      <c r="F118" s="8">
        <v>80.41</v>
      </c>
      <c r="G118" s="11"/>
      <c r="H118" s="10">
        <f>ROUND((G118*F118),2)</f>
        <v>0</v>
      </c>
      <c r="O118">
        <f>rekapitulace!H8</f>
        <v>21</v>
      </c>
      <c r="P118">
        <f>O118/100*H118</f>
        <v>0</v>
      </c>
    </row>
    <row r="119" ht="76.5">
      <c r="D119" s="12" t="s">
        <v>278</v>
      </c>
    </row>
    <row r="120" spans="1:16" ht="25.5">
      <c r="A120" s="6">
        <v>49</v>
      </c>
      <c r="B120" s="6" t="s">
        <v>279</v>
      </c>
      <c r="C120" s="6" t="s">
        <v>24</v>
      </c>
      <c r="D120" s="6" t="s">
        <v>280</v>
      </c>
      <c r="E120" s="6" t="s">
        <v>129</v>
      </c>
      <c r="F120" s="8">
        <v>6.048</v>
      </c>
      <c r="G120" s="11"/>
      <c r="H120" s="10">
        <f>ROUND((G120*F120),2)</f>
        <v>0</v>
      </c>
      <c r="O120">
        <f>rekapitulace!H8</f>
        <v>21</v>
      </c>
      <c r="P120">
        <f>O120/100*H120</f>
        <v>0</v>
      </c>
    </row>
    <row r="121" ht="12.75">
      <c r="D121" s="12" t="s">
        <v>281</v>
      </c>
    </row>
    <row r="122" spans="1:16" ht="25.5">
      <c r="A122" s="6">
        <v>49</v>
      </c>
      <c r="B122" s="6" t="s">
        <v>279</v>
      </c>
      <c r="C122" s="6" t="s">
        <v>44</v>
      </c>
      <c r="D122" s="6" t="s">
        <v>282</v>
      </c>
      <c r="E122" s="6" t="s">
        <v>129</v>
      </c>
      <c r="F122" s="8">
        <v>1.488</v>
      </c>
      <c r="G122" s="11"/>
      <c r="H122" s="10">
        <f>ROUND((G122*F122),2)</f>
        <v>0</v>
      </c>
      <c r="O122">
        <f>rekapitulace!H8</f>
        <v>21</v>
      </c>
      <c r="P122">
        <f>O122/100*H122</f>
        <v>0</v>
      </c>
    </row>
    <row r="123" ht="12.75">
      <c r="D123" s="12" t="s">
        <v>283</v>
      </c>
    </row>
    <row r="124" spans="1:16" ht="25.5">
      <c r="A124" s="6">
        <v>50</v>
      </c>
      <c r="B124" s="6" t="s">
        <v>284</v>
      </c>
      <c r="C124" s="6" t="s">
        <v>44</v>
      </c>
      <c r="D124" s="6" t="s">
        <v>285</v>
      </c>
      <c r="E124" s="6" t="s">
        <v>129</v>
      </c>
      <c r="F124" s="8">
        <v>5.535</v>
      </c>
      <c r="G124" s="11"/>
      <c r="H124" s="10">
        <f>ROUND((G124*F124),2)</f>
        <v>0</v>
      </c>
      <c r="O124">
        <f>rekapitulace!H8</f>
        <v>21</v>
      </c>
      <c r="P124">
        <f>O124/100*H124</f>
        <v>0</v>
      </c>
    </row>
    <row r="125" ht="12.75">
      <c r="D125" s="12" t="s">
        <v>286</v>
      </c>
    </row>
    <row r="126" spans="1:16" ht="38.25">
      <c r="A126" s="6">
        <v>51</v>
      </c>
      <c r="B126" s="6" t="s">
        <v>287</v>
      </c>
      <c r="C126" s="6" t="s">
        <v>44</v>
      </c>
      <c r="D126" s="6" t="s">
        <v>288</v>
      </c>
      <c r="E126" s="6" t="s">
        <v>129</v>
      </c>
      <c r="F126" s="8">
        <v>57.031</v>
      </c>
      <c r="G126" s="11"/>
      <c r="H126" s="10">
        <f>ROUND((G126*F126),2)</f>
        <v>0</v>
      </c>
      <c r="O126">
        <f>rekapitulace!H8</f>
        <v>21</v>
      </c>
      <c r="P126">
        <f>O126/100*H126</f>
        <v>0</v>
      </c>
    </row>
    <row r="127" ht="127.5">
      <c r="D127" s="12" t="s">
        <v>289</v>
      </c>
    </row>
    <row r="128" spans="1:16" ht="25.5">
      <c r="A128" s="6">
        <v>52</v>
      </c>
      <c r="B128" s="6" t="s">
        <v>290</v>
      </c>
      <c r="C128" s="6" t="s">
        <v>44</v>
      </c>
      <c r="D128" s="6" t="s">
        <v>291</v>
      </c>
      <c r="E128" s="6" t="s">
        <v>129</v>
      </c>
      <c r="F128" s="8">
        <v>10.063</v>
      </c>
      <c r="G128" s="11"/>
      <c r="H128" s="10">
        <f>ROUND((G128*F128),2)</f>
        <v>0</v>
      </c>
      <c r="O128">
        <f>rekapitulace!H8</f>
        <v>21</v>
      </c>
      <c r="P128">
        <f>O128/100*H128</f>
        <v>0</v>
      </c>
    </row>
    <row r="129" ht="63.75">
      <c r="D129" s="12" t="s">
        <v>292</v>
      </c>
    </row>
    <row r="130" spans="1:16" ht="12.75" customHeight="1">
      <c r="A130" s="13"/>
      <c r="B130" s="13"/>
      <c r="C130" s="13" t="s">
        <v>36</v>
      </c>
      <c r="D130" s="13" t="s">
        <v>251</v>
      </c>
      <c r="E130" s="13"/>
      <c r="F130" s="13"/>
      <c r="G130" s="13"/>
      <c r="H130" s="13">
        <f>SUM(H102:H129)</f>
        <v>0</v>
      </c>
      <c r="P130">
        <f>ROUND(SUM(P102:P129),2)</f>
        <v>0</v>
      </c>
    </row>
    <row r="132" spans="1:8" ht="12.75" customHeight="1">
      <c r="A132" s="7"/>
      <c r="B132" s="7"/>
      <c r="C132" s="7" t="s">
        <v>37</v>
      </c>
      <c r="D132" s="7" t="s">
        <v>293</v>
      </c>
      <c r="E132" s="7"/>
      <c r="F132" s="9"/>
      <c r="G132" s="7"/>
      <c r="H132" s="9"/>
    </row>
    <row r="133" spans="1:16" ht="25.5">
      <c r="A133" s="6">
        <v>53</v>
      </c>
      <c r="B133" s="6" t="s">
        <v>294</v>
      </c>
      <c r="C133" s="6" t="s">
        <v>44</v>
      </c>
      <c r="D133" s="6" t="s">
        <v>295</v>
      </c>
      <c r="E133" s="6" t="s">
        <v>81</v>
      </c>
      <c r="F133" s="8">
        <v>137.469</v>
      </c>
      <c r="G133" s="11"/>
      <c r="H133" s="10">
        <f>ROUND((G133*F133),2)</f>
        <v>0</v>
      </c>
      <c r="O133">
        <f>rekapitulace!H8</f>
        <v>21</v>
      </c>
      <c r="P133">
        <f>O133/100*H133</f>
        <v>0</v>
      </c>
    </row>
    <row r="134" ht="12.75">
      <c r="D134" s="12" t="s">
        <v>296</v>
      </c>
    </row>
    <row r="135" spans="1:16" ht="25.5">
      <c r="A135" s="6">
        <v>54</v>
      </c>
      <c r="B135" s="6" t="s">
        <v>297</v>
      </c>
      <c r="C135" s="6" t="s">
        <v>44</v>
      </c>
      <c r="D135" s="6" t="s">
        <v>298</v>
      </c>
      <c r="E135" s="6" t="s">
        <v>81</v>
      </c>
      <c r="F135" s="8">
        <v>130.917</v>
      </c>
      <c r="G135" s="11"/>
      <c r="H135" s="10">
        <f>ROUND((G135*F135),2)</f>
        <v>0</v>
      </c>
      <c r="O135">
        <f>rekapitulace!H8</f>
        <v>21</v>
      </c>
      <c r="P135">
        <f>O135/100*H135</f>
        <v>0</v>
      </c>
    </row>
    <row r="136" ht="25.5">
      <c r="D136" s="12" t="s">
        <v>299</v>
      </c>
    </row>
    <row r="137" spans="1:16" ht="25.5">
      <c r="A137" s="6">
        <v>55</v>
      </c>
      <c r="B137" s="6" t="s">
        <v>300</v>
      </c>
      <c r="C137" s="6" t="s">
        <v>44</v>
      </c>
      <c r="D137" s="6" t="s">
        <v>301</v>
      </c>
      <c r="E137" s="6" t="s">
        <v>81</v>
      </c>
      <c r="F137" s="8">
        <v>24.469</v>
      </c>
      <c r="G137" s="11"/>
      <c r="H137" s="10">
        <f>ROUND((G137*F137),2)</f>
        <v>0</v>
      </c>
      <c r="O137">
        <f>rekapitulace!H8</f>
        <v>21</v>
      </c>
      <c r="P137">
        <f>O137/100*H137</f>
        <v>0</v>
      </c>
    </row>
    <row r="138" ht="76.5">
      <c r="D138" s="12" t="s">
        <v>302</v>
      </c>
    </row>
    <row r="139" spans="1:16" ht="25.5">
      <c r="A139" s="6">
        <v>56</v>
      </c>
      <c r="B139" s="6" t="s">
        <v>303</v>
      </c>
      <c r="C139" s="6" t="s">
        <v>44</v>
      </c>
      <c r="D139" s="6" t="s">
        <v>304</v>
      </c>
      <c r="E139" s="6" t="s">
        <v>81</v>
      </c>
      <c r="F139" s="8">
        <v>209.58</v>
      </c>
      <c r="G139" s="11"/>
      <c r="H139" s="10">
        <f>ROUND((G139*F139),2)</f>
        <v>0</v>
      </c>
      <c r="O139">
        <f>rekapitulace!H8</f>
        <v>21</v>
      </c>
      <c r="P139">
        <f>O139/100*H139</f>
        <v>0</v>
      </c>
    </row>
    <row r="140" ht="12.75">
      <c r="D140" s="12" t="s">
        <v>305</v>
      </c>
    </row>
    <row r="141" spans="1:16" ht="25.5">
      <c r="A141" s="6">
        <v>57</v>
      </c>
      <c r="B141" s="6" t="s">
        <v>306</v>
      </c>
      <c r="C141" s="6" t="s">
        <v>44</v>
      </c>
      <c r="D141" s="6" t="s">
        <v>307</v>
      </c>
      <c r="E141" s="6" t="s">
        <v>81</v>
      </c>
      <c r="F141" s="8">
        <v>285.48</v>
      </c>
      <c r="G141" s="11"/>
      <c r="H141" s="10">
        <f>ROUND((G141*F141),2)</f>
        <v>0</v>
      </c>
      <c r="O141">
        <f>rekapitulace!H8</f>
        <v>21</v>
      </c>
      <c r="P141">
        <f>O141/100*H141</f>
        <v>0</v>
      </c>
    </row>
    <row r="142" ht="25.5">
      <c r="D142" s="12" t="s">
        <v>308</v>
      </c>
    </row>
    <row r="143" spans="1:16" ht="25.5">
      <c r="A143" s="6">
        <v>58</v>
      </c>
      <c r="B143" s="6" t="s">
        <v>309</v>
      </c>
      <c r="C143" s="6" t="s">
        <v>44</v>
      </c>
      <c r="D143" s="6" t="s">
        <v>310</v>
      </c>
      <c r="E143" s="6" t="s">
        <v>81</v>
      </c>
      <c r="F143" s="8">
        <v>243.36</v>
      </c>
      <c r="G143" s="11"/>
      <c r="H143" s="10">
        <f>ROUND((G143*F143),2)</f>
        <v>0</v>
      </c>
      <c r="O143">
        <f>rekapitulace!H8</f>
        <v>21</v>
      </c>
      <c r="P143">
        <f>O143/100*H143</f>
        <v>0</v>
      </c>
    </row>
    <row r="144" ht="12.75">
      <c r="D144" s="12" t="s">
        <v>311</v>
      </c>
    </row>
    <row r="145" spans="1:16" ht="25.5">
      <c r="A145" s="6">
        <v>59</v>
      </c>
      <c r="B145" s="6" t="s">
        <v>312</v>
      </c>
      <c r="C145" s="6" t="s">
        <v>44</v>
      </c>
      <c r="D145" s="6" t="s">
        <v>313</v>
      </c>
      <c r="E145" s="6" t="s">
        <v>81</v>
      </c>
      <c r="F145" s="8">
        <v>204.9</v>
      </c>
      <c r="G145" s="11"/>
      <c r="H145" s="10">
        <f>ROUND((G145*F145),2)</f>
        <v>0</v>
      </c>
      <c r="O145">
        <f>rekapitulace!H8</f>
        <v>21</v>
      </c>
      <c r="P145">
        <f>O145/100*H145</f>
        <v>0</v>
      </c>
    </row>
    <row r="146" ht="12.75">
      <c r="D146" s="12" t="s">
        <v>314</v>
      </c>
    </row>
    <row r="147" spans="1:16" ht="25.5">
      <c r="A147" s="6">
        <v>60</v>
      </c>
      <c r="B147" s="6" t="s">
        <v>315</v>
      </c>
      <c r="C147" s="6" t="s">
        <v>44</v>
      </c>
      <c r="D147" s="6" t="s">
        <v>316</v>
      </c>
      <c r="E147" s="6" t="s">
        <v>81</v>
      </c>
      <c r="F147" s="8">
        <v>40.8</v>
      </c>
      <c r="G147" s="11"/>
      <c r="H147" s="10">
        <f>ROUND((G147*F147),2)</f>
        <v>0</v>
      </c>
      <c r="O147">
        <f>rekapitulace!H8</f>
        <v>21</v>
      </c>
      <c r="P147">
        <f>O147/100*H147</f>
        <v>0</v>
      </c>
    </row>
    <row r="148" ht="12.75">
      <c r="D148" s="12" t="s">
        <v>317</v>
      </c>
    </row>
    <row r="149" spans="1:16" ht="25.5">
      <c r="A149" s="6">
        <v>61</v>
      </c>
      <c r="B149" s="6" t="s">
        <v>318</v>
      </c>
      <c r="C149" s="6" t="s">
        <v>44</v>
      </c>
      <c r="D149" s="6" t="s">
        <v>319</v>
      </c>
      <c r="E149" s="6" t="s">
        <v>81</v>
      </c>
      <c r="F149" s="8">
        <v>4.65</v>
      </c>
      <c r="G149" s="11"/>
      <c r="H149" s="10">
        <f>ROUND((G149*F149),2)</f>
        <v>0</v>
      </c>
      <c r="O149">
        <f>rekapitulace!H8</f>
        <v>21</v>
      </c>
      <c r="P149">
        <f>O149/100*H149</f>
        <v>0</v>
      </c>
    </row>
    <row r="150" ht="12.75">
      <c r="D150" s="12" t="s">
        <v>320</v>
      </c>
    </row>
    <row r="151" spans="1:16" ht="25.5">
      <c r="A151" s="6">
        <v>62</v>
      </c>
      <c r="B151" s="6" t="s">
        <v>321</v>
      </c>
      <c r="C151" s="6" t="s">
        <v>44</v>
      </c>
      <c r="D151" s="6" t="s">
        <v>322</v>
      </c>
      <c r="E151" s="6" t="s">
        <v>81</v>
      </c>
      <c r="F151" s="8">
        <v>13.3</v>
      </c>
      <c r="G151" s="11"/>
      <c r="H151" s="10">
        <f>ROUND((G151*F151),2)</f>
        <v>0</v>
      </c>
      <c r="O151">
        <f>rekapitulace!H8</f>
        <v>21</v>
      </c>
      <c r="P151">
        <f>O151/100*H151</f>
        <v>0</v>
      </c>
    </row>
    <row r="152" ht="12.75">
      <c r="D152" s="12" t="s">
        <v>323</v>
      </c>
    </row>
    <row r="153" spans="1:16" ht="25.5">
      <c r="A153" s="6">
        <v>63</v>
      </c>
      <c r="B153" s="6" t="s">
        <v>324</v>
      </c>
      <c r="C153" s="6" t="s">
        <v>44</v>
      </c>
      <c r="D153" s="6" t="s">
        <v>325</v>
      </c>
      <c r="E153" s="6" t="s">
        <v>81</v>
      </c>
      <c r="F153" s="8">
        <v>19.819</v>
      </c>
      <c r="G153" s="11"/>
      <c r="H153" s="10">
        <f>ROUND((G153*F153),2)</f>
        <v>0</v>
      </c>
      <c r="O153">
        <f>rekapitulace!H8</f>
        <v>21</v>
      </c>
      <c r="P153">
        <f>O153/100*H153</f>
        <v>0</v>
      </c>
    </row>
    <row r="154" ht="12.75">
      <c r="D154" s="12" t="s">
        <v>326</v>
      </c>
    </row>
    <row r="155" spans="1:16" ht="12.75" customHeight="1">
      <c r="A155" s="13"/>
      <c r="B155" s="13"/>
      <c r="C155" s="13" t="s">
        <v>37</v>
      </c>
      <c r="D155" s="13" t="s">
        <v>293</v>
      </c>
      <c r="E155" s="13"/>
      <c r="F155" s="13"/>
      <c r="G155" s="13"/>
      <c r="H155" s="13">
        <f>SUM(H133:H154)</f>
        <v>0</v>
      </c>
      <c r="P155">
        <f>ROUND(SUM(P133:P154),2)</f>
        <v>0</v>
      </c>
    </row>
    <row r="157" spans="1:8" ht="12.75" customHeight="1">
      <c r="A157" s="7"/>
      <c r="B157" s="7"/>
      <c r="C157" s="7" t="s">
        <v>39</v>
      </c>
      <c r="D157" s="7" t="s">
        <v>327</v>
      </c>
      <c r="E157" s="7"/>
      <c r="F157" s="9"/>
      <c r="G157" s="7"/>
      <c r="H157" s="9"/>
    </row>
    <row r="158" spans="1:16" ht="25.5">
      <c r="A158" s="6">
        <v>64</v>
      </c>
      <c r="B158" s="6" t="s">
        <v>328</v>
      </c>
      <c r="C158" s="6" t="s">
        <v>44</v>
      </c>
      <c r="D158" s="6" t="s">
        <v>329</v>
      </c>
      <c r="E158" s="6" t="s">
        <v>81</v>
      </c>
      <c r="F158" s="8">
        <v>136.08</v>
      </c>
      <c r="G158" s="11"/>
      <c r="H158" s="10">
        <f>ROUND((G158*F158),2)</f>
        <v>0</v>
      </c>
      <c r="O158">
        <f>rekapitulace!H8</f>
        <v>21</v>
      </c>
      <c r="P158">
        <f>O158/100*H158</f>
        <v>0</v>
      </c>
    </row>
    <row r="159" ht="76.5">
      <c r="D159" s="12" t="s">
        <v>330</v>
      </c>
    </row>
    <row r="160" spans="1:16" ht="25.5">
      <c r="A160" s="6">
        <v>65</v>
      </c>
      <c r="B160" s="6" t="s">
        <v>331</v>
      </c>
      <c r="C160" s="6" t="s">
        <v>44</v>
      </c>
      <c r="D160" s="6" t="s">
        <v>332</v>
      </c>
      <c r="E160" s="6" t="s">
        <v>81</v>
      </c>
      <c r="F160" s="8">
        <v>40.62</v>
      </c>
      <c r="G160" s="11"/>
      <c r="H160" s="10">
        <f>ROUND((G160*F160),2)</f>
        <v>0</v>
      </c>
      <c r="O160">
        <f>rekapitulace!H8</f>
        <v>21</v>
      </c>
      <c r="P160">
        <f>O160/100*H160</f>
        <v>0</v>
      </c>
    </row>
    <row r="161" ht="12.75">
      <c r="D161" s="12" t="s">
        <v>333</v>
      </c>
    </row>
    <row r="162" spans="1:16" ht="25.5">
      <c r="A162" s="6">
        <v>66</v>
      </c>
      <c r="B162" s="6" t="s">
        <v>334</v>
      </c>
      <c r="C162" s="6" t="s">
        <v>44</v>
      </c>
      <c r="D162" s="6" t="s">
        <v>335</v>
      </c>
      <c r="E162" s="6" t="s">
        <v>81</v>
      </c>
      <c r="F162" s="8">
        <v>5.814</v>
      </c>
      <c r="G162" s="11"/>
      <c r="H162" s="10">
        <f>ROUND((G162*F162),2)</f>
        <v>0</v>
      </c>
      <c r="O162">
        <f>rekapitulace!H8</f>
        <v>21</v>
      </c>
      <c r="P162">
        <f>O162/100*H162</f>
        <v>0</v>
      </c>
    </row>
    <row r="163" ht="12.75">
      <c r="D163" s="12" t="s">
        <v>336</v>
      </c>
    </row>
    <row r="164" spans="1:16" ht="12.75">
      <c r="A164" s="6">
        <v>67</v>
      </c>
      <c r="B164" s="6" t="s">
        <v>337</v>
      </c>
      <c r="C164" s="6" t="s">
        <v>44</v>
      </c>
      <c r="D164" s="6" t="s">
        <v>338</v>
      </c>
      <c r="E164" s="6" t="s">
        <v>81</v>
      </c>
      <c r="F164" s="8">
        <v>15.4</v>
      </c>
      <c r="G164" s="11"/>
      <c r="H164" s="10">
        <f>ROUND((G164*F164),2)</f>
        <v>0</v>
      </c>
      <c r="O164">
        <f>rekapitulace!H8</f>
        <v>21</v>
      </c>
      <c r="P164">
        <f>O164/100*H164</f>
        <v>0</v>
      </c>
    </row>
    <row r="165" ht="25.5">
      <c r="D165" s="12" t="s">
        <v>339</v>
      </c>
    </row>
    <row r="166" spans="1:16" ht="25.5">
      <c r="A166" s="6">
        <v>68</v>
      </c>
      <c r="B166" s="6" t="s">
        <v>340</v>
      </c>
      <c r="C166" s="6" t="s">
        <v>44</v>
      </c>
      <c r="D166" s="6" t="s">
        <v>341</v>
      </c>
      <c r="E166" s="6" t="s">
        <v>81</v>
      </c>
      <c r="F166" s="8">
        <v>72.7</v>
      </c>
      <c r="G166" s="11"/>
      <c r="H166" s="10">
        <f>ROUND((G166*F166),2)</f>
        <v>0</v>
      </c>
      <c r="O166">
        <f>rekapitulace!H8</f>
        <v>21</v>
      </c>
      <c r="P166">
        <f>O166/100*H166</f>
        <v>0</v>
      </c>
    </row>
    <row r="167" ht="76.5">
      <c r="D167" s="12" t="s">
        <v>342</v>
      </c>
    </row>
    <row r="168" spans="1:16" ht="12.75" customHeight="1">
      <c r="A168" s="13"/>
      <c r="B168" s="13"/>
      <c r="C168" s="13" t="s">
        <v>39</v>
      </c>
      <c r="D168" s="13" t="s">
        <v>327</v>
      </c>
      <c r="E168" s="13"/>
      <c r="F168" s="13"/>
      <c r="G168" s="13"/>
      <c r="H168" s="13">
        <f>SUM(H158:H167)</f>
        <v>0</v>
      </c>
      <c r="P168">
        <f>ROUND(SUM(P158:P167),2)</f>
        <v>0</v>
      </c>
    </row>
    <row r="170" spans="1:8" ht="12.75" customHeight="1">
      <c r="A170" s="7"/>
      <c r="B170" s="7"/>
      <c r="C170" s="7" t="s">
        <v>40</v>
      </c>
      <c r="D170" s="7" t="s">
        <v>343</v>
      </c>
      <c r="E170" s="7"/>
      <c r="F170" s="9"/>
      <c r="G170" s="7"/>
      <c r="H170" s="9"/>
    </row>
    <row r="171" spans="1:16" ht="25.5">
      <c r="A171" s="6">
        <v>69</v>
      </c>
      <c r="B171" s="6" t="s">
        <v>344</v>
      </c>
      <c r="C171" s="6" t="s">
        <v>44</v>
      </c>
      <c r="D171" s="6" t="s">
        <v>345</v>
      </c>
      <c r="E171" s="6" t="s">
        <v>149</v>
      </c>
      <c r="F171" s="8">
        <v>4</v>
      </c>
      <c r="G171" s="11"/>
      <c r="H171" s="10">
        <f>ROUND((G171*F171),2)</f>
        <v>0</v>
      </c>
      <c r="O171">
        <f>rekapitulace!H8</f>
        <v>21</v>
      </c>
      <c r="P171">
        <f>O171/100*H171</f>
        <v>0</v>
      </c>
    </row>
    <row r="172" ht="25.5">
      <c r="D172" s="12" t="s">
        <v>346</v>
      </c>
    </row>
    <row r="173" spans="1:16" ht="25.5">
      <c r="A173" s="6">
        <v>70</v>
      </c>
      <c r="B173" s="6" t="s">
        <v>347</v>
      </c>
      <c r="C173" s="6" t="s">
        <v>44</v>
      </c>
      <c r="D173" s="6" t="s">
        <v>348</v>
      </c>
      <c r="E173" s="6" t="s">
        <v>149</v>
      </c>
      <c r="F173" s="8">
        <v>13.6</v>
      </c>
      <c r="G173" s="11"/>
      <c r="H173" s="10">
        <f>ROUND((G173*F173),2)</f>
        <v>0</v>
      </c>
      <c r="O173">
        <f>rekapitulace!H8</f>
        <v>21</v>
      </c>
      <c r="P173">
        <f>O173/100*H173</f>
        <v>0</v>
      </c>
    </row>
    <row r="174" ht="25.5">
      <c r="D174" s="12" t="s">
        <v>349</v>
      </c>
    </row>
    <row r="175" spans="1:16" ht="25.5">
      <c r="A175" s="6">
        <v>71</v>
      </c>
      <c r="B175" s="6" t="s">
        <v>350</v>
      </c>
      <c r="C175" s="6" t="s">
        <v>44</v>
      </c>
      <c r="D175" s="6" t="s">
        <v>351</v>
      </c>
      <c r="E175" s="6" t="s">
        <v>149</v>
      </c>
      <c r="F175" s="8">
        <v>56</v>
      </c>
      <c r="G175" s="11"/>
      <c r="H175" s="10">
        <f>ROUND((G175*F175),2)</f>
        <v>0</v>
      </c>
      <c r="O175">
        <f>rekapitulace!H8</f>
        <v>21</v>
      </c>
      <c r="P175">
        <f>O175/100*H175</f>
        <v>0</v>
      </c>
    </row>
    <row r="176" ht="12.75">
      <c r="D176" s="12" t="s">
        <v>352</v>
      </c>
    </row>
    <row r="177" spans="1:16" ht="25.5">
      <c r="A177" s="6">
        <v>72</v>
      </c>
      <c r="B177" s="6" t="s">
        <v>353</v>
      </c>
      <c r="C177" s="6" t="s">
        <v>44</v>
      </c>
      <c r="D177" s="6" t="s">
        <v>354</v>
      </c>
      <c r="E177" s="6" t="s">
        <v>149</v>
      </c>
      <c r="F177" s="8">
        <v>4</v>
      </c>
      <c r="G177" s="11"/>
      <c r="H177" s="10">
        <f>ROUND((G177*F177),2)</f>
        <v>0</v>
      </c>
      <c r="O177">
        <f>rekapitulace!H8</f>
        <v>21</v>
      </c>
      <c r="P177">
        <f>O177/100*H177</f>
        <v>0</v>
      </c>
    </row>
    <row r="178" ht="12.75">
      <c r="D178" s="12" t="s">
        <v>355</v>
      </c>
    </row>
    <row r="179" spans="1:16" ht="12.75" customHeight="1">
      <c r="A179" s="13"/>
      <c r="B179" s="13"/>
      <c r="C179" s="13" t="s">
        <v>40</v>
      </c>
      <c r="D179" s="13" t="s">
        <v>343</v>
      </c>
      <c r="E179" s="13"/>
      <c r="F179" s="13"/>
      <c r="G179" s="13"/>
      <c r="H179" s="13">
        <f>SUM(H171:H178)</f>
        <v>0</v>
      </c>
      <c r="P179">
        <f>ROUND(SUM(P171:P178),2)</f>
        <v>0</v>
      </c>
    </row>
    <row r="181" spans="1:8" ht="12.75" customHeight="1">
      <c r="A181" s="7"/>
      <c r="B181" s="7"/>
      <c r="C181" s="7" t="s">
        <v>91</v>
      </c>
      <c r="D181" s="7" t="s">
        <v>90</v>
      </c>
      <c r="E181" s="7"/>
      <c r="F181" s="9"/>
      <c r="G181" s="7"/>
      <c r="H181" s="9"/>
    </row>
    <row r="182" spans="1:16" ht="25.5">
      <c r="A182" s="6">
        <v>73</v>
      </c>
      <c r="B182" s="6" t="s">
        <v>356</v>
      </c>
      <c r="C182" s="6" t="s">
        <v>44</v>
      </c>
      <c r="D182" s="6" t="s">
        <v>357</v>
      </c>
      <c r="E182" s="6" t="s">
        <v>149</v>
      </c>
      <c r="F182" s="8">
        <v>11.3</v>
      </c>
      <c r="G182" s="11"/>
      <c r="H182" s="10">
        <f>ROUND((G182*F182),2)</f>
        <v>0</v>
      </c>
      <c r="O182">
        <f>rekapitulace!H8</f>
        <v>21</v>
      </c>
      <c r="P182">
        <f>O182/100*H182</f>
        <v>0</v>
      </c>
    </row>
    <row r="183" ht="12.75">
      <c r="D183" s="12" t="s">
        <v>358</v>
      </c>
    </row>
    <row r="184" spans="1:16" ht="38.25">
      <c r="A184" s="6">
        <v>74</v>
      </c>
      <c r="B184" s="6" t="s">
        <v>359</v>
      </c>
      <c r="C184" s="6" t="s">
        <v>44</v>
      </c>
      <c r="D184" s="6" t="s">
        <v>360</v>
      </c>
      <c r="E184" s="6" t="s">
        <v>149</v>
      </c>
      <c r="F184" s="8">
        <v>33.3</v>
      </c>
      <c r="G184" s="11"/>
      <c r="H184" s="10">
        <f>ROUND((G184*F184),2)</f>
        <v>0</v>
      </c>
      <c r="O184">
        <f>rekapitulace!H8</f>
        <v>21</v>
      </c>
      <c r="P184">
        <f>O184/100*H184</f>
        <v>0</v>
      </c>
    </row>
    <row r="185" ht="76.5">
      <c r="D185" s="12" t="s">
        <v>361</v>
      </c>
    </row>
    <row r="186" spans="1:16" ht="25.5">
      <c r="A186" s="6">
        <v>75</v>
      </c>
      <c r="B186" s="6" t="s">
        <v>362</v>
      </c>
      <c r="C186" s="6" t="s">
        <v>44</v>
      </c>
      <c r="D186" s="6" t="s">
        <v>363</v>
      </c>
      <c r="E186" s="6" t="s">
        <v>149</v>
      </c>
      <c r="F186" s="8">
        <v>27.6</v>
      </c>
      <c r="G186" s="11"/>
      <c r="H186" s="10">
        <f>ROUND((G186*F186),2)</f>
        <v>0</v>
      </c>
      <c r="O186">
        <f>rekapitulace!H8</f>
        <v>21</v>
      </c>
      <c r="P186">
        <f>O186/100*H186</f>
        <v>0</v>
      </c>
    </row>
    <row r="187" ht="12.75">
      <c r="D187" s="12" t="s">
        <v>364</v>
      </c>
    </row>
    <row r="188" spans="1:16" ht="12.75">
      <c r="A188" s="6">
        <v>76</v>
      </c>
      <c r="B188" s="6" t="s">
        <v>365</v>
      </c>
      <c r="C188" s="6" t="s">
        <v>44</v>
      </c>
      <c r="D188" s="6" t="s">
        <v>366</v>
      </c>
      <c r="E188" s="6" t="s">
        <v>59</v>
      </c>
      <c r="F188" s="8">
        <v>2</v>
      </c>
      <c r="G188" s="11"/>
      <c r="H188" s="10">
        <f>ROUND((G188*F188),2)</f>
        <v>0</v>
      </c>
      <c r="O188">
        <f>rekapitulace!H8</f>
        <v>21</v>
      </c>
      <c r="P188">
        <f>O188/100*H188</f>
        <v>0</v>
      </c>
    </row>
    <row r="189" ht="12.75">
      <c r="D189" s="12" t="s">
        <v>119</v>
      </c>
    </row>
    <row r="190" spans="1:16" ht="25.5">
      <c r="A190" s="6">
        <v>77</v>
      </c>
      <c r="B190" s="6" t="s">
        <v>367</v>
      </c>
      <c r="C190" s="6" t="s">
        <v>44</v>
      </c>
      <c r="D190" s="6" t="s">
        <v>368</v>
      </c>
      <c r="E190" s="6" t="s">
        <v>149</v>
      </c>
      <c r="F190" s="8">
        <v>42.2</v>
      </c>
      <c r="G190" s="11"/>
      <c r="H190" s="10">
        <f>ROUND((G190*F190),2)</f>
        <v>0</v>
      </c>
      <c r="O190">
        <f>rekapitulace!H8</f>
        <v>21</v>
      </c>
      <c r="P190">
        <f>O190/100*H190</f>
        <v>0</v>
      </c>
    </row>
    <row r="191" ht="76.5">
      <c r="D191" s="12" t="s">
        <v>369</v>
      </c>
    </row>
    <row r="192" spans="1:16" ht="25.5">
      <c r="A192" s="6">
        <v>78</v>
      </c>
      <c r="B192" s="6" t="s">
        <v>370</v>
      </c>
      <c r="C192" s="6" t="s">
        <v>44</v>
      </c>
      <c r="D192" s="6" t="s">
        <v>371</v>
      </c>
      <c r="E192" s="6" t="s">
        <v>149</v>
      </c>
      <c r="F192" s="8">
        <v>30.5</v>
      </c>
      <c r="G192" s="11"/>
      <c r="H192" s="10">
        <f>ROUND((G192*F192),2)</f>
        <v>0</v>
      </c>
      <c r="O192">
        <f>rekapitulace!H8</f>
        <v>21</v>
      </c>
      <c r="P192">
        <f>O192/100*H192</f>
        <v>0</v>
      </c>
    </row>
    <row r="193" ht="25.5">
      <c r="D193" s="12" t="s">
        <v>372</v>
      </c>
    </row>
    <row r="194" spans="1:16" ht="25.5">
      <c r="A194" s="6">
        <v>79</v>
      </c>
      <c r="B194" s="6" t="s">
        <v>373</v>
      </c>
      <c r="C194" s="6" t="s">
        <v>44</v>
      </c>
      <c r="D194" s="6" t="s">
        <v>374</v>
      </c>
      <c r="E194" s="6" t="s">
        <v>149</v>
      </c>
      <c r="F194" s="8">
        <v>14.83</v>
      </c>
      <c r="G194" s="11"/>
      <c r="H194" s="10">
        <f>ROUND((G194*F194),2)</f>
        <v>0</v>
      </c>
      <c r="O194">
        <f>rekapitulace!H8</f>
        <v>21</v>
      </c>
      <c r="P194">
        <f>O194/100*H194</f>
        <v>0</v>
      </c>
    </row>
    <row r="195" ht="12.75">
      <c r="D195" s="12" t="s">
        <v>375</v>
      </c>
    </row>
    <row r="196" spans="1:16" ht="12.75">
      <c r="A196" s="6">
        <v>80</v>
      </c>
      <c r="B196" s="6" t="s">
        <v>376</v>
      </c>
      <c r="C196" s="6" t="s">
        <v>44</v>
      </c>
      <c r="D196" s="6" t="s">
        <v>377</v>
      </c>
      <c r="E196" s="6" t="s">
        <v>149</v>
      </c>
      <c r="F196" s="8">
        <v>12.315</v>
      </c>
      <c r="G196" s="11"/>
      <c r="H196" s="10">
        <f>ROUND((G196*F196),2)</f>
        <v>0</v>
      </c>
      <c r="O196">
        <f>rekapitulace!H8</f>
        <v>21</v>
      </c>
      <c r="P196">
        <f>O196/100*H196</f>
        <v>0</v>
      </c>
    </row>
    <row r="197" ht="25.5">
      <c r="D197" s="12" t="s">
        <v>378</v>
      </c>
    </row>
    <row r="198" spans="1:16" ht="12.75">
      <c r="A198" s="6">
        <v>81</v>
      </c>
      <c r="B198" s="6" t="s">
        <v>379</v>
      </c>
      <c r="C198" s="6" t="s">
        <v>44</v>
      </c>
      <c r="D198" s="6" t="s">
        <v>380</v>
      </c>
      <c r="E198" s="6" t="s">
        <v>149</v>
      </c>
      <c r="F198" s="8">
        <v>70.965</v>
      </c>
      <c r="G198" s="11"/>
      <c r="H198" s="10">
        <f>ROUND((G198*F198),2)</f>
        <v>0</v>
      </c>
      <c r="O198">
        <f>rekapitulace!H8</f>
        <v>21</v>
      </c>
      <c r="P198">
        <f>O198/100*H198</f>
        <v>0</v>
      </c>
    </row>
    <row r="199" ht="63.75">
      <c r="D199" s="12" t="s">
        <v>381</v>
      </c>
    </row>
    <row r="200" spans="1:16" ht="25.5">
      <c r="A200" s="6">
        <v>82</v>
      </c>
      <c r="B200" s="6" t="s">
        <v>382</v>
      </c>
      <c r="C200" s="6" t="s">
        <v>44</v>
      </c>
      <c r="D200" s="6" t="s">
        <v>383</v>
      </c>
      <c r="E200" s="6" t="s">
        <v>149</v>
      </c>
      <c r="F200" s="8">
        <v>14.83</v>
      </c>
      <c r="G200" s="11"/>
      <c r="H200" s="10">
        <f>ROUND((G200*F200),2)</f>
        <v>0</v>
      </c>
      <c r="O200">
        <f>rekapitulace!H8</f>
        <v>21</v>
      </c>
      <c r="P200">
        <f>O200/100*H200</f>
        <v>0</v>
      </c>
    </row>
    <row r="201" ht="12.75">
      <c r="D201" s="12" t="s">
        <v>375</v>
      </c>
    </row>
    <row r="202" spans="1:16" ht="25.5">
      <c r="A202" s="6">
        <v>83</v>
      </c>
      <c r="B202" s="6" t="s">
        <v>384</v>
      </c>
      <c r="C202" s="6" t="s">
        <v>44</v>
      </c>
      <c r="D202" s="6" t="s">
        <v>385</v>
      </c>
      <c r="E202" s="6" t="s">
        <v>149</v>
      </c>
      <c r="F202" s="8">
        <v>13.5</v>
      </c>
      <c r="G202" s="11"/>
      <c r="H202" s="10">
        <f>ROUND((G202*F202),2)</f>
        <v>0</v>
      </c>
      <c r="O202">
        <f>rekapitulace!H8</f>
        <v>21</v>
      </c>
      <c r="P202">
        <f>O202/100*H202</f>
        <v>0</v>
      </c>
    </row>
    <row r="203" ht="12.75">
      <c r="D203" s="12" t="s">
        <v>386</v>
      </c>
    </row>
    <row r="204" spans="1:16" ht="25.5">
      <c r="A204" s="6">
        <v>84</v>
      </c>
      <c r="B204" s="6" t="s">
        <v>387</v>
      </c>
      <c r="C204" s="6" t="s">
        <v>44</v>
      </c>
      <c r="D204" s="6" t="s">
        <v>388</v>
      </c>
      <c r="E204" s="6" t="s">
        <v>81</v>
      </c>
      <c r="F204" s="8">
        <v>136.08</v>
      </c>
      <c r="G204" s="11"/>
      <c r="H204" s="10">
        <f>ROUND((G204*F204),2)</f>
        <v>0</v>
      </c>
      <c r="O204">
        <f>rekapitulace!H8</f>
        <v>21</v>
      </c>
      <c r="P204">
        <f>O204/100*H204</f>
        <v>0</v>
      </c>
    </row>
    <row r="205" ht="89.25">
      <c r="D205" s="12" t="s">
        <v>389</v>
      </c>
    </row>
    <row r="206" spans="1:16" ht="25.5">
      <c r="A206" s="6">
        <v>85</v>
      </c>
      <c r="B206" s="6" t="s">
        <v>390</v>
      </c>
      <c r="C206" s="6" t="s">
        <v>44</v>
      </c>
      <c r="D206" s="6" t="s">
        <v>391</v>
      </c>
      <c r="E206" s="6" t="s">
        <v>129</v>
      </c>
      <c r="F206" s="8">
        <v>14.901</v>
      </c>
      <c r="G206" s="11"/>
      <c r="H206" s="10">
        <f>ROUND((G206*F206),2)</f>
        <v>0</v>
      </c>
      <c r="O206">
        <f>rekapitulace!H8</f>
        <v>21</v>
      </c>
      <c r="P206">
        <f>O206/100*H206</f>
        <v>0</v>
      </c>
    </row>
    <row r="207" ht="51">
      <c r="D207" s="12" t="s">
        <v>392</v>
      </c>
    </row>
    <row r="208" spans="1:16" ht="25.5">
      <c r="A208" s="6">
        <v>86</v>
      </c>
      <c r="B208" s="6" t="s">
        <v>393</v>
      </c>
      <c r="C208" s="6" t="s">
        <v>44</v>
      </c>
      <c r="D208" s="6" t="s">
        <v>394</v>
      </c>
      <c r="E208" s="6" t="s">
        <v>129</v>
      </c>
      <c r="F208" s="8">
        <v>21.873</v>
      </c>
      <c r="G208" s="11"/>
      <c r="H208" s="10">
        <f>ROUND((G208*F208),2)</f>
        <v>0</v>
      </c>
      <c r="O208">
        <f>rekapitulace!H8</f>
        <v>21</v>
      </c>
      <c r="P208">
        <f>O208/100*H208</f>
        <v>0</v>
      </c>
    </row>
    <row r="209" ht="12.75">
      <c r="D209" s="12" t="s">
        <v>395</v>
      </c>
    </row>
    <row r="210" spans="1:16" ht="25.5">
      <c r="A210" s="6">
        <v>87</v>
      </c>
      <c r="B210" s="6" t="s">
        <v>396</v>
      </c>
      <c r="C210" s="6" t="s">
        <v>44</v>
      </c>
      <c r="D210" s="6" t="s">
        <v>397</v>
      </c>
      <c r="E210" s="6" t="s">
        <v>129</v>
      </c>
      <c r="F210" s="8">
        <v>89.423</v>
      </c>
      <c r="G210" s="11"/>
      <c r="H210" s="10">
        <f>ROUND((G210*F210),2)</f>
        <v>0</v>
      </c>
      <c r="O210">
        <f>rekapitulace!H8</f>
        <v>21</v>
      </c>
      <c r="P210">
        <f>O210/100*H210</f>
        <v>0</v>
      </c>
    </row>
    <row r="211" ht="127.5">
      <c r="D211" s="12" t="s">
        <v>398</v>
      </c>
    </row>
    <row r="212" spans="1:16" ht="25.5">
      <c r="A212" s="6">
        <v>88</v>
      </c>
      <c r="B212" s="6" t="s">
        <v>399</v>
      </c>
      <c r="C212" s="6" t="s">
        <v>44</v>
      </c>
      <c r="D212" s="6" t="s">
        <v>400</v>
      </c>
      <c r="E212" s="6" t="s">
        <v>81</v>
      </c>
      <c r="F212" s="8">
        <v>70.032</v>
      </c>
      <c r="G212" s="11"/>
      <c r="H212" s="10">
        <f>ROUND((G212*F212),2)</f>
        <v>0</v>
      </c>
      <c r="O212">
        <f>rekapitulace!H8</f>
        <v>21</v>
      </c>
      <c r="P212">
        <f>O212/100*H212</f>
        <v>0</v>
      </c>
    </row>
    <row r="213" ht="12.75">
      <c r="D213" s="12" t="s">
        <v>401</v>
      </c>
    </row>
    <row r="214" spans="1:16" ht="12.75" customHeight="1">
      <c r="A214" s="13"/>
      <c r="B214" s="13"/>
      <c r="C214" s="13" t="s">
        <v>91</v>
      </c>
      <c r="D214" s="13" t="s">
        <v>90</v>
      </c>
      <c r="E214" s="13"/>
      <c r="F214" s="13"/>
      <c r="G214" s="13"/>
      <c r="H214" s="13">
        <f>SUM(H182:H213)</f>
        <v>0</v>
      </c>
      <c r="P214">
        <f>ROUND(SUM(P182:P213),2)</f>
        <v>0</v>
      </c>
    </row>
    <row r="216" spans="1:16" ht="12.75" customHeight="1">
      <c r="A216" s="13"/>
      <c r="B216" s="13"/>
      <c r="C216" s="13"/>
      <c r="D216" s="13" t="s">
        <v>70</v>
      </c>
      <c r="E216" s="13"/>
      <c r="F216" s="13"/>
      <c r="G216" s="13"/>
      <c r="H216" s="13">
        <f>+H18+H57+H82+H99+H130+H155+H168+H179+H214</f>
        <v>0</v>
      </c>
      <c r="P216">
        <f>+P18+P57+P82+P99+P130+P155+P168+P179+P214</f>
        <v>0</v>
      </c>
    </row>
    <row r="218" spans="1:8" ht="12.75" customHeight="1">
      <c r="A218" s="7" t="s">
        <v>71</v>
      </c>
      <c r="B218" s="7"/>
      <c r="C218" s="7"/>
      <c r="D218" s="7"/>
      <c r="E218" s="7"/>
      <c r="F218" s="7"/>
      <c r="G218" s="7"/>
      <c r="H218" s="7"/>
    </row>
    <row r="219" spans="1:8" ht="12.75" customHeight="1">
      <c r="A219" s="7"/>
      <c r="B219" s="7"/>
      <c r="C219" s="7"/>
      <c r="D219" s="7" t="s">
        <v>72</v>
      </c>
      <c r="E219" s="7"/>
      <c r="F219" s="7"/>
      <c r="G219" s="7"/>
      <c r="H219" s="7"/>
    </row>
    <row r="220" spans="1:16" ht="12.75" customHeight="1">
      <c r="A220" s="13"/>
      <c r="B220" s="13"/>
      <c r="C220" s="13"/>
      <c r="D220" s="13" t="s">
        <v>73</v>
      </c>
      <c r="E220" s="13"/>
      <c r="F220" s="13"/>
      <c r="G220" s="13"/>
      <c r="H220" s="13">
        <v>0</v>
      </c>
      <c r="P220">
        <v>0</v>
      </c>
    </row>
    <row r="221" spans="1:8" ht="12.75" customHeight="1">
      <c r="A221" s="13"/>
      <c r="B221" s="13"/>
      <c r="C221" s="13"/>
      <c r="D221" s="13" t="s">
        <v>74</v>
      </c>
      <c r="E221" s="13"/>
      <c r="F221" s="13"/>
      <c r="G221" s="13"/>
      <c r="H221" s="13"/>
    </row>
    <row r="222" spans="1:16" ht="12.75" customHeight="1">
      <c r="A222" s="13"/>
      <c r="B222" s="13"/>
      <c r="C222" s="13"/>
      <c r="D222" s="13" t="s">
        <v>75</v>
      </c>
      <c r="E222" s="13"/>
      <c r="F222" s="13"/>
      <c r="G222" s="13"/>
      <c r="H222" s="13">
        <v>0</v>
      </c>
      <c r="P222">
        <v>0</v>
      </c>
    </row>
    <row r="223" spans="1:16" ht="12.75" customHeight="1">
      <c r="A223" s="13"/>
      <c r="B223" s="13"/>
      <c r="C223" s="13"/>
      <c r="D223" s="13" t="s">
        <v>76</v>
      </c>
      <c r="E223" s="13"/>
      <c r="F223" s="13"/>
      <c r="G223" s="13"/>
      <c r="H223" s="13">
        <f>H220+H222</f>
        <v>0</v>
      </c>
      <c r="P223">
        <f>P220+P222</f>
        <v>0</v>
      </c>
    </row>
    <row r="225" spans="1:16" ht="12.75" customHeight="1">
      <c r="A225" s="13"/>
      <c r="B225" s="13"/>
      <c r="C225" s="13"/>
      <c r="D225" s="13" t="s">
        <v>76</v>
      </c>
      <c r="E225" s="13"/>
      <c r="F225" s="13"/>
      <c r="G225" s="13"/>
      <c r="H225" s="13">
        <f>H216+H223</f>
        <v>0</v>
      </c>
      <c r="P225">
        <f>P216+P223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402</v>
      </c>
      <c r="D5" s="5" t="s">
        <v>403</v>
      </c>
      <c r="E5" s="5"/>
    </row>
    <row r="6" spans="1:5" ht="12.75" customHeight="1">
      <c r="A6" t="s">
        <v>18</v>
      </c>
      <c r="C6" s="5" t="s">
        <v>402</v>
      </c>
      <c r="D6" s="5" t="s">
        <v>403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127</v>
      </c>
      <c r="C12" s="6" t="s">
        <v>44</v>
      </c>
      <c r="D12" s="6" t="s">
        <v>404</v>
      </c>
      <c r="E12" s="6" t="s">
        <v>129</v>
      </c>
      <c r="F12" s="8">
        <v>12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2.75">
      <c r="D13" s="12" t="s">
        <v>405</v>
      </c>
    </row>
    <row r="14" spans="1:16" ht="25.5">
      <c r="A14" s="6">
        <v>2</v>
      </c>
      <c r="B14" s="6" t="s">
        <v>131</v>
      </c>
      <c r="C14" s="6" t="s">
        <v>44</v>
      </c>
      <c r="D14" s="6" t="s">
        <v>132</v>
      </c>
      <c r="E14" s="6" t="s">
        <v>129</v>
      </c>
      <c r="F14" s="8">
        <v>114.02</v>
      </c>
      <c r="G14" s="11"/>
      <c r="H14" s="10">
        <f>ROUND((G14*F14),2)</f>
        <v>0</v>
      </c>
      <c r="O14">
        <f>rekapitulace!H8</f>
        <v>21</v>
      </c>
      <c r="P14">
        <f>O14/100*H14</f>
        <v>0</v>
      </c>
    </row>
    <row r="15" ht="12.75">
      <c r="D15" s="12" t="s">
        <v>406</v>
      </c>
    </row>
    <row r="16" spans="1:16" ht="12.75" customHeight="1">
      <c r="A16" s="13"/>
      <c r="B16" s="13"/>
      <c r="C16" s="13" t="s">
        <v>42</v>
      </c>
      <c r="D16" s="13" t="s">
        <v>41</v>
      </c>
      <c r="E16" s="13"/>
      <c r="F16" s="13"/>
      <c r="G16" s="13"/>
      <c r="H16" s="13">
        <f>SUM(H12:H15)</f>
        <v>0</v>
      </c>
      <c r="P16">
        <f>ROUND(SUM(P12:P15),2)</f>
        <v>0</v>
      </c>
    </row>
    <row r="18" spans="1:8" ht="12.75" customHeight="1">
      <c r="A18" s="7"/>
      <c r="B18" s="7"/>
      <c r="C18" s="7" t="s">
        <v>24</v>
      </c>
      <c r="D18" s="7" t="s">
        <v>137</v>
      </c>
      <c r="E18" s="7"/>
      <c r="F18" s="9"/>
      <c r="G18" s="7"/>
      <c r="H18" s="9"/>
    </row>
    <row r="19" spans="1:16" ht="25.5">
      <c r="A19" s="6">
        <v>3</v>
      </c>
      <c r="B19" s="6" t="s">
        <v>407</v>
      </c>
      <c r="C19" s="6" t="s">
        <v>44</v>
      </c>
      <c r="D19" s="6" t="s">
        <v>408</v>
      </c>
      <c r="E19" s="6" t="s">
        <v>156</v>
      </c>
      <c r="F19" s="8">
        <v>5</v>
      </c>
      <c r="G19" s="11"/>
      <c r="H19" s="10">
        <f>ROUND((G19*F19),2)</f>
        <v>0</v>
      </c>
      <c r="O19">
        <f>rekapitulace!H8</f>
        <v>21</v>
      </c>
      <c r="P19">
        <f>O19/100*H19</f>
        <v>0</v>
      </c>
    </row>
    <row r="20" ht="25.5">
      <c r="D20" s="12" t="s">
        <v>409</v>
      </c>
    </row>
    <row r="21" spans="1:16" ht="38.25">
      <c r="A21" s="6">
        <v>4</v>
      </c>
      <c r="B21" s="6" t="s">
        <v>410</v>
      </c>
      <c r="C21" s="6" t="s">
        <v>44</v>
      </c>
      <c r="D21" s="6" t="s">
        <v>411</v>
      </c>
      <c r="E21" s="6" t="s">
        <v>129</v>
      </c>
      <c r="F21" s="8">
        <v>114.02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51">
      <c r="D22" s="12" t="s">
        <v>412</v>
      </c>
    </row>
    <row r="23" spans="1:16" ht="12.75">
      <c r="A23" s="6">
        <v>5</v>
      </c>
      <c r="B23" s="6" t="s">
        <v>173</v>
      </c>
      <c r="C23" s="6" t="s">
        <v>44</v>
      </c>
      <c r="D23" s="6" t="s">
        <v>413</v>
      </c>
      <c r="E23" s="6" t="s">
        <v>129</v>
      </c>
      <c r="F23" s="8">
        <v>114.02</v>
      </c>
      <c r="G23" s="11"/>
      <c r="H23" s="10">
        <f>ROUND((G23*F23),2)</f>
        <v>0</v>
      </c>
      <c r="O23">
        <f>rekapitulace!H8</f>
        <v>21</v>
      </c>
      <c r="P23">
        <f>O23/100*H23</f>
        <v>0</v>
      </c>
    </row>
    <row r="24" ht="12.75">
      <c r="D24" s="12" t="s">
        <v>406</v>
      </c>
    </row>
    <row r="25" spans="1:16" ht="25.5">
      <c r="A25" s="6">
        <v>6</v>
      </c>
      <c r="B25" s="6" t="s">
        <v>414</v>
      </c>
      <c r="C25" s="6" t="s">
        <v>44</v>
      </c>
      <c r="D25" s="6" t="s">
        <v>415</v>
      </c>
      <c r="E25" s="6" t="s">
        <v>129</v>
      </c>
      <c r="F25" s="8">
        <v>86.86</v>
      </c>
      <c r="G25" s="11"/>
      <c r="H25" s="10">
        <f>ROUND((G25*F25),2)</f>
        <v>0</v>
      </c>
      <c r="O25">
        <f>rekapitulace!H8</f>
        <v>21</v>
      </c>
      <c r="P25">
        <f>O25/100*H25</f>
        <v>0</v>
      </c>
    </row>
    <row r="26" ht="76.5">
      <c r="D26" s="12" t="s">
        <v>416</v>
      </c>
    </row>
    <row r="27" spans="1:16" ht="38.25">
      <c r="A27" s="6">
        <v>7</v>
      </c>
      <c r="B27" s="6" t="s">
        <v>417</v>
      </c>
      <c r="C27" s="6" t="s">
        <v>44</v>
      </c>
      <c r="D27" s="6" t="s">
        <v>418</v>
      </c>
      <c r="E27" s="6" t="s">
        <v>129</v>
      </c>
      <c r="F27" s="8">
        <v>19.69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114.75">
      <c r="D28" s="12" t="s">
        <v>419</v>
      </c>
    </row>
    <row r="29" spans="1:16" ht="12.75" customHeight="1">
      <c r="A29" s="13"/>
      <c r="B29" s="13"/>
      <c r="C29" s="13" t="s">
        <v>24</v>
      </c>
      <c r="D29" s="13" t="s">
        <v>137</v>
      </c>
      <c r="E29" s="13"/>
      <c r="F29" s="13"/>
      <c r="G29" s="13"/>
      <c r="H29" s="13">
        <f>SUM(H19:H28)</f>
        <v>0</v>
      </c>
      <c r="P29">
        <f>ROUND(SUM(P19:P28),2)</f>
        <v>0</v>
      </c>
    </row>
    <row r="31" spans="1:8" ht="12.75" customHeight="1">
      <c r="A31" s="7"/>
      <c r="B31" s="7"/>
      <c r="C31" s="7" t="s">
        <v>36</v>
      </c>
      <c r="D31" s="7" t="s">
        <v>251</v>
      </c>
      <c r="E31" s="7"/>
      <c r="F31" s="9"/>
      <c r="G31" s="7"/>
      <c r="H31" s="9"/>
    </row>
    <row r="32" spans="1:16" ht="25.5">
      <c r="A32" s="6">
        <v>8</v>
      </c>
      <c r="B32" s="6" t="s">
        <v>264</v>
      </c>
      <c r="C32" s="6" t="s">
        <v>44</v>
      </c>
      <c r="D32" s="6" t="s">
        <v>420</v>
      </c>
      <c r="E32" s="6" t="s">
        <v>129</v>
      </c>
      <c r="F32" s="8">
        <v>7.18</v>
      </c>
      <c r="G32" s="11"/>
      <c r="H32" s="10">
        <f>ROUND((G32*F32),2)</f>
        <v>0</v>
      </c>
      <c r="O32">
        <f>rekapitulace!H8</f>
        <v>21</v>
      </c>
      <c r="P32">
        <f>O32/100*H32</f>
        <v>0</v>
      </c>
    </row>
    <row r="33" ht="12.75">
      <c r="D33" s="12" t="s">
        <v>421</v>
      </c>
    </row>
    <row r="34" spans="1:16" ht="38.25">
      <c r="A34" s="6">
        <v>9</v>
      </c>
      <c r="B34" s="6" t="s">
        <v>422</v>
      </c>
      <c r="C34" s="6" t="s">
        <v>423</v>
      </c>
      <c r="D34" s="6" t="s">
        <v>424</v>
      </c>
      <c r="E34" s="6" t="s">
        <v>129</v>
      </c>
      <c r="F34" s="8">
        <v>5.6</v>
      </c>
      <c r="G34" s="11"/>
      <c r="H34" s="10">
        <f>ROUND((G34*F34),2)</f>
        <v>0</v>
      </c>
      <c r="O34">
        <f>rekapitulace!H8</f>
        <v>21</v>
      </c>
      <c r="P34">
        <f>O34/100*H34</f>
        <v>0</v>
      </c>
    </row>
    <row r="35" ht="12.75">
      <c r="D35" s="12" t="s">
        <v>425</v>
      </c>
    </row>
    <row r="36" spans="1:16" ht="25.5">
      <c r="A36" s="6">
        <v>10</v>
      </c>
      <c r="B36" s="6" t="s">
        <v>426</v>
      </c>
      <c r="C36" s="6" t="s">
        <v>44</v>
      </c>
      <c r="D36" s="6" t="s">
        <v>427</v>
      </c>
      <c r="E36" s="6" t="s">
        <v>129</v>
      </c>
      <c r="F36" s="8">
        <v>6.66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63.75">
      <c r="D37" s="12" t="s">
        <v>428</v>
      </c>
    </row>
    <row r="38" spans="1:16" ht="12.75" customHeight="1">
      <c r="A38" s="13"/>
      <c r="B38" s="13"/>
      <c r="C38" s="13" t="s">
        <v>36</v>
      </c>
      <c r="D38" s="13" t="s">
        <v>251</v>
      </c>
      <c r="E38" s="13"/>
      <c r="F38" s="13"/>
      <c r="G38" s="13"/>
      <c r="H38" s="13">
        <f>SUM(H32:H37)</f>
        <v>0</v>
      </c>
      <c r="P38">
        <f>ROUND(SUM(P32:P37),2)</f>
        <v>0</v>
      </c>
    </row>
    <row r="40" spans="1:8" ht="12.75" customHeight="1">
      <c r="A40" s="7"/>
      <c r="B40" s="7"/>
      <c r="C40" s="7" t="s">
        <v>40</v>
      </c>
      <c r="D40" s="7" t="s">
        <v>343</v>
      </c>
      <c r="E40" s="7"/>
      <c r="F40" s="9"/>
      <c r="G40" s="7"/>
      <c r="H40" s="9"/>
    </row>
    <row r="41" spans="1:16" ht="25.5">
      <c r="A41" s="6">
        <v>11</v>
      </c>
      <c r="B41" s="6" t="s">
        <v>429</v>
      </c>
      <c r="C41" s="6" t="s">
        <v>423</v>
      </c>
      <c r="D41" s="6" t="s">
        <v>430</v>
      </c>
      <c r="E41" s="6" t="s">
        <v>149</v>
      </c>
      <c r="F41" s="8">
        <v>4</v>
      </c>
      <c r="G41" s="11"/>
      <c r="H41" s="10">
        <f>ROUND((G41*F41),2)</f>
        <v>0</v>
      </c>
      <c r="O41">
        <f>rekapitulace!H8</f>
        <v>21</v>
      </c>
      <c r="P41">
        <f>O41/100*H41</f>
        <v>0</v>
      </c>
    </row>
    <row r="42" ht="51">
      <c r="D42" s="12" t="s">
        <v>431</v>
      </c>
    </row>
    <row r="43" spans="1:16" ht="38.25">
      <c r="A43" s="6">
        <v>12</v>
      </c>
      <c r="B43" s="6" t="s">
        <v>432</v>
      </c>
      <c r="C43" s="6" t="s">
        <v>423</v>
      </c>
      <c r="D43" s="6" t="s">
        <v>433</v>
      </c>
      <c r="E43" s="6" t="s">
        <v>149</v>
      </c>
      <c r="F43" s="8">
        <v>32.24</v>
      </c>
      <c r="G43" s="11"/>
      <c r="H43" s="10">
        <f>ROUND((G43*F43),2)</f>
        <v>0</v>
      </c>
      <c r="O43">
        <f>rekapitulace!H8</f>
        <v>21</v>
      </c>
      <c r="P43">
        <f>O43/100*H43</f>
        <v>0</v>
      </c>
    </row>
    <row r="44" ht="102">
      <c r="D44" s="12" t="s">
        <v>434</v>
      </c>
    </row>
    <row r="45" spans="1:16" ht="38.25">
      <c r="A45" s="6">
        <v>13</v>
      </c>
      <c r="B45" s="6" t="s">
        <v>435</v>
      </c>
      <c r="C45" s="6" t="s">
        <v>423</v>
      </c>
      <c r="D45" s="6" t="s">
        <v>436</v>
      </c>
      <c r="E45" s="6" t="s">
        <v>52</v>
      </c>
      <c r="F45" s="8">
        <v>1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89.25">
      <c r="D46" s="12" t="s">
        <v>437</v>
      </c>
    </row>
    <row r="47" spans="1:16" ht="38.25">
      <c r="A47" s="6">
        <v>14</v>
      </c>
      <c r="B47" s="6" t="s">
        <v>438</v>
      </c>
      <c r="C47" s="6" t="s">
        <v>423</v>
      </c>
      <c r="D47" s="6" t="s">
        <v>439</v>
      </c>
      <c r="E47" s="6" t="s">
        <v>52</v>
      </c>
      <c r="F47" s="8">
        <v>1</v>
      </c>
      <c r="G47" s="11"/>
      <c r="H47" s="10">
        <f>ROUND((G47*F47),2)</f>
        <v>0</v>
      </c>
      <c r="O47">
        <f>rekapitulace!H8</f>
        <v>21</v>
      </c>
      <c r="P47">
        <f>O47/100*H47</f>
        <v>0</v>
      </c>
    </row>
    <row r="48" ht="89.25">
      <c r="D48" s="12" t="s">
        <v>440</v>
      </c>
    </row>
    <row r="49" spans="1:16" ht="25.5">
      <c r="A49" s="6">
        <v>15</v>
      </c>
      <c r="B49" s="6" t="s">
        <v>441</v>
      </c>
      <c r="C49" s="6" t="s">
        <v>423</v>
      </c>
      <c r="D49" s="6" t="s">
        <v>442</v>
      </c>
      <c r="E49" s="6" t="s">
        <v>149</v>
      </c>
      <c r="F49" s="8">
        <v>12</v>
      </c>
      <c r="G49" s="11"/>
      <c r="H49" s="10">
        <f>ROUND((G49*F49),2)</f>
        <v>0</v>
      </c>
      <c r="O49">
        <f>rekapitulace!H8</f>
        <v>21</v>
      </c>
      <c r="P49">
        <f>O49/100*H49</f>
        <v>0</v>
      </c>
    </row>
    <row r="50" ht="12.75">
      <c r="D50" s="12" t="s">
        <v>405</v>
      </c>
    </row>
    <row r="51" spans="1:16" ht="25.5">
      <c r="A51" s="6">
        <v>16</v>
      </c>
      <c r="B51" s="6" t="s">
        <v>443</v>
      </c>
      <c r="C51" s="6" t="s">
        <v>44</v>
      </c>
      <c r="D51" s="6" t="s">
        <v>444</v>
      </c>
      <c r="E51" s="6" t="s">
        <v>149</v>
      </c>
      <c r="F51" s="8">
        <v>12</v>
      </c>
      <c r="G51" s="11"/>
      <c r="H51" s="10">
        <f>ROUND((G51*F51),2)</f>
        <v>0</v>
      </c>
      <c r="O51">
        <f>rekapitulace!H8</f>
        <v>21</v>
      </c>
      <c r="P51">
        <f>O51/100*H51</f>
        <v>0</v>
      </c>
    </row>
    <row r="52" ht="12.75">
      <c r="D52" s="12" t="s">
        <v>405</v>
      </c>
    </row>
    <row r="53" spans="1:16" ht="38.25">
      <c r="A53" s="6">
        <v>17</v>
      </c>
      <c r="B53" s="6" t="s">
        <v>445</v>
      </c>
      <c r="C53" s="6" t="s">
        <v>44</v>
      </c>
      <c r="D53" s="6" t="s">
        <v>446</v>
      </c>
      <c r="E53" s="6" t="s">
        <v>59</v>
      </c>
      <c r="F53" s="8">
        <v>1</v>
      </c>
      <c r="G53" s="11"/>
      <c r="H53" s="10">
        <f>ROUND((G53*F53),2)</f>
        <v>0</v>
      </c>
      <c r="O53">
        <f>rekapitulace!H8</f>
        <v>21</v>
      </c>
      <c r="P53">
        <f>O53/100*H53</f>
        <v>0</v>
      </c>
    </row>
    <row r="54" ht="12.75">
      <c r="D54" s="12" t="s">
        <v>56</v>
      </c>
    </row>
    <row r="55" spans="1:16" ht="38.25">
      <c r="A55" s="6">
        <v>18</v>
      </c>
      <c r="B55" s="6" t="s">
        <v>447</v>
      </c>
      <c r="C55" s="6" t="s">
        <v>423</v>
      </c>
      <c r="D55" s="6" t="s">
        <v>448</v>
      </c>
      <c r="E55" s="6" t="s">
        <v>59</v>
      </c>
      <c r="F55" s="8">
        <v>2</v>
      </c>
      <c r="G55" s="11"/>
      <c r="H55" s="10">
        <f>ROUND((G55*F55),2)</f>
        <v>0</v>
      </c>
      <c r="O55">
        <f>rekapitulace!H8</f>
        <v>21</v>
      </c>
      <c r="P55">
        <f>O55/100*H55</f>
        <v>0</v>
      </c>
    </row>
    <row r="56" ht="12.75">
      <c r="D56" s="12" t="s">
        <v>119</v>
      </c>
    </row>
    <row r="57" spans="1:16" ht="51">
      <c r="A57" s="6">
        <v>19</v>
      </c>
      <c r="B57" s="6" t="s">
        <v>449</v>
      </c>
      <c r="C57" s="6" t="s">
        <v>44</v>
      </c>
      <c r="D57" s="6" t="s">
        <v>450</v>
      </c>
      <c r="E57" s="6" t="s">
        <v>59</v>
      </c>
      <c r="F57" s="8">
        <v>1</v>
      </c>
      <c r="G57" s="11"/>
      <c r="H57" s="10">
        <f>ROUND((G57*F57),2)</f>
        <v>0</v>
      </c>
      <c r="O57">
        <f>rekapitulace!H8</f>
        <v>21</v>
      </c>
      <c r="P57">
        <f>O57/100*H57</f>
        <v>0</v>
      </c>
    </row>
    <row r="58" ht="12.75">
      <c r="D58" s="12" t="s">
        <v>56</v>
      </c>
    </row>
    <row r="59" spans="1:16" ht="38.25">
      <c r="A59" s="6">
        <v>20</v>
      </c>
      <c r="B59" s="6" t="s">
        <v>451</v>
      </c>
      <c r="C59" s="6" t="s">
        <v>423</v>
      </c>
      <c r="D59" s="6" t="s">
        <v>452</v>
      </c>
      <c r="E59" s="6" t="s">
        <v>59</v>
      </c>
      <c r="F59" s="8">
        <v>1</v>
      </c>
      <c r="G59" s="11"/>
      <c r="H59" s="10">
        <f>ROUND((G59*F59),2)</f>
        <v>0</v>
      </c>
      <c r="O59">
        <f>rekapitulace!H8</f>
        <v>21</v>
      </c>
      <c r="P59">
        <f>O59/100*H59</f>
        <v>0</v>
      </c>
    </row>
    <row r="60" ht="12.75">
      <c r="D60" s="12" t="s">
        <v>56</v>
      </c>
    </row>
    <row r="61" spans="1:16" ht="38.25">
      <c r="A61" s="6">
        <v>21</v>
      </c>
      <c r="B61" s="6" t="s">
        <v>453</v>
      </c>
      <c r="C61" s="6" t="s">
        <v>44</v>
      </c>
      <c r="D61" s="6" t="s">
        <v>454</v>
      </c>
      <c r="E61" s="6" t="s">
        <v>59</v>
      </c>
      <c r="F61" s="8">
        <v>2</v>
      </c>
      <c r="G61" s="11"/>
      <c r="H61" s="10">
        <f>ROUND((G61*F61),2)</f>
        <v>0</v>
      </c>
      <c r="O61">
        <f>rekapitulace!H8</f>
        <v>21</v>
      </c>
      <c r="P61">
        <f>O61/100*H61</f>
        <v>0</v>
      </c>
    </row>
    <row r="62" ht="12.75">
      <c r="D62" s="12" t="s">
        <v>119</v>
      </c>
    </row>
    <row r="63" spans="1:16" ht="25.5">
      <c r="A63" s="6">
        <v>22</v>
      </c>
      <c r="B63" s="6" t="s">
        <v>455</v>
      </c>
      <c r="C63" s="6" t="s">
        <v>456</v>
      </c>
      <c r="D63" s="6" t="s">
        <v>457</v>
      </c>
      <c r="E63" s="6" t="s">
        <v>59</v>
      </c>
      <c r="F63" s="8">
        <v>3</v>
      </c>
      <c r="G63" s="11"/>
      <c r="H63" s="10">
        <f>ROUND((G63*F63),2)</f>
        <v>0</v>
      </c>
      <c r="O63">
        <f>rekapitulace!H8</f>
        <v>21</v>
      </c>
      <c r="P63">
        <f>O63/100*H63</f>
        <v>0</v>
      </c>
    </row>
    <row r="64" ht="12.75">
      <c r="D64" s="12" t="s">
        <v>458</v>
      </c>
    </row>
    <row r="65" spans="1:16" ht="25.5">
      <c r="A65" s="6">
        <v>23</v>
      </c>
      <c r="B65" s="6" t="s">
        <v>459</v>
      </c>
      <c r="C65" s="6" t="s">
        <v>456</v>
      </c>
      <c r="D65" s="6" t="s">
        <v>460</v>
      </c>
      <c r="E65" s="6" t="s">
        <v>59</v>
      </c>
      <c r="F65" s="8">
        <v>1</v>
      </c>
      <c r="G65" s="11"/>
      <c r="H65" s="10">
        <f>ROUND((G65*F65),2)</f>
        <v>0</v>
      </c>
      <c r="O65">
        <f>rekapitulace!H8</f>
        <v>21</v>
      </c>
      <c r="P65">
        <f>O65/100*H65</f>
        <v>0</v>
      </c>
    </row>
    <row r="66" ht="12.75">
      <c r="D66" s="12" t="s">
        <v>56</v>
      </c>
    </row>
    <row r="67" spans="1:16" ht="25.5">
      <c r="A67" s="6">
        <v>24</v>
      </c>
      <c r="B67" s="6" t="s">
        <v>461</v>
      </c>
      <c r="C67" s="6" t="s">
        <v>456</v>
      </c>
      <c r="D67" s="6" t="s">
        <v>462</v>
      </c>
      <c r="E67" s="6" t="s">
        <v>59</v>
      </c>
      <c r="F67" s="8">
        <v>4</v>
      </c>
      <c r="G67" s="11"/>
      <c r="H67" s="10">
        <f>ROUND((G67*F67),2)</f>
        <v>0</v>
      </c>
      <c r="O67">
        <f>rekapitulace!H8</f>
        <v>21</v>
      </c>
      <c r="P67">
        <f>O67/100*H67</f>
        <v>0</v>
      </c>
    </row>
    <row r="68" ht="12.75">
      <c r="D68" s="12" t="s">
        <v>463</v>
      </c>
    </row>
    <row r="69" spans="1:16" ht="38.25">
      <c r="A69" s="6">
        <v>25</v>
      </c>
      <c r="B69" s="6" t="s">
        <v>464</v>
      </c>
      <c r="C69" s="6" t="s">
        <v>456</v>
      </c>
      <c r="D69" s="6" t="s">
        <v>465</v>
      </c>
      <c r="E69" s="6" t="s">
        <v>156</v>
      </c>
      <c r="F69" s="8">
        <v>5</v>
      </c>
      <c r="G69" s="11"/>
      <c r="H69" s="10">
        <f>ROUND((G69*F69),2)</f>
        <v>0</v>
      </c>
      <c r="O69">
        <f>rekapitulace!H8</f>
        <v>21</v>
      </c>
      <c r="P69">
        <f>O69/100*H69</f>
        <v>0</v>
      </c>
    </row>
    <row r="70" ht="25.5">
      <c r="D70" s="12" t="s">
        <v>409</v>
      </c>
    </row>
    <row r="71" spans="1:16" ht="12.75">
      <c r="A71" s="6">
        <v>26</v>
      </c>
      <c r="B71" s="6" t="s">
        <v>466</v>
      </c>
      <c r="C71" s="6" t="s">
        <v>44</v>
      </c>
      <c r="D71" s="6" t="s">
        <v>467</v>
      </c>
      <c r="E71" s="6" t="s">
        <v>59</v>
      </c>
      <c r="F71" s="8">
        <v>2</v>
      </c>
      <c r="G71" s="11"/>
      <c r="H71" s="10">
        <f>ROUND((G71*F71),2)</f>
        <v>0</v>
      </c>
      <c r="O71">
        <f>rekapitulace!H8</f>
        <v>21</v>
      </c>
      <c r="P71">
        <f>O71/100*H71</f>
        <v>0</v>
      </c>
    </row>
    <row r="72" ht="12.75">
      <c r="D72" s="12" t="s">
        <v>119</v>
      </c>
    </row>
    <row r="73" spans="1:16" ht="25.5">
      <c r="A73" s="6">
        <v>27</v>
      </c>
      <c r="B73" s="6" t="s">
        <v>468</v>
      </c>
      <c r="C73" s="6" t="s">
        <v>44</v>
      </c>
      <c r="D73" s="6" t="s">
        <v>469</v>
      </c>
      <c r="E73" s="6" t="s">
        <v>149</v>
      </c>
      <c r="F73" s="8">
        <v>48</v>
      </c>
      <c r="G73" s="11"/>
      <c r="H73" s="10">
        <f>ROUND((G73*F73),2)</f>
        <v>0</v>
      </c>
      <c r="O73">
        <f>rekapitulace!H8</f>
        <v>21</v>
      </c>
      <c r="P73">
        <f>O73/100*H73</f>
        <v>0</v>
      </c>
    </row>
    <row r="74" ht="38.25">
      <c r="D74" s="12" t="s">
        <v>470</v>
      </c>
    </row>
    <row r="75" spans="1:16" ht="25.5">
      <c r="A75" s="6">
        <v>28</v>
      </c>
      <c r="B75" s="6" t="s">
        <v>471</v>
      </c>
      <c r="C75" s="6" t="s">
        <v>44</v>
      </c>
      <c r="D75" s="6" t="s">
        <v>472</v>
      </c>
      <c r="E75" s="6" t="s">
        <v>149</v>
      </c>
      <c r="F75" s="8">
        <v>39</v>
      </c>
      <c r="G75" s="11"/>
      <c r="H75" s="10">
        <f>ROUND((G75*F75),2)</f>
        <v>0</v>
      </c>
      <c r="O75">
        <f>rekapitulace!H8</f>
        <v>21</v>
      </c>
      <c r="P75">
        <f>O75/100*H75</f>
        <v>0</v>
      </c>
    </row>
    <row r="76" ht="12.75">
      <c r="D76" s="12" t="s">
        <v>473</v>
      </c>
    </row>
    <row r="77" spans="1:16" ht="12.75">
      <c r="A77" s="6">
        <v>29</v>
      </c>
      <c r="B77" s="6" t="s">
        <v>474</v>
      </c>
      <c r="C77" s="6" t="s">
        <v>44</v>
      </c>
      <c r="D77" s="6" t="s">
        <v>475</v>
      </c>
      <c r="E77" s="6" t="s">
        <v>59</v>
      </c>
      <c r="F77" s="8">
        <v>2</v>
      </c>
      <c r="G77" s="11"/>
      <c r="H77" s="10">
        <f>ROUND((G77*F77),2)</f>
        <v>0</v>
      </c>
      <c r="O77">
        <f>rekapitulace!H8</f>
        <v>21</v>
      </c>
      <c r="P77">
        <f>O77/100*H77</f>
        <v>0</v>
      </c>
    </row>
    <row r="78" ht="12.75">
      <c r="D78" s="12" t="s">
        <v>119</v>
      </c>
    </row>
    <row r="79" spans="1:16" ht="25.5">
      <c r="A79" s="6">
        <v>30</v>
      </c>
      <c r="B79" s="6" t="s">
        <v>476</v>
      </c>
      <c r="C79" s="6" t="s">
        <v>44</v>
      </c>
      <c r="D79" s="6" t="s">
        <v>477</v>
      </c>
      <c r="E79" s="6" t="s">
        <v>149</v>
      </c>
      <c r="F79" s="8">
        <v>7.47</v>
      </c>
      <c r="G79" s="11"/>
      <c r="H79" s="10">
        <f>ROUND((G79*F79),2)</f>
        <v>0</v>
      </c>
      <c r="O79">
        <f>rekapitulace!H8</f>
        <v>21</v>
      </c>
      <c r="P79">
        <f>O79/100*H79</f>
        <v>0</v>
      </c>
    </row>
    <row r="80" ht="25.5">
      <c r="D80" s="12" t="s">
        <v>478</v>
      </c>
    </row>
    <row r="81" spans="1:16" ht="38.25">
      <c r="A81" s="6">
        <v>31</v>
      </c>
      <c r="B81" s="6" t="s">
        <v>479</v>
      </c>
      <c r="C81" s="6" t="s">
        <v>44</v>
      </c>
      <c r="D81" s="6" t="s">
        <v>480</v>
      </c>
      <c r="E81" s="6" t="s">
        <v>149</v>
      </c>
      <c r="F81" s="8">
        <v>32.24</v>
      </c>
      <c r="G81" s="11"/>
      <c r="H81" s="10">
        <f>ROUND((G81*F81),2)</f>
        <v>0</v>
      </c>
      <c r="O81">
        <f>rekapitulace!H8</f>
        <v>21</v>
      </c>
      <c r="P81">
        <f>O81/100*H81</f>
        <v>0</v>
      </c>
    </row>
    <row r="82" ht="25.5">
      <c r="D82" s="12" t="s">
        <v>481</v>
      </c>
    </row>
    <row r="83" spans="1:16" ht="12.75">
      <c r="A83" s="6">
        <v>32</v>
      </c>
      <c r="B83" s="6" t="s">
        <v>482</v>
      </c>
      <c r="C83" s="6" t="s">
        <v>44</v>
      </c>
      <c r="D83" s="6" t="s">
        <v>483</v>
      </c>
      <c r="E83" s="6" t="s">
        <v>149</v>
      </c>
      <c r="F83" s="8">
        <v>7.47</v>
      </c>
      <c r="G83" s="11"/>
      <c r="H83" s="10">
        <f>ROUND((G83*F83),2)</f>
        <v>0</v>
      </c>
      <c r="O83">
        <f>rekapitulace!H8</f>
        <v>21</v>
      </c>
      <c r="P83">
        <f>O83/100*H83</f>
        <v>0</v>
      </c>
    </row>
    <row r="84" ht="12.75">
      <c r="D84" s="12" t="s">
        <v>484</v>
      </c>
    </row>
    <row r="85" spans="1:16" ht="12.75">
      <c r="A85" s="6">
        <v>33</v>
      </c>
      <c r="B85" s="6" t="s">
        <v>485</v>
      </c>
      <c r="C85" s="6" t="s">
        <v>44</v>
      </c>
      <c r="D85" s="6" t="s">
        <v>486</v>
      </c>
      <c r="E85" s="6" t="s">
        <v>149</v>
      </c>
      <c r="F85" s="8">
        <v>32.24</v>
      </c>
      <c r="G85" s="11"/>
      <c r="H85" s="10">
        <f>ROUND((G85*F85),2)</f>
        <v>0</v>
      </c>
      <c r="O85">
        <f>rekapitulace!H8</f>
        <v>21</v>
      </c>
      <c r="P85">
        <f>O85/100*H85</f>
        <v>0</v>
      </c>
    </row>
    <row r="86" ht="12.75">
      <c r="D86" s="12" t="s">
        <v>487</v>
      </c>
    </row>
    <row r="87" spans="1:16" ht="12.75" customHeight="1">
      <c r="A87" s="13"/>
      <c r="B87" s="13"/>
      <c r="C87" s="13" t="s">
        <v>40</v>
      </c>
      <c r="D87" s="13" t="s">
        <v>343</v>
      </c>
      <c r="E87" s="13"/>
      <c r="F87" s="13"/>
      <c r="G87" s="13"/>
      <c r="H87" s="13">
        <f>SUM(H41:H86)</f>
        <v>0</v>
      </c>
      <c r="P87">
        <f>ROUND(SUM(P41:P86),2)</f>
        <v>0</v>
      </c>
    </row>
    <row r="89" spans="1:8" ht="12.75" customHeight="1">
      <c r="A89" s="7"/>
      <c r="B89" s="7"/>
      <c r="C89" s="7" t="s">
        <v>91</v>
      </c>
      <c r="D89" s="7" t="s">
        <v>90</v>
      </c>
      <c r="E89" s="7"/>
      <c r="F89" s="9"/>
      <c r="G89" s="7"/>
      <c r="H89" s="9"/>
    </row>
    <row r="90" spans="1:16" ht="25.5">
      <c r="A90" s="6">
        <v>34</v>
      </c>
      <c r="B90" s="6" t="s">
        <v>488</v>
      </c>
      <c r="C90" s="6" t="s">
        <v>44</v>
      </c>
      <c r="D90" s="6" t="s">
        <v>489</v>
      </c>
      <c r="E90" s="6" t="s">
        <v>129</v>
      </c>
      <c r="F90" s="8">
        <v>12</v>
      </c>
      <c r="G90" s="11"/>
      <c r="H90" s="10">
        <f>ROUND((G90*F90),2)</f>
        <v>0</v>
      </c>
      <c r="O90">
        <f>rekapitulace!H8</f>
        <v>21</v>
      </c>
      <c r="P90">
        <f>O90/100*H90</f>
        <v>0</v>
      </c>
    </row>
    <row r="91" ht="12.75">
      <c r="D91" s="12" t="s">
        <v>405</v>
      </c>
    </row>
    <row r="92" spans="1:16" ht="38.25">
      <c r="A92" s="6">
        <v>35</v>
      </c>
      <c r="B92" s="6" t="s">
        <v>490</v>
      </c>
      <c r="C92" s="6" t="s">
        <v>44</v>
      </c>
      <c r="D92" s="6" t="s">
        <v>491</v>
      </c>
      <c r="E92" s="6" t="s">
        <v>149</v>
      </c>
      <c r="F92" s="8">
        <v>35</v>
      </c>
      <c r="G92" s="11"/>
      <c r="H92" s="10">
        <f>ROUND((G92*F92),2)</f>
        <v>0</v>
      </c>
      <c r="O92">
        <f>rekapitulace!H8</f>
        <v>21</v>
      </c>
      <c r="P92">
        <f>O92/100*H92</f>
        <v>0</v>
      </c>
    </row>
    <row r="93" ht="25.5">
      <c r="D93" s="12" t="s">
        <v>492</v>
      </c>
    </row>
    <row r="94" spans="1:16" ht="25.5">
      <c r="A94" s="6">
        <v>36</v>
      </c>
      <c r="B94" s="6" t="s">
        <v>493</v>
      </c>
      <c r="C94" s="6" t="s">
        <v>44</v>
      </c>
      <c r="D94" s="6" t="s">
        <v>494</v>
      </c>
      <c r="E94" s="6" t="s">
        <v>149</v>
      </c>
      <c r="F94" s="8">
        <v>10</v>
      </c>
      <c r="G94" s="11"/>
      <c r="H94" s="10">
        <f>ROUND((G94*F94),2)</f>
        <v>0</v>
      </c>
      <c r="O94">
        <f>rekapitulace!H8</f>
        <v>21</v>
      </c>
      <c r="P94">
        <f>O94/100*H94</f>
        <v>0</v>
      </c>
    </row>
    <row r="95" ht="12.75">
      <c r="D95" s="12" t="s">
        <v>495</v>
      </c>
    </row>
    <row r="96" spans="1:16" ht="12.75" customHeight="1">
      <c r="A96" s="13"/>
      <c r="B96" s="13"/>
      <c r="C96" s="13" t="s">
        <v>91</v>
      </c>
      <c r="D96" s="13" t="s">
        <v>90</v>
      </c>
      <c r="E96" s="13"/>
      <c r="F96" s="13"/>
      <c r="G96" s="13"/>
      <c r="H96" s="13">
        <f>SUM(H90:H95)</f>
        <v>0</v>
      </c>
      <c r="P96">
        <f>ROUND(SUM(P90:P95),2)</f>
        <v>0</v>
      </c>
    </row>
    <row r="98" spans="1:16" ht="12.75" customHeight="1">
      <c r="A98" s="13"/>
      <c r="B98" s="13"/>
      <c r="C98" s="13"/>
      <c r="D98" s="13" t="s">
        <v>70</v>
      </c>
      <c r="E98" s="13"/>
      <c r="F98" s="13"/>
      <c r="G98" s="13"/>
      <c r="H98" s="13">
        <f>+H16+H29+H38+H87+H96</f>
        <v>0</v>
      </c>
      <c r="P98">
        <f>+P16+P29+P38+P87+P96</f>
        <v>0</v>
      </c>
    </row>
    <row r="100" spans="1:8" ht="12.75" customHeight="1">
      <c r="A100" s="7" t="s">
        <v>71</v>
      </c>
      <c r="B100" s="7"/>
      <c r="C100" s="7"/>
      <c r="D100" s="7"/>
      <c r="E100" s="7"/>
      <c r="F100" s="7"/>
      <c r="G100" s="7"/>
      <c r="H100" s="7"/>
    </row>
    <row r="101" spans="1:8" ht="12.75" customHeight="1">
      <c r="A101" s="7"/>
      <c r="B101" s="7"/>
      <c r="C101" s="7"/>
      <c r="D101" s="7" t="s">
        <v>72</v>
      </c>
      <c r="E101" s="7"/>
      <c r="F101" s="7"/>
      <c r="G101" s="7"/>
      <c r="H101" s="7"/>
    </row>
    <row r="102" spans="1:16" ht="12.75" customHeight="1">
      <c r="A102" s="13"/>
      <c r="B102" s="13"/>
      <c r="C102" s="13"/>
      <c r="D102" s="13" t="s">
        <v>73</v>
      </c>
      <c r="E102" s="13"/>
      <c r="F102" s="13"/>
      <c r="G102" s="13"/>
      <c r="H102" s="13">
        <v>0</v>
      </c>
      <c r="P102">
        <v>0</v>
      </c>
    </row>
    <row r="103" spans="1:8" ht="12.75" customHeight="1">
      <c r="A103" s="13"/>
      <c r="B103" s="13"/>
      <c r="C103" s="13"/>
      <c r="D103" s="13" t="s">
        <v>74</v>
      </c>
      <c r="E103" s="13"/>
      <c r="F103" s="13"/>
      <c r="G103" s="13"/>
      <c r="H103" s="13"/>
    </row>
    <row r="104" spans="1:16" ht="12.75" customHeight="1">
      <c r="A104" s="13"/>
      <c r="B104" s="13"/>
      <c r="C104" s="13"/>
      <c r="D104" s="13" t="s">
        <v>75</v>
      </c>
      <c r="E104" s="13"/>
      <c r="F104" s="13"/>
      <c r="G104" s="13"/>
      <c r="H104" s="13">
        <v>0</v>
      </c>
      <c r="P104">
        <v>0</v>
      </c>
    </row>
    <row r="105" spans="1:16" ht="12.75" customHeight="1">
      <c r="A105" s="13"/>
      <c r="B105" s="13"/>
      <c r="C105" s="13"/>
      <c r="D105" s="13" t="s">
        <v>76</v>
      </c>
      <c r="E105" s="13"/>
      <c r="F105" s="13"/>
      <c r="G105" s="13"/>
      <c r="H105" s="13">
        <f>H102+H104</f>
        <v>0</v>
      </c>
      <c r="P105">
        <f>P102+P104</f>
        <v>0</v>
      </c>
    </row>
    <row r="107" spans="1:16" ht="12.75" customHeight="1">
      <c r="A107" s="13"/>
      <c r="B107" s="13"/>
      <c r="C107" s="13"/>
      <c r="D107" s="13" t="s">
        <v>76</v>
      </c>
      <c r="E107" s="13"/>
      <c r="F107" s="13"/>
      <c r="G107" s="13"/>
      <c r="H107" s="13">
        <f>H98+H105</f>
        <v>0</v>
      </c>
      <c r="P107">
        <f>P98+P105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496</v>
      </c>
      <c r="D5" s="5" t="s">
        <v>497</v>
      </c>
      <c r="E5" s="5"/>
    </row>
    <row r="6" spans="1:5" ht="12.75" customHeight="1">
      <c r="A6" t="s">
        <v>18</v>
      </c>
      <c r="C6" s="5" t="s">
        <v>496</v>
      </c>
      <c r="D6" s="5" t="s">
        <v>497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39</v>
      </c>
      <c r="D11" s="7" t="s">
        <v>327</v>
      </c>
      <c r="E11" s="7"/>
      <c r="F11" s="9"/>
      <c r="G11" s="7"/>
      <c r="H11" s="9"/>
    </row>
    <row r="12" spans="1:16" ht="63.75">
      <c r="A12" s="6">
        <v>1</v>
      </c>
      <c r="B12" s="6" t="s">
        <v>498</v>
      </c>
      <c r="C12" s="6" t="s">
        <v>456</v>
      </c>
      <c r="D12" s="6" t="s">
        <v>499</v>
      </c>
      <c r="E12" s="6" t="s">
        <v>52</v>
      </c>
      <c r="F12" s="8">
        <v>1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spans="1:16" ht="12.75" customHeight="1">
      <c r="A13" s="13"/>
      <c r="B13" s="13"/>
      <c r="C13" s="13" t="s">
        <v>39</v>
      </c>
      <c r="D13" s="13" t="s">
        <v>327</v>
      </c>
      <c r="E13" s="13"/>
      <c r="F13" s="13"/>
      <c r="G13" s="13"/>
      <c r="H13" s="13">
        <f>SUM(H12:H12)</f>
        <v>0</v>
      </c>
      <c r="P13">
        <f>ROUND(SUM(P12:P12),2)</f>
        <v>0</v>
      </c>
    </row>
    <row r="15" spans="1:16" ht="12.75" customHeight="1">
      <c r="A15" s="13"/>
      <c r="B15" s="13"/>
      <c r="C15" s="13"/>
      <c r="D15" s="13" t="s">
        <v>70</v>
      </c>
      <c r="E15" s="13"/>
      <c r="F15" s="13"/>
      <c r="G15" s="13"/>
      <c r="H15" s="13">
        <f>+H13</f>
        <v>0</v>
      </c>
      <c r="P15">
        <f>+P13</f>
        <v>0</v>
      </c>
    </row>
    <row r="17" spans="1:8" ht="12.75" customHeight="1">
      <c r="A17" s="7" t="s">
        <v>71</v>
      </c>
      <c r="B17" s="7"/>
      <c r="C17" s="7"/>
      <c r="D17" s="7"/>
      <c r="E17" s="7"/>
      <c r="F17" s="7"/>
      <c r="G17" s="7"/>
      <c r="H17" s="7"/>
    </row>
    <row r="18" spans="1:8" ht="12.75" customHeight="1">
      <c r="A18" s="7"/>
      <c r="B18" s="7"/>
      <c r="C18" s="7"/>
      <c r="D18" s="7" t="s">
        <v>72</v>
      </c>
      <c r="E18" s="7"/>
      <c r="F18" s="7"/>
      <c r="G18" s="7"/>
      <c r="H18" s="7"/>
    </row>
    <row r="19" spans="1:16" ht="12.75" customHeight="1">
      <c r="A19" s="13"/>
      <c r="B19" s="13"/>
      <c r="C19" s="13"/>
      <c r="D19" s="13" t="s">
        <v>73</v>
      </c>
      <c r="E19" s="13"/>
      <c r="F19" s="13"/>
      <c r="G19" s="13"/>
      <c r="H19" s="13">
        <v>0</v>
      </c>
      <c r="P19">
        <v>0</v>
      </c>
    </row>
    <row r="20" spans="1:8" ht="12.75" customHeight="1">
      <c r="A20" s="13"/>
      <c r="B20" s="13"/>
      <c r="C20" s="13"/>
      <c r="D20" s="13" t="s">
        <v>74</v>
      </c>
      <c r="E20" s="13"/>
      <c r="F20" s="13"/>
      <c r="G20" s="13"/>
      <c r="H20" s="13"/>
    </row>
    <row r="21" spans="1:16" ht="12.75" customHeight="1">
      <c r="A21" s="13"/>
      <c r="B21" s="13"/>
      <c r="C21" s="13"/>
      <c r="D21" s="13" t="s">
        <v>75</v>
      </c>
      <c r="E21" s="13"/>
      <c r="F21" s="13"/>
      <c r="G21" s="13"/>
      <c r="H21" s="13">
        <v>0</v>
      </c>
      <c r="P21">
        <v>0</v>
      </c>
    </row>
    <row r="22" spans="1:16" ht="12.75" customHeight="1">
      <c r="A22" s="13"/>
      <c r="B22" s="13"/>
      <c r="C22" s="13"/>
      <c r="D22" s="13" t="s">
        <v>76</v>
      </c>
      <c r="E22" s="13"/>
      <c r="F22" s="13"/>
      <c r="G22" s="13"/>
      <c r="H22" s="13">
        <f>H19+H21</f>
        <v>0</v>
      </c>
      <c r="P22">
        <f>P19+P21</f>
        <v>0</v>
      </c>
    </row>
    <row r="24" spans="1:16" ht="12.75" customHeight="1">
      <c r="A24" s="13"/>
      <c r="B24" s="13"/>
      <c r="C24" s="13"/>
      <c r="D24" s="13" t="s">
        <v>76</v>
      </c>
      <c r="E24" s="13"/>
      <c r="F24" s="13"/>
      <c r="G24" s="13"/>
      <c r="H24" s="13">
        <f>H15+H22</f>
        <v>0</v>
      </c>
      <c r="P24">
        <f>P15+P22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500</v>
      </c>
      <c r="D5" s="5" t="s">
        <v>501</v>
      </c>
      <c r="E5" s="5"/>
    </row>
    <row r="6" spans="1:5" ht="12.75" customHeight="1">
      <c r="A6" t="s">
        <v>18</v>
      </c>
      <c r="C6" s="5" t="s">
        <v>500</v>
      </c>
      <c r="D6" s="5" t="s">
        <v>501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39</v>
      </c>
      <c r="D11" s="7" t="s">
        <v>327</v>
      </c>
      <c r="E11" s="7"/>
      <c r="F11" s="9"/>
      <c r="G11" s="7"/>
      <c r="H11" s="9"/>
    </row>
    <row r="12" spans="1:16" ht="63.75">
      <c r="A12" s="6">
        <v>1</v>
      </c>
      <c r="B12" s="6" t="s">
        <v>502</v>
      </c>
      <c r="C12" s="6" t="s">
        <v>456</v>
      </c>
      <c r="D12" s="6" t="s">
        <v>503</v>
      </c>
      <c r="E12" s="6" t="s">
        <v>504</v>
      </c>
      <c r="F12" s="8">
        <v>1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spans="1:16" ht="12.75" customHeight="1">
      <c r="A13" s="13"/>
      <c r="B13" s="13"/>
      <c r="C13" s="13" t="s">
        <v>39</v>
      </c>
      <c r="D13" s="13" t="s">
        <v>327</v>
      </c>
      <c r="E13" s="13"/>
      <c r="F13" s="13"/>
      <c r="G13" s="13"/>
      <c r="H13" s="13">
        <f>SUM(H12:H12)</f>
        <v>0</v>
      </c>
      <c r="P13">
        <f>ROUND(SUM(P12:P12),2)</f>
        <v>0</v>
      </c>
    </row>
    <row r="15" spans="1:16" ht="12.75" customHeight="1">
      <c r="A15" s="13"/>
      <c r="B15" s="13"/>
      <c r="C15" s="13"/>
      <c r="D15" s="13" t="s">
        <v>70</v>
      </c>
      <c r="E15" s="13"/>
      <c r="F15" s="13"/>
      <c r="G15" s="13"/>
      <c r="H15" s="13">
        <f>+H13</f>
        <v>0</v>
      </c>
      <c r="P15">
        <f>+P13</f>
        <v>0</v>
      </c>
    </row>
    <row r="17" spans="1:8" ht="12.75" customHeight="1">
      <c r="A17" s="7" t="s">
        <v>71</v>
      </c>
      <c r="B17" s="7"/>
      <c r="C17" s="7"/>
      <c r="D17" s="7"/>
      <c r="E17" s="7"/>
      <c r="F17" s="7"/>
      <c r="G17" s="7"/>
      <c r="H17" s="7"/>
    </row>
    <row r="18" spans="1:8" ht="12.75" customHeight="1">
      <c r="A18" s="7"/>
      <c r="B18" s="7"/>
      <c r="C18" s="7"/>
      <c r="D18" s="7" t="s">
        <v>72</v>
      </c>
      <c r="E18" s="7"/>
      <c r="F18" s="7"/>
      <c r="G18" s="7"/>
      <c r="H18" s="7"/>
    </row>
    <row r="19" spans="1:16" ht="12.75" customHeight="1">
      <c r="A19" s="13"/>
      <c r="B19" s="13"/>
      <c r="C19" s="13"/>
      <c r="D19" s="13" t="s">
        <v>73</v>
      </c>
      <c r="E19" s="13"/>
      <c r="F19" s="13"/>
      <c r="G19" s="13"/>
      <c r="H19" s="13">
        <v>0</v>
      </c>
      <c r="P19">
        <v>0</v>
      </c>
    </row>
    <row r="20" spans="1:8" ht="12.75" customHeight="1">
      <c r="A20" s="13"/>
      <c r="B20" s="13"/>
      <c r="C20" s="13"/>
      <c r="D20" s="13" t="s">
        <v>74</v>
      </c>
      <c r="E20" s="13"/>
      <c r="F20" s="13"/>
      <c r="G20" s="13"/>
      <c r="H20" s="13"/>
    </row>
    <row r="21" spans="1:16" ht="12.75" customHeight="1">
      <c r="A21" s="13"/>
      <c r="B21" s="13"/>
      <c r="C21" s="13"/>
      <c r="D21" s="13" t="s">
        <v>75</v>
      </c>
      <c r="E21" s="13"/>
      <c r="F21" s="13"/>
      <c r="G21" s="13"/>
      <c r="H21" s="13">
        <v>0</v>
      </c>
      <c r="P21">
        <v>0</v>
      </c>
    </row>
    <row r="22" spans="1:16" ht="12.75" customHeight="1">
      <c r="A22" s="13"/>
      <c r="B22" s="13"/>
      <c r="C22" s="13"/>
      <c r="D22" s="13" t="s">
        <v>76</v>
      </c>
      <c r="E22" s="13"/>
      <c r="F22" s="13"/>
      <c r="G22" s="13"/>
      <c r="H22" s="13">
        <f>H19+H21</f>
        <v>0</v>
      </c>
      <c r="P22">
        <f>P19+P21</f>
        <v>0</v>
      </c>
    </row>
    <row r="24" spans="1:16" ht="12.75" customHeight="1">
      <c r="A24" s="13"/>
      <c r="B24" s="13"/>
      <c r="C24" s="13"/>
      <c r="D24" s="13" t="s">
        <v>76</v>
      </c>
      <c r="E24" s="13"/>
      <c r="F24" s="13"/>
      <c r="G24" s="13"/>
      <c r="H24" s="13">
        <f>H15+H22</f>
        <v>0</v>
      </c>
      <c r="P24">
        <f>P15+P22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Nováčková</dc:creator>
  <cp:keywords/>
  <dc:description/>
  <cp:lastModifiedBy>Jana Nováčková</cp:lastModifiedBy>
  <dcterms:created xsi:type="dcterms:W3CDTF">2017-02-16T09:53:30Z</dcterms:created>
  <dcterms:modified xsi:type="dcterms:W3CDTF">2017-02-16T09:53:32Z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