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480" windowWidth="24600" windowHeight="13980"/>
  </bookViews>
  <sheets>
    <sheet name="Rekapitulace stavby" sheetId="1" r:id="rId1"/>
    <sheet name="101 - Pozemní komunikace" sheetId="2" r:id="rId2"/>
    <sheet name="001 - Vedlejší rozpočtové..." sheetId="3" r:id="rId3"/>
  </sheets>
  <definedNames>
    <definedName name="_xlnm._FilterDatabase" localSheetId="2" hidden="1">'001 - Vedlejší rozpočtové...'!$C$120:$K$167</definedName>
    <definedName name="_xlnm._FilterDatabase" localSheetId="1" hidden="1">'101 - Pozemní komunikace'!$C$126:$K$655</definedName>
    <definedName name="_xlnm.Print_Titles" localSheetId="2">'001 - Vedlejší rozpočtové...'!$120:$120</definedName>
    <definedName name="_xlnm.Print_Titles" localSheetId="1">'101 - Pozemní komunikace'!$126:$126</definedName>
    <definedName name="_xlnm.Print_Titles" localSheetId="0">'Rekapitulace stavby'!$92:$92</definedName>
    <definedName name="_xlnm.Print_Area" localSheetId="2">'001 - Vedlejší rozpočtové...'!$C$4:$J$76,'001 - Vedlejší rozpočtové...'!$C$82:$J$102,'001 - Vedlejší rozpočtové...'!$C$108:$K$167</definedName>
    <definedName name="_xlnm.Print_Area" localSheetId="1">'101 - Pozemní komunikace'!$C$4:$J$76,'101 - Pozemní komunikace'!$C$82:$J$108,'101 - Pozemní komunikace'!$C$114:$K$655</definedName>
    <definedName name="_xlnm.Print_Area" localSheetId="0">'Rekapitulace stavby'!$D$4:$AO$76,'Rekapitulace stavby'!$C$82:$AQ$97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64" i="3"/>
  <c r="BH164" i="3"/>
  <c r="BG164" i="3"/>
  <c r="BF164" i="3"/>
  <c r="T164" i="3"/>
  <c r="T163" i="3" s="1"/>
  <c r="R164" i="3"/>
  <c r="R163" i="3" s="1"/>
  <c r="P164" i="3"/>
  <c r="P163" i="3" s="1"/>
  <c r="BI161" i="3"/>
  <c r="BH161" i="3"/>
  <c r="BG161" i="3"/>
  <c r="BF161" i="3"/>
  <c r="T161" i="3"/>
  <c r="R161" i="3"/>
  <c r="P161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BI128" i="3"/>
  <c r="BH128" i="3"/>
  <c r="BG128" i="3"/>
  <c r="BF128" i="3"/>
  <c r="T128" i="3"/>
  <c r="R128" i="3"/>
  <c r="P128" i="3"/>
  <c r="BI126" i="3"/>
  <c r="BH126" i="3"/>
  <c r="BG126" i="3"/>
  <c r="BF126" i="3"/>
  <c r="T126" i="3"/>
  <c r="R126" i="3"/>
  <c r="P126" i="3"/>
  <c r="BI124" i="3"/>
  <c r="BH124" i="3"/>
  <c r="BG124" i="3"/>
  <c r="BF124" i="3"/>
  <c r="T124" i="3"/>
  <c r="R124" i="3"/>
  <c r="P124" i="3"/>
  <c r="J118" i="3"/>
  <c r="J117" i="3"/>
  <c r="F115" i="3"/>
  <c r="E113" i="3"/>
  <c r="J92" i="3"/>
  <c r="J91" i="3"/>
  <c r="F89" i="3"/>
  <c r="E87" i="3"/>
  <c r="J18" i="3"/>
  <c r="E18" i="3"/>
  <c r="F118" i="3" s="1"/>
  <c r="J17" i="3"/>
  <c r="J15" i="3"/>
  <c r="E15" i="3"/>
  <c r="F117" i="3" s="1"/>
  <c r="J14" i="3"/>
  <c r="J12" i="3"/>
  <c r="J89" i="3"/>
  <c r="E7" i="3"/>
  <c r="E85" i="3"/>
  <c r="J37" i="2"/>
  <c r="J36" i="2"/>
  <c r="AY95" i="1" s="1"/>
  <c r="J35" i="2"/>
  <c r="AX95" i="1" s="1"/>
  <c r="BI653" i="2"/>
  <c r="BH653" i="2"/>
  <c r="BG653" i="2"/>
  <c r="BF653" i="2"/>
  <c r="T653" i="2"/>
  <c r="R653" i="2"/>
  <c r="P653" i="2"/>
  <c r="BI649" i="2"/>
  <c r="BH649" i="2"/>
  <c r="BG649" i="2"/>
  <c r="BF649" i="2"/>
  <c r="T649" i="2"/>
  <c r="R649" i="2"/>
  <c r="P649" i="2"/>
  <c r="BI645" i="2"/>
  <c r="BH645" i="2"/>
  <c r="BG645" i="2"/>
  <c r="BF645" i="2"/>
  <c r="T645" i="2"/>
  <c r="T644" i="2" s="1"/>
  <c r="R645" i="2"/>
  <c r="R644" i="2" s="1"/>
  <c r="P645" i="2"/>
  <c r="P644" i="2" s="1"/>
  <c r="BI641" i="2"/>
  <c r="BH641" i="2"/>
  <c r="BG641" i="2"/>
  <c r="BF641" i="2"/>
  <c r="T641" i="2"/>
  <c r="R641" i="2"/>
  <c r="P641" i="2"/>
  <c r="BI638" i="2"/>
  <c r="BH638" i="2"/>
  <c r="BG638" i="2"/>
  <c r="BF638" i="2"/>
  <c r="T638" i="2"/>
  <c r="R638" i="2"/>
  <c r="P638" i="2"/>
  <c r="BI635" i="2"/>
  <c r="BH635" i="2"/>
  <c r="BG635" i="2"/>
  <c r="BF635" i="2"/>
  <c r="T635" i="2"/>
  <c r="R635" i="2"/>
  <c r="P635" i="2"/>
  <c r="BI633" i="2"/>
  <c r="BH633" i="2"/>
  <c r="BG633" i="2"/>
  <c r="BF633" i="2"/>
  <c r="T633" i="2"/>
  <c r="R633" i="2"/>
  <c r="P633" i="2"/>
  <c r="BI630" i="2"/>
  <c r="BH630" i="2"/>
  <c r="BG630" i="2"/>
  <c r="BF630" i="2"/>
  <c r="T630" i="2"/>
  <c r="R630" i="2"/>
  <c r="P630" i="2"/>
  <c r="BI628" i="2"/>
  <c r="BH628" i="2"/>
  <c r="BG628" i="2"/>
  <c r="BF628" i="2"/>
  <c r="T628" i="2"/>
  <c r="R628" i="2"/>
  <c r="P628" i="2"/>
  <c r="BI620" i="2"/>
  <c r="BH620" i="2"/>
  <c r="BG620" i="2"/>
  <c r="BF620" i="2"/>
  <c r="T620" i="2"/>
  <c r="R620" i="2"/>
  <c r="P620" i="2"/>
  <c r="BI613" i="2"/>
  <c r="BH613" i="2"/>
  <c r="BG613" i="2"/>
  <c r="BF613" i="2"/>
  <c r="T613" i="2"/>
  <c r="R613" i="2"/>
  <c r="P613" i="2"/>
  <c r="BI605" i="2"/>
  <c r="BH605" i="2"/>
  <c r="BG605" i="2"/>
  <c r="BF605" i="2"/>
  <c r="T605" i="2"/>
  <c r="R605" i="2"/>
  <c r="P605" i="2"/>
  <c r="BI601" i="2"/>
  <c r="BH601" i="2"/>
  <c r="BG601" i="2"/>
  <c r="BF601" i="2"/>
  <c r="T601" i="2"/>
  <c r="R601" i="2"/>
  <c r="P601" i="2"/>
  <c r="BI594" i="2"/>
  <c r="BH594" i="2"/>
  <c r="BG594" i="2"/>
  <c r="BF594" i="2"/>
  <c r="T594" i="2"/>
  <c r="R594" i="2"/>
  <c r="P594" i="2"/>
  <c r="BI590" i="2"/>
  <c r="BH590" i="2"/>
  <c r="BG590" i="2"/>
  <c r="BF590" i="2"/>
  <c r="T590" i="2"/>
  <c r="R590" i="2"/>
  <c r="P590" i="2"/>
  <c r="BI586" i="2"/>
  <c r="BH586" i="2"/>
  <c r="BG586" i="2"/>
  <c r="BF586" i="2"/>
  <c r="T586" i="2"/>
  <c r="R586" i="2"/>
  <c r="P586" i="2"/>
  <c r="BI582" i="2"/>
  <c r="BH582" i="2"/>
  <c r="BG582" i="2"/>
  <c r="BF582" i="2"/>
  <c r="T582" i="2"/>
  <c r="R582" i="2"/>
  <c r="P582" i="2"/>
  <c r="BI580" i="2"/>
  <c r="BH580" i="2"/>
  <c r="BG580" i="2"/>
  <c r="BF580" i="2"/>
  <c r="T580" i="2"/>
  <c r="R580" i="2"/>
  <c r="P580" i="2"/>
  <c r="BI578" i="2"/>
  <c r="BH578" i="2"/>
  <c r="BG578" i="2"/>
  <c r="BF578" i="2"/>
  <c r="T578" i="2"/>
  <c r="R578" i="2"/>
  <c r="P578" i="2"/>
  <c r="BI574" i="2"/>
  <c r="BH574" i="2"/>
  <c r="BG574" i="2"/>
  <c r="BF574" i="2"/>
  <c r="T574" i="2"/>
  <c r="R574" i="2"/>
  <c r="P574" i="2"/>
  <c r="BI569" i="2"/>
  <c r="BH569" i="2"/>
  <c r="BG569" i="2"/>
  <c r="BF569" i="2"/>
  <c r="T569" i="2"/>
  <c r="R569" i="2"/>
  <c r="P569" i="2"/>
  <c r="BI565" i="2"/>
  <c r="BH565" i="2"/>
  <c r="BG565" i="2"/>
  <c r="BF565" i="2"/>
  <c r="T565" i="2"/>
  <c r="R565" i="2"/>
  <c r="P565" i="2"/>
  <c r="BI560" i="2"/>
  <c r="BH560" i="2"/>
  <c r="BG560" i="2"/>
  <c r="BF560" i="2"/>
  <c r="T560" i="2"/>
  <c r="R560" i="2"/>
  <c r="P560" i="2"/>
  <c r="BI557" i="2"/>
  <c r="BH557" i="2"/>
  <c r="BG557" i="2"/>
  <c r="BF557" i="2"/>
  <c r="T557" i="2"/>
  <c r="R557" i="2"/>
  <c r="P557" i="2"/>
  <c r="BI554" i="2"/>
  <c r="BH554" i="2"/>
  <c r="BG554" i="2"/>
  <c r="BF554" i="2"/>
  <c r="T554" i="2"/>
  <c r="R554" i="2"/>
  <c r="P554" i="2"/>
  <c r="BI547" i="2"/>
  <c r="BH547" i="2"/>
  <c r="BG547" i="2"/>
  <c r="BF547" i="2"/>
  <c r="T547" i="2"/>
  <c r="R547" i="2"/>
  <c r="P547" i="2"/>
  <c r="BI540" i="2"/>
  <c r="BH540" i="2"/>
  <c r="BG540" i="2"/>
  <c r="BF540" i="2"/>
  <c r="T540" i="2"/>
  <c r="R540" i="2"/>
  <c r="P540" i="2"/>
  <c r="BI537" i="2"/>
  <c r="BH537" i="2"/>
  <c r="BG537" i="2"/>
  <c r="BF537" i="2"/>
  <c r="T537" i="2"/>
  <c r="R537" i="2"/>
  <c r="P537" i="2"/>
  <c r="BI534" i="2"/>
  <c r="BH534" i="2"/>
  <c r="BG534" i="2"/>
  <c r="BF534" i="2"/>
  <c r="T534" i="2"/>
  <c r="R534" i="2"/>
  <c r="P534" i="2"/>
  <c r="BI527" i="2"/>
  <c r="BH527" i="2"/>
  <c r="BG527" i="2"/>
  <c r="BF527" i="2"/>
  <c r="T527" i="2"/>
  <c r="R527" i="2"/>
  <c r="P527" i="2"/>
  <c r="BI525" i="2"/>
  <c r="BH525" i="2"/>
  <c r="BG525" i="2"/>
  <c r="BF525" i="2"/>
  <c r="T525" i="2"/>
  <c r="R525" i="2"/>
  <c r="P525" i="2"/>
  <c r="BI522" i="2"/>
  <c r="BH522" i="2"/>
  <c r="BG522" i="2"/>
  <c r="BF522" i="2"/>
  <c r="T522" i="2"/>
  <c r="R522" i="2"/>
  <c r="P522" i="2"/>
  <c r="BI519" i="2"/>
  <c r="BH519" i="2"/>
  <c r="BG519" i="2"/>
  <c r="BF519" i="2"/>
  <c r="T519" i="2"/>
  <c r="R519" i="2"/>
  <c r="P519" i="2"/>
  <c r="BI516" i="2"/>
  <c r="BH516" i="2"/>
  <c r="BG516" i="2"/>
  <c r="BF516" i="2"/>
  <c r="T516" i="2"/>
  <c r="R516" i="2"/>
  <c r="P516" i="2"/>
  <c r="BI511" i="2"/>
  <c r="BH511" i="2"/>
  <c r="BG511" i="2"/>
  <c r="BF511" i="2"/>
  <c r="T511" i="2"/>
  <c r="R511" i="2"/>
  <c r="P511" i="2"/>
  <c r="BI509" i="2"/>
  <c r="BH509" i="2"/>
  <c r="BG509" i="2"/>
  <c r="BF509" i="2"/>
  <c r="T509" i="2"/>
  <c r="R509" i="2"/>
  <c r="P509" i="2"/>
  <c r="BI507" i="2"/>
  <c r="BH507" i="2"/>
  <c r="BG507" i="2"/>
  <c r="BF507" i="2"/>
  <c r="T507" i="2"/>
  <c r="R507" i="2"/>
  <c r="P507" i="2"/>
  <c r="BI505" i="2"/>
  <c r="BH505" i="2"/>
  <c r="BG505" i="2"/>
  <c r="BF505" i="2"/>
  <c r="T505" i="2"/>
  <c r="R505" i="2"/>
  <c r="P505" i="2"/>
  <c r="BI503" i="2"/>
  <c r="BH503" i="2"/>
  <c r="BG503" i="2"/>
  <c r="BF503" i="2"/>
  <c r="T503" i="2"/>
  <c r="R503" i="2"/>
  <c r="P503" i="2"/>
  <c r="BI501" i="2"/>
  <c r="BH501" i="2"/>
  <c r="BG501" i="2"/>
  <c r="BF501" i="2"/>
  <c r="T501" i="2"/>
  <c r="R501" i="2"/>
  <c r="P501" i="2"/>
  <c r="BI499" i="2"/>
  <c r="BH499" i="2"/>
  <c r="BG499" i="2"/>
  <c r="BF499" i="2"/>
  <c r="T499" i="2"/>
  <c r="R499" i="2"/>
  <c r="P499" i="2"/>
  <c r="BI497" i="2"/>
  <c r="BH497" i="2"/>
  <c r="BG497" i="2"/>
  <c r="BF497" i="2"/>
  <c r="T497" i="2"/>
  <c r="R497" i="2"/>
  <c r="P497" i="2"/>
  <c r="BI495" i="2"/>
  <c r="BH495" i="2"/>
  <c r="BG495" i="2"/>
  <c r="BF495" i="2"/>
  <c r="T495" i="2"/>
  <c r="R495" i="2"/>
  <c r="P495" i="2"/>
  <c r="BI493" i="2"/>
  <c r="BH493" i="2"/>
  <c r="BG493" i="2"/>
  <c r="BF493" i="2"/>
  <c r="T493" i="2"/>
  <c r="R493" i="2"/>
  <c r="P493" i="2"/>
  <c r="BI491" i="2"/>
  <c r="BH491" i="2"/>
  <c r="BG491" i="2"/>
  <c r="BF491" i="2"/>
  <c r="T491" i="2"/>
  <c r="R491" i="2"/>
  <c r="P491" i="2"/>
  <c r="BI489" i="2"/>
  <c r="BH489" i="2"/>
  <c r="BG489" i="2"/>
  <c r="BF489" i="2"/>
  <c r="T489" i="2"/>
  <c r="R489" i="2"/>
  <c r="P489" i="2"/>
  <c r="BI481" i="2"/>
  <c r="BH481" i="2"/>
  <c r="BG481" i="2"/>
  <c r="BF481" i="2"/>
  <c r="T481" i="2"/>
  <c r="R481" i="2"/>
  <c r="P481" i="2"/>
  <c r="BI479" i="2"/>
  <c r="BH479" i="2"/>
  <c r="BG479" i="2"/>
  <c r="BF479" i="2"/>
  <c r="T479" i="2"/>
  <c r="R479" i="2"/>
  <c r="P479" i="2"/>
  <c r="BI477" i="2"/>
  <c r="BH477" i="2"/>
  <c r="BG477" i="2"/>
  <c r="BF477" i="2"/>
  <c r="T477" i="2"/>
  <c r="R477" i="2"/>
  <c r="P477" i="2"/>
  <c r="BI475" i="2"/>
  <c r="BH475" i="2"/>
  <c r="BG475" i="2"/>
  <c r="BF475" i="2"/>
  <c r="T475" i="2"/>
  <c r="R475" i="2"/>
  <c r="P475" i="2"/>
  <c r="BI473" i="2"/>
  <c r="BH473" i="2"/>
  <c r="BG473" i="2"/>
  <c r="BF473" i="2"/>
  <c r="T473" i="2"/>
  <c r="R473" i="2"/>
  <c r="P473" i="2"/>
  <c r="BI471" i="2"/>
  <c r="BH471" i="2"/>
  <c r="BG471" i="2"/>
  <c r="BF471" i="2"/>
  <c r="T471" i="2"/>
  <c r="R471" i="2"/>
  <c r="P471" i="2"/>
  <c r="BI469" i="2"/>
  <c r="BH469" i="2"/>
  <c r="BG469" i="2"/>
  <c r="BF469" i="2"/>
  <c r="T469" i="2"/>
  <c r="R469" i="2"/>
  <c r="P469" i="2"/>
  <c r="BI467" i="2"/>
  <c r="BH467" i="2"/>
  <c r="BG467" i="2"/>
  <c r="BF467" i="2"/>
  <c r="T467" i="2"/>
  <c r="R467" i="2"/>
  <c r="P467" i="2"/>
  <c r="BI465" i="2"/>
  <c r="BH465" i="2"/>
  <c r="BG465" i="2"/>
  <c r="BF465" i="2"/>
  <c r="T465" i="2"/>
  <c r="R465" i="2"/>
  <c r="P465" i="2"/>
  <c r="BI463" i="2"/>
  <c r="BH463" i="2"/>
  <c r="BG463" i="2"/>
  <c r="BF463" i="2"/>
  <c r="T463" i="2"/>
  <c r="R463" i="2"/>
  <c r="P463" i="2"/>
  <c r="BI461" i="2"/>
  <c r="BH461" i="2"/>
  <c r="BG461" i="2"/>
  <c r="BF461" i="2"/>
  <c r="T461" i="2"/>
  <c r="R461" i="2"/>
  <c r="P461" i="2"/>
  <c r="BI459" i="2"/>
  <c r="BH459" i="2"/>
  <c r="BG459" i="2"/>
  <c r="BF459" i="2"/>
  <c r="T459" i="2"/>
  <c r="R459" i="2"/>
  <c r="P459" i="2"/>
  <c r="BI457" i="2"/>
  <c r="BH457" i="2"/>
  <c r="BG457" i="2"/>
  <c r="BF457" i="2"/>
  <c r="T457" i="2"/>
  <c r="R457" i="2"/>
  <c r="P457" i="2"/>
  <c r="BI455" i="2"/>
  <c r="BH455" i="2"/>
  <c r="BG455" i="2"/>
  <c r="BF455" i="2"/>
  <c r="T455" i="2"/>
  <c r="R455" i="2"/>
  <c r="P455" i="2"/>
  <c r="BI453" i="2"/>
  <c r="BH453" i="2"/>
  <c r="BG453" i="2"/>
  <c r="BF453" i="2"/>
  <c r="T453" i="2"/>
  <c r="R453" i="2"/>
  <c r="P453" i="2"/>
  <c r="BI451" i="2"/>
  <c r="BH451" i="2"/>
  <c r="BG451" i="2"/>
  <c r="BF451" i="2"/>
  <c r="T451" i="2"/>
  <c r="R451" i="2"/>
  <c r="P451" i="2"/>
  <c r="BI449" i="2"/>
  <c r="BH449" i="2"/>
  <c r="BG449" i="2"/>
  <c r="BF449" i="2"/>
  <c r="T449" i="2"/>
  <c r="R449" i="2"/>
  <c r="P449" i="2"/>
  <c r="BI447" i="2"/>
  <c r="BH447" i="2"/>
  <c r="BG447" i="2"/>
  <c r="BF447" i="2"/>
  <c r="T447" i="2"/>
  <c r="R447" i="2"/>
  <c r="P447" i="2"/>
  <c r="BI443" i="2"/>
  <c r="BH443" i="2"/>
  <c r="BG443" i="2"/>
  <c r="BF443" i="2"/>
  <c r="T443" i="2"/>
  <c r="R443" i="2"/>
  <c r="P443" i="2"/>
  <c r="BI441" i="2"/>
  <c r="BH441" i="2"/>
  <c r="BG441" i="2"/>
  <c r="BF441" i="2"/>
  <c r="T441" i="2"/>
  <c r="R441" i="2"/>
  <c r="P441" i="2"/>
  <c r="BI437" i="2"/>
  <c r="BH437" i="2"/>
  <c r="BG437" i="2"/>
  <c r="BF437" i="2"/>
  <c r="T437" i="2"/>
  <c r="R437" i="2"/>
  <c r="P437" i="2"/>
  <c r="BI433" i="2"/>
  <c r="BH433" i="2"/>
  <c r="BG433" i="2"/>
  <c r="BF433" i="2"/>
  <c r="T433" i="2"/>
  <c r="R433" i="2"/>
  <c r="P433" i="2"/>
  <c r="BI427" i="2"/>
  <c r="BH427" i="2"/>
  <c r="BG427" i="2"/>
  <c r="BF427" i="2"/>
  <c r="T427" i="2"/>
  <c r="R427" i="2"/>
  <c r="P427" i="2"/>
  <c r="BI424" i="2"/>
  <c r="BH424" i="2"/>
  <c r="BG424" i="2"/>
  <c r="BF424" i="2"/>
  <c r="T424" i="2"/>
  <c r="R424" i="2"/>
  <c r="P424" i="2"/>
  <c r="BI420" i="2"/>
  <c r="BH420" i="2"/>
  <c r="BG420" i="2"/>
  <c r="BF420" i="2"/>
  <c r="T420" i="2"/>
  <c r="R420" i="2"/>
  <c r="P420" i="2"/>
  <c r="BI417" i="2"/>
  <c r="BH417" i="2"/>
  <c r="BG417" i="2"/>
  <c r="BF417" i="2"/>
  <c r="T417" i="2"/>
  <c r="R417" i="2"/>
  <c r="P417" i="2"/>
  <c r="BI408" i="2"/>
  <c r="BH408" i="2"/>
  <c r="BG408" i="2"/>
  <c r="BF408" i="2"/>
  <c r="T408" i="2"/>
  <c r="R408" i="2"/>
  <c r="P408" i="2"/>
  <c r="BI405" i="2"/>
  <c r="BH405" i="2"/>
  <c r="BG405" i="2"/>
  <c r="BF405" i="2"/>
  <c r="T405" i="2"/>
  <c r="R405" i="2"/>
  <c r="P405" i="2"/>
  <c r="BI396" i="2"/>
  <c r="BH396" i="2"/>
  <c r="BG396" i="2"/>
  <c r="BF396" i="2"/>
  <c r="T396" i="2"/>
  <c r="R396" i="2"/>
  <c r="P396" i="2"/>
  <c r="BI394" i="2"/>
  <c r="BH394" i="2"/>
  <c r="BG394" i="2"/>
  <c r="BF394" i="2"/>
  <c r="T394" i="2"/>
  <c r="R394" i="2"/>
  <c r="P394" i="2"/>
  <c r="BI391" i="2"/>
  <c r="BH391" i="2"/>
  <c r="BG391" i="2"/>
  <c r="BF391" i="2"/>
  <c r="T391" i="2"/>
  <c r="R391" i="2"/>
  <c r="P391" i="2"/>
  <c r="BI388" i="2"/>
  <c r="BH388" i="2"/>
  <c r="BG388" i="2"/>
  <c r="BF388" i="2"/>
  <c r="T388" i="2"/>
  <c r="R388" i="2"/>
  <c r="P388" i="2"/>
  <c r="BI384" i="2"/>
  <c r="BH384" i="2"/>
  <c r="BG384" i="2"/>
  <c r="BF384" i="2"/>
  <c r="T384" i="2"/>
  <c r="R384" i="2"/>
  <c r="P384" i="2"/>
  <c r="BI382" i="2"/>
  <c r="BH382" i="2"/>
  <c r="BG382" i="2"/>
  <c r="BF382" i="2"/>
  <c r="T382" i="2"/>
  <c r="R382" i="2"/>
  <c r="P382" i="2"/>
  <c r="BI380" i="2"/>
  <c r="BH380" i="2"/>
  <c r="BG380" i="2"/>
  <c r="BF380" i="2"/>
  <c r="T380" i="2"/>
  <c r="R380" i="2"/>
  <c r="P380" i="2"/>
  <c r="BI376" i="2"/>
  <c r="BH376" i="2"/>
  <c r="BG376" i="2"/>
  <c r="BF376" i="2"/>
  <c r="T376" i="2"/>
  <c r="R376" i="2"/>
  <c r="P376" i="2"/>
  <c r="BI367" i="2"/>
  <c r="BH367" i="2"/>
  <c r="BG367" i="2"/>
  <c r="BF367" i="2"/>
  <c r="T367" i="2"/>
  <c r="R367" i="2"/>
  <c r="P367" i="2"/>
  <c r="BI365" i="2"/>
  <c r="BH365" i="2"/>
  <c r="BG365" i="2"/>
  <c r="BF365" i="2"/>
  <c r="T365" i="2"/>
  <c r="R365" i="2"/>
  <c r="P365" i="2"/>
  <c r="BI356" i="2"/>
  <c r="BH356" i="2"/>
  <c r="BG356" i="2"/>
  <c r="BF356" i="2"/>
  <c r="T356" i="2"/>
  <c r="R356" i="2"/>
  <c r="P356" i="2"/>
  <c r="BI349" i="2"/>
  <c r="BH349" i="2"/>
  <c r="BG349" i="2"/>
  <c r="BF349" i="2"/>
  <c r="T349" i="2"/>
  <c r="R349" i="2"/>
  <c r="P349" i="2"/>
  <c r="BI336" i="2"/>
  <c r="BH336" i="2"/>
  <c r="BG336" i="2"/>
  <c r="BF336" i="2"/>
  <c r="T336" i="2"/>
  <c r="R336" i="2"/>
  <c r="P336" i="2"/>
  <c r="BI326" i="2"/>
  <c r="BH326" i="2"/>
  <c r="BG326" i="2"/>
  <c r="BF326" i="2"/>
  <c r="T326" i="2"/>
  <c r="R326" i="2"/>
  <c r="P326" i="2"/>
  <c r="BI321" i="2"/>
  <c r="BH321" i="2"/>
  <c r="BG321" i="2"/>
  <c r="BF321" i="2"/>
  <c r="T321" i="2"/>
  <c r="R321" i="2"/>
  <c r="P321" i="2"/>
  <c r="BI317" i="2"/>
  <c r="BH317" i="2"/>
  <c r="BG317" i="2"/>
  <c r="BF317" i="2"/>
  <c r="T317" i="2"/>
  <c r="R317" i="2"/>
  <c r="P317" i="2"/>
  <c r="BI313" i="2"/>
  <c r="BH313" i="2"/>
  <c r="BG313" i="2"/>
  <c r="BF313" i="2"/>
  <c r="T313" i="2"/>
  <c r="T312" i="2"/>
  <c r="R313" i="2"/>
  <c r="R312" i="2"/>
  <c r="P313" i="2"/>
  <c r="P312" i="2"/>
  <c r="BI306" i="2"/>
  <c r="BH306" i="2"/>
  <c r="BG306" i="2"/>
  <c r="BF306" i="2"/>
  <c r="T306" i="2"/>
  <c r="R306" i="2"/>
  <c r="P306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2" i="2"/>
  <c r="BH292" i="2"/>
  <c r="BG292" i="2"/>
  <c r="BF292" i="2"/>
  <c r="T292" i="2"/>
  <c r="R292" i="2"/>
  <c r="P292" i="2"/>
  <c r="BI289" i="2"/>
  <c r="BH289" i="2"/>
  <c r="BG289" i="2"/>
  <c r="BF289" i="2"/>
  <c r="T289" i="2"/>
  <c r="R289" i="2"/>
  <c r="P289" i="2"/>
  <c r="BI276" i="2"/>
  <c r="BH276" i="2"/>
  <c r="BG276" i="2"/>
  <c r="BF276" i="2"/>
  <c r="T276" i="2"/>
  <c r="R276" i="2"/>
  <c r="P276" i="2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1" i="2"/>
  <c r="BH261" i="2"/>
  <c r="BG261" i="2"/>
  <c r="BF261" i="2"/>
  <c r="T261" i="2"/>
  <c r="R261" i="2"/>
  <c r="P261" i="2"/>
  <c r="BI258" i="2"/>
  <c r="BH258" i="2"/>
  <c r="BG258" i="2"/>
  <c r="BF258" i="2"/>
  <c r="T258" i="2"/>
  <c r="R258" i="2"/>
  <c r="P258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R248" i="2"/>
  <c r="P248" i="2"/>
  <c r="BI245" i="2"/>
  <c r="BH245" i="2"/>
  <c r="BG245" i="2"/>
  <c r="BF245" i="2"/>
  <c r="T245" i="2"/>
  <c r="R245" i="2"/>
  <c r="P245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4" i="2"/>
  <c r="BH234" i="2"/>
  <c r="BG234" i="2"/>
  <c r="BF234" i="2"/>
  <c r="T234" i="2"/>
  <c r="R234" i="2"/>
  <c r="P234" i="2"/>
  <c r="BI227" i="2"/>
  <c r="BH227" i="2"/>
  <c r="BG227" i="2"/>
  <c r="BF227" i="2"/>
  <c r="T227" i="2"/>
  <c r="R227" i="2"/>
  <c r="P227" i="2"/>
  <c r="BI220" i="2"/>
  <c r="BH220" i="2"/>
  <c r="BG220" i="2"/>
  <c r="BF220" i="2"/>
  <c r="T220" i="2"/>
  <c r="R220" i="2"/>
  <c r="P220" i="2"/>
  <c r="BI213" i="2"/>
  <c r="BH213" i="2"/>
  <c r="BG213" i="2"/>
  <c r="BF213" i="2"/>
  <c r="T213" i="2"/>
  <c r="R213" i="2"/>
  <c r="P213" i="2"/>
  <c r="BI206" i="2"/>
  <c r="BH206" i="2"/>
  <c r="BG206" i="2"/>
  <c r="BF206" i="2"/>
  <c r="T206" i="2"/>
  <c r="R206" i="2"/>
  <c r="P206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1" i="2"/>
  <c r="BH191" i="2"/>
  <c r="BG191" i="2"/>
  <c r="BF191" i="2"/>
  <c r="T191" i="2"/>
  <c r="R191" i="2"/>
  <c r="P191" i="2"/>
  <c r="BI187" i="2"/>
  <c r="BH187" i="2"/>
  <c r="BG187" i="2"/>
  <c r="BF187" i="2"/>
  <c r="T187" i="2"/>
  <c r="R187" i="2"/>
  <c r="P187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R179" i="2"/>
  <c r="P179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67" i="2"/>
  <c r="BH167" i="2"/>
  <c r="BG167" i="2"/>
  <c r="BF167" i="2"/>
  <c r="T167" i="2"/>
  <c r="R167" i="2"/>
  <c r="P167" i="2"/>
  <c r="BI163" i="2"/>
  <c r="BH163" i="2"/>
  <c r="BG163" i="2"/>
  <c r="BF163" i="2"/>
  <c r="T163" i="2"/>
  <c r="R163" i="2"/>
  <c r="P163" i="2"/>
  <c r="BI156" i="2"/>
  <c r="BH156" i="2"/>
  <c r="BG156" i="2"/>
  <c r="BF156" i="2"/>
  <c r="T156" i="2"/>
  <c r="R156" i="2"/>
  <c r="P156" i="2"/>
  <c r="BI145" i="2"/>
  <c r="BH145" i="2"/>
  <c r="BG145" i="2"/>
  <c r="BF145" i="2"/>
  <c r="T145" i="2"/>
  <c r="R145" i="2"/>
  <c r="P145" i="2"/>
  <c r="BI138" i="2"/>
  <c r="BH138" i="2"/>
  <c r="BG138" i="2"/>
  <c r="BF138" i="2"/>
  <c r="T138" i="2"/>
  <c r="R138" i="2"/>
  <c r="P138" i="2"/>
  <c r="BI134" i="2"/>
  <c r="BH134" i="2"/>
  <c r="BG134" i="2"/>
  <c r="BF134" i="2"/>
  <c r="T134" i="2"/>
  <c r="R134" i="2"/>
  <c r="P134" i="2"/>
  <c r="BI130" i="2"/>
  <c r="BH130" i="2"/>
  <c r="BG130" i="2"/>
  <c r="BF130" i="2"/>
  <c r="T130" i="2"/>
  <c r="R130" i="2"/>
  <c r="P130" i="2"/>
  <c r="J124" i="2"/>
  <c r="J123" i="2"/>
  <c r="F121" i="2"/>
  <c r="E119" i="2"/>
  <c r="J92" i="2"/>
  <c r="J91" i="2"/>
  <c r="F89" i="2"/>
  <c r="E87" i="2"/>
  <c r="J18" i="2"/>
  <c r="E18" i="2"/>
  <c r="F124" i="2" s="1"/>
  <c r="J17" i="2"/>
  <c r="J15" i="2"/>
  <c r="E15" i="2"/>
  <c r="F91" i="2" s="1"/>
  <c r="J14" i="2"/>
  <c r="J12" i="2"/>
  <c r="J121" i="2"/>
  <c r="E7" i="2"/>
  <c r="E85" i="2"/>
  <c r="L90" i="1"/>
  <c r="AM90" i="1"/>
  <c r="AM89" i="1"/>
  <c r="L89" i="1"/>
  <c r="AM87" i="1"/>
  <c r="L87" i="1"/>
  <c r="L85" i="1"/>
  <c r="L84" i="1"/>
  <c r="J153" i="3"/>
  <c r="BK151" i="3"/>
  <c r="J149" i="3"/>
  <c r="J144" i="3"/>
  <c r="J142" i="3"/>
  <c r="J140" i="3"/>
  <c r="J133" i="3"/>
  <c r="BK130" i="3"/>
  <c r="J128" i="3"/>
  <c r="BK124" i="3"/>
  <c r="BK653" i="2"/>
  <c r="J649" i="2"/>
  <c r="BK645" i="2"/>
  <c r="J641" i="2"/>
  <c r="BK638" i="2"/>
  <c r="J638" i="2"/>
  <c r="BK633" i="2"/>
  <c r="BK630" i="2"/>
  <c r="J620" i="2"/>
  <c r="BK613" i="2"/>
  <c r="J605" i="2"/>
  <c r="BK594" i="2"/>
  <c r="BK582" i="2"/>
  <c r="J580" i="2"/>
  <c r="J578" i="2"/>
  <c r="J574" i="2"/>
  <c r="J569" i="2"/>
  <c r="BK560" i="2"/>
  <c r="J557" i="2"/>
  <c r="J554" i="2"/>
  <c r="J547" i="2"/>
  <c r="BK534" i="2"/>
  <c r="J519" i="2"/>
  <c r="BK516" i="2"/>
  <c r="J511" i="2"/>
  <c r="BK509" i="2"/>
  <c r="J507" i="2"/>
  <c r="J505" i="2"/>
  <c r="BK503" i="2"/>
  <c r="J499" i="2"/>
  <c r="BK497" i="2"/>
  <c r="J495" i="2"/>
  <c r="J493" i="2"/>
  <c r="BK491" i="2"/>
  <c r="BK489" i="2"/>
  <c r="BK481" i="2"/>
  <c r="J477" i="2"/>
  <c r="J475" i="2"/>
  <c r="J473" i="2"/>
  <c r="J471" i="2"/>
  <c r="BK469" i="2"/>
  <c r="BK463" i="2"/>
  <c r="BK457" i="2"/>
  <c r="J455" i="2"/>
  <c r="J451" i="2"/>
  <c r="BK447" i="2"/>
  <c r="BK433" i="2"/>
  <c r="BK424" i="2"/>
  <c r="BK417" i="2"/>
  <c r="J408" i="2"/>
  <c r="BK405" i="2"/>
  <c r="BK388" i="2"/>
  <c r="J384" i="2"/>
  <c r="J382" i="2"/>
  <c r="J376" i="2"/>
  <c r="J356" i="2"/>
  <c r="BK336" i="2"/>
  <c r="J326" i="2"/>
  <c r="BK317" i="2"/>
  <c r="J276" i="2"/>
  <c r="BK268" i="2"/>
  <c r="BK261" i="2"/>
  <c r="J251" i="2"/>
  <c r="BK248" i="2"/>
  <c r="BK239" i="2"/>
  <c r="BK227" i="2"/>
  <c r="J220" i="2"/>
  <c r="BK206" i="2"/>
  <c r="BK202" i="2"/>
  <c r="BK191" i="2"/>
  <c r="BK183" i="2"/>
  <c r="BK175" i="2"/>
  <c r="BK167" i="2"/>
  <c r="J163" i="2"/>
  <c r="BK156" i="2"/>
  <c r="J145" i="2"/>
  <c r="J134" i="2"/>
  <c r="AS94" i="1"/>
  <c r="J164" i="3"/>
  <c r="BK157" i="3"/>
  <c r="BK155" i="3"/>
  <c r="BK153" i="3"/>
  <c r="BK144" i="3"/>
  <c r="BK138" i="3"/>
  <c r="BK128" i="3"/>
  <c r="J126" i="3"/>
  <c r="J653" i="2"/>
  <c r="BK649" i="2"/>
  <c r="J645" i="2"/>
  <c r="BK641" i="2"/>
  <c r="J635" i="2"/>
  <c r="J630" i="2"/>
  <c r="J628" i="2"/>
  <c r="J613" i="2"/>
  <c r="BK605" i="2"/>
  <c r="J601" i="2"/>
  <c r="J594" i="2"/>
  <c r="BK590" i="2"/>
  <c r="J586" i="2"/>
  <c r="BK580" i="2"/>
  <c r="BK574" i="2"/>
  <c r="J565" i="2"/>
  <c r="J560" i="2"/>
  <c r="BK554" i="2"/>
  <c r="BK540" i="2"/>
  <c r="BK537" i="2"/>
  <c r="J534" i="2"/>
  <c r="BK527" i="2"/>
  <c r="J525" i="2"/>
  <c r="BK522" i="2"/>
  <c r="BK519" i="2"/>
  <c r="BK505" i="2"/>
  <c r="J503" i="2"/>
  <c r="BK501" i="2"/>
  <c r="BK499" i="2"/>
  <c r="BK493" i="2"/>
  <c r="J491" i="2"/>
  <c r="J481" i="2"/>
  <c r="BK479" i="2"/>
  <c r="BK471" i="2"/>
  <c r="J469" i="2"/>
  <c r="BK467" i="2"/>
  <c r="J465" i="2"/>
  <c r="J461" i="2"/>
  <c r="BK459" i="2"/>
  <c r="J457" i="2"/>
  <c r="BK453" i="2"/>
  <c r="J449" i="2"/>
  <c r="J443" i="2"/>
  <c r="J433" i="2"/>
  <c r="J424" i="2"/>
  <c r="BK420" i="2"/>
  <c r="J394" i="2"/>
  <c r="J391" i="2"/>
  <c r="BK382" i="2"/>
  <c r="BK380" i="2"/>
  <c r="BK376" i="2"/>
  <c r="J367" i="2"/>
  <c r="BK349" i="2"/>
  <c r="J336" i="2"/>
  <c r="BK321" i="2"/>
  <c r="J317" i="2"/>
  <c r="BK306" i="2"/>
  <c r="J302" i="2"/>
  <c r="J299" i="2"/>
  <c r="BK292" i="2"/>
  <c r="J292" i="2"/>
  <c r="BK271" i="2"/>
  <c r="J268" i="2"/>
  <c r="BK265" i="2"/>
  <c r="J261" i="2"/>
  <c r="BK258" i="2"/>
  <c r="BK251" i="2"/>
  <c r="BK245" i="2"/>
  <c r="BK242" i="2"/>
  <c r="J239" i="2"/>
  <c r="BK237" i="2"/>
  <c r="J234" i="2"/>
  <c r="J227" i="2"/>
  <c r="BK213" i="2"/>
  <c r="BK187" i="2"/>
  <c r="BK179" i="2"/>
  <c r="J175" i="2"/>
  <c r="J171" i="2"/>
  <c r="J167" i="2"/>
  <c r="BK163" i="2"/>
  <c r="J156" i="2"/>
  <c r="BK145" i="2"/>
  <c r="BK138" i="2"/>
  <c r="BK164" i="3"/>
  <c r="BK455" i="2"/>
  <c r="BK451" i="2"/>
  <c r="BK449" i="2"/>
  <c r="BK441" i="2"/>
  <c r="BK437" i="2"/>
  <c r="J427" i="2"/>
  <c r="J420" i="2"/>
  <c r="J396" i="2"/>
  <c r="BK394" i="2"/>
  <c r="BK384" i="2"/>
  <c r="J380" i="2"/>
  <c r="BK367" i="2"/>
  <c r="BK365" i="2"/>
  <c r="BK356" i="2"/>
  <c r="J349" i="2"/>
  <c r="BK326" i="2"/>
  <c r="J321" i="2"/>
  <c r="BK313" i="2"/>
  <c r="J306" i="2"/>
  <c r="J289" i="2"/>
  <c r="BK276" i="2"/>
  <c r="J273" i="2"/>
  <c r="J271" i="2"/>
  <c r="J248" i="2"/>
  <c r="J245" i="2"/>
  <c r="J242" i="2"/>
  <c r="J237" i="2"/>
  <c r="BK234" i="2"/>
  <c r="J202" i="2"/>
  <c r="J198" i="2"/>
  <c r="J187" i="2"/>
  <c r="J183" i="2"/>
  <c r="J179" i="2"/>
  <c r="BK130" i="2"/>
  <c r="BK161" i="3"/>
  <c r="J161" i="3"/>
  <c r="J157" i="3"/>
  <c r="J155" i="3"/>
  <c r="J151" i="3"/>
  <c r="BK149" i="3"/>
  <c r="BK142" i="3"/>
  <c r="BK140" i="3"/>
  <c r="J138" i="3"/>
  <c r="BK133" i="3"/>
  <c r="J130" i="3"/>
  <c r="BK126" i="3"/>
  <c r="J124" i="3"/>
  <c r="BK635" i="2"/>
  <c r="J633" i="2"/>
  <c r="BK628" i="2"/>
  <c r="BK620" i="2"/>
  <c r="BK601" i="2"/>
  <c r="J590" i="2"/>
  <c r="BK586" i="2"/>
  <c r="J582" i="2"/>
  <c r="BK578" i="2"/>
  <c r="BK569" i="2"/>
  <c r="BK565" i="2"/>
  <c r="BK557" i="2"/>
  <c r="BK547" i="2"/>
  <c r="J540" i="2"/>
  <c r="J537" i="2"/>
  <c r="J527" i="2"/>
  <c r="BK525" i="2"/>
  <c r="J522" i="2"/>
  <c r="J516" i="2"/>
  <c r="BK511" i="2"/>
  <c r="J509" i="2"/>
  <c r="BK507" i="2"/>
  <c r="J501" i="2"/>
  <c r="J497" i="2"/>
  <c r="BK495" i="2"/>
  <c r="J489" i="2"/>
  <c r="J479" i="2"/>
  <c r="BK477" i="2"/>
  <c r="BK475" i="2"/>
  <c r="BK473" i="2"/>
  <c r="J467" i="2"/>
  <c r="BK465" i="2"/>
  <c r="J463" i="2"/>
  <c r="BK461" i="2"/>
  <c r="J459" i="2"/>
  <c r="J453" i="2"/>
  <c r="J447" i="2"/>
  <c r="BK443" i="2"/>
  <c r="J441" i="2"/>
  <c r="J437" i="2"/>
  <c r="BK427" i="2"/>
  <c r="J417" i="2"/>
  <c r="BK408" i="2"/>
  <c r="J405" i="2"/>
  <c r="BK396" i="2"/>
  <c r="BK391" i="2"/>
  <c r="J388" i="2"/>
  <c r="J365" i="2"/>
  <c r="J313" i="2"/>
  <c r="BK302" i="2"/>
  <c r="BK299" i="2"/>
  <c r="BK289" i="2"/>
  <c r="BK273" i="2"/>
  <c r="J265" i="2"/>
  <c r="J258" i="2"/>
  <c r="BK220" i="2"/>
  <c r="J213" i="2"/>
  <c r="J206" i="2"/>
  <c r="BK198" i="2"/>
  <c r="J191" i="2"/>
  <c r="BK171" i="2"/>
  <c r="J138" i="2"/>
  <c r="BK134" i="2"/>
  <c r="J130" i="2"/>
  <c r="P129" i="2" l="1"/>
  <c r="BK291" i="2"/>
  <c r="J291" i="2"/>
  <c r="J99" i="2" s="1"/>
  <c r="R291" i="2"/>
  <c r="P316" i="2"/>
  <c r="BK432" i="2"/>
  <c r="J432" i="2" s="1"/>
  <c r="J102" i="2" s="1"/>
  <c r="BK488" i="2"/>
  <c r="J488" i="2"/>
  <c r="J103" i="2" s="1"/>
  <c r="P488" i="2"/>
  <c r="R488" i="2"/>
  <c r="T488" i="2"/>
  <c r="BK627" i="2"/>
  <c r="J627" i="2"/>
  <c r="J104" i="2" s="1"/>
  <c r="P627" i="2"/>
  <c r="R627" i="2"/>
  <c r="T627" i="2"/>
  <c r="BK648" i="2"/>
  <c r="J648" i="2"/>
  <c r="J107" i="2" s="1"/>
  <c r="P648" i="2"/>
  <c r="P647" i="2" s="1"/>
  <c r="R648" i="2"/>
  <c r="R647" i="2" s="1"/>
  <c r="T648" i="2"/>
  <c r="T647" i="2" s="1"/>
  <c r="T132" i="3"/>
  <c r="BK148" i="3"/>
  <c r="J148" i="3"/>
  <c r="J100" i="3" s="1"/>
  <c r="P123" i="3"/>
  <c r="T123" i="3"/>
  <c r="P132" i="3"/>
  <c r="P148" i="3"/>
  <c r="BK129" i="2"/>
  <c r="J129" i="2" s="1"/>
  <c r="J98" i="2" s="1"/>
  <c r="T129" i="2"/>
  <c r="BK316" i="2"/>
  <c r="J316" i="2" s="1"/>
  <c r="J101" i="2" s="1"/>
  <c r="T316" i="2"/>
  <c r="R432" i="2"/>
  <c r="BK132" i="3"/>
  <c r="J132" i="3"/>
  <c r="J99" i="3" s="1"/>
  <c r="R148" i="3"/>
  <c r="R129" i="2"/>
  <c r="P291" i="2"/>
  <c r="T291" i="2"/>
  <c r="R316" i="2"/>
  <c r="P432" i="2"/>
  <c r="T432" i="2"/>
  <c r="BK123" i="3"/>
  <c r="J123" i="3"/>
  <c r="J98" i="3" s="1"/>
  <c r="R123" i="3"/>
  <c r="R132" i="3"/>
  <c r="T148" i="3"/>
  <c r="F92" i="2"/>
  <c r="E117" i="2"/>
  <c r="BE134" i="2"/>
  <c r="BE163" i="2"/>
  <c r="BE175" i="2"/>
  <c r="BE179" i="2"/>
  <c r="BE183" i="2"/>
  <c r="BE234" i="2"/>
  <c r="BE237" i="2"/>
  <c r="BE242" i="2"/>
  <c r="BE245" i="2"/>
  <c r="BE248" i="2"/>
  <c r="BE268" i="2"/>
  <c r="BE306" i="2"/>
  <c r="BE313" i="2"/>
  <c r="BE317" i="2"/>
  <c r="BE321" i="2"/>
  <c r="BE326" i="2"/>
  <c r="BE336" i="2"/>
  <c r="BE367" i="2"/>
  <c r="BE380" i="2"/>
  <c r="BE382" i="2"/>
  <c r="BE384" i="2"/>
  <c r="BE420" i="2"/>
  <c r="BE433" i="2"/>
  <c r="BE443" i="2"/>
  <c r="BE447" i="2"/>
  <c r="BE449" i="2"/>
  <c r="BE455" i="2"/>
  <c r="BE467" i="2"/>
  <c r="BE469" i="2"/>
  <c r="BE475" i="2"/>
  <c r="BE489" i="2"/>
  <c r="BE493" i="2"/>
  <c r="BE505" i="2"/>
  <c r="BE509" i="2"/>
  <c r="BE522" i="2"/>
  <c r="BE534" i="2"/>
  <c r="BE540" i="2"/>
  <c r="BE554" i="2"/>
  <c r="BE560" i="2"/>
  <c r="BE565" i="2"/>
  <c r="BE574" i="2"/>
  <c r="BE582" i="2"/>
  <c r="BE594" i="2"/>
  <c r="BE613" i="2"/>
  <c r="BK312" i="2"/>
  <c r="J312" i="2"/>
  <c r="J100" i="2" s="1"/>
  <c r="BK644" i="2"/>
  <c r="J644" i="2" s="1"/>
  <c r="J105" i="2" s="1"/>
  <c r="F91" i="3"/>
  <c r="E111" i="3"/>
  <c r="J115" i="3"/>
  <c r="BE124" i="3"/>
  <c r="BE130" i="3"/>
  <c r="BE153" i="3"/>
  <c r="BE157" i="3"/>
  <c r="BE161" i="3"/>
  <c r="F123" i="2"/>
  <c r="BE138" i="2"/>
  <c r="BE145" i="2"/>
  <c r="BE156" i="2"/>
  <c r="BE167" i="2"/>
  <c r="BE187" i="2"/>
  <c r="BE191" i="2"/>
  <c r="BE198" i="2"/>
  <c r="BE213" i="2"/>
  <c r="BE220" i="2"/>
  <c r="BE227" i="2"/>
  <c r="BE239" i="2"/>
  <c r="BE251" i="2"/>
  <c r="BE258" i="2"/>
  <c r="BE261" i="2"/>
  <c r="BE265" i="2"/>
  <c r="BE349" i="2"/>
  <c r="BE356" i="2"/>
  <c r="BE396" i="2"/>
  <c r="BE408" i="2"/>
  <c r="BE417" i="2"/>
  <c r="BE427" i="2"/>
  <c r="BE453" i="2"/>
  <c r="BE457" i="2"/>
  <c r="BE463" i="2"/>
  <c r="BK163" i="3"/>
  <c r="J163" i="3" s="1"/>
  <c r="J101" i="3" s="1"/>
  <c r="J89" i="2"/>
  <c r="BE130" i="2"/>
  <c r="BE202" i="2"/>
  <c r="BE206" i="2"/>
  <c r="BE276" i="2"/>
  <c r="BE388" i="2"/>
  <c r="BE405" i="2"/>
  <c r="BE424" i="2"/>
  <c r="BE473" i="2"/>
  <c r="BE491" i="2"/>
  <c r="BE497" i="2"/>
  <c r="BE499" i="2"/>
  <c r="BE503" i="2"/>
  <c r="BE516" i="2"/>
  <c r="BE525" i="2"/>
  <c r="BE547" i="2"/>
  <c r="BE569" i="2"/>
  <c r="BE578" i="2"/>
  <c r="BE601" i="2"/>
  <c r="BE620" i="2"/>
  <c r="BE633" i="2"/>
  <c r="BE638" i="2"/>
  <c r="BE641" i="2"/>
  <c r="BE649" i="2"/>
  <c r="F92" i="3"/>
  <c r="BE126" i="3"/>
  <c r="BE133" i="3"/>
  <c r="BE140" i="3"/>
  <c r="BE142" i="3"/>
  <c r="BE149" i="3"/>
  <c r="BE151" i="3"/>
  <c r="BE155" i="3"/>
  <c r="BE171" i="2"/>
  <c r="BE271" i="2"/>
  <c r="BE273" i="2"/>
  <c r="BE289" i="2"/>
  <c r="BE292" i="2"/>
  <c r="BE299" i="2"/>
  <c r="BE302" i="2"/>
  <c r="BE365" i="2"/>
  <c r="BE376" i="2"/>
  <c r="BE391" i="2"/>
  <c r="BE394" i="2"/>
  <c r="BE437" i="2"/>
  <c r="BE441" i="2"/>
  <c r="BE451" i="2"/>
  <c r="BE459" i="2"/>
  <c r="BE461" i="2"/>
  <c r="BE465" i="2"/>
  <c r="BE471" i="2"/>
  <c r="BE477" i="2"/>
  <c r="BE479" i="2"/>
  <c r="BE481" i="2"/>
  <c r="BE495" i="2"/>
  <c r="BE501" i="2"/>
  <c r="BE507" i="2"/>
  <c r="BE511" i="2"/>
  <c r="BE519" i="2"/>
  <c r="BE527" i="2"/>
  <c r="BE537" i="2"/>
  <c r="BE557" i="2"/>
  <c r="BE580" i="2"/>
  <c r="BE586" i="2"/>
  <c r="BE590" i="2"/>
  <c r="BE605" i="2"/>
  <c r="BE628" i="2"/>
  <c r="BE630" i="2"/>
  <c r="BE635" i="2"/>
  <c r="BE645" i="2"/>
  <c r="BE653" i="2"/>
  <c r="BE128" i="3"/>
  <c r="BE138" i="3"/>
  <c r="BE144" i="3"/>
  <c r="BE164" i="3"/>
  <c r="J34" i="2"/>
  <c r="AW95" i="1" s="1"/>
  <c r="F36" i="3"/>
  <c r="BC96" i="1" s="1"/>
  <c r="F37" i="2"/>
  <c r="BD95" i="1" s="1"/>
  <c r="F36" i="2"/>
  <c r="BC95" i="1" s="1"/>
  <c r="F34" i="3"/>
  <c r="BA96" i="1" s="1"/>
  <c r="F37" i="3"/>
  <c r="BD96" i="1" s="1"/>
  <c r="F35" i="2"/>
  <c r="BB95" i="1" s="1"/>
  <c r="F35" i="3"/>
  <c r="BB96" i="1" s="1"/>
  <c r="F34" i="2"/>
  <c r="BA95" i="1" s="1"/>
  <c r="J34" i="3"/>
  <c r="AW96" i="1" s="1"/>
  <c r="R122" i="3" l="1"/>
  <c r="R121" i="3" s="1"/>
  <c r="P128" i="2"/>
  <c r="P127" i="2" s="1"/>
  <c r="AU95" i="1" s="1"/>
  <c r="R128" i="2"/>
  <c r="R127" i="2"/>
  <c r="T128" i="2"/>
  <c r="T127" i="2"/>
  <c r="T122" i="3"/>
  <c r="T121" i="3"/>
  <c r="P122" i="3"/>
  <c r="P121" i="3"/>
  <c r="AU96" i="1" s="1"/>
  <c r="BK128" i="2"/>
  <c r="J128" i="2" s="1"/>
  <c r="J97" i="2" s="1"/>
  <c r="BK647" i="2"/>
  <c r="J647" i="2"/>
  <c r="J106" i="2" s="1"/>
  <c r="BK122" i="3"/>
  <c r="J122" i="3" s="1"/>
  <c r="J97" i="3" s="1"/>
  <c r="F33" i="2"/>
  <c r="AZ95" i="1" s="1"/>
  <c r="BA94" i="1"/>
  <c r="AW94" i="1" s="1"/>
  <c r="AK30" i="1" s="1"/>
  <c r="BB94" i="1"/>
  <c r="W31" i="1"/>
  <c r="BC94" i="1"/>
  <c r="AY94" i="1"/>
  <c r="J33" i="3"/>
  <c r="AV96" i="1"/>
  <c r="AT96" i="1" s="1"/>
  <c r="BD94" i="1"/>
  <c r="W33" i="1" s="1"/>
  <c r="J33" i="2"/>
  <c r="AV95" i="1" s="1"/>
  <c r="AT95" i="1" s="1"/>
  <c r="F33" i="3"/>
  <c r="AZ96" i="1"/>
  <c r="BK127" i="2" l="1"/>
  <c r="J127" i="2" s="1"/>
  <c r="J96" i="2" s="1"/>
  <c r="BK121" i="3"/>
  <c r="J121" i="3"/>
  <c r="J96" i="3" s="1"/>
  <c r="AZ94" i="1"/>
  <c r="W29" i="1" s="1"/>
  <c r="AU94" i="1"/>
  <c r="W32" i="1"/>
  <c r="W30" i="1"/>
  <c r="AX94" i="1"/>
  <c r="AV94" i="1" l="1"/>
  <c r="AK29" i="1" s="1"/>
  <c r="J30" i="3"/>
  <c r="AG96" i="1" s="1"/>
  <c r="AN96" i="1" s="1"/>
  <c r="J30" i="2"/>
  <c r="AG95" i="1"/>
  <c r="AN95" i="1" s="1"/>
  <c r="J39" i="3" l="1"/>
  <c r="J39" i="2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<sst xmlns="http://schemas.openxmlformats.org/spreadsheetml/2006/main" count="5622" uniqueCount="984">
  <si>
    <t>Export Komplet</t>
  </si>
  <si>
    <t/>
  </si>
  <si>
    <t>2.0</t>
  </si>
  <si>
    <t>ZAMOK</t>
  </si>
  <si>
    <t>False</t>
  </si>
  <si>
    <t>{48b54ead-91fe-4254-bf06-d5ddbdc9061a}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</si>
  <si>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</si>
  <si>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</si>
  <si>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</si>
  <si>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</si>
  <si>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</si>
  <si>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</si>
  <si>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</si>
  <si>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</si>
  <si>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244-17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</si>
  <si>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</si>
  <si>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</si>
  <si>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Ulice Družstevní - rekonstrukce ulice - chodníků a vjezdů</t>
  </si>
  <si>
    <t>KSO:</t>
  </si>
  <si>
    <t>CC-CZ:</t>
  </si>
  <si>
    <t>Místo:</t>
  </si>
  <si>
    <t>Ústí nad Orlicí</t>
  </si>
  <si>
    <t>Datum:</t>
  </si>
  <si>
    <t>5. 11. 2019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</si>
  <si>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</si>
  <si>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</si>
  <si>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</si>
  <si>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</si>
  <si>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</si>
  <si>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</si>
  <si>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</si>
  <si>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28803736</t>
  </si>
  <si>
    <t>JDS projekt, s.r.o.</t>
  </si>
  <si>
    <t>True</t>
  </si>
  <si>
    <t>Zpracovatel:</t>
  </si>
  <si>
    <t>Suchánek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</si>
  <si>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</si>
  <si>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</si>
  <si>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</si>
  <si>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</si>
  <si>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</si>
  <si>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</si>
  <si>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</si>
  <si>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</si>
  <si>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</si>
  <si>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</si>
  <si>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</si>
  <si>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</si>
  <si>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</si>
  <si>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</si>
  <si>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</si>
  <si>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</si>
  <si>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</si>
  <si>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</si>
  <si>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</si>
  <si>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</si>
  <si>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</si>
  <si>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</si>
  <si>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</si>
  <si>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</si>
  <si>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</si>
  <si>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</si>
  <si>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</si>
  <si>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</si>
  <si>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</si>
  <si>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</si>
  <si>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</si>
  <si>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</si>
  <si>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</si>
  <si>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</si>
  <si>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</si>
  <si>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</si>
  <si>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</si>
  <si>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</si>
  <si>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</si>
  <si>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</si>
  <si>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</si>
  <si>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</si>
  <si>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</si>
  <si>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</si>
  <si>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</si>
  <si>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</si>
  <si>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</si>
  <si>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Pozemní komunikace</t>
  </si>
  <si>
    <t>STA</t>
  </si>
  <si>
    <t>1</t>
  </si>
  <si>
    <t>{041574a6-f976-49d7-bb81-7914d048c3fe}</t>
  </si>
  <si>
    <t>2</t>
  </si>
  <si>
    <t>001</t>
  </si>
  <si>
    <t>Vedlejší rozpočtové náklady</t>
  </si>
  <si>
    <t>{b4a0ea81-fc7f-46fd-b242-360a871c935b}</t>
  </si>
  <si>
    <t>KRYCÍ LIST SOUPISU PRACÍ</t>
  </si>
  <si>
    <t>Objekt:</t>
  </si>
  <si>
    <t>101 - Pozemní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</si>
  <si>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</si>
  <si>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</si>
  <si>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</si>
  <si>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</si>
  <si>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</si>
  <si>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</si>
  <si>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</si>
  <si>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</si>
  <si>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</si>
  <si>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</si>
  <si>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</si>
  <si>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</si>
  <si>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</si>
  <si>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</si>
  <si>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</si>
  <si>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</si>
  <si>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</si>
  <si>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</si>
  <si>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</si>
  <si>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</si>
  <si>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</si>
  <si>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</si>
  <si>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</si>
  <si>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</si>
  <si>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</si>
  <si>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</si>
  <si>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</si>
  <si>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</si>
  <si>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</si>
  <si>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</si>
  <si>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</si>
  <si>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</si>
  <si>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</si>
  <si>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</si>
  <si>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</si>
  <si>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</si>
  <si>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</si>
  <si>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</si>
  <si>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-1848237864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</si>
  <si>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</si>
  <si>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</si>
  <si>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</si>
  <si>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stávající chodníky v místech napojení</t>
  </si>
  <si>
    <t>6+13</t>
  </si>
  <si>
    <t>113106161</t>
  </si>
  <si>
    <t>Rozebrání dlažeb vozovek z drobných kostek s ložem z kameniva ručně</t>
  </si>
  <si>
    <t>2070403800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</si>
  <si>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</si>
  <si>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st. sjezdů</t>
  </si>
  <si>
    <t>5+8+2,75+5,5+6+8+7,5+7+5,5+5</t>
  </si>
  <si>
    <t>3</t>
  </si>
  <si>
    <t>113106171</t>
  </si>
  <si>
    <t>Rozebrání dlažeb vozovek ze zámkové dlažby s ložem z kameniva ručně</t>
  </si>
  <si>
    <t>-958546734</t>
  </si>
  <si>
    <t>Rozebrání dlažeb a dílců vozovek a ploch s přemístěním hmot na skládku na vzdálenost do 3 m nebo s naložením na dopravní prostředek, s jakoukoliv výplní spár ručně ze zámkové dlažby s ložem z kameniva</t>
  </si>
  <si>
    <t>st. soukromé sjezdy</t>
  </si>
  <si>
    <t>7+17</t>
  </si>
  <si>
    <t>překop v komunikaci bez očištění</t>
  </si>
  <si>
    <t>Součet</t>
  </si>
  <si>
    <t>113107221</t>
  </si>
  <si>
    <t>Odstranění podkladu z kameniva drceného tl 100 mm strojně pl přes 200 m2</t>
  </si>
  <si>
    <t>901005958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</si>
  <si>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</si>
  <si>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chodníků</t>
  </si>
  <si>
    <t>1307,7+19</t>
  </si>
  <si>
    <t>odečet budoucích sjezdů přes chodníky</t>
  </si>
  <si>
    <t>-145</t>
  </si>
  <si>
    <t>odečet varovných pásů ve sjezdech</t>
  </si>
  <si>
    <t>-37</t>
  </si>
  <si>
    <t>odečet vodících linií ve sjezdech</t>
  </si>
  <si>
    <t>-8,5</t>
  </si>
  <si>
    <t>5</t>
  </si>
  <si>
    <t>113107222</t>
  </si>
  <si>
    <t>Odstranění podkladu z kameniva drceného tl 200 mm strojně pl přes 200 m2</t>
  </si>
  <si>
    <t>684628074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</si>
  <si>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</si>
  <si>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odstranění podkladů ve sjezdech dle bud výměr</t>
  </si>
  <si>
    <t>145+37+8,5</t>
  </si>
  <si>
    <t>pod st. sjezdy v zeleném pásu st. sjezdy</t>
  </si>
  <si>
    <t>60,25+28+18</t>
  </si>
  <si>
    <t>6</t>
  </si>
  <si>
    <t>113107223</t>
  </si>
  <si>
    <t>Odstranění podkladu z kameniva drceného tl 300 mm strojně pl přes 200 m2</t>
  </si>
  <si>
    <t>1431381914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</si>
  <si>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</si>
  <si>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odstranění konstrukcí pod st. vozovkou</t>
  </si>
  <si>
    <t>2059+165</t>
  </si>
  <si>
    <t>7</t>
  </si>
  <si>
    <t>113107241</t>
  </si>
  <si>
    <t>Odstranění podkladu živičného tl 50 mm strojně pl přes 200 m2</t>
  </si>
  <si>
    <t>36740275</t>
  </si>
  <si>
    <t>Odstranění podkladů nebo krytů strojně plochy jednotlivě přes 200 m2 s přemístěním hmot na skládku na vzdálenost do 20 m nebo s naložením na dopravní prostředek živičných, o tl. vrstvy do 50 mm</t>
  </si>
  <si>
    <t>dotěžení živ. krytu po frézování</t>
  </si>
  <si>
    <t>2059</t>
  </si>
  <si>
    <t>8</t>
  </si>
  <si>
    <t>113107242</t>
  </si>
  <si>
    <t>Odstranění podkladu živičného tl 100 mm strojně pl přes 200 m2</t>
  </si>
  <si>
    <t>1213821526</t>
  </si>
  <si>
    <t>Odstranění podkladů nebo krytů strojně plochy jednotlivě přes 200 m2 s přemístěním hmot na skládku na vzdálenost do 20 m nebo s naložením na dopravní prostředek živičných, o tl. vrstvy přes 50 do 100 mm</t>
  </si>
  <si>
    <t>stávající chodníky</t>
  </si>
  <si>
    <t>2,1*91+2,05*112+2*139+1,75*138+1,75*210</t>
  </si>
  <si>
    <t>9</t>
  </si>
  <si>
    <t>113107243</t>
  </si>
  <si>
    <t>Odstranění podkladu živičného tl 150 mm strojně pl přes 200 m2</t>
  </si>
  <si>
    <t>-2065072097</t>
  </si>
  <si>
    <t>Odstranění podkladů nebo krytů strojně plochy jednotlivě přes 200 m2 s přemístěním hmot na skládku na vzdálenost do 20 m nebo s naložením na dopravní prostředek živičných, o tl. vrstvy přes 100 do 150 mm</t>
  </si>
  <si>
    <t>odstranění krytu mimo hl. trasu</t>
  </si>
  <si>
    <t>25+15+75+50</t>
  </si>
  <si>
    <t>10</t>
  </si>
  <si>
    <t>113107431</t>
  </si>
  <si>
    <t>Odstranění podkladu z betonu prostého tl 150 mm při překopech strojně pl do 15 m2</t>
  </si>
  <si>
    <t>813667216</t>
  </si>
  <si>
    <t>Odstranění podkladů nebo krytů při překopech inženýrských sítí s přemístěním hmot na skládku ve vzdálenosti do 3 m nebo s naložením na dopravní prostředek strojně plochy jednotlivě do 15 m2 z betonu prostého, o tl. vrstvy přes 100 do 150 mm</t>
  </si>
  <si>
    <t>st sjezdy</t>
  </si>
  <si>
    <t>6*3</t>
  </si>
  <si>
    <t>11</t>
  </si>
  <si>
    <t>113154364</t>
  </si>
  <si>
    <t>Frézování živičného krytu tl 100 mm pruh š 2 m pl do 10000 m2 s překážkami v trase</t>
  </si>
  <si>
    <t>-753421588</t>
  </si>
  <si>
    <t>Frézování živičného podkladu nebo krytu  s naložením na dopravní prostředek plochy přes 1 000 do 10 000 m2 s překážkami v trase pruhu šířky přes 1 m do 2 m, tloušťky vrstvy 100 mm</t>
  </si>
  <si>
    <t>odstranění krytu v hlavní trase</t>
  </si>
  <si>
    <t>5,8*355</t>
  </si>
  <si>
    <t>12</t>
  </si>
  <si>
    <t>113201111</t>
  </si>
  <si>
    <t>Vytrhání obrub chodníkových ležatých</t>
  </si>
  <si>
    <t>m</t>
  </si>
  <si>
    <t>-1603383839</t>
  </si>
  <si>
    <t>Vytrhání obrub  s vybouráním lože, s přemístěním hmot na skládku na vzdálenost do 3 m nebo s naložením na dopravní prostředek chodníkových ležatých</t>
  </si>
  <si>
    <t>žulové obrubníky OP3</t>
  </si>
  <si>
    <t>7+5</t>
  </si>
  <si>
    <t>13</t>
  </si>
  <si>
    <t>113202111</t>
  </si>
  <si>
    <t>Vytrhání obrub krajníků obrubníků stojatých</t>
  </si>
  <si>
    <t>-1694026518</t>
  </si>
  <si>
    <t>Vytrhání obrub  s vybouráním lože, s přemístěním hmot na skládku na vzdálenost do 3 m nebo s naložením na dopravní prostředek z krajníků nebo obrubníků stojatých</t>
  </si>
  <si>
    <t>žulový krajník OP6</t>
  </si>
  <si>
    <t>96,8+117+143+145+217</t>
  </si>
  <si>
    <t>betonových</t>
  </si>
  <si>
    <t>14</t>
  </si>
  <si>
    <t>113203111</t>
  </si>
  <si>
    <t>Vytrhání obrub z dlažebních kostek</t>
  </si>
  <si>
    <t>717306229</t>
  </si>
  <si>
    <t>Vytrhání obrub  s vybouráním lože, s přemístěním hmot na skládku na vzdálenost do 3 m nebo s naložením na dopravní prostředek z dlažebních kostek</t>
  </si>
  <si>
    <t>jako chdníkový obrubník v jedné řadě bez očištění</t>
  </si>
  <si>
    <t>200,5+2,2+133,5+1,5</t>
  </si>
  <si>
    <t>121101101</t>
  </si>
  <si>
    <t>Sejmutí ornice s přemístěním na vzdálenost do 50 m</t>
  </si>
  <si>
    <t>m3</t>
  </si>
  <si>
    <t>-1064041507</t>
  </si>
  <si>
    <t>Sejmutí ornice nebo lesní půdy  s vodorovným přemístěním na hromady v místě upotřebení nebo na dočasné či trvalé skládky se složením, na vzdálenost do 50 m</t>
  </si>
  <si>
    <t>v zeleném pásu</t>
  </si>
  <si>
    <t>2,5*(132+200)*0,1</t>
  </si>
  <si>
    <t>16</t>
  </si>
  <si>
    <t>122202201</t>
  </si>
  <si>
    <t>Odkopávky a prokopávky nezapažené pro silnice objemu do 100 m3 v hornině tř. 3</t>
  </si>
  <si>
    <t>1937659600</t>
  </si>
  <si>
    <t>Odkopávky a prokopávky nezapažené pro silnice  s přemístěním výkopku v příčných profilech na vzdálenost do 15 m nebo s naložením na dopravní prostředek v hornině tř. 3 do 100 m3</t>
  </si>
  <si>
    <t>odkopávky pro rozšíření silnice</t>
  </si>
  <si>
    <t>1*0,3*350</t>
  </si>
  <si>
    <t>odkopávky pro sjezdy přes zelenou plochu</t>
  </si>
  <si>
    <t>48*0,25</t>
  </si>
  <si>
    <t>17</t>
  </si>
  <si>
    <t>132201101</t>
  </si>
  <si>
    <t>Hloubení rýh š do 600 mm v hornině tř. 3 objemu do 100 m3</t>
  </si>
  <si>
    <t>608437537</t>
  </si>
  <si>
    <t>Hloubení zapažených i nezapažených rýh šířky do 600 mm  s urovnáním dna do předepsaného profilu a spádu v hornině tř. 3 do 100 m3</t>
  </si>
  <si>
    <t>výkop pro trativod</t>
  </si>
  <si>
    <t>0,2*350</t>
  </si>
  <si>
    <t>rýha pro trativody odvodnění sjezdů</t>
  </si>
  <si>
    <t>12*5*0,2*0,2</t>
  </si>
  <si>
    <t>18</t>
  </si>
  <si>
    <t>132201201</t>
  </si>
  <si>
    <t>Hloubení rýh š do 2000 mm v hornině tř. 3 objemu do 100 m3</t>
  </si>
  <si>
    <t>158126378</t>
  </si>
  <si>
    <t>Hloubení zapažených i nezapažených rýh šířky přes 600 do 2 000 mm  s urovnáním dna do předepsaného profilu a spádu v hornině tř. 3 do 100 m3</t>
  </si>
  <si>
    <t>kanalizační přípojka pro UV 50% v tř. 3</t>
  </si>
  <si>
    <t>46,1*1,1*1*0,5</t>
  </si>
  <si>
    <t>rozšíření výkopu v místě napojení a pro UV</t>
  </si>
  <si>
    <t>1*1*(1,8+2,5)*15</t>
  </si>
  <si>
    <t>19</t>
  </si>
  <si>
    <t>132301201</t>
  </si>
  <si>
    <t>Hloubení rýh š do 2000 mm v hornině tř. 4 objemu do 100 m3</t>
  </si>
  <si>
    <t>295730015</t>
  </si>
  <si>
    <t>Hloubení zapažených i nezapažených rýh šířky přes 600 do 2 000 mm  s urovnáním dna do předepsaného profilu a spádu v hornině tř. 4 do 100 m3</t>
  </si>
  <si>
    <t>20</t>
  </si>
  <si>
    <t>151101101</t>
  </si>
  <si>
    <t>Zřízení příložného pažení a rozepření stěn rýh hl do 2 m</t>
  </si>
  <si>
    <t>-714529908</t>
  </si>
  <si>
    <t>Zřízení pažení a rozepření stěn rýh pro podzemní vedení pro všechny šířky rýhy  příložné pro jakoukoliv mezerovitost, hloubky do 2 m</t>
  </si>
  <si>
    <t>46,1*2*1,5</t>
  </si>
  <si>
    <t>151101111</t>
  </si>
  <si>
    <t>Odstranění příložného pažení a rozepření stěn rýh hl do 2 m</t>
  </si>
  <si>
    <t>443603929</t>
  </si>
  <si>
    <t>Odstranění pažení a rozepření stěn rýh pro podzemní vedení s uložením materiálu na vzdálenost do 3 m od kraje výkopu příložné, hloubky do 2 m</t>
  </si>
  <si>
    <t>22</t>
  </si>
  <si>
    <t>161101101</t>
  </si>
  <si>
    <t>Svislé přemístění výkopku z horniny tř. 1 až 4 hl výkopu do 2,5 m</t>
  </si>
  <si>
    <t>-1476027744</t>
  </si>
  <si>
    <t>Svislé přemístění výkopku  bez naložení do dopravní nádoby avšak s vyprázdněním dopravní nádoby na hromadu nebo do dopravního prostředku z horniny tř. 1 až 4, při hloubce výkopu přes 1 do 2,5 m</t>
  </si>
  <si>
    <t>89,855*2</t>
  </si>
  <si>
    <t>23</t>
  </si>
  <si>
    <t>162701104</t>
  </si>
  <si>
    <t>Vodorovné přemístění do 9000 m výkopku/sypaniny z horniny tř. 1 až 4</t>
  </si>
  <si>
    <t>-146411717</t>
  </si>
  <si>
    <t>Vodorovné přemístění výkopku nebo sypaniny po suchu  na obvyklém dopravním prostředku, bez naložení výkopku, avšak se složením bez rozhrnutí z horniny tř. 1 až 4 na vzdálenost přes 8 000 do 9 000 m</t>
  </si>
  <si>
    <t>117+72,4+179,71</t>
  </si>
  <si>
    <t>24</t>
  </si>
  <si>
    <t>171201201</t>
  </si>
  <si>
    <t>Uložení sypaniny na skládky</t>
  </si>
  <si>
    <t>537122639</t>
  </si>
  <si>
    <t>Uložení sypaniny  na skládky</t>
  </si>
  <si>
    <t>25</t>
  </si>
  <si>
    <t>171201211</t>
  </si>
  <si>
    <t>Poplatek za uložení stavebního odpadu - zeminy a kameniva na skládce</t>
  </si>
  <si>
    <t>t</t>
  </si>
  <si>
    <t>1239412529</t>
  </si>
  <si>
    <t>Poplatek za uložení stavebního odpadu na skládce (skládkovné) zeminy a kameniva zatříděného do Katalogu odpadů pod kódem 170 504</t>
  </si>
  <si>
    <t>369,1*1,67</t>
  </si>
  <si>
    <t>26</t>
  </si>
  <si>
    <t>174101101</t>
  </si>
  <si>
    <t>Zásyp jam, šachet rýh nebo kolem objektů sypaninou se zhutněním</t>
  </si>
  <si>
    <t>-1733078554</t>
  </si>
  <si>
    <t>Zásyp sypaninou z jakékoliv horniny  s uložením výkopku ve vrstvách se zhutněním jam, šachet, rýh nebo kolem objektů v těchto vykopávkách</t>
  </si>
  <si>
    <t>potrubí kanalizačních přípojek</t>
  </si>
  <si>
    <t>46,1*1*0,6</t>
  </si>
  <si>
    <t>rozšíření výkopů v místech napojení a obsyp UV</t>
  </si>
  <si>
    <t>27</t>
  </si>
  <si>
    <t>M</t>
  </si>
  <si>
    <t>58337600</t>
  </si>
  <si>
    <t>štěrkopísek (kačírek) frakce 0/45</t>
  </si>
  <si>
    <t>-2138426806</t>
  </si>
  <si>
    <t>92,16*2 'Přepočtené koeficientem množství</t>
  </si>
  <si>
    <t>28</t>
  </si>
  <si>
    <t>175151101</t>
  </si>
  <si>
    <t>Obsypání potrubí strojně sypaninou bez prohození, uloženou do 3 m</t>
  </si>
  <si>
    <t>552352066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</si>
  <si>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</si>
  <si>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potrubí přípojek od UV</t>
  </si>
  <si>
    <t>46,1*1*0,3</t>
  </si>
  <si>
    <t>29</t>
  </si>
  <si>
    <t>58337310</t>
  </si>
  <si>
    <t>štěrkopísek frakce 0/4</t>
  </si>
  <si>
    <t>-1878423339</t>
  </si>
  <si>
    <t>13,83*2 'Přepočtené koeficientem množství</t>
  </si>
  <si>
    <t>30</t>
  </si>
  <si>
    <t>181301101</t>
  </si>
  <si>
    <t>Rozprostření ornice tl vrstvy do 100 mm pl do 500 m2 v rovině nebo ve svahu do 1:5</t>
  </si>
  <si>
    <t>-648186072</t>
  </si>
  <si>
    <t>Rozprostření a urovnání ornice v rovině nebo ve svahu sklonu do 1:5 při souvislé ploše do 500 m2, tl. vrstvy do 100 mm</t>
  </si>
  <si>
    <t>448</t>
  </si>
  <si>
    <t>31</t>
  </si>
  <si>
    <t>181411131</t>
  </si>
  <si>
    <t>Založení parkového trávníku výsevem plochy do 1000 m2 v rovině a ve svahu do 1:5</t>
  </si>
  <si>
    <t>1705615858</t>
  </si>
  <si>
    <t>Založení trávníku na půdě předem připravené plochy do 1000 m2 výsevem včetně utažení parkového v rovině nebo na svahu do 1:5</t>
  </si>
  <si>
    <t>32</t>
  </si>
  <si>
    <t>00572410</t>
  </si>
  <si>
    <t>osivo směs travní parková</t>
  </si>
  <si>
    <t>kg</t>
  </si>
  <si>
    <t>6218092</t>
  </si>
  <si>
    <t>448*0,035 'Přepočtené koeficientem množství</t>
  </si>
  <si>
    <t>33</t>
  </si>
  <si>
    <t>181951102</t>
  </si>
  <si>
    <t>Úprava pláně v hornině tř. 1 až 4 se zhutněním</t>
  </si>
  <si>
    <t>457535179</t>
  </si>
  <si>
    <t>Úprava pláně vyrovnáním výškových rozdílů  v hornině tř. 1 až 4 se zhutněním</t>
  </si>
  <si>
    <t xml:space="preserve">živičná vozovka </t>
  </si>
  <si>
    <t>1608</t>
  </si>
  <si>
    <t>rozšíření pod obrubami</t>
  </si>
  <si>
    <t>0,5*(106+124+148+145+225)</t>
  </si>
  <si>
    <t>934+32</t>
  </si>
  <si>
    <t>sjezdů</t>
  </si>
  <si>
    <t>296,75+48</t>
  </si>
  <si>
    <t>parkovací záliv + sjezdy</t>
  </si>
  <si>
    <t>338+251</t>
  </si>
  <si>
    <t>34</t>
  </si>
  <si>
    <t>182201101</t>
  </si>
  <si>
    <t>Svahování násypů</t>
  </si>
  <si>
    <t>-1199637329</t>
  </si>
  <si>
    <t>Svahování trvalých svahů do projektovaných profilů  s potřebným přemístěním výkopku při svahování násypů v jakékoliv hornině</t>
  </si>
  <si>
    <t>Zakládání</t>
  </si>
  <si>
    <t>35</t>
  </si>
  <si>
    <t>212752311</t>
  </si>
  <si>
    <t>Trativod z drenážních trubek plastových tuhých DN 100 mm včetně lože otevřený výkop</t>
  </si>
  <si>
    <t>1368710323</t>
  </si>
  <si>
    <t>Trativody z drenážních trubek se zřízením štěrkopískového lože pod trubky a s jejich obsypem v průměrném celkovém množství do 0,15 m3/m v otevřeném výkopu z trubek plastových tuhých SN 8 DN 100</t>
  </si>
  <si>
    <t>podél komunikace s napojením do UV</t>
  </si>
  <si>
    <t>350</t>
  </si>
  <si>
    <t>zasakování odvodnění sjezdů 12ks * 5m</t>
  </si>
  <si>
    <t>12*5</t>
  </si>
  <si>
    <t>36</t>
  </si>
  <si>
    <t>28611223</t>
  </si>
  <si>
    <t>trubka PVC drenážní flexibilní D 100mm</t>
  </si>
  <si>
    <t>-375147238</t>
  </si>
  <si>
    <t>410*1,093 'Přepočtené koeficientem množství</t>
  </si>
  <si>
    <t>37</t>
  </si>
  <si>
    <t>212972112</t>
  </si>
  <si>
    <t>Opláštění drenážních trub filtrační textilií DN 100</t>
  </si>
  <si>
    <t>-1252812434</t>
  </si>
  <si>
    <t>38</t>
  </si>
  <si>
    <t>215901101</t>
  </si>
  <si>
    <t>Zhutnění podloží z hornin soudržných do 92% PS nebo nesoudržných sypkých I(d) do 0,8</t>
  </si>
  <si>
    <t>1532452829</t>
  </si>
  <si>
    <t>Zhutnění podloží pod násypy z rostlé horniny tř. 1 až 4  z hornin soudružných do 92 % PS a nesoudržných sypkých relativní ulehlosti I(d) do 0,8</t>
  </si>
  <si>
    <t>zahutnění rýh kanalizačních přípojek a pod UV</t>
  </si>
  <si>
    <t>46,1*1,1</t>
  </si>
  <si>
    <t>1,5*1*15</t>
  </si>
  <si>
    <t>Vodorovné konstrukce</t>
  </si>
  <si>
    <t>39</t>
  </si>
  <si>
    <t>451572111</t>
  </si>
  <si>
    <t>Lože pod potrubí otevřený výkop z kameniva drobného těženého</t>
  </si>
  <si>
    <t>-1146336317</t>
  </si>
  <si>
    <t>Lože pod potrubí, stoky a drobné objekty v otevřeném výkopu z kameniva drobného těženého 0 až 4 mm</t>
  </si>
  <si>
    <t>46,1*1*0,1</t>
  </si>
  <si>
    <t>Komunikace pozemní</t>
  </si>
  <si>
    <t>40</t>
  </si>
  <si>
    <t>564251111</t>
  </si>
  <si>
    <t>Podklad nebo podsyp ze štěrkopísku ŠP tl 150 mm</t>
  </si>
  <si>
    <t>-1815675876</t>
  </si>
  <si>
    <t>Podklad nebo podsyp ze štěrkopísku ŠP  s rozprostřením, vlhčením a zhutněním, po zhutnění tl. 150 mm</t>
  </si>
  <si>
    <t>lože pod parkovací záliv</t>
  </si>
  <si>
    <t>41</t>
  </si>
  <si>
    <t>564751111</t>
  </si>
  <si>
    <t>Podklad z kameniva hrubého drceného vel. 32-63 mm tl 150 mm</t>
  </si>
  <si>
    <t>50436518</t>
  </si>
  <si>
    <t>Podklad nebo kryt z kameniva hrubého drceného  vel. 32-63 mm s rozprostřením a zhutněním, po zhutnění tl. 150 mm</t>
  </si>
  <si>
    <t>pouze při nevyhovující únosnosti zemní pláně - náhrada za ŠP!</t>
  </si>
  <si>
    <t>42</t>
  </si>
  <si>
    <t>564761111</t>
  </si>
  <si>
    <t>Podklad z kameniva hrubého drceného vel. 32-63 mm tl 200 mm</t>
  </si>
  <si>
    <t>1330957304</t>
  </si>
  <si>
    <t>Podklad nebo kryt z kameniva hrubého drceného  vel. 32-63 mm s rozprostřením a zhutněním, po zhutnění tl. 200 mm</t>
  </si>
  <si>
    <t>pouze při nevyhovující únosnosti zemní pláně - náhrada za ŠD!</t>
  </si>
  <si>
    <t>pod živicí + obruby</t>
  </si>
  <si>
    <t>v místech nového chodníku (kde nebyla konstrukce)</t>
  </si>
  <si>
    <t>8*3</t>
  </si>
  <si>
    <t>43</t>
  </si>
  <si>
    <t>564811111</t>
  </si>
  <si>
    <t>Podklad ze štěrkodrtě ŠD tl 50 mm</t>
  </si>
  <si>
    <t>117345307</t>
  </si>
  <si>
    <t>Podklad ze štěrkodrti ŠD  s rozprostřením a zhutněním, po zhutnění tl. 50 mm</t>
  </si>
  <si>
    <t>v ploše st chodníků mimo sjezdy</t>
  </si>
  <si>
    <t>vyrovnání po odtěžení st. asf. krytu v prům tl.</t>
  </si>
  <si>
    <t>44</t>
  </si>
  <si>
    <t>564831111</t>
  </si>
  <si>
    <t>Podklad ze štěrkodrtě ŠD tl 100 mm</t>
  </si>
  <si>
    <t>1153642372</t>
  </si>
  <si>
    <t>Podklad ze štěrkodrti ŠD  s rozprostřením a zhutněním, po zhutnění tl. 100 mm</t>
  </si>
  <si>
    <t>ve sjezdech v chodníchích</t>
  </si>
  <si>
    <t>sjezdy přes zelenou plochu</t>
  </si>
  <si>
    <t>48</t>
  </si>
  <si>
    <t>45</t>
  </si>
  <si>
    <t>564861111</t>
  </si>
  <si>
    <t>Podklad ze štěrkodrtě ŠD tl 200 mm</t>
  </si>
  <si>
    <t>-1649957166</t>
  </si>
  <si>
    <t>Podklad ze štěrkodrti ŠD  s rozprostřením a zhutněním, po zhutnění tl. 200 mm</t>
  </si>
  <si>
    <t>46</t>
  </si>
  <si>
    <t>565155111</t>
  </si>
  <si>
    <t>Asfaltový beton vrstva podkladní ACP 16 (obalované kamenivo OKS) tl 70 mm š do 3 m</t>
  </si>
  <si>
    <t>-906544220</t>
  </si>
  <si>
    <t>Asfaltový beton vrstva podkladní ACP 16 (obalované kamenivo střednězrnné - OKS)  s rozprostřením a zhutněním v pruhu šířky do 3 m, po zhutnění tl. 70 mm</t>
  </si>
  <si>
    <t>47</t>
  </si>
  <si>
    <t>567122111</t>
  </si>
  <si>
    <t>Podklad ze směsi stmelené cementem SC C 8/10 (KSC I) tl 120 mm</t>
  </si>
  <si>
    <t>2113041850</t>
  </si>
  <si>
    <t>Podklad ze směsi stmelené cementem SC bez dilatačních spár, s rozprostřením a zhutněním SC C 8/10 (KSC I), po zhutnění tl. 120 mm</t>
  </si>
  <si>
    <t>lože pod parkovací záliv vč. sjezdů</t>
  </si>
  <si>
    <t>567122112</t>
  </si>
  <si>
    <t>Podklad ze směsi stmelené cementem SC C 8/10 (KSC I) tl 130 mm</t>
  </si>
  <si>
    <t>1816651506</t>
  </si>
  <si>
    <t>Podklad ze směsi stmelené cementem SC bez dilatačních spár, s rozprostřením a zhutněním SC C 8/10 (KSC I), po zhutnění tl. 130 mm</t>
  </si>
  <si>
    <t>pod živicí</t>
  </si>
  <si>
    <t>49</t>
  </si>
  <si>
    <t>573231106</t>
  </si>
  <si>
    <t>Postřik živičný spojovací ze silniční emulze v množství 0,30 kg/m2</t>
  </si>
  <si>
    <t>-862056531</t>
  </si>
  <si>
    <t>Postřik spojovací PS bez posypu kamenivem ze silniční emulze, v množství 0,30 kg/m2</t>
  </si>
  <si>
    <t>50</t>
  </si>
  <si>
    <t>577134211</t>
  </si>
  <si>
    <t>Asfaltový beton vrstva obrusná ACO 11 (ABS) tř. II tl 40 mm š do 3 m z nemodifikovaného asfaltu</t>
  </si>
  <si>
    <t>-1306289509</t>
  </si>
  <si>
    <t>Asfaltový beton vrstva obrusná ACO 11 (ABS)  s rozprostřením a se zhutněním z nemodifikovaného asfaltu v pruhu šířky do 3 m tř. II, po zhutnění tl. 40 mm</t>
  </si>
  <si>
    <t>51</t>
  </si>
  <si>
    <t>596211112</t>
  </si>
  <si>
    <t>Kladení zámkové dlažby komunikací pro pěší tl 60 mm skupiny A pl do 300 m2</t>
  </si>
  <si>
    <t>1163546969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</si>
  <si>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</si>
  <si>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chodníky + varovné pásy</t>
  </si>
  <si>
    <t>52</t>
  </si>
  <si>
    <t>59245018</t>
  </si>
  <si>
    <t>dlažba skladebná betonová 200x100x60mm přírodní</t>
  </si>
  <si>
    <t>-974278750</t>
  </si>
  <si>
    <t>1307,7*1,02</t>
  </si>
  <si>
    <t>53</t>
  </si>
  <si>
    <t>59245006</t>
  </si>
  <si>
    <t>dlažba skladebná betonová pro nevidomé 200x100x60mm barevná</t>
  </si>
  <si>
    <t>-2006083035</t>
  </si>
  <si>
    <t>19*1,05</t>
  </si>
  <si>
    <t>54</t>
  </si>
  <si>
    <t>596211114</t>
  </si>
  <si>
    <t>Příplatek za kombinaci dvou barev u kladení betonových dlažeb komunikací pro pěší tl 60 mm skupiny A</t>
  </si>
  <si>
    <t>1440191396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</si>
  <si>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</si>
  <si>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55</t>
  </si>
  <si>
    <t>596212211</t>
  </si>
  <si>
    <t>Kladení zámkové dlažby pozemních komunikací tl 80 mm skupiny A pl do 100 m2</t>
  </si>
  <si>
    <t>-200500798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</si>
  <si>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</si>
  <si>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parkovací záliv vč. sjezdů</t>
  </si>
  <si>
    <t>56</t>
  </si>
  <si>
    <t>59245017</t>
  </si>
  <si>
    <t>dlažba skladebná betonová 100x100x80mm přírodní</t>
  </si>
  <si>
    <t>-868856866</t>
  </si>
  <si>
    <t>338*1,02</t>
  </si>
  <si>
    <t>57</t>
  </si>
  <si>
    <t>59245009</t>
  </si>
  <si>
    <t>dlažba skladebná betonová 100x100x80mm barevná</t>
  </si>
  <si>
    <t>1911509404</t>
  </si>
  <si>
    <t>145*1,02</t>
  </si>
  <si>
    <t>48*1,05</t>
  </si>
  <si>
    <t>251*1,02</t>
  </si>
  <si>
    <t>58</t>
  </si>
  <si>
    <t>592x0514</t>
  </si>
  <si>
    <t>dlažba skladebná betonová pro nevidomé barevná 200x100x80mm</t>
  </si>
  <si>
    <t>1107996861</t>
  </si>
  <si>
    <t>dlažba skladebná betonová pro nevidomé barevná</t>
  </si>
  <si>
    <t>37*1,05</t>
  </si>
  <si>
    <t>59</t>
  </si>
  <si>
    <t>596841220</t>
  </si>
  <si>
    <t>Kladení betonové dlažby komunikací pro pěší do lože z cement malty vel do 0,25 m2 plochy do 50 m2</t>
  </si>
  <si>
    <t>369462738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</si>
  <si>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</si>
  <si>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kladení umělé vodící linie</t>
  </si>
  <si>
    <t>60</t>
  </si>
  <si>
    <t>592x5321</t>
  </si>
  <si>
    <t>Dlažba skladebná betonová 40x40x8,0cm barevná s drážkovou úpravou pro vytvoření umělé vodící linie</t>
  </si>
  <si>
    <t>-1376998011</t>
  </si>
  <si>
    <t>45*1,02 'Přepočtené koeficientem množství</t>
  </si>
  <si>
    <t>61</t>
  </si>
  <si>
    <t>599141111</t>
  </si>
  <si>
    <t>Vyplnění spár mezi silničními dílci živičnou zálivkou</t>
  </si>
  <si>
    <t>517543361</t>
  </si>
  <si>
    <t>Vyplnění spár mezi silničními dílci jakékoliv tloušťky  živičnou zálivkou</t>
  </si>
  <si>
    <t>doplnění podél vodídích proužků nebo obrubníků</t>
  </si>
  <si>
    <t>mimo napojení na st. živice</t>
  </si>
  <si>
    <t>106+124+148+145+225</t>
  </si>
  <si>
    <t>Trubní vedení</t>
  </si>
  <si>
    <t>62</t>
  </si>
  <si>
    <t>817354111</t>
  </si>
  <si>
    <t>Montáž betonových útesů s hrdlem DN 200</t>
  </si>
  <si>
    <t>kus</t>
  </si>
  <si>
    <t>-2098897351</t>
  </si>
  <si>
    <t>Montáž betonových útesů s hrdlem  na potrubí betonovém a železobetonovém DN 200</t>
  </si>
  <si>
    <t>pro napojení kanalizační přípojky od UV</t>
  </si>
  <si>
    <t>63</t>
  </si>
  <si>
    <t>282x001</t>
  </si>
  <si>
    <t>Dodatečná odbočka DN200 schválená provozovatelem kanalizace</t>
  </si>
  <si>
    <t>-1012117411</t>
  </si>
  <si>
    <t>dodatečná odbočka DN200 pro vložení do navrtávky potrubí schválená provozovatelem</t>
  </si>
  <si>
    <t>64</t>
  </si>
  <si>
    <t>871355221</t>
  </si>
  <si>
    <t>Kanalizační potrubí z tvrdého PVC jednovrstvé tuhost třídy SN8 DN 200</t>
  </si>
  <si>
    <t>1144133968</t>
  </si>
  <si>
    <t>Kanalizační potrubí z tvrdého PVC v otevřeném výkopu ve sklonu do 20 %, hladkého plnostěnného jednovrstvého, tuhost třídy SN 8 DN 200</t>
  </si>
  <si>
    <t>65</t>
  </si>
  <si>
    <t>877265211</t>
  </si>
  <si>
    <t>Montáž tvarovek z tvrdého PVC-systém KG nebo z polypropylenu-systém KG 2000 jednoosé DN 110</t>
  </si>
  <si>
    <t>844374510</t>
  </si>
  <si>
    <t>Montáž tvarovek na kanalizačním potrubí z trub z plastu  z tvrdého PVC nebo z polypropylenu v otevřeném výkopu jednoosých DN 110</t>
  </si>
  <si>
    <t>napojení drenáží odvodnění sjezdů a zaslepení konce drenáží</t>
  </si>
  <si>
    <t>12+12</t>
  </si>
  <si>
    <t>66</t>
  </si>
  <si>
    <t>28611966</t>
  </si>
  <si>
    <t>přesuvka kanalizační PP KG DN 110</t>
  </si>
  <si>
    <t>774167176</t>
  </si>
  <si>
    <t>67</t>
  </si>
  <si>
    <t>28611718</t>
  </si>
  <si>
    <t>víčko kanalizace plastové KG DN 110</t>
  </si>
  <si>
    <t>-539600287</t>
  </si>
  <si>
    <t>68</t>
  </si>
  <si>
    <t>877355211</t>
  </si>
  <si>
    <t>Montáž tvarovek z tvrdého PVC-systém KG nebo z polypropylenu-systém KG 2000 jednoosé DN 200</t>
  </si>
  <si>
    <t>-1751964488</t>
  </si>
  <si>
    <t>Montáž tvarovek na kanalizačním potrubí z trub z plastu  z tvrdého PVC nebo z polypropylenu v otevřeném výkopu jednoosých DN 200</t>
  </si>
  <si>
    <t>69</t>
  </si>
  <si>
    <t>28611364</t>
  </si>
  <si>
    <t>koleno kanalizace PVC KG 200x15°</t>
  </si>
  <si>
    <t>-1251743370</t>
  </si>
  <si>
    <t>70</t>
  </si>
  <si>
    <t>28611712</t>
  </si>
  <si>
    <t>nalepovací hrdlo samostatné kanalizace plastové KG DN 200</t>
  </si>
  <si>
    <t>-1268319335</t>
  </si>
  <si>
    <t>71</t>
  </si>
  <si>
    <t>28611366</t>
  </si>
  <si>
    <t>koleno kanalizace PVC KG 200x45°</t>
  </si>
  <si>
    <t>-1308582079</t>
  </si>
  <si>
    <t>72</t>
  </si>
  <si>
    <t>895941111</t>
  </si>
  <si>
    <t>Zřízení vpusti kanalizační uliční z betonových dílců typ UV-50 normální</t>
  </si>
  <si>
    <t>266455846</t>
  </si>
  <si>
    <t>Zřízení vpusti kanalizační  uliční z betonových dílců typ UV-50 normální</t>
  </si>
  <si>
    <t>73</t>
  </si>
  <si>
    <t>59223820</t>
  </si>
  <si>
    <t>vpusť uliční skruž betonová 290x500x50mm s osazením na kalový koš pro těžké naplaveniny</t>
  </si>
  <si>
    <t>516441006</t>
  </si>
  <si>
    <t>74</t>
  </si>
  <si>
    <t>59223824</t>
  </si>
  <si>
    <t>vpusť uliční skruž betonová 590x500x50mm s výtokem (bez vložky)</t>
  </si>
  <si>
    <t>-1137242947</t>
  </si>
  <si>
    <t>75</t>
  </si>
  <si>
    <t>59223823</t>
  </si>
  <si>
    <t>vpusť uliční dno betonové 626x495x50mm</t>
  </si>
  <si>
    <t>-1037929740</t>
  </si>
  <si>
    <t>76</t>
  </si>
  <si>
    <t>59223821</t>
  </si>
  <si>
    <t>vpusť uliční prstenec betonový 180x660x100mm</t>
  </si>
  <si>
    <t>-1486962204</t>
  </si>
  <si>
    <t>77</t>
  </si>
  <si>
    <t>59223825</t>
  </si>
  <si>
    <t>vpusť uliční skruž betonová 290x500x50mm</t>
  </si>
  <si>
    <t>884113601</t>
  </si>
  <si>
    <t>78</t>
  </si>
  <si>
    <t>28661789</t>
  </si>
  <si>
    <t>koš kalový ocelový pro silniční vpusť 425mm vč. madla</t>
  </si>
  <si>
    <t>932986920</t>
  </si>
  <si>
    <t>79</t>
  </si>
  <si>
    <t>899204112</t>
  </si>
  <si>
    <t>Osazení mříží litinových včetně rámů a košů na bahno pro třídu zatížení D400, E600</t>
  </si>
  <si>
    <t>-1763376546</t>
  </si>
  <si>
    <t>80</t>
  </si>
  <si>
    <t>55242320</t>
  </si>
  <si>
    <t>mříž vtoková litinová plochá 500x500mm</t>
  </si>
  <si>
    <t>-1697928118</t>
  </si>
  <si>
    <t>81</t>
  </si>
  <si>
    <t>899332111</t>
  </si>
  <si>
    <t>Výšková úprava uličního vstupu nebo vpusti do 200 mm snížením poklopu</t>
  </si>
  <si>
    <t>1941433076</t>
  </si>
  <si>
    <t>Výšková úprava uličního vstupu nebo vpusti do 200 mm  snížením poklopu</t>
  </si>
  <si>
    <t>82</t>
  </si>
  <si>
    <t>899431111</t>
  </si>
  <si>
    <t>Výšková úprava uličního vstupu nebo vpusti do 200 mm zvýšením krycího hrnce, šoupěte nebo hydrantu</t>
  </si>
  <si>
    <t>-1590090047</t>
  </si>
  <si>
    <t>Výšková úprava uličního vstupu nebo vpusti do 200 mm  zvýšením krycího hrnce, šoupěte nebo hydrantu bez úpravy armatur</t>
  </si>
  <si>
    <t>83</t>
  </si>
  <si>
    <t>899x001</t>
  </si>
  <si>
    <t>M+D zvýšení úprava hydrantu s doplněním TP kusu</t>
  </si>
  <si>
    <t>soubor</t>
  </si>
  <si>
    <t>-750295760</t>
  </si>
  <si>
    <t>včetně zemních prací</t>
  </si>
  <si>
    <t>předpoklad zvýšení TP kus DL.200-300mm</t>
  </si>
  <si>
    <t>hydrant nadzemní nebo podzemní</t>
  </si>
  <si>
    <t>komplet vč. osazení poklopů</t>
  </si>
  <si>
    <t>Ostatní konstrukce a práce, bourání</t>
  </si>
  <si>
    <t>84</t>
  </si>
  <si>
    <t>914111111</t>
  </si>
  <si>
    <t>Montáž svislé dopravní značky do velikosti 1 m2 objímkami na sloupek nebo konzolu</t>
  </si>
  <si>
    <t>1199116181</t>
  </si>
  <si>
    <t>Montáž svislé dopravní značky základní  velikosti do 1 m2 objímkami na sloupky nebo konzoly</t>
  </si>
  <si>
    <t>85</t>
  </si>
  <si>
    <t>40444110</t>
  </si>
  <si>
    <t>značka dopravní svislá zákazová B FeZn JAC 700mm</t>
  </si>
  <si>
    <t>-2032548442</t>
  </si>
  <si>
    <t>86</t>
  </si>
  <si>
    <t>40444230</t>
  </si>
  <si>
    <t>značka dopravní svislá FeZn NK 500x500mm</t>
  </si>
  <si>
    <t>796422324</t>
  </si>
  <si>
    <t>87</t>
  </si>
  <si>
    <t>40444290</t>
  </si>
  <si>
    <t>značka dopravní svislá FeZn NK 700x200mm</t>
  </si>
  <si>
    <t>-318749315</t>
  </si>
  <si>
    <t>88</t>
  </si>
  <si>
    <t>914511112</t>
  </si>
  <si>
    <t>Montáž sloupku dopravních značek délky do 3,5 m s betonovým základem a patkou</t>
  </si>
  <si>
    <t>1006582538</t>
  </si>
  <si>
    <t>Montáž sloupku dopravních značek  délky do 3,5 m do hliníkové patky</t>
  </si>
  <si>
    <t>89</t>
  </si>
  <si>
    <t>40445225</t>
  </si>
  <si>
    <t>sloupek pro dopravní značku Zn D 60mm v 3,5m</t>
  </si>
  <si>
    <t>145581218</t>
  </si>
  <si>
    <t>90</t>
  </si>
  <si>
    <t>40445240</t>
  </si>
  <si>
    <t>patka pro sloupek Al D 60mm</t>
  </si>
  <si>
    <t>147852991</t>
  </si>
  <si>
    <t>91</t>
  </si>
  <si>
    <t>40445256</t>
  </si>
  <si>
    <t>svorka upínací na sloupek dopravní značky D 60mm</t>
  </si>
  <si>
    <t>-517719690</t>
  </si>
  <si>
    <t>92</t>
  </si>
  <si>
    <t>40445253</t>
  </si>
  <si>
    <t>víčko plastové na sloupek D 60mm</t>
  </si>
  <si>
    <t>-308447774</t>
  </si>
  <si>
    <t>93</t>
  </si>
  <si>
    <t>915111112</t>
  </si>
  <si>
    <t>Vodorovné dopravní značení dělící čáry souvislé š 125 mm retroreflexní bílá barva</t>
  </si>
  <si>
    <t>381164702</t>
  </si>
  <si>
    <t>Vodorovné dopravní značení stříkané barvou  dělící čára šířky 125 mm souvislá bílá retroreflexní</t>
  </si>
  <si>
    <t>94</t>
  </si>
  <si>
    <t>915121121</t>
  </si>
  <si>
    <t>Vodorovné dopravní značení vodící čáry přerušované š 250 mm základní bílá barva</t>
  </si>
  <si>
    <t>-497591062</t>
  </si>
  <si>
    <t>Vodorovné dopravní značení stříkané barvou  vodící čára bílá šířky 250 mm přerušovaná základní</t>
  </si>
  <si>
    <t>95</t>
  </si>
  <si>
    <t>915231112</t>
  </si>
  <si>
    <t>Vodorovné dopravní značení přechody pro chodce, šipky, symboly retroreflexní bílý plast</t>
  </si>
  <si>
    <t>1360002033</t>
  </si>
  <si>
    <t>Vodorovné dopravní značení stříkaným plastem  přechody pro chodce, šipky, symboly nápisy bílé retroreflexní</t>
  </si>
  <si>
    <t>protisměrný pás pro cyklisty symnol a šipky, pruh 350m</t>
  </si>
  <si>
    <t>odhad plochy m2</t>
  </si>
  <si>
    <t>96</t>
  </si>
  <si>
    <t>915491211</t>
  </si>
  <si>
    <t>Osazení vodícího proužku z betonových desek do betonového lože tl do 100 mm š proužku 250 mm</t>
  </si>
  <si>
    <t>571329440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</si>
  <si>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</si>
  <si>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97</t>
  </si>
  <si>
    <t>592x02212</t>
  </si>
  <si>
    <t>Vodící proužek betonový z bílého betonu 500x250x100mm</t>
  </si>
  <si>
    <t>ks</t>
  </si>
  <si>
    <t>-1092469321</t>
  </si>
  <si>
    <t>748*2,02 'Přepočtené koeficientem množství</t>
  </si>
  <si>
    <t>98</t>
  </si>
  <si>
    <t>915499211</t>
  </si>
  <si>
    <t>Příplatek ZKD 10 mm přes 100 mm tl lože u osazení vodícího proužku š 250 mm</t>
  </si>
  <si>
    <t>1283985467</t>
  </si>
  <si>
    <t>Osazení vodicího proužku z betonových prefabrikovaných desek tl. do 120 mm Příplatek k ceně za každých dalších i započatých 10 mm tloušťky podkladní vrstvy z betonu prostého přes 100 mm šířka proužku 250 mm</t>
  </si>
  <si>
    <t>748*5 'Přepočtené koeficientem množství</t>
  </si>
  <si>
    <t>99</t>
  </si>
  <si>
    <t>916131213</t>
  </si>
  <si>
    <t>Osazení silničního obrubníku betonového stojatého s boční opěrou do lože z betonu prostého</t>
  </si>
  <si>
    <t>-496989074</t>
  </si>
  <si>
    <t>Osazení silničního obrubníku betonového se zřízením lože, s vyplněním a zatřením spár cementovou maltou stojatého s boční opěrou z betonu prostého, do lože z betonu prostého</t>
  </si>
  <si>
    <t>100</t>
  </si>
  <si>
    <t>59217023</t>
  </si>
  <si>
    <t>obrubník betonový chodníkový 1000x150x250mm</t>
  </si>
  <si>
    <t>-478005142</t>
  </si>
  <si>
    <t>obruby</t>
  </si>
  <si>
    <t>748*1,02</t>
  </si>
  <si>
    <t>odečet snížených obrub (celých i při řezání</t>
  </si>
  <si>
    <t>-(2+6+3+5+13+5+4+5+4+5+8+4+3+4+6+6+5+4+3+4+4+4+4+4+4+8+7+16+7+4+4+4+6)</t>
  </si>
  <si>
    <t>59217029</t>
  </si>
  <si>
    <t>obrubník betonový silniční nájezdový 1000x150x150mm</t>
  </si>
  <si>
    <t>550443708</t>
  </si>
  <si>
    <t>(2+6+3+5+13+5+4+5+4+5+8+4+3+4+6+6+5+4+3+4+4+4+4+4+4+8+7+16+7+4+4+4+6)*1,02</t>
  </si>
  <si>
    <t>102</t>
  </si>
  <si>
    <t>59217030</t>
  </si>
  <si>
    <t>obrubník betonový silniční přechodový 1000x150x150-250mm</t>
  </si>
  <si>
    <t>-1702772500</t>
  </si>
  <si>
    <t>72*1,02</t>
  </si>
  <si>
    <t>103</t>
  </si>
  <si>
    <t>916231213</t>
  </si>
  <si>
    <t>Osazení chodníkového obrubníku betonového stojatého s boční opěrou do lože z betonu prostého</t>
  </si>
  <si>
    <t>-959233953</t>
  </si>
  <si>
    <t>Osazení chodníkového obrubníku betonového se zřízením lože, s vyplněním a zatřením spár cementovou maltou stojatého s boční opěrou z betonu prostého, do lože z betonu prostého</t>
  </si>
  <si>
    <t>pro obrubníky podél sjezdů a trávy</t>
  </si>
  <si>
    <t>1,75*24</t>
  </si>
  <si>
    <t>pro zajištění dlažby u brány (místo napojení na soukromý sjezd)</t>
  </si>
  <si>
    <t>(2+6+3+5+13+5+4+5+4+5+8+4+3+4+6+6+5+4+3+4+4+4+4+4+4+8+7+16+7+4+4+4+6)</t>
  </si>
  <si>
    <t>104</t>
  </si>
  <si>
    <t>59217019</t>
  </si>
  <si>
    <t>obrubník betonový chodníkový 1000x100x200mm</t>
  </si>
  <si>
    <t>-975452569</t>
  </si>
  <si>
    <t>1,75*24*1,02</t>
  </si>
  <si>
    <t>105</t>
  </si>
  <si>
    <t>919112212</t>
  </si>
  <si>
    <t>Řezání spár pro vytvoření komůrky š 10 mm hl 20 mm pro těsnící zálivku v živičném krytu</t>
  </si>
  <si>
    <t>-1786811271</t>
  </si>
  <si>
    <t>Řezání dilatačních spár v živičném krytu  vytvoření komůrky pro těsnící zálivku šířky 10 mm, hloubky 20 mm</t>
  </si>
  <si>
    <t>18+5,2+5,4+3,5+17</t>
  </si>
  <si>
    <t>106</t>
  </si>
  <si>
    <t>919122111</t>
  </si>
  <si>
    <t>Těsnění spár zálivkou za tepla pro komůrky š 10 mm hl 20 mm s těsnicím profilem</t>
  </si>
  <si>
    <t>-152313319</t>
  </si>
  <si>
    <t>Utěsnění dilatačních spár zálivkou za tepla  v cementobetonovém nebo živičném krytu včetně adhezního nátěru s těsnicím profilem pod zálivkou, pro komůrky šířky 10 mm, hloubky 20 mm</t>
  </si>
  <si>
    <t>107</t>
  </si>
  <si>
    <t>919724121</t>
  </si>
  <si>
    <t>Drenážní geosyntetikum jednostranně laminované geotextilií</t>
  </si>
  <si>
    <t>-1082783838</t>
  </si>
  <si>
    <t>Drenážní geosyntetikum s tuhým jádrem laminované geotextilií jednostranně</t>
  </si>
  <si>
    <t>pouze při nevyhovující únosnosti zemní pláně</t>
  </si>
  <si>
    <t>geotextilie min. 300g/m2, geomříž dvouosá 30x30kN/m</t>
  </si>
  <si>
    <t>589+2006</t>
  </si>
  <si>
    <t>108</t>
  </si>
  <si>
    <t>919735113</t>
  </si>
  <si>
    <t>Řezání stávajícího živičného krytu hl do 150 mm</t>
  </si>
  <si>
    <t>-911785776</t>
  </si>
  <si>
    <t>Řezání stávajícího živičného krytu nebo podkladu  hloubky přes 100 do 150 mm</t>
  </si>
  <si>
    <t>na počátku stavby</t>
  </si>
  <si>
    <t>49,1</t>
  </si>
  <si>
    <t>109</t>
  </si>
  <si>
    <t>935113111</t>
  </si>
  <si>
    <t>Osazení odvodňovacího polymerbetonového žlabu s krycím roštem šířky do 200 mm</t>
  </si>
  <si>
    <t>-1773785728</t>
  </si>
  <si>
    <t>Osazení odvodňovacího žlabu s krycím roštem  polymerbetonového šířky do 200 mm</t>
  </si>
  <si>
    <t>odvodňovací žlaby na sjezdech boční odtok DN100</t>
  </si>
  <si>
    <t>v délkách</t>
  </si>
  <si>
    <t>3,5+6,75+6,75+8+3,5+4,5+4,35+3,85+3,55+4,05+4,85+3</t>
  </si>
  <si>
    <t>110</t>
  </si>
  <si>
    <t>592x001</t>
  </si>
  <si>
    <t>Odvodňovací žlab polymerbetonový bez spádu dna 1000x130x130 zatížení min. B125</t>
  </si>
  <si>
    <t>-123955418</t>
  </si>
  <si>
    <t>výměra upravena dle počtu potřebných kusů při délce dílce 1m</t>
  </si>
  <si>
    <t>4+7+7+8+4+5+5+4+4+4+5+3</t>
  </si>
  <si>
    <t>111</t>
  </si>
  <si>
    <t>592x002</t>
  </si>
  <si>
    <t>Čelo pro odvodňovací žlab polymerbetonový 130x130</t>
  </si>
  <si>
    <t>-1357653625</t>
  </si>
  <si>
    <t>112</t>
  </si>
  <si>
    <t>592x003</t>
  </si>
  <si>
    <t>Čelo s nátrubkem DN100 pro polymerbetonový žlab 130x130</t>
  </si>
  <si>
    <t>-1131629329</t>
  </si>
  <si>
    <t>113</t>
  </si>
  <si>
    <t>592x004</t>
  </si>
  <si>
    <t>Můstkový rošt pro odvodňovací žlab tvárná litina 1000x130</t>
  </si>
  <si>
    <t>2034781270</t>
  </si>
  <si>
    <t>114</t>
  </si>
  <si>
    <t>971042231</t>
  </si>
  <si>
    <t>Vybourání otvorů v betonových příčkách a zdech pl do 0,0225 m2 tl do 150 mm</t>
  </si>
  <si>
    <t>-1448057528</t>
  </si>
  <si>
    <t>Vybourání otvorů v betonových příčkách a zdech základových nebo nadzákladových  plochy do 0,0225 m2, tl. do 150 mm</t>
  </si>
  <si>
    <t>napojení dtenáže do UV</t>
  </si>
  <si>
    <t>115</t>
  </si>
  <si>
    <t>979024443</t>
  </si>
  <si>
    <t>Očištění vybouraných obrubníků a krajníků silničních</t>
  </si>
  <si>
    <t>937582399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</si>
  <si>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</si>
  <si>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OP3+OP6</t>
  </si>
  <si>
    <t>12+730,8</t>
  </si>
  <si>
    <t>116</t>
  </si>
  <si>
    <t>979054451</t>
  </si>
  <si>
    <t>Očištění vybouraných zámkových dlaždic s původním spárováním z kameniva těženého</t>
  </si>
  <si>
    <t>-52964718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</si>
  <si>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</si>
  <si>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očištění zámkových dlaždic chodníků</t>
  </si>
  <si>
    <t>očištění dlaždic sjezdů a předání</t>
  </si>
  <si>
    <t>117</t>
  </si>
  <si>
    <t>979071021</t>
  </si>
  <si>
    <t>Očištění dlažebních kostek drobných s původním spárováním kamenivem těženým při překopech ing sítí</t>
  </si>
  <si>
    <t>-1833081581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</si>
  <si>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</si>
  <si>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očištění žul. dlažby st. sjezdů a předání</t>
  </si>
  <si>
    <t>60,25</t>
  </si>
  <si>
    <t>118</t>
  </si>
  <si>
    <t>979X001</t>
  </si>
  <si>
    <t>M+D ochrana stávajících sdělovacích kabelů s uložením do dvoudílných chrániček - komplet</t>
  </si>
  <si>
    <t>350928515</t>
  </si>
  <si>
    <t>M+D ochrana stávajících sdělovacích kabelů s uložená´ím do dvoudílných chrániček - komplet</t>
  </si>
  <si>
    <t>součástí položky jsou veškeré nutné práce, zejména:</t>
  </si>
  <si>
    <t>M+D ruční zemní práce</t>
  </si>
  <si>
    <t>M+D uložení do dvoudílných plastovýc chrániček DN100</t>
  </si>
  <si>
    <t>koordinace s vlasníkem sítě</t>
  </si>
  <si>
    <t>odzkoušení kabelů</t>
  </si>
  <si>
    <t>119</t>
  </si>
  <si>
    <t>979x002</t>
  </si>
  <si>
    <t>M+D ochrana stávajících kabelů VN s uložením do dvoudílných chrániček - komplet</t>
  </si>
  <si>
    <t>-2086811133</t>
  </si>
  <si>
    <t>M+D uložení do dvoudílných plastovýc chrániček DN150</t>
  </si>
  <si>
    <t>120</t>
  </si>
  <si>
    <t>979x003</t>
  </si>
  <si>
    <t>Odstranění uliční vpusti vč. kanalizační přípojky a odpojení od kanalizace</t>
  </si>
  <si>
    <t>-452765558</t>
  </si>
  <si>
    <t>vybourání uliční vpusti včetně odstranění mříže s rámem uliční vpusti</t>
  </si>
  <si>
    <t>vyhledání místa napojení na kanalizaci a zaslepení DN200</t>
  </si>
  <si>
    <t>vyplnění potrubí odpojené přípojky DN200 vápenocementovou suspenzí dl. do 8m</t>
  </si>
  <si>
    <t>kompletní zrušení</t>
  </si>
  <si>
    <t>997</t>
  </si>
  <si>
    <t>Přesun sutě</t>
  </si>
  <si>
    <t>121</t>
  </si>
  <si>
    <t>997221571</t>
  </si>
  <si>
    <t>Vodorovná doprava vybouraných hmot do 1 km</t>
  </si>
  <si>
    <t>1937859494</t>
  </si>
  <si>
    <t>Vodorovná doprava vybouraných hmot  bez naložení, ale se složením a s hrubým urovnáním na vzdálenost do 1 km</t>
  </si>
  <si>
    <t>122</t>
  </si>
  <si>
    <t>997221579</t>
  </si>
  <si>
    <t>Příplatek ZKD 1 km u vodorovné dopravy vybouraných hmot</t>
  </si>
  <si>
    <t>1394877628</t>
  </si>
  <si>
    <t>Vodorovná doprava vybouraných hmot  bez naložení, ale se složením a s hrubým urovnáním na vzdálenost Příplatek k ceně za každý další i započatý 1 km přes 1 km</t>
  </si>
  <si>
    <t>2556,336*8 'Přepočtené koeficientem množství</t>
  </si>
  <si>
    <t>123</t>
  </si>
  <si>
    <t>997221611</t>
  </si>
  <si>
    <t>Nakládání suti na dopravní prostředky pro vodorovnou dopravu</t>
  </si>
  <si>
    <t>410718431</t>
  </si>
  <si>
    <t>Nakládání na dopravní prostředky  pro vodorovnou dopravu suti</t>
  </si>
  <si>
    <t>124</t>
  </si>
  <si>
    <t>997221815</t>
  </si>
  <si>
    <t>Poplatek za uložení na skládce (skládkovné) stavebního odpadu betonového kód odpadu 170 101</t>
  </si>
  <si>
    <t>515815852</t>
  </si>
  <si>
    <t>Poplatek za uložení stavebního odpadu na skládce (skládkovné) z prostého betonu zatříděného do Katalogu odpadů pod kódem 170 101</t>
  </si>
  <si>
    <t>5,85+2,76+149,814</t>
  </si>
  <si>
    <t>125</t>
  </si>
  <si>
    <t>997221845</t>
  </si>
  <si>
    <t>Poplatek za uložení na skládce (skládkovné) odpadu asfaltového bez dehtu kód odpadu 170 302</t>
  </si>
  <si>
    <t>-663509054</t>
  </si>
  <si>
    <t>Poplatek za uložení stavebního odpadu na skládce (skládkovné) asfaltového bez obsahu dehtu zatříděného do Katalogu odpadů pod kódem 170 302</t>
  </si>
  <si>
    <t>201,782+284,694+52,14+527,104</t>
  </si>
  <si>
    <t>126</t>
  </si>
  <si>
    <t>997221855</t>
  </si>
  <si>
    <t>Poplatek za uložení na skládce (skládkovné) zeminy a kameniva kód odpadu 170 504</t>
  </si>
  <si>
    <t>-1743314961</t>
  </si>
  <si>
    <t>2556,231-1065,72-158,424</t>
  </si>
  <si>
    <t>998</t>
  </si>
  <si>
    <t>Přesun hmot</t>
  </si>
  <si>
    <t>127</t>
  </si>
  <si>
    <t>998225111</t>
  </si>
  <si>
    <t>Přesun hmot pro pozemní komunikace s krytem z kamene, monolitickým betonovým nebo živičným</t>
  </si>
  <si>
    <t>542796157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</si>
  <si>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</si>
  <si>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</si>
  <si>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</si>
  <si>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711</t>
  </si>
  <si>
    <t>Izolace proti vodě, vlhkosti a plynům</t>
  </si>
  <si>
    <t>128</t>
  </si>
  <si>
    <t>711161212</t>
  </si>
  <si>
    <t>Izolace proti zemní vlhkosti nopovou fólií svislá, nopek v 8,0 mm, tl do 0,6 mm</t>
  </si>
  <si>
    <t>2045786356</t>
  </si>
  <si>
    <t>Izolace proti zemní vlhkosti a beztlakové vodě nopovými fóliemi na ploše svislé S vrstva ochranná, odvětrávací a drenážní výška nopku 8,0 mm, tl. fólie do 0,6 mm</t>
  </si>
  <si>
    <t>izolace podezdívek podél chodníků, odečet sjezdů a ulic</t>
  </si>
  <si>
    <t>(354*2-125)*0,5</t>
  </si>
  <si>
    <t>129</t>
  </si>
  <si>
    <t>28323000</t>
  </si>
  <si>
    <t>deska drenážní nopová v 50mm</t>
  </si>
  <si>
    <t>1729903355</t>
  </si>
  <si>
    <t>291,5*1,2</t>
  </si>
  <si>
    <t>001 -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</si>
  <si>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</si>
  <si>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</si>
  <si>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</si>
  <si>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</si>
  <si>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</si>
  <si>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</si>
  <si>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VRN1</t>
  </si>
  <si>
    <t>Průzkumné, geodetické a projektové práce</t>
  </si>
  <si>
    <t>012203000</t>
  </si>
  <si>
    <t>Geodetické práce při provádění stavby</t>
  </si>
  <si>
    <t>1024</t>
  </si>
  <si>
    <t>2026996682</t>
  </si>
  <si>
    <t>012303000</t>
  </si>
  <si>
    <t>Geodetické práce po výstavbě</t>
  </si>
  <si>
    <t>1595886010</t>
  </si>
  <si>
    <t>012403000</t>
  </si>
  <si>
    <t>Kartografické práce</t>
  </si>
  <si>
    <t>-1365122352</t>
  </si>
  <si>
    <t>013254000</t>
  </si>
  <si>
    <t>Dokumentace skutečného provedení stavby</t>
  </si>
  <si>
    <t>-1698095559</t>
  </si>
  <si>
    <t>VRN3</t>
  </si>
  <si>
    <t>Zařízení staveniště</t>
  </si>
  <si>
    <t>030001000</t>
  </si>
  <si>
    <t>-1934118156</t>
  </si>
  <si>
    <t>komplet sociální zařízení stavby</t>
  </si>
  <si>
    <t>prostory pro zaměstnance a stavby vedoucího</t>
  </si>
  <si>
    <t>034103000</t>
  </si>
  <si>
    <t>Oplocení staveniště</t>
  </si>
  <si>
    <t>-1262430617</t>
  </si>
  <si>
    <t>034303000</t>
  </si>
  <si>
    <t>Dopravní značení na staveništi</t>
  </si>
  <si>
    <t>691417449</t>
  </si>
  <si>
    <t>034503000</t>
  </si>
  <si>
    <t>Informační tabule na staveništi</t>
  </si>
  <si>
    <t>648688513</t>
  </si>
  <si>
    <t>035103001</t>
  </si>
  <si>
    <t>Pronájem ploch</t>
  </si>
  <si>
    <t>1148982165</t>
  </si>
  <si>
    <t>pro zařízení staveniště</t>
  </si>
  <si>
    <t>VRN4</t>
  </si>
  <si>
    <t>Inženýrská činnost</t>
  </si>
  <si>
    <t>041403000</t>
  </si>
  <si>
    <t>Koordinátor BOZP na staveništi</t>
  </si>
  <si>
    <t>-1686946625</t>
  </si>
  <si>
    <t>042503000</t>
  </si>
  <si>
    <t>Plán BOZP na staveništi</t>
  </si>
  <si>
    <t>soubos</t>
  </si>
  <si>
    <t>285262638</t>
  </si>
  <si>
    <t>043154000</t>
  </si>
  <si>
    <t>Zkoušky hutnicí</t>
  </si>
  <si>
    <t>1214126884</t>
  </si>
  <si>
    <t>049103000</t>
  </si>
  <si>
    <t>Náklady vzniklé v souvislosti s realizací stavby</t>
  </si>
  <si>
    <t>104058248</t>
  </si>
  <si>
    <t>049203000</t>
  </si>
  <si>
    <t>Náklady stanovené zvláštními předpisy</t>
  </si>
  <si>
    <t>1115383149</t>
  </si>
  <si>
    <t>vč. správních poplatků</t>
  </si>
  <si>
    <t>049303000</t>
  </si>
  <si>
    <t>Náklady vzniklé v souvislosti s předáním stavby</t>
  </si>
  <si>
    <t>367976245</t>
  </si>
  <si>
    <t>VRN7</t>
  </si>
  <si>
    <t>Provozní vlivy</t>
  </si>
  <si>
    <t>071203000</t>
  </si>
  <si>
    <t>Provoz dalšího subjektu</t>
  </si>
  <si>
    <t>1555450594</t>
  </si>
  <si>
    <t>přístupy pro vlastníky nemovitostí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</si>
</sst>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topLeftCell="A6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2"/>
      <c r="AQ5" s="22"/>
      <c r="AR5" s="20"/>
      <c r="BE5" s="268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2"/>
      <c r="AQ6" s="22"/>
      <c r="AR6" s="20"/>
      <c r="BE6" s="269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9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9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9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9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9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9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9"/>
      <c r="BS13" s="17" t="s">
        <v>6</v>
      </c>
    </row>
    <row r="14" spans="1:74" ht="12.75">
      <c r="B14" s="21"/>
      <c r="C14" s="22"/>
      <c r="D14" s="22"/>
      <c r="E14" s="274" t="s">
        <v>29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9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9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269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9"/>
      <c r="BS17" s="17" t="s">
        <v>33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9"/>
      <c r="BS18" s="17" t="s">
        <v>6</v>
      </c>
    </row>
    <row r="19" spans="1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9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9"/>
      <c r="BS20" s="17" t="s">
        <v>33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9"/>
    </row>
    <row r="22" spans="1:71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9"/>
    </row>
    <row r="23" spans="1:71" s="1" customFormat="1" ht="16.5" customHeight="1">
      <c r="B23" s="21"/>
      <c r="C23" s="22"/>
      <c r="D23" s="22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2"/>
      <c r="AP23" s="22"/>
      <c r="AQ23" s="22"/>
      <c r="AR23" s="20"/>
      <c r="BE23" s="269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9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9"/>
    </row>
    <row r="26" spans="1:71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7">
        <f>ROUND(AG94,2)</f>
        <v>0</v>
      </c>
      <c r="AL26" s="278"/>
      <c r="AM26" s="278"/>
      <c r="AN26" s="278"/>
      <c r="AO26" s="278"/>
      <c r="AP26" s="36"/>
      <c r="AQ26" s="36"/>
      <c r="AR26" s="39"/>
      <c r="BE26" s="269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9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9" t="s">
        <v>38</v>
      </c>
      <c r="M28" s="279"/>
      <c r="N28" s="279"/>
      <c r="O28" s="279"/>
      <c r="P28" s="279"/>
      <c r="Q28" s="36"/>
      <c r="R28" s="36"/>
      <c r="S28" s="36"/>
      <c r="T28" s="36"/>
      <c r="U28" s="36"/>
      <c r="V28" s="36"/>
      <c r="W28" s="279" t="s">
        <v>39</v>
      </c>
      <c r="X28" s="279"/>
      <c r="Y28" s="279"/>
      <c r="Z28" s="279"/>
      <c r="AA28" s="279"/>
      <c r="AB28" s="279"/>
      <c r="AC28" s="279"/>
      <c r="AD28" s="279"/>
      <c r="AE28" s="279"/>
      <c r="AF28" s="36"/>
      <c r="AG28" s="36"/>
      <c r="AH28" s="36"/>
      <c r="AI28" s="36"/>
      <c r="AJ28" s="36"/>
      <c r="AK28" s="279" t="s">
        <v>40</v>
      </c>
      <c r="AL28" s="279"/>
      <c r="AM28" s="279"/>
      <c r="AN28" s="279"/>
      <c r="AO28" s="279"/>
      <c r="AP28" s="36"/>
      <c r="AQ28" s="36"/>
      <c r="AR28" s="39"/>
      <c r="BE28" s="269"/>
    </row>
    <row r="29" spans="1:71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82">
        <v>0.21</v>
      </c>
      <c r="M29" s="281"/>
      <c r="N29" s="281"/>
      <c r="O29" s="281"/>
      <c r="P29" s="281"/>
      <c r="Q29" s="41"/>
      <c r="R29" s="41"/>
      <c r="S29" s="41"/>
      <c r="T29" s="41"/>
      <c r="U29" s="41"/>
      <c r="V29" s="41"/>
      <c r="W29" s="280">
        <f>ROUND(AZ94, 2)</f>
        <v>0</v>
      </c>
      <c r="X29" s="281"/>
      <c r="Y29" s="281"/>
      <c r="Z29" s="281"/>
      <c r="AA29" s="281"/>
      <c r="AB29" s="281"/>
      <c r="AC29" s="281"/>
      <c r="AD29" s="281"/>
      <c r="AE29" s="281"/>
      <c r="AF29" s="41"/>
      <c r="AG29" s="41"/>
      <c r="AH29" s="41"/>
      <c r="AI29" s="41"/>
      <c r="AJ29" s="41"/>
      <c r="AK29" s="280">
        <f>ROUND(AV94, 2)</f>
        <v>0</v>
      </c>
      <c r="AL29" s="281"/>
      <c r="AM29" s="281"/>
      <c r="AN29" s="281"/>
      <c r="AO29" s="281"/>
      <c r="AP29" s="41"/>
      <c r="AQ29" s="41"/>
      <c r="AR29" s="42"/>
      <c r="BE29" s="270"/>
    </row>
    <row r="30" spans="1:71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82">
        <v>0.15</v>
      </c>
      <c r="M30" s="281"/>
      <c r="N30" s="281"/>
      <c r="O30" s="281"/>
      <c r="P30" s="281"/>
      <c r="Q30" s="41"/>
      <c r="R30" s="41"/>
      <c r="S30" s="41"/>
      <c r="T30" s="41"/>
      <c r="U30" s="41"/>
      <c r="V30" s="41"/>
      <c r="W30" s="280">
        <f>ROUND(BA94, 2)</f>
        <v>0</v>
      </c>
      <c r="X30" s="281"/>
      <c r="Y30" s="281"/>
      <c r="Z30" s="281"/>
      <c r="AA30" s="281"/>
      <c r="AB30" s="281"/>
      <c r="AC30" s="281"/>
      <c r="AD30" s="281"/>
      <c r="AE30" s="281"/>
      <c r="AF30" s="41"/>
      <c r="AG30" s="41"/>
      <c r="AH30" s="41"/>
      <c r="AI30" s="41"/>
      <c r="AJ30" s="41"/>
      <c r="AK30" s="280">
        <f>ROUND(AW94, 2)</f>
        <v>0</v>
      </c>
      <c r="AL30" s="281"/>
      <c r="AM30" s="281"/>
      <c r="AN30" s="281"/>
      <c r="AO30" s="281"/>
      <c r="AP30" s="41"/>
      <c r="AQ30" s="41"/>
      <c r="AR30" s="42"/>
      <c r="BE30" s="270"/>
    </row>
    <row r="31" spans="1:71" s="3" customFormat="1" ht="14.45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82">
        <v>0.21</v>
      </c>
      <c r="M31" s="281"/>
      <c r="N31" s="281"/>
      <c r="O31" s="281"/>
      <c r="P31" s="281"/>
      <c r="Q31" s="41"/>
      <c r="R31" s="41"/>
      <c r="S31" s="41"/>
      <c r="T31" s="41"/>
      <c r="U31" s="41"/>
      <c r="V31" s="41"/>
      <c r="W31" s="280">
        <f>ROUND(BB94, 2)</f>
        <v>0</v>
      </c>
      <c r="X31" s="281"/>
      <c r="Y31" s="281"/>
      <c r="Z31" s="281"/>
      <c r="AA31" s="281"/>
      <c r="AB31" s="281"/>
      <c r="AC31" s="281"/>
      <c r="AD31" s="281"/>
      <c r="AE31" s="281"/>
      <c r="AF31" s="41"/>
      <c r="AG31" s="41"/>
      <c r="AH31" s="41"/>
      <c r="AI31" s="41"/>
      <c r="AJ31" s="41"/>
      <c r="AK31" s="280">
        <v>0</v>
      </c>
      <c r="AL31" s="281"/>
      <c r="AM31" s="281"/>
      <c r="AN31" s="281"/>
      <c r="AO31" s="281"/>
      <c r="AP31" s="41"/>
      <c r="AQ31" s="41"/>
      <c r="AR31" s="42"/>
      <c r="BE31" s="270"/>
    </row>
    <row r="32" spans="1:71" s="3" customFormat="1" ht="14.45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82">
        <v>0.15</v>
      </c>
      <c r="M32" s="281"/>
      <c r="N32" s="281"/>
      <c r="O32" s="281"/>
      <c r="P32" s="281"/>
      <c r="Q32" s="41"/>
      <c r="R32" s="41"/>
      <c r="S32" s="41"/>
      <c r="T32" s="41"/>
      <c r="U32" s="41"/>
      <c r="V32" s="41"/>
      <c r="W32" s="280">
        <f>ROUND(BC94, 2)</f>
        <v>0</v>
      </c>
      <c r="X32" s="281"/>
      <c r="Y32" s="281"/>
      <c r="Z32" s="281"/>
      <c r="AA32" s="281"/>
      <c r="AB32" s="281"/>
      <c r="AC32" s="281"/>
      <c r="AD32" s="281"/>
      <c r="AE32" s="281"/>
      <c r="AF32" s="41"/>
      <c r="AG32" s="41"/>
      <c r="AH32" s="41"/>
      <c r="AI32" s="41"/>
      <c r="AJ32" s="41"/>
      <c r="AK32" s="280">
        <v>0</v>
      </c>
      <c r="AL32" s="281"/>
      <c r="AM32" s="281"/>
      <c r="AN32" s="281"/>
      <c r="AO32" s="281"/>
      <c r="AP32" s="41"/>
      <c r="AQ32" s="41"/>
      <c r="AR32" s="42"/>
      <c r="BE32" s="270"/>
    </row>
    <row r="33" spans="1:57" s="3" customFormat="1" ht="14.45" hidden="1" customHeight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82">
        <v>0</v>
      </c>
      <c r="M33" s="281"/>
      <c r="N33" s="281"/>
      <c r="O33" s="281"/>
      <c r="P33" s="281"/>
      <c r="Q33" s="41"/>
      <c r="R33" s="41"/>
      <c r="S33" s="41"/>
      <c r="T33" s="41"/>
      <c r="U33" s="41"/>
      <c r="V33" s="41"/>
      <c r="W33" s="280">
        <f>ROUND(BD94, 2)</f>
        <v>0</v>
      </c>
      <c r="X33" s="281"/>
      <c r="Y33" s="281"/>
      <c r="Z33" s="281"/>
      <c r="AA33" s="281"/>
      <c r="AB33" s="281"/>
      <c r="AC33" s="281"/>
      <c r="AD33" s="281"/>
      <c r="AE33" s="281"/>
      <c r="AF33" s="41"/>
      <c r="AG33" s="41"/>
      <c r="AH33" s="41"/>
      <c r="AI33" s="41"/>
      <c r="AJ33" s="41"/>
      <c r="AK33" s="280">
        <v>0</v>
      </c>
      <c r="AL33" s="281"/>
      <c r="AM33" s="281"/>
      <c r="AN33" s="281"/>
      <c r="AO33" s="281"/>
      <c r="AP33" s="41"/>
      <c r="AQ33" s="41"/>
      <c r="AR33" s="42"/>
      <c r="BE33" s="27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9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83" t="s">
        <v>49</v>
      </c>
      <c r="Y35" s="284"/>
      <c r="Z35" s="284"/>
      <c r="AA35" s="284"/>
      <c r="AB35" s="284"/>
      <c r="AC35" s="45"/>
      <c r="AD35" s="45"/>
      <c r="AE35" s="45"/>
      <c r="AF35" s="45"/>
      <c r="AG35" s="45"/>
      <c r="AH35" s="45"/>
      <c r="AI35" s="45"/>
      <c r="AJ35" s="45"/>
      <c r="AK35" s="285">
        <f>SUM(AK26:AK33)</f>
        <v>0</v>
      </c>
      <c r="AL35" s="284"/>
      <c r="AM35" s="284"/>
      <c r="AN35" s="284"/>
      <c r="AO35" s="28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244-17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7" t="str">
        <f>K6</f>
        <v>Ulice Družstevní - rekonstrukce ulice - chodníků a vjezdů</v>
      </c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Ústí nad Orlicí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9" t="str">
        <f>IF(AN8= "","",AN8)</f>
        <v>5. 11. 2019</v>
      </c>
      <c r="AN87" s="289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0" t="str">
        <f>IF(E17="","",E17)</f>
        <v>JDS projekt, s.r.o.</v>
      </c>
      <c r="AN89" s="291"/>
      <c r="AO89" s="291"/>
      <c r="AP89" s="291"/>
      <c r="AQ89" s="36"/>
      <c r="AR89" s="39"/>
      <c r="AS89" s="292" t="s">
        <v>57</v>
      </c>
      <c r="AT89" s="29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90" t="str">
        <f>IF(E20="","",E20)</f>
        <v>Suchánek</v>
      </c>
      <c r="AN90" s="291"/>
      <c r="AO90" s="291"/>
      <c r="AP90" s="291"/>
      <c r="AQ90" s="36"/>
      <c r="AR90" s="39"/>
      <c r="AS90" s="294"/>
      <c r="AT90" s="29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6"/>
      <c r="AT91" s="29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98" t="s">
        <v>58</v>
      </c>
      <c r="D92" s="299"/>
      <c r="E92" s="299"/>
      <c r="F92" s="299"/>
      <c r="G92" s="299"/>
      <c r="H92" s="73"/>
      <c r="I92" s="300" t="s">
        <v>59</v>
      </c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301" t="s">
        <v>60</v>
      </c>
      <c r="AH92" s="299"/>
      <c r="AI92" s="299"/>
      <c r="AJ92" s="299"/>
      <c r="AK92" s="299"/>
      <c r="AL92" s="299"/>
      <c r="AM92" s="299"/>
      <c r="AN92" s="300" t="s">
        <v>61</v>
      </c>
      <c r="AO92" s="299"/>
      <c r="AP92" s="302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6">
        <f>ROUND(SUM(AG95:AG96),2)</f>
        <v>0</v>
      </c>
      <c r="AH94" s="306"/>
      <c r="AI94" s="306"/>
      <c r="AJ94" s="306"/>
      <c r="AK94" s="306"/>
      <c r="AL94" s="306"/>
      <c r="AM94" s="306"/>
      <c r="AN94" s="307">
        <f>SUM(AG94,AT94)</f>
        <v>0</v>
      </c>
      <c r="AO94" s="307"/>
      <c r="AP94" s="307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305" t="s">
        <v>82</v>
      </c>
      <c r="E95" s="305"/>
      <c r="F95" s="305"/>
      <c r="G95" s="305"/>
      <c r="H95" s="305"/>
      <c r="I95" s="96"/>
      <c r="J95" s="305" t="s">
        <v>83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3">
        <f>'101 - Pozemní komunikace'!J30</f>
        <v>0</v>
      </c>
      <c r="AH95" s="304"/>
      <c r="AI95" s="304"/>
      <c r="AJ95" s="304"/>
      <c r="AK95" s="304"/>
      <c r="AL95" s="304"/>
      <c r="AM95" s="304"/>
      <c r="AN95" s="303">
        <f>SUM(AG95,AT95)</f>
        <v>0</v>
      </c>
      <c r="AO95" s="304"/>
      <c r="AP95" s="304"/>
      <c r="AQ95" s="97" t="s">
        <v>84</v>
      </c>
      <c r="AR95" s="98"/>
      <c r="AS95" s="99">
        <v>0</v>
      </c>
      <c r="AT95" s="100">
        <f>ROUND(SUM(AV95:AW95),2)</f>
        <v>0</v>
      </c>
      <c r="AU95" s="101">
        <f>'101 - Pozemní komunikace'!P127</f>
        <v>0</v>
      </c>
      <c r="AV95" s="100">
        <f>'101 - Pozemní komunikace'!J33</f>
        <v>0</v>
      </c>
      <c r="AW95" s="100">
        <f>'101 - Pozemní komunikace'!J34</f>
        <v>0</v>
      </c>
      <c r="AX95" s="100">
        <f>'101 - Pozemní komunikace'!J35</f>
        <v>0</v>
      </c>
      <c r="AY95" s="100">
        <f>'101 - Pozemní komunikace'!J36</f>
        <v>0</v>
      </c>
      <c r="AZ95" s="100">
        <f>'101 - Pozemní komunikace'!F33</f>
        <v>0</v>
      </c>
      <c r="BA95" s="100">
        <f>'101 - Pozemní komunikace'!F34</f>
        <v>0</v>
      </c>
      <c r="BB95" s="100">
        <f>'101 - Pozemní komunikace'!F35</f>
        <v>0</v>
      </c>
      <c r="BC95" s="100">
        <f>'101 - Pozemní komunikace'!F36</f>
        <v>0</v>
      </c>
      <c r="BD95" s="102">
        <f>'101 - Pozemní komunikace'!F37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16.5" customHeight="1">
      <c r="A96" s="93" t="s">
        <v>81</v>
      </c>
      <c r="B96" s="94"/>
      <c r="C96" s="95"/>
      <c r="D96" s="305" t="s">
        <v>88</v>
      </c>
      <c r="E96" s="305"/>
      <c r="F96" s="305"/>
      <c r="G96" s="305"/>
      <c r="H96" s="305"/>
      <c r="I96" s="96"/>
      <c r="J96" s="305" t="s">
        <v>89</v>
      </c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3">
        <f>'001 - Vedlejší rozpočtové...'!J30</f>
        <v>0</v>
      </c>
      <c r="AH96" s="304"/>
      <c r="AI96" s="304"/>
      <c r="AJ96" s="304"/>
      <c r="AK96" s="304"/>
      <c r="AL96" s="304"/>
      <c r="AM96" s="304"/>
      <c r="AN96" s="303">
        <f>SUM(AG96,AT96)</f>
        <v>0</v>
      </c>
      <c r="AO96" s="304"/>
      <c r="AP96" s="304"/>
      <c r="AQ96" s="97" t="s">
        <v>84</v>
      </c>
      <c r="AR96" s="98"/>
      <c r="AS96" s="104">
        <v>0</v>
      </c>
      <c r="AT96" s="105">
        <f>ROUND(SUM(AV96:AW96),2)</f>
        <v>0</v>
      </c>
      <c r="AU96" s="106">
        <f>'001 - Vedlejší rozpočtové...'!P121</f>
        <v>0</v>
      </c>
      <c r="AV96" s="105">
        <f>'001 - Vedlejší rozpočtové...'!J33</f>
        <v>0</v>
      </c>
      <c r="AW96" s="105">
        <f>'001 - Vedlejší rozpočtové...'!J34</f>
        <v>0</v>
      </c>
      <c r="AX96" s="105">
        <f>'001 - Vedlejší rozpočtové...'!J35</f>
        <v>0</v>
      </c>
      <c r="AY96" s="105">
        <f>'001 - Vedlejší rozpočtové...'!J36</f>
        <v>0</v>
      </c>
      <c r="AZ96" s="105">
        <f>'001 - Vedlejší rozpočtové...'!F33</f>
        <v>0</v>
      </c>
      <c r="BA96" s="105">
        <f>'001 - Vedlejší rozpočtové...'!F34</f>
        <v>0</v>
      </c>
      <c r="BB96" s="105">
        <f>'001 - Vedlejší rozpočtové...'!F35</f>
        <v>0</v>
      </c>
      <c r="BC96" s="105">
        <f>'001 - Vedlejší rozpočtové...'!F36</f>
        <v>0</v>
      </c>
      <c r="BD96" s="107">
        <f>'001 - Vedlejší rozpočtové...'!F37</f>
        <v>0</v>
      </c>
      <c r="BT96" s="103" t="s">
        <v>85</v>
      </c>
      <c r="BV96" s="103" t="s">
        <v>79</v>
      </c>
      <c r="BW96" s="103" t="s">
        <v>90</v>
      </c>
      <c r="BX96" s="103" t="s">
        <v>5</v>
      </c>
      <c r="CL96" s="103" t="s">
        <v>1</v>
      </c>
      <c r="CM96" s="103" t="s">
        <v>87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43PaNaFC5ll0kac79wIcv0JzDBqrRNrxblzvttSb7bFnePxKiZIz5WtwHv1jQQzK5PtqQq2G5JrYi961tRNQ7g==" saltValue="SZ1QZNGUSlxKjqqcuC/EJ4geie7mCC42tAw+nYwGOmFcVY0IMLjh+fckcGCbexDsDhbrVCrSN40fhStswTwJM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01 - Pozemní komunikace'!C2" display="/"/>
    <hyperlink ref="A96" location="'001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56"/>
  <sheetViews>
    <sheetView showGridLines="0" topLeftCell="B40" workbookViewId="0">
      <selection activeCell="A628" sqref="A62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10" style="1" customWidth="1"/>
    <col min="8" max="8" width="11.5" style="1" customWidth="1"/>
    <col min="9" max="9" width="20.1640625" style="10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86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87</v>
      </c>
    </row>
    <row r="4" spans="1:46" s="1" customFormat="1" ht="24.95" customHeight="1">
      <c r="B4" s="20"/>
      <c r="D4" s="112" t="s">
        <v>91</v>
      </c>
      <c r="I4" s="108"/>
      <c r="L4" s="20"/>
      <c r="M4" s="113" t="s">
        <v>10</v>
      </c>
      <c r="AT4" s="17" t="s">
        <v>4</v>
      </c>
    </row>
    <row r="5" spans="1:46" s="1" customFormat="1" ht="6.95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9" t="str">
        <f>'Rekapitulace stavby'!K6</f>
        <v>Ulice Družstevní - rekonstrukce ulice - chodníků a vjezdů</v>
      </c>
      <c r="F7" s="310"/>
      <c r="G7" s="310"/>
      <c r="H7" s="310"/>
      <c r="I7" s="108"/>
      <c r="L7" s="20"/>
    </row>
    <row r="8" spans="1:46" s="2" customFormat="1" ht="12" customHeight="1">
      <c r="A8" s="34"/>
      <c r="B8" s="39"/>
      <c r="C8" s="34"/>
      <c r="D8" s="114" t="s">
        <v>92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1" t="s">
        <v>93</v>
      </c>
      <c r="F9" s="312"/>
      <c r="G9" s="312"/>
      <c r="H9" s="312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5. 11. 2019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27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32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35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36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5" t="s">
        <v>1</v>
      </c>
      <c r="F27" s="315"/>
      <c r="G27" s="315"/>
      <c r="H27" s="315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37</v>
      </c>
      <c r="E30" s="34"/>
      <c r="F30" s="34"/>
      <c r="G30" s="34"/>
      <c r="H30" s="34"/>
      <c r="I30" s="115"/>
      <c r="J30" s="126">
        <f>ROUND(J127,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39</v>
      </c>
      <c r="G32" s="34"/>
      <c r="H32" s="34"/>
      <c r="I32" s="128" t="s">
        <v>38</v>
      </c>
      <c r="J32" s="127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41</v>
      </c>
      <c r="E33" s="114" t="s">
        <v>42</v>
      </c>
      <c r="F33" s="130">
        <f>ROUND((SUM(BE127:BE655)),  2)</f>
        <v>0</v>
      </c>
      <c r="G33" s="34"/>
      <c r="H33" s="34"/>
      <c r="I33" s="131">
        <v>0.21</v>
      </c>
      <c r="J33" s="130">
        <f>ROUND(((SUM(BE127:BE655))*I33),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43</v>
      </c>
      <c r="F34" s="130">
        <f>ROUND((SUM(BF127:BF655)),  2)</f>
        <v>0</v>
      </c>
      <c r="G34" s="34"/>
      <c r="H34" s="34"/>
      <c r="I34" s="131">
        <v>0.15</v>
      </c>
      <c r="J34" s="130">
        <f>ROUND(((SUM(BF127:BF655))*I34),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4" t="s">
        <v>44</v>
      </c>
      <c r="F35" s="130">
        <f>ROUND((SUM(BG127:BG655)),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4" t="s">
        <v>45</v>
      </c>
      <c r="F36" s="130">
        <f>ROUND((SUM(BH127:BH655)),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4" t="s">
        <v>46</v>
      </c>
      <c r="F37" s="130">
        <f>ROUND((SUM(BI127:BI655)),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I41" s="108"/>
      <c r="L41" s="20"/>
    </row>
    <row r="42" spans="1:31" s="1" customFormat="1" ht="14.45" customHeight="1">
      <c r="B42" s="20"/>
      <c r="I42" s="108"/>
      <c r="L42" s="20"/>
    </row>
    <row r="43" spans="1:31" s="1" customFormat="1" ht="14.45" customHeight="1">
      <c r="B43" s="20"/>
      <c r="I43" s="108"/>
      <c r="L43" s="20"/>
    </row>
    <row r="44" spans="1:31" s="1" customFormat="1" ht="14.45" customHeight="1">
      <c r="B44" s="20"/>
      <c r="I44" s="108"/>
      <c r="L44" s="20"/>
    </row>
    <row r="45" spans="1:31" s="1" customFormat="1" ht="14.45" customHeight="1">
      <c r="B45" s="20"/>
      <c r="I45" s="108"/>
      <c r="L45" s="20"/>
    </row>
    <row r="46" spans="1:31" s="1" customFormat="1" ht="14.45" customHeight="1">
      <c r="B46" s="20"/>
      <c r="I46" s="108"/>
      <c r="L46" s="20"/>
    </row>
    <row r="47" spans="1:31" s="1" customFormat="1" ht="14.45" customHeight="1">
      <c r="B47" s="20"/>
      <c r="I47" s="108"/>
      <c r="L47" s="20"/>
    </row>
    <row r="48" spans="1:31" s="1" customFormat="1" ht="14.45" customHeight="1">
      <c r="B48" s="20"/>
      <c r="I48" s="108"/>
      <c r="L48" s="20"/>
    </row>
    <row r="49" spans="1:31" s="1" customFormat="1" ht="14.45" customHeight="1">
      <c r="B49" s="20"/>
      <c r="I49" s="108"/>
      <c r="L49" s="20"/>
    </row>
    <row r="50" spans="1:31" s="2" customFormat="1" ht="14.45" customHeight="1">
      <c r="B50" s="51"/>
      <c r="D50" s="140" t="s">
        <v>50</v>
      </c>
      <c r="E50" s="141"/>
      <c r="F50" s="141"/>
      <c r="G50" s="140" t="s">
        <v>51</v>
      </c>
      <c r="H50" s="141"/>
      <c r="I50" s="142"/>
      <c r="J50" s="141"/>
      <c r="K50" s="141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3" t="s">
        <v>52</v>
      </c>
      <c r="E61" s="144"/>
      <c r="F61" s="145" t="s">
        <v>53</v>
      </c>
      <c r="G61" s="143" t="s">
        <v>52</v>
      </c>
      <c r="H61" s="144"/>
      <c r="I61" s="146"/>
      <c r="J61" s="147" t="s">
        <v>53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54</v>
      </c>
      <c r="E65" s="148"/>
      <c r="F65" s="148"/>
      <c r="G65" s="140" t="s">
        <v>55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3" t="s">
        <v>52</v>
      </c>
      <c r="E76" s="144"/>
      <c r="F76" s="145" t="s">
        <v>53</v>
      </c>
      <c r="G76" s="143" t="s">
        <v>52</v>
      </c>
      <c r="H76" s="144"/>
      <c r="I76" s="146"/>
      <c r="J76" s="147" t="s">
        <v>53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6" t="str">
        <f>E7</f>
        <v>Ulice Družstevní - rekonstrukce ulice - chodníků a vjezdů</v>
      </c>
      <c r="F85" s="317"/>
      <c r="G85" s="317"/>
      <c r="H85" s="317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7" t="str">
        <f>E9</f>
        <v>101 - Pozemní komunikace</v>
      </c>
      <c r="F87" s="318"/>
      <c r="G87" s="318"/>
      <c r="H87" s="318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Ústí nad Orlicí</v>
      </c>
      <c r="G89" s="36"/>
      <c r="H89" s="36"/>
      <c r="I89" s="117" t="s">
        <v>22</v>
      </c>
      <c r="J89" s="66" t="str">
        <f>IF(J12="","",J12)</f>
        <v>5. 11. 2019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30</v>
      </c>
      <c r="J91" s="32" t="str">
        <f>E21</f>
        <v>JDS projekt,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>Suchánek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6" t="s">
        <v>95</v>
      </c>
      <c r="D94" s="157"/>
      <c r="E94" s="157"/>
      <c r="F94" s="157"/>
      <c r="G94" s="157"/>
      <c r="H94" s="157"/>
      <c r="I94" s="158"/>
      <c r="J94" s="159" t="s">
        <v>96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97</v>
      </c>
      <c r="D96" s="36"/>
      <c r="E96" s="36"/>
      <c r="F96" s="36"/>
      <c r="G96" s="36"/>
      <c r="H96" s="36"/>
      <c r="I96" s="115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1:31" s="9" customFormat="1" ht="24.95" customHeight="1">
      <c r="B97" s="161"/>
      <c r="C97" s="162"/>
      <c r="D97" s="163" t="s">
        <v>99</v>
      </c>
      <c r="E97" s="164"/>
      <c r="F97" s="164"/>
      <c r="G97" s="164"/>
      <c r="H97" s="164"/>
      <c r="I97" s="165"/>
      <c r="J97" s="166">
        <f>J128</f>
        <v>0</v>
      </c>
      <c r="K97" s="162"/>
      <c r="L97" s="167"/>
    </row>
    <row r="98" spans="1:31" s="10" customFormat="1" ht="19.899999999999999" customHeight="1">
      <c r="B98" s="168"/>
      <c r="C98" s="169"/>
      <c r="D98" s="170" t="s">
        <v>100</v>
      </c>
      <c r="E98" s="171"/>
      <c r="F98" s="171"/>
      <c r="G98" s="171"/>
      <c r="H98" s="171"/>
      <c r="I98" s="172"/>
      <c r="J98" s="173">
        <f>J129</f>
        <v>0</v>
      </c>
      <c r="K98" s="169"/>
      <c r="L98" s="174"/>
    </row>
    <row r="99" spans="1:31" s="10" customFormat="1" ht="19.899999999999999" customHeight="1">
      <c r="B99" s="168"/>
      <c r="C99" s="169"/>
      <c r="D99" s="170" t="s">
        <v>101</v>
      </c>
      <c r="E99" s="171"/>
      <c r="F99" s="171"/>
      <c r="G99" s="171"/>
      <c r="H99" s="171"/>
      <c r="I99" s="172"/>
      <c r="J99" s="173">
        <f>J291</f>
        <v>0</v>
      </c>
      <c r="K99" s="169"/>
      <c r="L99" s="174"/>
    </row>
    <row r="100" spans="1:31" s="10" customFormat="1" ht="19.899999999999999" customHeight="1">
      <c r="B100" s="168"/>
      <c r="C100" s="169"/>
      <c r="D100" s="170" t="s">
        <v>102</v>
      </c>
      <c r="E100" s="171"/>
      <c r="F100" s="171"/>
      <c r="G100" s="171"/>
      <c r="H100" s="171"/>
      <c r="I100" s="172"/>
      <c r="J100" s="173">
        <f>J312</f>
        <v>0</v>
      </c>
      <c r="K100" s="169"/>
      <c r="L100" s="174"/>
    </row>
    <row r="101" spans="1:31" s="10" customFormat="1" ht="19.899999999999999" customHeight="1">
      <c r="B101" s="168"/>
      <c r="C101" s="169"/>
      <c r="D101" s="170" t="s">
        <v>103</v>
      </c>
      <c r="E101" s="171"/>
      <c r="F101" s="171"/>
      <c r="G101" s="171"/>
      <c r="H101" s="171"/>
      <c r="I101" s="172"/>
      <c r="J101" s="173">
        <f>J316</f>
        <v>0</v>
      </c>
      <c r="K101" s="169"/>
      <c r="L101" s="174"/>
    </row>
    <row r="102" spans="1:31" s="10" customFormat="1" ht="19.899999999999999" customHeight="1">
      <c r="B102" s="168"/>
      <c r="C102" s="169"/>
      <c r="D102" s="170" t="s">
        <v>104</v>
      </c>
      <c r="E102" s="171"/>
      <c r="F102" s="171"/>
      <c r="G102" s="171"/>
      <c r="H102" s="171"/>
      <c r="I102" s="172"/>
      <c r="J102" s="173">
        <f>J432</f>
        <v>0</v>
      </c>
      <c r="K102" s="169"/>
      <c r="L102" s="174"/>
    </row>
    <row r="103" spans="1:31" s="10" customFormat="1" ht="19.899999999999999" customHeight="1">
      <c r="B103" s="168"/>
      <c r="C103" s="169"/>
      <c r="D103" s="170" t="s">
        <v>105</v>
      </c>
      <c r="E103" s="171"/>
      <c r="F103" s="171"/>
      <c r="G103" s="171"/>
      <c r="H103" s="171"/>
      <c r="I103" s="172"/>
      <c r="J103" s="173">
        <f>J488</f>
        <v>0</v>
      </c>
      <c r="K103" s="169"/>
      <c r="L103" s="174"/>
    </row>
    <row r="104" spans="1:31" s="10" customFormat="1" ht="19.899999999999999" customHeight="1">
      <c r="B104" s="168"/>
      <c r="C104" s="169"/>
      <c r="D104" s="170" t="s">
        <v>106</v>
      </c>
      <c r="E104" s="171"/>
      <c r="F104" s="171"/>
      <c r="G104" s="171"/>
      <c r="H104" s="171"/>
      <c r="I104" s="172"/>
      <c r="J104" s="173">
        <f>J627</f>
        <v>0</v>
      </c>
      <c r="K104" s="169"/>
      <c r="L104" s="174"/>
    </row>
    <row r="105" spans="1:31" s="10" customFormat="1" ht="19.899999999999999" customHeight="1">
      <c r="B105" s="168"/>
      <c r="C105" s="169"/>
      <c r="D105" s="170" t="s">
        <v>107</v>
      </c>
      <c r="E105" s="171"/>
      <c r="F105" s="171"/>
      <c r="G105" s="171"/>
      <c r="H105" s="171"/>
      <c r="I105" s="172"/>
      <c r="J105" s="173">
        <f>J644</f>
        <v>0</v>
      </c>
      <c r="K105" s="169"/>
      <c r="L105" s="174"/>
    </row>
    <row r="106" spans="1:31" s="9" customFormat="1" ht="24.95" customHeight="1">
      <c r="B106" s="161"/>
      <c r="C106" s="162"/>
      <c r="D106" s="163" t="s">
        <v>108</v>
      </c>
      <c r="E106" s="164"/>
      <c r="F106" s="164"/>
      <c r="G106" s="164"/>
      <c r="H106" s="164"/>
      <c r="I106" s="165"/>
      <c r="J106" s="166">
        <f>J647</f>
        <v>0</v>
      </c>
      <c r="K106" s="162"/>
      <c r="L106" s="167"/>
    </row>
    <row r="107" spans="1:31" s="10" customFormat="1" ht="19.899999999999999" customHeight="1">
      <c r="B107" s="168"/>
      <c r="C107" s="169"/>
      <c r="D107" s="170" t="s">
        <v>109</v>
      </c>
      <c r="E107" s="171"/>
      <c r="F107" s="171"/>
      <c r="G107" s="171"/>
      <c r="H107" s="171"/>
      <c r="I107" s="172"/>
      <c r="J107" s="173">
        <f>J648</f>
        <v>0</v>
      </c>
      <c r="K107" s="169"/>
      <c r="L107" s="174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152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63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155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24.95" customHeight="1">
      <c r="A114" s="34"/>
      <c r="B114" s="35"/>
      <c r="C114" s="23" t="s">
        <v>110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6.5" customHeight="1">
      <c r="A117" s="34"/>
      <c r="B117" s="35"/>
      <c r="C117" s="36"/>
      <c r="D117" s="36"/>
      <c r="E117" s="316" t="str">
        <f>E7</f>
        <v>Ulice Družstevní - rekonstrukce ulice - chodníků a vjezdů</v>
      </c>
      <c r="F117" s="317"/>
      <c r="G117" s="317"/>
      <c r="H117" s="317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92</v>
      </c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6.5" customHeight="1">
      <c r="A119" s="34"/>
      <c r="B119" s="35"/>
      <c r="C119" s="36"/>
      <c r="D119" s="36"/>
      <c r="E119" s="287" t="str">
        <f>E9</f>
        <v>101 - Pozemní komunikace</v>
      </c>
      <c r="F119" s="318"/>
      <c r="G119" s="318"/>
      <c r="H119" s="318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Ústí nad Orlicí</v>
      </c>
      <c r="G121" s="36"/>
      <c r="H121" s="36"/>
      <c r="I121" s="117" t="s">
        <v>22</v>
      </c>
      <c r="J121" s="66" t="str">
        <f>IF(J12="","",J12)</f>
        <v>5. 11. 2019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 xml:space="preserve"> </v>
      </c>
      <c r="G123" s="36"/>
      <c r="H123" s="36"/>
      <c r="I123" s="117" t="s">
        <v>30</v>
      </c>
      <c r="J123" s="32" t="str">
        <f>E21</f>
        <v>JDS projekt,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117" t="s">
        <v>34</v>
      </c>
      <c r="J124" s="32" t="str">
        <f>E24</f>
        <v>Suchánek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15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75"/>
      <c r="B126" s="176"/>
      <c r="C126" s="177" t="s">
        <v>111</v>
      </c>
      <c r="D126" s="178" t="s">
        <v>62</v>
      </c>
      <c r="E126" s="178" t="s">
        <v>58</v>
      </c>
      <c r="F126" s="178" t="s">
        <v>59</v>
      </c>
      <c r="G126" s="178" t="s">
        <v>112</v>
      </c>
      <c r="H126" s="178" t="s">
        <v>113</v>
      </c>
      <c r="I126" s="179" t="s">
        <v>114</v>
      </c>
      <c r="J126" s="180" t="s">
        <v>96</v>
      </c>
      <c r="K126" s="181" t="s">
        <v>115</v>
      </c>
      <c r="L126" s="182"/>
      <c r="M126" s="75" t="s">
        <v>1</v>
      </c>
      <c r="N126" s="76" t="s">
        <v>41</v>
      </c>
      <c r="O126" s="76" t="s">
        <v>116</v>
      </c>
      <c r="P126" s="76" t="s">
        <v>117</v>
      </c>
      <c r="Q126" s="76" t="s">
        <v>118</v>
      </c>
      <c r="R126" s="76" t="s">
        <v>119</v>
      </c>
      <c r="S126" s="76" t="s">
        <v>120</v>
      </c>
      <c r="T126" s="77" t="s">
        <v>121</v>
      </c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</row>
    <row r="127" spans="1:63" s="2" customFormat="1" ht="22.9" customHeight="1">
      <c r="A127" s="34"/>
      <c r="B127" s="35"/>
      <c r="C127" s="82" t="s">
        <v>122</v>
      </c>
      <c r="D127" s="36"/>
      <c r="E127" s="36"/>
      <c r="F127" s="36"/>
      <c r="G127" s="36"/>
      <c r="H127" s="36"/>
      <c r="I127" s="115"/>
      <c r="J127" s="183">
        <f>BK127</f>
        <v>0</v>
      </c>
      <c r="K127" s="36"/>
      <c r="L127" s="39"/>
      <c r="M127" s="78"/>
      <c r="N127" s="184"/>
      <c r="O127" s="79"/>
      <c r="P127" s="185">
        <f>P128+P647</f>
        <v>0</v>
      </c>
      <c r="Q127" s="79"/>
      <c r="R127" s="185">
        <f>R128+R647</f>
        <v>1237.9987019000002</v>
      </c>
      <c r="S127" s="79"/>
      <c r="T127" s="186">
        <f>T128+T647</f>
        <v>2556.3360000000002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98</v>
      </c>
      <c r="BK127" s="187">
        <f>BK128+BK647</f>
        <v>0</v>
      </c>
    </row>
    <row r="128" spans="1:63" s="12" customFormat="1" ht="25.9" customHeight="1">
      <c r="B128" s="188"/>
      <c r="C128" s="189"/>
      <c r="D128" s="190" t="s">
        <v>76</v>
      </c>
      <c r="E128" s="191" t="s">
        <v>123</v>
      </c>
      <c r="F128" s="191" t="s">
        <v>124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P129+P291+P312+P316+P432+P488+P627+P644</f>
        <v>0</v>
      </c>
      <c r="Q128" s="196"/>
      <c r="R128" s="197">
        <f>R129+R291+R312+R316+R432+R488+R627+R644</f>
        <v>1237.6255819000003</v>
      </c>
      <c r="S128" s="196"/>
      <c r="T128" s="198">
        <f>T129+T291+T312+T316+T432+T488+T627+T644</f>
        <v>2556.3360000000002</v>
      </c>
      <c r="AR128" s="199" t="s">
        <v>85</v>
      </c>
      <c r="AT128" s="200" t="s">
        <v>76</v>
      </c>
      <c r="AU128" s="200" t="s">
        <v>77</v>
      </c>
      <c r="AY128" s="199" t="s">
        <v>125</v>
      </c>
      <c r="BK128" s="201">
        <f>BK129+BK291+BK312+BK316+BK432+BK488+BK627+BK644</f>
        <v>0</v>
      </c>
    </row>
    <row r="129" spans="1:65" s="12" customFormat="1" ht="22.9" customHeight="1">
      <c r="B129" s="188"/>
      <c r="C129" s="189"/>
      <c r="D129" s="190" t="s">
        <v>76</v>
      </c>
      <c r="E129" s="202" t="s">
        <v>85</v>
      </c>
      <c r="F129" s="202" t="s">
        <v>126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SUM(P130:P290)</f>
        <v>0</v>
      </c>
      <c r="Q129" s="196"/>
      <c r="R129" s="197">
        <f>SUM(R130:R290)</f>
        <v>212.441292</v>
      </c>
      <c r="S129" s="196"/>
      <c r="T129" s="198">
        <f>SUM(T130:T290)</f>
        <v>2556.2310000000002</v>
      </c>
      <c r="AR129" s="199" t="s">
        <v>85</v>
      </c>
      <c r="AT129" s="200" t="s">
        <v>76</v>
      </c>
      <c r="AU129" s="200" t="s">
        <v>85</v>
      </c>
      <c r="AY129" s="199" t="s">
        <v>125</v>
      </c>
      <c r="BK129" s="201">
        <f>SUM(BK130:BK290)</f>
        <v>0</v>
      </c>
    </row>
    <row r="130" spans="1:65" s="2" customFormat="1" ht="21.75" customHeight="1">
      <c r="A130" s="34"/>
      <c r="B130" s="35"/>
      <c r="C130" s="204" t="s">
        <v>85</v>
      </c>
      <c r="D130" s="204" t="s">
        <v>127</v>
      </c>
      <c r="E130" s="205" t="s">
        <v>128</v>
      </c>
      <c r="F130" s="206" t="s">
        <v>129</v>
      </c>
      <c r="G130" s="207" t="s">
        <v>130</v>
      </c>
      <c r="H130" s="208">
        <v>19</v>
      </c>
      <c r="I130" s="209"/>
      <c r="J130" s="210">
        <f>ROUND(I130*H130,2)</f>
        <v>0</v>
      </c>
      <c r="K130" s="211"/>
      <c r="L130" s="39"/>
      <c r="M130" s="212" t="s">
        <v>1</v>
      </c>
      <c r="N130" s="213" t="s">
        <v>42</v>
      </c>
      <c r="O130" s="71"/>
      <c r="P130" s="214">
        <f>O130*H130</f>
        <v>0</v>
      </c>
      <c r="Q130" s="214">
        <v>0</v>
      </c>
      <c r="R130" s="214">
        <f>Q130*H130</f>
        <v>0</v>
      </c>
      <c r="S130" s="214">
        <v>0.26</v>
      </c>
      <c r="T130" s="215">
        <f>S130*H130</f>
        <v>4.9400000000000004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131</v>
      </c>
      <c r="AT130" s="216" t="s">
        <v>127</v>
      </c>
      <c r="AU130" s="216" t="s">
        <v>87</v>
      </c>
      <c r="AY130" s="17" t="s">
        <v>125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85</v>
      </c>
      <c r="BK130" s="217">
        <f>ROUND(I130*H130,2)</f>
        <v>0</v>
      </c>
      <c r="BL130" s="17" t="s">
        <v>131</v>
      </c>
      <c r="BM130" s="216" t="s">
        <v>132</v>
      </c>
    </row>
    <row r="131" spans="1:65" s="2" customFormat="1" ht="39">
      <c r="A131" s="34"/>
      <c r="B131" s="35"/>
      <c r="C131" s="36"/>
      <c r="D131" s="218" t="s">
        <v>133</v>
      </c>
      <c r="E131" s="36"/>
      <c r="F131" s="219" t="s">
        <v>134</v>
      </c>
      <c r="G131" s="36"/>
      <c r="H131" s="36"/>
      <c r="I131" s="115"/>
      <c r="J131" s="36"/>
      <c r="K131" s="36"/>
      <c r="L131" s="39"/>
      <c r="M131" s="220"/>
      <c r="N131" s="221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133</v>
      </c>
      <c r="AU131" s="17" t="s">
        <v>87</v>
      </c>
    </row>
    <row r="132" spans="1:65" s="13" customFormat="1" ht="11.25">
      <c r="B132" s="222"/>
      <c r="C132" s="223"/>
      <c r="D132" s="218" t="s">
        <v>135</v>
      </c>
      <c r="E132" s="224" t="s">
        <v>1</v>
      </c>
      <c r="F132" s="225" t="s">
        <v>136</v>
      </c>
      <c r="G132" s="223"/>
      <c r="H132" s="224" t="s">
        <v>1</v>
      </c>
      <c r="I132" s="226"/>
      <c r="J132" s="223"/>
      <c r="K132" s="223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135</v>
      </c>
      <c r="AU132" s="231" t="s">
        <v>87</v>
      </c>
      <c r="AV132" s="13" t="s">
        <v>85</v>
      </c>
      <c r="AW132" s="13" t="s">
        <v>33</v>
      </c>
      <c r="AX132" s="13" t="s">
        <v>77</v>
      </c>
      <c r="AY132" s="231" t="s">
        <v>125</v>
      </c>
    </row>
    <row r="133" spans="1:65" s="14" customFormat="1" ht="11.25">
      <c r="B133" s="232"/>
      <c r="C133" s="233"/>
      <c r="D133" s="218" t="s">
        <v>135</v>
      </c>
      <c r="E133" s="234" t="s">
        <v>1</v>
      </c>
      <c r="F133" s="235" t="s">
        <v>137</v>
      </c>
      <c r="G133" s="233"/>
      <c r="H133" s="236">
        <v>19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135</v>
      </c>
      <c r="AU133" s="242" t="s">
        <v>87</v>
      </c>
      <c r="AV133" s="14" t="s">
        <v>87</v>
      </c>
      <c r="AW133" s="14" t="s">
        <v>33</v>
      </c>
      <c r="AX133" s="14" t="s">
        <v>85</v>
      </c>
      <c r="AY133" s="242" t="s">
        <v>125</v>
      </c>
    </row>
    <row r="134" spans="1:65" s="2" customFormat="1" ht="21.75" customHeight="1">
      <c r="A134" s="34"/>
      <c r="B134" s="35"/>
      <c r="C134" s="204" t="s">
        <v>87</v>
      </c>
      <c r="D134" s="204" t="s">
        <v>127</v>
      </c>
      <c r="E134" s="205" t="s">
        <v>138</v>
      </c>
      <c r="F134" s="206" t="s">
        <v>139</v>
      </c>
      <c r="G134" s="207" t="s">
        <v>130</v>
      </c>
      <c r="H134" s="208">
        <v>60.25</v>
      </c>
      <c r="I134" s="209"/>
      <c r="J134" s="210">
        <f>ROUND(I134*H134,2)</f>
        <v>0</v>
      </c>
      <c r="K134" s="211"/>
      <c r="L134" s="39"/>
      <c r="M134" s="212" t="s">
        <v>1</v>
      </c>
      <c r="N134" s="213" t="s">
        <v>42</v>
      </c>
      <c r="O134" s="71"/>
      <c r="P134" s="214">
        <f>O134*H134</f>
        <v>0</v>
      </c>
      <c r="Q134" s="214">
        <v>0</v>
      </c>
      <c r="R134" s="214">
        <f>Q134*H134</f>
        <v>0</v>
      </c>
      <c r="S134" s="214">
        <v>0.32</v>
      </c>
      <c r="T134" s="215">
        <f>S134*H134</f>
        <v>19.28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131</v>
      </c>
      <c r="AT134" s="216" t="s">
        <v>127</v>
      </c>
      <c r="AU134" s="216" t="s">
        <v>87</v>
      </c>
      <c r="AY134" s="17" t="s">
        <v>125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85</v>
      </c>
      <c r="BK134" s="217">
        <f>ROUND(I134*H134,2)</f>
        <v>0</v>
      </c>
      <c r="BL134" s="17" t="s">
        <v>131</v>
      </c>
      <c r="BM134" s="216" t="s">
        <v>140</v>
      </c>
    </row>
    <row r="135" spans="1:65" s="2" customFormat="1" ht="39">
      <c r="A135" s="34"/>
      <c r="B135" s="35"/>
      <c r="C135" s="36"/>
      <c r="D135" s="218" t="s">
        <v>133</v>
      </c>
      <c r="E135" s="36"/>
      <c r="F135" s="219" t="s">
        <v>141</v>
      </c>
      <c r="G135" s="36"/>
      <c r="H135" s="36"/>
      <c r="I135" s="115"/>
      <c r="J135" s="36"/>
      <c r="K135" s="36"/>
      <c r="L135" s="39"/>
      <c r="M135" s="220"/>
      <c r="N135" s="221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133</v>
      </c>
      <c r="AU135" s="17" t="s">
        <v>87</v>
      </c>
    </row>
    <row r="136" spans="1:65" s="13" customFormat="1" ht="11.25">
      <c r="B136" s="222"/>
      <c r="C136" s="223"/>
      <c r="D136" s="218" t="s">
        <v>135</v>
      </c>
      <c r="E136" s="224" t="s">
        <v>1</v>
      </c>
      <c r="F136" s="225" t="s">
        <v>142</v>
      </c>
      <c r="G136" s="223"/>
      <c r="H136" s="224" t="s">
        <v>1</v>
      </c>
      <c r="I136" s="226"/>
      <c r="J136" s="223"/>
      <c r="K136" s="223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135</v>
      </c>
      <c r="AU136" s="231" t="s">
        <v>87</v>
      </c>
      <c r="AV136" s="13" t="s">
        <v>85</v>
      </c>
      <c r="AW136" s="13" t="s">
        <v>33</v>
      </c>
      <c r="AX136" s="13" t="s">
        <v>77</v>
      </c>
      <c r="AY136" s="231" t="s">
        <v>125</v>
      </c>
    </row>
    <row r="137" spans="1:65" s="14" customFormat="1" ht="11.25">
      <c r="B137" s="232"/>
      <c r="C137" s="233"/>
      <c r="D137" s="218" t="s">
        <v>135</v>
      </c>
      <c r="E137" s="234" t="s">
        <v>1</v>
      </c>
      <c r="F137" s="235" t="s">
        <v>143</v>
      </c>
      <c r="G137" s="233"/>
      <c r="H137" s="236">
        <v>60.25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135</v>
      </c>
      <c r="AU137" s="242" t="s">
        <v>87</v>
      </c>
      <c r="AV137" s="14" t="s">
        <v>87</v>
      </c>
      <c r="AW137" s="14" t="s">
        <v>33</v>
      </c>
      <c r="AX137" s="14" t="s">
        <v>85</v>
      </c>
      <c r="AY137" s="242" t="s">
        <v>125</v>
      </c>
    </row>
    <row r="138" spans="1:65" s="2" customFormat="1" ht="21.75" customHeight="1">
      <c r="A138" s="34"/>
      <c r="B138" s="35"/>
      <c r="C138" s="204" t="s">
        <v>144</v>
      </c>
      <c r="D138" s="204" t="s">
        <v>127</v>
      </c>
      <c r="E138" s="205" t="s">
        <v>145</v>
      </c>
      <c r="F138" s="206" t="s">
        <v>146</v>
      </c>
      <c r="G138" s="207" t="s">
        <v>130</v>
      </c>
      <c r="H138" s="208">
        <v>28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42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0.29499999999999998</v>
      </c>
      <c r="T138" s="215">
        <f>S138*H138</f>
        <v>8.26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131</v>
      </c>
      <c r="AT138" s="216" t="s">
        <v>127</v>
      </c>
      <c r="AU138" s="216" t="s">
        <v>87</v>
      </c>
      <c r="AY138" s="17" t="s">
        <v>125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85</v>
      </c>
      <c r="BK138" s="217">
        <f>ROUND(I138*H138,2)</f>
        <v>0</v>
      </c>
      <c r="BL138" s="17" t="s">
        <v>131</v>
      </c>
      <c r="BM138" s="216" t="s">
        <v>147</v>
      </c>
    </row>
    <row r="139" spans="1:65" s="2" customFormat="1" ht="39">
      <c r="A139" s="34"/>
      <c r="B139" s="35"/>
      <c r="C139" s="36"/>
      <c r="D139" s="218" t="s">
        <v>133</v>
      </c>
      <c r="E139" s="36"/>
      <c r="F139" s="219" t="s">
        <v>148</v>
      </c>
      <c r="G139" s="36"/>
      <c r="H139" s="36"/>
      <c r="I139" s="115"/>
      <c r="J139" s="36"/>
      <c r="K139" s="36"/>
      <c r="L139" s="39"/>
      <c r="M139" s="220"/>
      <c r="N139" s="221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133</v>
      </c>
      <c r="AU139" s="17" t="s">
        <v>87</v>
      </c>
    </row>
    <row r="140" spans="1:65" s="13" customFormat="1" ht="11.25">
      <c r="B140" s="222"/>
      <c r="C140" s="223"/>
      <c r="D140" s="218" t="s">
        <v>135</v>
      </c>
      <c r="E140" s="224" t="s">
        <v>1</v>
      </c>
      <c r="F140" s="225" t="s">
        <v>149</v>
      </c>
      <c r="G140" s="223"/>
      <c r="H140" s="224" t="s">
        <v>1</v>
      </c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135</v>
      </c>
      <c r="AU140" s="231" t="s">
        <v>87</v>
      </c>
      <c r="AV140" s="13" t="s">
        <v>85</v>
      </c>
      <c r="AW140" s="13" t="s">
        <v>33</v>
      </c>
      <c r="AX140" s="13" t="s">
        <v>77</v>
      </c>
      <c r="AY140" s="231" t="s">
        <v>125</v>
      </c>
    </row>
    <row r="141" spans="1:65" s="14" customFormat="1" ht="11.25">
      <c r="B141" s="232"/>
      <c r="C141" s="233"/>
      <c r="D141" s="218" t="s">
        <v>135</v>
      </c>
      <c r="E141" s="234" t="s">
        <v>1</v>
      </c>
      <c r="F141" s="235" t="s">
        <v>150</v>
      </c>
      <c r="G141" s="233"/>
      <c r="H141" s="236">
        <v>24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135</v>
      </c>
      <c r="AU141" s="242" t="s">
        <v>87</v>
      </c>
      <c r="AV141" s="14" t="s">
        <v>87</v>
      </c>
      <c r="AW141" s="14" t="s">
        <v>33</v>
      </c>
      <c r="AX141" s="14" t="s">
        <v>77</v>
      </c>
      <c r="AY141" s="242" t="s">
        <v>125</v>
      </c>
    </row>
    <row r="142" spans="1:65" s="13" customFormat="1" ht="11.25">
      <c r="B142" s="222"/>
      <c r="C142" s="223"/>
      <c r="D142" s="218" t="s">
        <v>135</v>
      </c>
      <c r="E142" s="224" t="s">
        <v>1</v>
      </c>
      <c r="F142" s="225" t="s">
        <v>151</v>
      </c>
      <c r="G142" s="223"/>
      <c r="H142" s="224" t="s">
        <v>1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135</v>
      </c>
      <c r="AU142" s="231" t="s">
        <v>87</v>
      </c>
      <c r="AV142" s="13" t="s">
        <v>85</v>
      </c>
      <c r="AW142" s="13" t="s">
        <v>33</v>
      </c>
      <c r="AX142" s="13" t="s">
        <v>77</v>
      </c>
      <c r="AY142" s="231" t="s">
        <v>125</v>
      </c>
    </row>
    <row r="143" spans="1:65" s="14" customFormat="1" ht="11.25">
      <c r="B143" s="232"/>
      <c r="C143" s="233"/>
      <c r="D143" s="218" t="s">
        <v>135</v>
      </c>
      <c r="E143" s="234" t="s">
        <v>1</v>
      </c>
      <c r="F143" s="235" t="s">
        <v>131</v>
      </c>
      <c r="G143" s="233"/>
      <c r="H143" s="236">
        <v>4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135</v>
      </c>
      <c r="AU143" s="242" t="s">
        <v>87</v>
      </c>
      <c r="AV143" s="14" t="s">
        <v>87</v>
      </c>
      <c r="AW143" s="14" t="s">
        <v>33</v>
      </c>
      <c r="AX143" s="14" t="s">
        <v>77</v>
      </c>
      <c r="AY143" s="242" t="s">
        <v>125</v>
      </c>
    </row>
    <row r="144" spans="1:65" s="15" customFormat="1" ht="11.25">
      <c r="B144" s="243"/>
      <c r="C144" s="244"/>
      <c r="D144" s="218" t="s">
        <v>135</v>
      </c>
      <c r="E144" s="245" t="s">
        <v>1</v>
      </c>
      <c r="F144" s="246" t="s">
        <v>152</v>
      </c>
      <c r="G144" s="244"/>
      <c r="H144" s="247">
        <v>28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135</v>
      </c>
      <c r="AU144" s="253" t="s">
        <v>87</v>
      </c>
      <c r="AV144" s="15" t="s">
        <v>131</v>
      </c>
      <c r="AW144" s="15" t="s">
        <v>33</v>
      </c>
      <c r="AX144" s="15" t="s">
        <v>85</v>
      </c>
      <c r="AY144" s="253" t="s">
        <v>125</v>
      </c>
    </row>
    <row r="145" spans="1:65" s="2" customFormat="1" ht="21.75" customHeight="1">
      <c r="A145" s="34"/>
      <c r="B145" s="35"/>
      <c r="C145" s="204" t="s">
        <v>131</v>
      </c>
      <c r="D145" s="204" t="s">
        <v>127</v>
      </c>
      <c r="E145" s="205" t="s">
        <v>153</v>
      </c>
      <c r="F145" s="206" t="s">
        <v>154</v>
      </c>
      <c r="G145" s="207" t="s">
        <v>130</v>
      </c>
      <c r="H145" s="208">
        <v>1136.2</v>
      </c>
      <c r="I145" s="209"/>
      <c r="J145" s="210">
        <f>ROUND(I145*H145,2)</f>
        <v>0</v>
      </c>
      <c r="K145" s="211"/>
      <c r="L145" s="39"/>
      <c r="M145" s="212" t="s">
        <v>1</v>
      </c>
      <c r="N145" s="213" t="s">
        <v>42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0.17</v>
      </c>
      <c r="T145" s="215">
        <f>S145*H145</f>
        <v>193.15400000000002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131</v>
      </c>
      <c r="AT145" s="216" t="s">
        <v>127</v>
      </c>
      <c r="AU145" s="216" t="s">
        <v>87</v>
      </c>
      <c r="AY145" s="17" t="s">
        <v>125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85</v>
      </c>
      <c r="BK145" s="217">
        <f>ROUND(I145*H145,2)</f>
        <v>0</v>
      </c>
      <c r="BL145" s="17" t="s">
        <v>131</v>
      </c>
      <c r="BM145" s="216" t="s">
        <v>155</v>
      </c>
    </row>
    <row r="146" spans="1:65" s="2" customFormat="1" ht="39">
      <c r="A146" s="34"/>
      <c r="B146" s="35"/>
      <c r="C146" s="36"/>
      <c r="D146" s="218" t="s">
        <v>133</v>
      </c>
      <c r="E146" s="36"/>
      <c r="F146" s="219" t="s">
        <v>156</v>
      </c>
      <c r="G146" s="36"/>
      <c r="H146" s="36"/>
      <c r="I146" s="115"/>
      <c r="J146" s="36"/>
      <c r="K146" s="36"/>
      <c r="L146" s="39"/>
      <c r="M146" s="220"/>
      <c r="N146" s="221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133</v>
      </c>
      <c r="AU146" s="17" t="s">
        <v>87</v>
      </c>
    </row>
    <row r="147" spans="1:65" s="13" customFormat="1" ht="11.25">
      <c r="B147" s="222"/>
      <c r="C147" s="223"/>
      <c r="D147" s="218" t="s">
        <v>135</v>
      </c>
      <c r="E147" s="224" t="s">
        <v>1</v>
      </c>
      <c r="F147" s="225" t="s">
        <v>157</v>
      </c>
      <c r="G147" s="223"/>
      <c r="H147" s="224" t="s">
        <v>1</v>
      </c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135</v>
      </c>
      <c r="AU147" s="231" t="s">
        <v>87</v>
      </c>
      <c r="AV147" s="13" t="s">
        <v>85</v>
      </c>
      <c r="AW147" s="13" t="s">
        <v>33</v>
      </c>
      <c r="AX147" s="13" t="s">
        <v>77</v>
      </c>
      <c r="AY147" s="231" t="s">
        <v>125</v>
      </c>
    </row>
    <row r="148" spans="1:65" s="14" customFormat="1" ht="11.25">
      <c r="B148" s="232"/>
      <c r="C148" s="233"/>
      <c r="D148" s="218" t="s">
        <v>135</v>
      </c>
      <c r="E148" s="234" t="s">
        <v>1</v>
      </c>
      <c r="F148" s="235" t="s">
        <v>158</v>
      </c>
      <c r="G148" s="233"/>
      <c r="H148" s="236">
        <v>1326.7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135</v>
      </c>
      <c r="AU148" s="242" t="s">
        <v>87</v>
      </c>
      <c r="AV148" s="14" t="s">
        <v>87</v>
      </c>
      <c r="AW148" s="14" t="s">
        <v>33</v>
      </c>
      <c r="AX148" s="14" t="s">
        <v>77</v>
      </c>
      <c r="AY148" s="242" t="s">
        <v>125</v>
      </c>
    </row>
    <row r="149" spans="1:65" s="13" customFormat="1" ht="11.25">
      <c r="B149" s="222"/>
      <c r="C149" s="223"/>
      <c r="D149" s="218" t="s">
        <v>135</v>
      </c>
      <c r="E149" s="224" t="s">
        <v>1</v>
      </c>
      <c r="F149" s="225" t="s">
        <v>159</v>
      </c>
      <c r="G149" s="223"/>
      <c r="H149" s="224" t="s">
        <v>1</v>
      </c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135</v>
      </c>
      <c r="AU149" s="231" t="s">
        <v>87</v>
      </c>
      <c r="AV149" s="13" t="s">
        <v>85</v>
      </c>
      <c r="AW149" s="13" t="s">
        <v>33</v>
      </c>
      <c r="AX149" s="13" t="s">
        <v>77</v>
      </c>
      <c r="AY149" s="231" t="s">
        <v>125</v>
      </c>
    </row>
    <row r="150" spans="1:65" s="14" customFormat="1" ht="11.25">
      <c r="B150" s="232"/>
      <c r="C150" s="233"/>
      <c r="D150" s="218" t="s">
        <v>135</v>
      </c>
      <c r="E150" s="234" t="s">
        <v>1</v>
      </c>
      <c r="F150" s="235" t="s">
        <v>160</v>
      </c>
      <c r="G150" s="233"/>
      <c r="H150" s="236">
        <v>-145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135</v>
      </c>
      <c r="AU150" s="242" t="s">
        <v>87</v>
      </c>
      <c r="AV150" s="14" t="s">
        <v>87</v>
      </c>
      <c r="AW150" s="14" t="s">
        <v>33</v>
      </c>
      <c r="AX150" s="14" t="s">
        <v>77</v>
      </c>
      <c r="AY150" s="242" t="s">
        <v>125</v>
      </c>
    </row>
    <row r="151" spans="1:65" s="13" customFormat="1" ht="11.25">
      <c r="B151" s="222"/>
      <c r="C151" s="223"/>
      <c r="D151" s="218" t="s">
        <v>135</v>
      </c>
      <c r="E151" s="224" t="s">
        <v>1</v>
      </c>
      <c r="F151" s="225" t="s">
        <v>161</v>
      </c>
      <c r="G151" s="223"/>
      <c r="H151" s="224" t="s">
        <v>1</v>
      </c>
      <c r="I151" s="226"/>
      <c r="J151" s="223"/>
      <c r="K151" s="223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135</v>
      </c>
      <c r="AU151" s="231" t="s">
        <v>87</v>
      </c>
      <c r="AV151" s="13" t="s">
        <v>85</v>
      </c>
      <c r="AW151" s="13" t="s">
        <v>33</v>
      </c>
      <c r="AX151" s="13" t="s">
        <v>77</v>
      </c>
      <c r="AY151" s="231" t="s">
        <v>125</v>
      </c>
    </row>
    <row r="152" spans="1:65" s="14" customFormat="1" ht="11.25">
      <c r="B152" s="232"/>
      <c r="C152" s="233"/>
      <c r="D152" s="218" t="s">
        <v>135</v>
      </c>
      <c r="E152" s="234" t="s">
        <v>1</v>
      </c>
      <c r="F152" s="235" t="s">
        <v>162</v>
      </c>
      <c r="G152" s="233"/>
      <c r="H152" s="236">
        <v>-37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135</v>
      </c>
      <c r="AU152" s="242" t="s">
        <v>87</v>
      </c>
      <c r="AV152" s="14" t="s">
        <v>87</v>
      </c>
      <c r="AW152" s="14" t="s">
        <v>33</v>
      </c>
      <c r="AX152" s="14" t="s">
        <v>77</v>
      </c>
      <c r="AY152" s="242" t="s">
        <v>125</v>
      </c>
    </row>
    <row r="153" spans="1:65" s="13" customFormat="1" ht="11.25">
      <c r="B153" s="222"/>
      <c r="C153" s="223"/>
      <c r="D153" s="218" t="s">
        <v>135</v>
      </c>
      <c r="E153" s="224" t="s">
        <v>1</v>
      </c>
      <c r="F153" s="225" t="s">
        <v>163</v>
      </c>
      <c r="G153" s="223"/>
      <c r="H153" s="224" t="s">
        <v>1</v>
      </c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135</v>
      </c>
      <c r="AU153" s="231" t="s">
        <v>87</v>
      </c>
      <c r="AV153" s="13" t="s">
        <v>85</v>
      </c>
      <c r="AW153" s="13" t="s">
        <v>33</v>
      </c>
      <c r="AX153" s="13" t="s">
        <v>77</v>
      </c>
      <c r="AY153" s="231" t="s">
        <v>125</v>
      </c>
    </row>
    <row r="154" spans="1:65" s="14" customFormat="1" ht="11.25">
      <c r="B154" s="232"/>
      <c r="C154" s="233"/>
      <c r="D154" s="218" t="s">
        <v>135</v>
      </c>
      <c r="E154" s="234" t="s">
        <v>1</v>
      </c>
      <c r="F154" s="235" t="s">
        <v>164</v>
      </c>
      <c r="G154" s="233"/>
      <c r="H154" s="236">
        <v>-8.5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135</v>
      </c>
      <c r="AU154" s="242" t="s">
        <v>87</v>
      </c>
      <c r="AV154" s="14" t="s">
        <v>87</v>
      </c>
      <c r="AW154" s="14" t="s">
        <v>33</v>
      </c>
      <c r="AX154" s="14" t="s">
        <v>77</v>
      </c>
      <c r="AY154" s="242" t="s">
        <v>125</v>
      </c>
    </row>
    <row r="155" spans="1:65" s="15" customFormat="1" ht="11.25">
      <c r="B155" s="243"/>
      <c r="C155" s="244"/>
      <c r="D155" s="218" t="s">
        <v>135</v>
      </c>
      <c r="E155" s="245" t="s">
        <v>1</v>
      </c>
      <c r="F155" s="246" t="s">
        <v>152</v>
      </c>
      <c r="G155" s="244"/>
      <c r="H155" s="247">
        <v>1136.2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135</v>
      </c>
      <c r="AU155" s="253" t="s">
        <v>87</v>
      </c>
      <c r="AV155" s="15" t="s">
        <v>131</v>
      </c>
      <c r="AW155" s="15" t="s">
        <v>33</v>
      </c>
      <c r="AX155" s="15" t="s">
        <v>85</v>
      </c>
      <c r="AY155" s="253" t="s">
        <v>125</v>
      </c>
    </row>
    <row r="156" spans="1:65" s="2" customFormat="1" ht="21.75" customHeight="1">
      <c r="A156" s="34"/>
      <c r="B156" s="35"/>
      <c r="C156" s="204" t="s">
        <v>165</v>
      </c>
      <c r="D156" s="204" t="s">
        <v>127</v>
      </c>
      <c r="E156" s="205" t="s">
        <v>166</v>
      </c>
      <c r="F156" s="206" t="s">
        <v>167</v>
      </c>
      <c r="G156" s="207" t="s">
        <v>130</v>
      </c>
      <c r="H156" s="208">
        <v>296.75</v>
      </c>
      <c r="I156" s="209"/>
      <c r="J156" s="210">
        <f>ROUND(I156*H156,2)</f>
        <v>0</v>
      </c>
      <c r="K156" s="211"/>
      <c r="L156" s="39"/>
      <c r="M156" s="212" t="s">
        <v>1</v>
      </c>
      <c r="N156" s="213" t="s">
        <v>42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0.28999999999999998</v>
      </c>
      <c r="T156" s="215">
        <f>S156*H156</f>
        <v>86.05749999999999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131</v>
      </c>
      <c r="AT156" s="216" t="s">
        <v>127</v>
      </c>
      <c r="AU156" s="216" t="s">
        <v>87</v>
      </c>
      <c r="AY156" s="17" t="s">
        <v>125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85</v>
      </c>
      <c r="BK156" s="217">
        <f>ROUND(I156*H156,2)</f>
        <v>0</v>
      </c>
      <c r="BL156" s="17" t="s">
        <v>131</v>
      </c>
      <c r="BM156" s="216" t="s">
        <v>168</v>
      </c>
    </row>
    <row r="157" spans="1:65" s="2" customFormat="1" ht="39">
      <c r="A157" s="34"/>
      <c r="B157" s="35"/>
      <c r="C157" s="36"/>
      <c r="D157" s="218" t="s">
        <v>133</v>
      </c>
      <c r="E157" s="36"/>
      <c r="F157" s="219" t="s">
        <v>169</v>
      </c>
      <c r="G157" s="36"/>
      <c r="H157" s="36"/>
      <c r="I157" s="115"/>
      <c r="J157" s="36"/>
      <c r="K157" s="36"/>
      <c r="L157" s="39"/>
      <c r="M157" s="220"/>
      <c r="N157" s="221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133</v>
      </c>
      <c r="AU157" s="17" t="s">
        <v>87</v>
      </c>
    </row>
    <row r="158" spans="1:65" s="13" customFormat="1" ht="11.25">
      <c r="B158" s="222"/>
      <c r="C158" s="223"/>
      <c r="D158" s="218" t="s">
        <v>135</v>
      </c>
      <c r="E158" s="224" t="s">
        <v>1</v>
      </c>
      <c r="F158" s="225" t="s">
        <v>170</v>
      </c>
      <c r="G158" s="223"/>
      <c r="H158" s="224" t="s">
        <v>1</v>
      </c>
      <c r="I158" s="226"/>
      <c r="J158" s="223"/>
      <c r="K158" s="223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135</v>
      </c>
      <c r="AU158" s="231" t="s">
        <v>87</v>
      </c>
      <c r="AV158" s="13" t="s">
        <v>85</v>
      </c>
      <c r="AW158" s="13" t="s">
        <v>33</v>
      </c>
      <c r="AX158" s="13" t="s">
        <v>77</v>
      </c>
      <c r="AY158" s="231" t="s">
        <v>125</v>
      </c>
    </row>
    <row r="159" spans="1:65" s="14" customFormat="1" ht="11.25">
      <c r="B159" s="232"/>
      <c r="C159" s="233"/>
      <c r="D159" s="218" t="s">
        <v>135</v>
      </c>
      <c r="E159" s="234" t="s">
        <v>1</v>
      </c>
      <c r="F159" s="235" t="s">
        <v>171</v>
      </c>
      <c r="G159" s="233"/>
      <c r="H159" s="236">
        <v>190.5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135</v>
      </c>
      <c r="AU159" s="242" t="s">
        <v>87</v>
      </c>
      <c r="AV159" s="14" t="s">
        <v>87</v>
      </c>
      <c r="AW159" s="14" t="s">
        <v>33</v>
      </c>
      <c r="AX159" s="14" t="s">
        <v>77</v>
      </c>
      <c r="AY159" s="242" t="s">
        <v>125</v>
      </c>
    </row>
    <row r="160" spans="1:65" s="13" customFormat="1" ht="11.25">
      <c r="B160" s="222"/>
      <c r="C160" s="223"/>
      <c r="D160" s="218" t="s">
        <v>135</v>
      </c>
      <c r="E160" s="224" t="s">
        <v>1</v>
      </c>
      <c r="F160" s="225" t="s">
        <v>172</v>
      </c>
      <c r="G160" s="223"/>
      <c r="H160" s="224" t="s">
        <v>1</v>
      </c>
      <c r="I160" s="226"/>
      <c r="J160" s="223"/>
      <c r="K160" s="223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135</v>
      </c>
      <c r="AU160" s="231" t="s">
        <v>87</v>
      </c>
      <c r="AV160" s="13" t="s">
        <v>85</v>
      </c>
      <c r="AW160" s="13" t="s">
        <v>33</v>
      </c>
      <c r="AX160" s="13" t="s">
        <v>77</v>
      </c>
      <c r="AY160" s="231" t="s">
        <v>125</v>
      </c>
    </row>
    <row r="161" spans="1:65" s="14" customFormat="1" ht="11.25">
      <c r="B161" s="232"/>
      <c r="C161" s="233"/>
      <c r="D161" s="218" t="s">
        <v>135</v>
      </c>
      <c r="E161" s="234" t="s">
        <v>1</v>
      </c>
      <c r="F161" s="235" t="s">
        <v>173</v>
      </c>
      <c r="G161" s="233"/>
      <c r="H161" s="236">
        <v>106.25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135</v>
      </c>
      <c r="AU161" s="242" t="s">
        <v>87</v>
      </c>
      <c r="AV161" s="14" t="s">
        <v>87</v>
      </c>
      <c r="AW161" s="14" t="s">
        <v>33</v>
      </c>
      <c r="AX161" s="14" t="s">
        <v>77</v>
      </c>
      <c r="AY161" s="242" t="s">
        <v>125</v>
      </c>
    </row>
    <row r="162" spans="1:65" s="15" customFormat="1" ht="11.25">
      <c r="B162" s="243"/>
      <c r="C162" s="244"/>
      <c r="D162" s="218" t="s">
        <v>135</v>
      </c>
      <c r="E162" s="245" t="s">
        <v>1</v>
      </c>
      <c r="F162" s="246" t="s">
        <v>152</v>
      </c>
      <c r="G162" s="244"/>
      <c r="H162" s="247">
        <v>296.75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135</v>
      </c>
      <c r="AU162" s="253" t="s">
        <v>87</v>
      </c>
      <c r="AV162" s="15" t="s">
        <v>131</v>
      </c>
      <c r="AW162" s="15" t="s">
        <v>33</v>
      </c>
      <c r="AX162" s="15" t="s">
        <v>85</v>
      </c>
      <c r="AY162" s="253" t="s">
        <v>125</v>
      </c>
    </row>
    <row r="163" spans="1:65" s="2" customFormat="1" ht="21.75" customHeight="1">
      <c r="A163" s="34"/>
      <c r="B163" s="35"/>
      <c r="C163" s="204" t="s">
        <v>174</v>
      </c>
      <c r="D163" s="204" t="s">
        <v>127</v>
      </c>
      <c r="E163" s="205" t="s">
        <v>175</v>
      </c>
      <c r="F163" s="206" t="s">
        <v>176</v>
      </c>
      <c r="G163" s="207" t="s">
        <v>130</v>
      </c>
      <c r="H163" s="208">
        <v>2224</v>
      </c>
      <c r="I163" s="209"/>
      <c r="J163" s="210">
        <f>ROUND(I163*H163,2)</f>
        <v>0</v>
      </c>
      <c r="K163" s="211"/>
      <c r="L163" s="39"/>
      <c r="M163" s="212" t="s">
        <v>1</v>
      </c>
      <c r="N163" s="213" t="s">
        <v>42</v>
      </c>
      <c r="O163" s="71"/>
      <c r="P163" s="214">
        <f>O163*H163</f>
        <v>0</v>
      </c>
      <c r="Q163" s="214">
        <v>0</v>
      </c>
      <c r="R163" s="214">
        <f>Q163*H163</f>
        <v>0</v>
      </c>
      <c r="S163" s="214">
        <v>0.44</v>
      </c>
      <c r="T163" s="215">
        <f>S163*H163</f>
        <v>978.56000000000006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131</v>
      </c>
      <c r="AT163" s="216" t="s">
        <v>127</v>
      </c>
      <c r="AU163" s="216" t="s">
        <v>87</v>
      </c>
      <c r="AY163" s="17" t="s">
        <v>125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85</v>
      </c>
      <c r="BK163" s="217">
        <f>ROUND(I163*H163,2)</f>
        <v>0</v>
      </c>
      <c r="BL163" s="17" t="s">
        <v>131</v>
      </c>
      <c r="BM163" s="216" t="s">
        <v>177</v>
      </c>
    </row>
    <row r="164" spans="1:65" s="2" customFormat="1" ht="39">
      <c r="A164" s="34"/>
      <c r="B164" s="35"/>
      <c r="C164" s="36"/>
      <c r="D164" s="218" t="s">
        <v>133</v>
      </c>
      <c r="E164" s="36"/>
      <c r="F164" s="219" t="s">
        <v>178</v>
      </c>
      <c r="G164" s="36"/>
      <c r="H164" s="36"/>
      <c r="I164" s="115"/>
      <c r="J164" s="36"/>
      <c r="K164" s="36"/>
      <c r="L164" s="39"/>
      <c r="M164" s="220"/>
      <c r="N164" s="221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133</v>
      </c>
      <c r="AU164" s="17" t="s">
        <v>87</v>
      </c>
    </row>
    <row r="165" spans="1:65" s="13" customFormat="1" ht="11.25">
      <c r="B165" s="222"/>
      <c r="C165" s="223"/>
      <c r="D165" s="218" t="s">
        <v>135</v>
      </c>
      <c r="E165" s="224" t="s">
        <v>1</v>
      </c>
      <c r="F165" s="225" t="s">
        <v>179</v>
      </c>
      <c r="G165" s="223"/>
      <c r="H165" s="224" t="s">
        <v>1</v>
      </c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135</v>
      </c>
      <c r="AU165" s="231" t="s">
        <v>87</v>
      </c>
      <c r="AV165" s="13" t="s">
        <v>85</v>
      </c>
      <c r="AW165" s="13" t="s">
        <v>33</v>
      </c>
      <c r="AX165" s="13" t="s">
        <v>77</v>
      </c>
      <c r="AY165" s="231" t="s">
        <v>125</v>
      </c>
    </row>
    <row r="166" spans="1:65" s="14" customFormat="1" ht="11.25">
      <c r="B166" s="232"/>
      <c r="C166" s="233"/>
      <c r="D166" s="218" t="s">
        <v>135</v>
      </c>
      <c r="E166" s="234" t="s">
        <v>1</v>
      </c>
      <c r="F166" s="235" t="s">
        <v>180</v>
      </c>
      <c r="G166" s="233"/>
      <c r="H166" s="236">
        <v>2224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135</v>
      </c>
      <c r="AU166" s="242" t="s">
        <v>87</v>
      </c>
      <c r="AV166" s="14" t="s">
        <v>87</v>
      </c>
      <c r="AW166" s="14" t="s">
        <v>33</v>
      </c>
      <c r="AX166" s="14" t="s">
        <v>85</v>
      </c>
      <c r="AY166" s="242" t="s">
        <v>125</v>
      </c>
    </row>
    <row r="167" spans="1:65" s="2" customFormat="1" ht="21.75" customHeight="1">
      <c r="A167" s="34"/>
      <c r="B167" s="35"/>
      <c r="C167" s="204" t="s">
        <v>181</v>
      </c>
      <c r="D167" s="204" t="s">
        <v>127</v>
      </c>
      <c r="E167" s="205" t="s">
        <v>182</v>
      </c>
      <c r="F167" s="206" t="s">
        <v>183</v>
      </c>
      <c r="G167" s="207" t="s">
        <v>130</v>
      </c>
      <c r="H167" s="208">
        <v>2059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42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9.8000000000000004E-2</v>
      </c>
      <c r="T167" s="215">
        <f>S167*H167</f>
        <v>201.78200000000001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131</v>
      </c>
      <c r="AT167" s="216" t="s">
        <v>127</v>
      </c>
      <c r="AU167" s="216" t="s">
        <v>87</v>
      </c>
      <c r="AY167" s="17" t="s">
        <v>125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85</v>
      </c>
      <c r="BK167" s="217">
        <f>ROUND(I167*H167,2)</f>
        <v>0</v>
      </c>
      <c r="BL167" s="17" t="s">
        <v>131</v>
      </c>
      <c r="BM167" s="216" t="s">
        <v>184</v>
      </c>
    </row>
    <row r="168" spans="1:65" s="2" customFormat="1" ht="29.25">
      <c r="A168" s="34"/>
      <c r="B168" s="35"/>
      <c r="C168" s="36"/>
      <c r="D168" s="218" t="s">
        <v>133</v>
      </c>
      <c r="E168" s="36"/>
      <c r="F168" s="219" t="s">
        <v>185</v>
      </c>
      <c r="G168" s="36"/>
      <c r="H168" s="36"/>
      <c r="I168" s="115"/>
      <c r="J168" s="36"/>
      <c r="K168" s="36"/>
      <c r="L168" s="39"/>
      <c r="M168" s="220"/>
      <c r="N168" s="221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133</v>
      </c>
      <c r="AU168" s="17" t="s">
        <v>87</v>
      </c>
    </row>
    <row r="169" spans="1:65" s="13" customFormat="1" ht="11.25">
      <c r="B169" s="222"/>
      <c r="C169" s="223"/>
      <c r="D169" s="218" t="s">
        <v>135</v>
      </c>
      <c r="E169" s="224" t="s">
        <v>1</v>
      </c>
      <c r="F169" s="225" t="s">
        <v>186</v>
      </c>
      <c r="G169" s="223"/>
      <c r="H169" s="224" t="s">
        <v>1</v>
      </c>
      <c r="I169" s="226"/>
      <c r="J169" s="223"/>
      <c r="K169" s="223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135</v>
      </c>
      <c r="AU169" s="231" t="s">
        <v>87</v>
      </c>
      <c r="AV169" s="13" t="s">
        <v>85</v>
      </c>
      <c r="AW169" s="13" t="s">
        <v>33</v>
      </c>
      <c r="AX169" s="13" t="s">
        <v>77</v>
      </c>
      <c r="AY169" s="231" t="s">
        <v>125</v>
      </c>
    </row>
    <row r="170" spans="1:65" s="14" customFormat="1" ht="11.25">
      <c r="B170" s="232"/>
      <c r="C170" s="233"/>
      <c r="D170" s="218" t="s">
        <v>135</v>
      </c>
      <c r="E170" s="234" t="s">
        <v>1</v>
      </c>
      <c r="F170" s="235" t="s">
        <v>187</v>
      </c>
      <c r="G170" s="233"/>
      <c r="H170" s="236">
        <v>2059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135</v>
      </c>
      <c r="AU170" s="242" t="s">
        <v>87</v>
      </c>
      <c r="AV170" s="14" t="s">
        <v>87</v>
      </c>
      <c r="AW170" s="14" t="s">
        <v>33</v>
      </c>
      <c r="AX170" s="14" t="s">
        <v>85</v>
      </c>
      <c r="AY170" s="242" t="s">
        <v>125</v>
      </c>
    </row>
    <row r="171" spans="1:65" s="2" customFormat="1" ht="21.75" customHeight="1">
      <c r="A171" s="34"/>
      <c r="B171" s="35"/>
      <c r="C171" s="204" t="s">
        <v>188</v>
      </c>
      <c r="D171" s="204" t="s">
        <v>127</v>
      </c>
      <c r="E171" s="205" t="s">
        <v>189</v>
      </c>
      <c r="F171" s="206" t="s">
        <v>190</v>
      </c>
      <c r="G171" s="207" t="s">
        <v>130</v>
      </c>
      <c r="H171" s="208">
        <v>1307.7</v>
      </c>
      <c r="I171" s="209"/>
      <c r="J171" s="210">
        <f>ROUND(I171*H171,2)</f>
        <v>0</v>
      </c>
      <c r="K171" s="211"/>
      <c r="L171" s="39"/>
      <c r="M171" s="212" t="s">
        <v>1</v>
      </c>
      <c r="N171" s="213" t="s">
        <v>42</v>
      </c>
      <c r="O171" s="71"/>
      <c r="P171" s="214">
        <f>O171*H171</f>
        <v>0</v>
      </c>
      <c r="Q171" s="214">
        <v>0</v>
      </c>
      <c r="R171" s="214">
        <f>Q171*H171</f>
        <v>0</v>
      </c>
      <c r="S171" s="214">
        <v>0.22</v>
      </c>
      <c r="T171" s="215">
        <f>S171*H171</f>
        <v>287.69400000000002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131</v>
      </c>
      <c r="AT171" s="216" t="s">
        <v>127</v>
      </c>
      <c r="AU171" s="216" t="s">
        <v>87</v>
      </c>
      <c r="AY171" s="17" t="s">
        <v>125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85</v>
      </c>
      <c r="BK171" s="217">
        <f>ROUND(I171*H171,2)</f>
        <v>0</v>
      </c>
      <c r="BL171" s="17" t="s">
        <v>131</v>
      </c>
      <c r="BM171" s="216" t="s">
        <v>191</v>
      </c>
    </row>
    <row r="172" spans="1:65" s="2" customFormat="1" ht="39">
      <c r="A172" s="34"/>
      <c r="B172" s="35"/>
      <c r="C172" s="36"/>
      <c r="D172" s="218" t="s">
        <v>133</v>
      </c>
      <c r="E172" s="36"/>
      <c r="F172" s="219" t="s">
        <v>192</v>
      </c>
      <c r="G172" s="36"/>
      <c r="H172" s="36"/>
      <c r="I172" s="115"/>
      <c r="J172" s="36"/>
      <c r="K172" s="36"/>
      <c r="L172" s="39"/>
      <c r="M172" s="220"/>
      <c r="N172" s="221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133</v>
      </c>
      <c r="AU172" s="17" t="s">
        <v>87</v>
      </c>
    </row>
    <row r="173" spans="1:65" s="13" customFormat="1" ht="11.25">
      <c r="B173" s="222"/>
      <c r="C173" s="223"/>
      <c r="D173" s="218" t="s">
        <v>135</v>
      </c>
      <c r="E173" s="224" t="s">
        <v>1</v>
      </c>
      <c r="F173" s="225" t="s">
        <v>193</v>
      </c>
      <c r="G173" s="223"/>
      <c r="H173" s="224" t="s">
        <v>1</v>
      </c>
      <c r="I173" s="226"/>
      <c r="J173" s="223"/>
      <c r="K173" s="223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135</v>
      </c>
      <c r="AU173" s="231" t="s">
        <v>87</v>
      </c>
      <c r="AV173" s="13" t="s">
        <v>85</v>
      </c>
      <c r="AW173" s="13" t="s">
        <v>33</v>
      </c>
      <c r="AX173" s="13" t="s">
        <v>77</v>
      </c>
      <c r="AY173" s="231" t="s">
        <v>125</v>
      </c>
    </row>
    <row r="174" spans="1:65" s="14" customFormat="1" ht="11.25">
      <c r="B174" s="232"/>
      <c r="C174" s="233"/>
      <c r="D174" s="218" t="s">
        <v>135</v>
      </c>
      <c r="E174" s="234" t="s">
        <v>1</v>
      </c>
      <c r="F174" s="235" t="s">
        <v>194</v>
      </c>
      <c r="G174" s="233"/>
      <c r="H174" s="236">
        <v>1307.7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135</v>
      </c>
      <c r="AU174" s="242" t="s">
        <v>87</v>
      </c>
      <c r="AV174" s="14" t="s">
        <v>87</v>
      </c>
      <c r="AW174" s="14" t="s">
        <v>33</v>
      </c>
      <c r="AX174" s="14" t="s">
        <v>85</v>
      </c>
      <c r="AY174" s="242" t="s">
        <v>125</v>
      </c>
    </row>
    <row r="175" spans="1:65" s="2" customFormat="1" ht="21.75" customHeight="1">
      <c r="A175" s="34"/>
      <c r="B175" s="35"/>
      <c r="C175" s="204" t="s">
        <v>195</v>
      </c>
      <c r="D175" s="204" t="s">
        <v>127</v>
      </c>
      <c r="E175" s="205" t="s">
        <v>196</v>
      </c>
      <c r="F175" s="206" t="s">
        <v>197</v>
      </c>
      <c r="G175" s="207" t="s">
        <v>130</v>
      </c>
      <c r="H175" s="208">
        <v>165</v>
      </c>
      <c r="I175" s="209"/>
      <c r="J175" s="210">
        <f>ROUND(I175*H175,2)</f>
        <v>0</v>
      </c>
      <c r="K175" s="211"/>
      <c r="L175" s="39"/>
      <c r="M175" s="212" t="s">
        <v>1</v>
      </c>
      <c r="N175" s="213" t="s">
        <v>42</v>
      </c>
      <c r="O175" s="71"/>
      <c r="P175" s="214">
        <f>O175*H175</f>
        <v>0</v>
      </c>
      <c r="Q175" s="214">
        <v>0</v>
      </c>
      <c r="R175" s="214">
        <f>Q175*H175</f>
        <v>0</v>
      </c>
      <c r="S175" s="214">
        <v>0.316</v>
      </c>
      <c r="T175" s="215">
        <f>S175*H175</f>
        <v>52.14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131</v>
      </c>
      <c r="AT175" s="216" t="s">
        <v>127</v>
      </c>
      <c r="AU175" s="216" t="s">
        <v>87</v>
      </c>
      <c r="AY175" s="17" t="s">
        <v>125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85</v>
      </c>
      <c r="BK175" s="217">
        <f>ROUND(I175*H175,2)</f>
        <v>0</v>
      </c>
      <c r="BL175" s="17" t="s">
        <v>131</v>
      </c>
      <c r="BM175" s="216" t="s">
        <v>198</v>
      </c>
    </row>
    <row r="176" spans="1:65" s="2" customFormat="1" ht="39">
      <c r="A176" s="34"/>
      <c r="B176" s="35"/>
      <c r="C176" s="36"/>
      <c r="D176" s="218" t="s">
        <v>133</v>
      </c>
      <c r="E176" s="36"/>
      <c r="F176" s="219" t="s">
        <v>199</v>
      </c>
      <c r="G176" s="36"/>
      <c r="H176" s="36"/>
      <c r="I176" s="115"/>
      <c r="J176" s="36"/>
      <c r="K176" s="36"/>
      <c r="L176" s="39"/>
      <c r="M176" s="220"/>
      <c r="N176" s="221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133</v>
      </c>
      <c r="AU176" s="17" t="s">
        <v>87</v>
      </c>
    </row>
    <row r="177" spans="1:65" s="13" customFormat="1" ht="11.25">
      <c r="B177" s="222"/>
      <c r="C177" s="223"/>
      <c r="D177" s="218" t="s">
        <v>135</v>
      </c>
      <c r="E177" s="224" t="s">
        <v>1</v>
      </c>
      <c r="F177" s="225" t="s">
        <v>200</v>
      </c>
      <c r="G177" s="223"/>
      <c r="H177" s="224" t="s">
        <v>1</v>
      </c>
      <c r="I177" s="226"/>
      <c r="J177" s="223"/>
      <c r="K177" s="223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135</v>
      </c>
      <c r="AU177" s="231" t="s">
        <v>87</v>
      </c>
      <c r="AV177" s="13" t="s">
        <v>85</v>
      </c>
      <c r="AW177" s="13" t="s">
        <v>33</v>
      </c>
      <c r="AX177" s="13" t="s">
        <v>77</v>
      </c>
      <c r="AY177" s="231" t="s">
        <v>125</v>
      </c>
    </row>
    <row r="178" spans="1:65" s="14" customFormat="1" ht="11.25">
      <c r="B178" s="232"/>
      <c r="C178" s="233"/>
      <c r="D178" s="218" t="s">
        <v>135</v>
      </c>
      <c r="E178" s="234" t="s">
        <v>1</v>
      </c>
      <c r="F178" s="235" t="s">
        <v>201</v>
      </c>
      <c r="G178" s="233"/>
      <c r="H178" s="236">
        <v>165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135</v>
      </c>
      <c r="AU178" s="242" t="s">
        <v>87</v>
      </c>
      <c r="AV178" s="14" t="s">
        <v>87</v>
      </c>
      <c r="AW178" s="14" t="s">
        <v>33</v>
      </c>
      <c r="AX178" s="14" t="s">
        <v>85</v>
      </c>
      <c r="AY178" s="242" t="s">
        <v>125</v>
      </c>
    </row>
    <row r="179" spans="1:65" s="2" customFormat="1" ht="21.75" customHeight="1">
      <c r="A179" s="34"/>
      <c r="B179" s="35"/>
      <c r="C179" s="204" t="s">
        <v>202</v>
      </c>
      <c r="D179" s="204" t="s">
        <v>127</v>
      </c>
      <c r="E179" s="205" t="s">
        <v>203</v>
      </c>
      <c r="F179" s="206" t="s">
        <v>204</v>
      </c>
      <c r="G179" s="207" t="s">
        <v>130</v>
      </c>
      <c r="H179" s="208">
        <v>18</v>
      </c>
      <c r="I179" s="209"/>
      <c r="J179" s="210">
        <f>ROUND(I179*H179,2)</f>
        <v>0</v>
      </c>
      <c r="K179" s="211"/>
      <c r="L179" s="39"/>
      <c r="M179" s="212" t="s">
        <v>1</v>
      </c>
      <c r="N179" s="213" t="s">
        <v>42</v>
      </c>
      <c r="O179" s="71"/>
      <c r="P179" s="214">
        <f>O179*H179</f>
        <v>0</v>
      </c>
      <c r="Q179" s="214">
        <v>0</v>
      </c>
      <c r="R179" s="214">
        <f>Q179*H179</f>
        <v>0</v>
      </c>
      <c r="S179" s="214">
        <v>0.32500000000000001</v>
      </c>
      <c r="T179" s="215">
        <f>S179*H179</f>
        <v>5.8500000000000005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131</v>
      </c>
      <c r="AT179" s="216" t="s">
        <v>127</v>
      </c>
      <c r="AU179" s="216" t="s">
        <v>87</v>
      </c>
      <c r="AY179" s="17" t="s">
        <v>125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85</v>
      </c>
      <c r="BK179" s="217">
        <f>ROUND(I179*H179,2)</f>
        <v>0</v>
      </c>
      <c r="BL179" s="17" t="s">
        <v>131</v>
      </c>
      <c r="BM179" s="216" t="s">
        <v>205</v>
      </c>
    </row>
    <row r="180" spans="1:65" s="2" customFormat="1" ht="39">
      <c r="A180" s="34"/>
      <c r="B180" s="35"/>
      <c r="C180" s="36"/>
      <c r="D180" s="218" t="s">
        <v>133</v>
      </c>
      <c r="E180" s="36"/>
      <c r="F180" s="219" t="s">
        <v>206</v>
      </c>
      <c r="G180" s="36"/>
      <c r="H180" s="36"/>
      <c r="I180" s="115"/>
      <c r="J180" s="36"/>
      <c r="K180" s="36"/>
      <c r="L180" s="39"/>
      <c r="M180" s="220"/>
      <c r="N180" s="221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133</v>
      </c>
      <c r="AU180" s="17" t="s">
        <v>87</v>
      </c>
    </row>
    <row r="181" spans="1:65" s="13" customFormat="1" ht="11.25">
      <c r="B181" s="222"/>
      <c r="C181" s="223"/>
      <c r="D181" s="218" t="s">
        <v>135</v>
      </c>
      <c r="E181" s="224" t="s">
        <v>1</v>
      </c>
      <c r="F181" s="225" t="s">
        <v>207</v>
      </c>
      <c r="G181" s="223"/>
      <c r="H181" s="224" t="s">
        <v>1</v>
      </c>
      <c r="I181" s="226"/>
      <c r="J181" s="223"/>
      <c r="K181" s="223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135</v>
      </c>
      <c r="AU181" s="231" t="s">
        <v>87</v>
      </c>
      <c r="AV181" s="13" t="s">
        <v>85</v>
      </c>
      <c r="AW181" s="13" t="s">
        <v>33</v>
      </c>
      <c r="AX181" s="13" t="s">
        <v>77</v>
      </c>
      <c r="AY181" s="231" t="s">
        <v>125</v>
      </c>
    </row>
    <row r="182" spans="1:65" s="14" customFormat="1" ht="11.25">
      <c r="B182" s="232"/>
      <c r="C182" s="233"/>
      <c r="D182" s="218" t="s">
        <v>135</v>
      </c>
      <c r="E182" s="234" t="s">
        <v>1</v>
      </c>
      <c r="F182" s="235" t="s">
        <v>208</v>
      </c>
      <c r="G182" s="233"/>
      <c r="H182" s="236">
        <v>18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135</v>
      </c>
      <c r="AU182" s="242" t="s">
        <v>87</v>
      </c>
      <c r="AV182" s="14" t="s">
        <v>87</v>
      </c>
      <c r="AW182" s="14" t="s">
        <v>33</v>
      </c>
      <c r="AX182" s="14" t="s">
        <v>85</v>
      </c>
      <c r="AY182" s="242" t="s">
        <v>125</v>
      </c>
    </row>
    <row r="183" spans="1:65" s="2" customFormat="1" ht="21.75" customHeight="1">
      <c r="A183" s="34"/>
      <c r="B183" s="35"/>
      <c r="C183" s="204" t="s">
        <v>209</v>
      </c>
      <c r="D183" s="204" t="s">
        <v>127</v>
      </c>
      <c r="E183" s="205" t="s">
        <v>210</v>
      </c>
      <c r="F183" s="206" t="s">
        <v>211</v>
      </c>
      <c r="G183" s="207" t="s">
        <v>130</v>
      </c>
      <c r="H183" s="208">
        <v>2059</v>
      </c>
      <c r="I183" s="209"/>
      <c r="J183" s="210">
        <f>ROUND(I183*H183,2)</f>
        <v>0</v>
      </c>
      <c r="K183" s="211"/>
      <c r="L183" s="39"/>
      <c r="M183" s="212" t="s">
        <v>1</v>
      </c>
      <c r="N183" s="213" t="s">
        <v>42</v>
      </c>
      <c r="O183" s="71"/>
      <c r="P183" s="214">
        <f>O183*H183</f>
        <v>0</v>
      </c>
      <c r="Q183" s="214">
        <v>1.6000000000000001E-4</v>
      </c>
      <c r="R183" s="214">
        <f>Q183*H183</f>
        <v>0.32944000000000001</v>
      </c>
      <c r="S183" s="214">
        <v>0.25600000000000001</v>
      </c>
      <c r="T183" s="215">
        <f>S183*H183</f>
        <v>527.10400000000004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6" t="s">
        <v>131</v>
      </c>
      <c r="AT183" s="216" t="s">
        <v>127</v>
      </c>
      <c r="AU183" s="216" t="s">
        <v>87</v>
      </c>
      <c r="AY183" s="17" t="s">
        <v>125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85</v>
      </c>
      <c r="BK183" s="217">
        <f>ROUND(I183*H183,2)</f>
        <v>0</v>
      </c>
      <c r="BL183" s="17" t="s">
        <v>131</v>
      </c>
      <c r="BM183" s="216" t="s">
        <v>212</v>
      </c>
    </row>
    <row r="184" spans="1:65" s="2" customFormat="1" ht="29.25">
      <c r="A184" s="34"/>
      <c r="B184" s="35"/>
      <c r="C184" s="36"/>
      <c r="D184" s="218" t="s">
        <v>133</v>
      </c>
      <c r="E184" s="36"/>
      <c r="F184" s="219" t="s">
        <v>213</v>
      </c>
      <c r="G184" s="36"/>
      <c r="H184" s="36"/>
      <c r="I184" s="115"/>
      <c r="J184" s="36"/>
      <c r="K184" s="36"/>
      <c r="L184" s="39"/>
      <c r="M184" s="220"/>
      <c r="N184" s="221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133</v>
      </c>
      <c r="AU184" s="17" t="s">
        <v>87</v>
      </c>
    </row>
    <row r="185" spans="1:65" s="13" customFormat="1" ht="11.25">
      <c r="B185" s="222"/>
      <c r="C185" s="223"/>
      <c r="D185" s="218" t="s">
        <v>135</v>
      </c>
      <c r="E185" s="224" t="s">
        <v>1</v>
      </c>
      <c r="F185" s="225" t="s">
        <v>214</v>
      </c>
      <c r="G185" s="223"/>
      <c r="H185" s="224" t="s">
        <v>1</v>
      </c>
      <c r="I185" s="226"/>
      <c r="J185" s="223"/>
      <c r="K185" s="223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135</v>
      </c>
      <c r="AU185" s="231" t="s">
        <v>87</v>
      </c>
      <c r="AV185" s="13" t="s">
        <v>85</v>
      </c>
      <c r="AW185" s="13" t="s">
        <v>33</v>
      </c>
      <c r="AX185" s="13" t="s">
        <v>77</v>
      </c>
      <c r="AY185" s="231" t="s">
        <v>125</v>
      </c>
    </row>
    <row r="186" spans="1:65" s="14" customFormat="1" ht="11.25">
      <c r="B186" s="232"/>
      <c r="C186" s="233"/>
      <c r="D186" s="218" t="s">
        <v>135</v>
      </c>
      <c r="E186" s="234" t="s">
        <v>1</v>
      </c>
      <c r="F186" s="235" t="s">
        <v>215</v>
      </c>
      <c r="G186" s="233"/>
      <c r="H186" s="236">
        <v>2059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135</v>
      </c>
      <c r="AU186" s="242" t="s">
        <v>87</v>
      </c>
      <c r="AV186" s="14" t="s">
        <v>87</v>
      </c>
      <c r="AW186" s="14" t="s">
        <v>33</v>
      </c>
      <c r="AX186" s="14" t="s">
        <v>85</v>
      </c>
      <c r="AY186" s="242" t="s">
        <v>125</v>
      </c>
    </row>
    <row r="187" spans="1:65" s="2" customFormat="1" ht="16.5" customHeight="1">
      <c r="A187" s="34"/>
      <c r="B187" s="35"/>
      <c r="C187" s="204" t="s">
        <v>216</v>
      </c>
      <c r="D187" s="204" t="s">
        <v>127</v>
      </c>
      <c r="E187" s="205" t="s">
        <v>217</v>
      </c>
      <c r="F187" s="206" t="s">
        <v>218</v>
      </c>
      <c r="G187" s="207" t="s">
        <v>219</v>
      </c>
      <c r="H187" s="208">
        <v>12</v>
      </c>
      <c r="I187" s="209"/>
      <c r="J187" s="210">
        <f>ROUND(I187*H187,2)</f>
        <v>0</v>
      </c>
      <c r="K187" s="211"/>
      <c r="L187" s="39"/>
      <c r="M187" s="212" t="s">
        <v>1</v>
      </c>
      <c r="N187" s="213" t="s">
        <v>42</v>
      </c>
      <c r="O187" s="71"/>
      <c r="P187" s="214">
        <f>O187*H187</f>
        <v>0</v>
      </c>
      <c r="Q187" s="214">
        <v>0</v>
      </c>
      <c r="R187" s="214">
        <f>Q187*H187</f>
        <v>0</v>
      </c>
      <c r="S187" s="214">
        <v>0.23</v>
      </c>
      <c r="T187" s="215">
        <f>S187*H187</f>
        <v>2.7600000000000002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131</v>
      </c>
      <c r="AT187" s="216" t="s">
        <v>127</v>
      </c>
      <c r="AU187" s="216" t="s">
        <v>87</v>
      </c>
      <c r="AY187" s="17" t="s">
        <v>125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85</v>
      </c>
      <c r="BK187" s="217">
        <f>ROUND(I187*H187,2)</f>
        <v>0</v>
      </c>
      <c r="BL187" s="17" t="s">
        <v>131</v>
      </c>
      <c r="BM187" s="216" t="s">
        <v>220</v>
      </c>
    </row>
    <row r="188" spans="1:65" s="2" customFormat="1" ht="29.25">
      <c r="A188" s="34"/>
      <c r="B188" s="35"/>
      <c r="C188" s="36"/>
      <c r="D188" s="218" t="s">
        <v>133</v>
      </c>
      <c r="E188" s="36"/>
      <c r="F188" s="219" t="s">
        <v>221</v>
      </c>
      <c r="G188" s="36"/>
      <c r="H188" s="36"/>
      <c r="I188" s="115"/>
      <c r="J188" s="36"/>
      <c r="K188" s="36"/>
      <c r="L188" s="39"/>
      <c r="M188" s="220"/>
      <c r="N188" s="221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133</v>
      </c>
      <c r="AU188" s="17" t="s">
        <v>87</v>
      </c>
    </row>
    <row r="189" spans="1:65" s="13" customFormat="1" ht="11.25">
      <c r="B189" s="222"/>
      <c r="C189" s="223"/>
      <c r="D189" s="218" t="s">
        <v>135</v>
      </c>
      <c r="E189" s="224" t="s">
        <v>1</v>
      </c>
      <c r="F189" s="225" t="s">
        <v>222</v>
      </c>
      <c r="G189" s="223"/>
      <c r="H189" s="224" t="s">
        <v>1</v>
      </c>
      <c r="I189" s="226"/>
      <c r="J189" s="223"/>
      <c r="K189" s="223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135</v>
      </c>
      <c r="AU189" s="231" t="s">
        <v>87</v>
      </c>
      <c r="AV189" s="13" t="s">
        <v>85</v>
      </c>
      <c r="AW189" s="13" t="s">
        <v>33</v>
      </c>
      <c r="AX189" s="13" t="s">
        <v>77</v>
      </c>
      <c r="AY189" s="231" t="s">
        <v>125</v>
      </c>
    </row>
    <row r="190" spans="1:65" s="14" customFormat="1" ht="11.25">
      <c r="B190" s="232"/>
      <c r="C190" s="233"/>
      <c r="D190" s="218" t="s">
        <v>135</v>
      </c>
      <c r="E190" s="234" t="s">
        <v>1</v>
      </c>
      <c r="F190" s="235" t="s">
        <v>223</v>
      </c>
      <c r="G190" s="233"/>
      <c r="H190" s="236">
        <v>12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135</v>
      </c>
      <c r="AU190" s="242" t="s">
        <v>87</v>
      </c>
      <c r="AV190" s="14" t="s">
        <v>87</v>
      </c>
      <c r="AW190" s="14" t="s">
        <v>33</v>
      </c>
      <c r="AX190" s="14" t="s">
        <v>85</v>
      </c>
      <c r="AY190" s="242" t="s">
        <v>125</v>
      </c>
    </row>
    <row r="191" spans="1:65" s="2" customFormat="1" ht="16.5" customHeight="1">
      <c r="A191" s="34"/>
      <c r="B191" s="35"/>
      <c r="C191" s="204" t="s">
        <v>224</v>
      </c>
      <c r="D191" s="204" t="s">
        <v>127</v>
      </c>
      <c r="E191" s="205" t="s">
        <v>225</v>
      </c>
      <c r="F191" s="206" t="s">
        <v>226</v>
      </c>
      <c r="G191" s="207" t="s">
        <v>219</v>
      </c>
      <c r="H191" s="208">
        <v>730.8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42</v>
      </c>
      <c r="O191" s="71"/>
      <c r="P191" s="214">
        <f>O191*H191</f>
        <v>0</v>
      </c>
      <c r="Q191" s="214">
        <v>0</v>
      </c>
      <c r="R191" s="214">
        <f>Q191*H191</f>
        <v>0</v>
      </c>
      <c r="S191" s="214">
        <v>0.20499999999999999</v>
      </c>
      <c r="T191" s="215">
        <f>S191*H191</f>
        <v>149.81399999999999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131</v>
      </c>
      <c r="AT191" s="216" t="s">
        <v>127</v>
      </c>
      <c r="AU191" s="216" t="s">
        <v>87</v>
      </c>
      <c r="AY191" s="17" t="s">
        <v>125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85</v>
      </c>
      <c r="BK191" s="217">
        <f>ROUND(I191*H191,2)</f>
        <v>0</v>
      </c>
      <c r="BL191" s="17" t="s">
        <v>131</v>
      </c>
      <c r="BM191" s="216" t="s">
        <v>227</v>
      </c>
    </row>
    <row r="192" spans="1:65" s="2" customFormat="1" ht="29.25">
      <c r="A192" s="34"/>
      <c r="B192" s="35"/>
      <c r="C192" s="36"/>
      <c r="D192" s="218" t="s">
        <v>133</v>
      </c>
      <c r="E192" s="36"/>
      <c r="F192" s="219" t="s">
        <v>228</v>
      </c>
      <c r="G192" s="36"/>
      <c r="H192" s="36"/>
      <c r="I192" s="115"/>
      <c r="J192" s="36"/>
      <c r="K192" s="36"/>
      <c r="L192" s="39"/>
      <c r="M192" s="220"/>
      <c r="N192" s="221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133</v>
      </c>
      <c r="AU192" s="17" t="s">
        <v>87</v>
      </c>
    </row>
    <row r="193" spans="1:65" s="13" customFormat="1" ht="11.25">
      <c r="B193" s="222"/>
      <c r="C193" s="223"/>
      <c r="D193" s="218" t="s">
        <v>135</v>
      </c>
      <c r="E193" s="224" t="s">
        <v>1</v>
      </c>
      <c r="F193" s="225" t="s">
        <v>229</v>
      </c>
      <c r="G193" s="223"/>
      <c r="H193" s="224" t="s">
        <v>1</v>
      </c>
      <c r="I193" s="226"/>
      <c r="J193" s="223"/>
      <c r="K193" s="223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135</v>
      </c>
      <c r="AU193" s="231" t="s">
        <v>87</v>
      </c>
      <c r="AV193" s="13" t="s">
        <v>85</v>
      </c>
      <c r="AW193" s="13" t="s">
        <v>33</v>
      </c>
      <c r="AX193" s="13" t="s">
        <v>77</v>
      </c>
      <c r="AY193" s="231" t="s">
        <v>125</v>
      </c>
    </row>
    <row r="194" spans="1:65" s="14" customFormat="1" ht="11.25">
      <c r="B194" s="232"/>
      <c r="C194" s="233"/>
      <c r="D194" s="218" t="s">
        <v>135</v>
      </c>
      <c r="E194" s="234" t="s">
        <v>1</v>
      </c>
      <c r="F194" s="235" t="s">
        <v>230</v>
      </c>
      <c r="G194" s="233"/>
      <c r="H194" s="236">
        <v>718.8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135</v>
      </c>
      <c r="AU194" s="242" t="s">
        <v>87</v>
      </c>
      <c r="AV194" s="14" t="s">
        <v>87</v>
      </c>
      <c r="AW194" s="14" t="s">
        <v>33</v>
      </c>
      <c r="AX194" s="14" t="s">
        <v>77</v>
      </c>
      <c r="AY194" s="242" t="s">
        <v>125</v>
      </c>
    </row>
    <row r="195" spans="1:65" s="13" customFormat="1" ht="11.25">
      <c r="B195" s="222"/>
      <c r="C195" s="223"/>
      <c r="D195" s="218" t="s">
        <v>135</v>
      </c>
      <c r="E195" s="224" t="s">
        <v>1</v>
      </c>
      <c r="F195" s="225" t="s">
        <v>231</v>
      </c>
      <c r="G195" s="223"/>
      <c r="H195" s="224" t="s">
        <v>1</v>
      </c>
      <c r="I195" s="226"/>
      <c r="J195" s="223"/>
      <c r="K195" s="223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135</v>
      </c>
      <c r="AU195" s="231" t="s">
        <v>87</v>
      </c>
      <c r="AV195" s="13" t="s">
        <v>85</v>
      </c>
      <c r="AW195" s="13" t="s">
        <v>33</v>
      </c>
      <c r="AX195" s="13" t="s">
        <v>77</v>
      </c>
      <c r="AY195" s="231" t="s">
        <v>125</v>
      </c>
    </row>
    <row r="196" spans="1:65" s="14" customFormat="1" ht="11.25">
      <c r="B196" s="232"/>
      <c r="C196" s="233"/>
      <c r="D196" s="218" t="s">
        <v>135</v>
      </c>
      <c r="E196" s="234" t="s">
        <v>1</v>
      </c>
      <c r="F196" s="235" t="s">
        <v>216</v>
      </c>
      <c r="G196" s="233"/>
      <c r="H196" s="236">
        <v>12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135</v>
      </c>
      <c r="AU196" s="242" t="s">
        <v>87</v>
      </c>
      <c r="AV196" s="14" t="s">
        <v>87</v>
      </c>
      <c r="AW196" s="14" t="s">
        <v>33</v>
      </c>
      <c r="AX196" s="14" t="s">
        <v>77</v>
      </c>
      <c r="AY196" s="242" t="s">
        <v>125</v>
      </c>
    </row>
    <row r="197" spans="1:65" s="15" customFormat="1" ht="11.25">
      <c r="B197" s="243"/>
      <c r="C197" s="244"/>
      <c r="D197" s="218" t="s">
        <v>135</v>
      </c>
      <c r="E197" s="245" t="s">
        <v>1</v>
      </c>
      <c r="F197" s="246" t="s">
        <v>152</v>
      </c>
      <c r="G197" s="244"/>
      <c r="H197" s="247">
        <v>730.8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135</v>
      </c>
      <c r="AU197" s="253" t="s">
        <v>87</v>
      </c>
      <c r="AV197" s="15" t="s">
        <v>131</v>
      </c>
      <c r="AW197" s="15" t="s">
        <v>33</v>
      </c>
      <c r="AX197" s="15" t="s">
        <v>85</v>
      </c>
      <c r="AY197" s="253" t="s">
        <v>125</v>
      </c>
    </row>
    <row r="198" spans="1:65" s="2" customFormat="1" ht="16.5" customHeight="1">
      <c r="A198" s="34"/>
      <c r="B198" s="35"/>
      <c r="C198" s="204" t="s">
        <v>232</v>
      </c>
      <c r="D198" s="204" t="s">
        <v>127</v>
      </c>
      <c r="E198" s="205" t="s">
        <v>233</v>
      </c>
      <c r="F198" s="206" t="s">
        <v>234</v>
      </c>
      <c r="G198" s="207" t="s">
        <v>219</v>
      </c>
      <c r="H198" s="208">
        <v>337.7</v>
      </c>
      <c r="I198" s="209"/>
      <c r="J198" s="210">
        <f>ROUND(I198*H198,2)</f>
        <v>0</v>
      </c>
      <c r="K198" s="211"/>
      <c r="L198" s="39"/>
      <c r="M198" s="212" t="s">
        <v>1</v>
      </c>
      <c r="N198" s="213" t="s">
        <v>42</v>
      </c>
      <c r="O198" s="71"/>
      <c r="P198" s="214">
        <f>O198*H198</f>
        <v>0</v>
      </c>
      <c r="Q198" s="214">
        <v>0</v>
      </c>
      <c r="R198" s="214">
        <f>Q198*H198</f>
        <v>0</v>
      </c>
      <c r="S198" s="214">
        <v>0.115</v>
      </c>
      <c r="T198" s="215">
        <f>S198*H198</f>
        <v>38.835500000000003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6" t="s">
        <v>131</v>
      </c>
      <c r="AT198" s="216" t="s">
        <v>127</v>
      </c>
      <c r="AU198" s="216" t="s">
        <v>87</v>
      </c>
      <c r="AY198" s="17" t="s">
        <v>125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85</v>
      </c>
      <c r="BK198" s="217">
        <f>ROUND(I198*H198,2)</f>
        <v>0</v>
      </c>
      <c r="BL198" s="17" t="s">
        <v>131</v>
      </c>
      <c r="BM198" s="216" t="s">
        <v>235</v>
      </c>
    </row>
    <row r="199" spans="1:65" s="2" customFormat="1" ht="29.25">
      <c r="A199" s="34"/>
      <c r="B199" s="35"/>
      <c r="C199" s="36"/>
      <c r="D199" s="218" t="s">
        <v>133</v>
      </c>
      <c r="E199" s="36"/>
      <c r="F199" s="219" t="s">
        <v>236</v>
      </c>
      <c r="G199" s="36"/>
      <c r="H199" s="36"/>
      <c r="I199" s="115"/>
      <c r="J199" s="36"/>
      <c r="K199" s="36"/>
      <c r="L199" s="39"/>
      <c r="M199" s="220"/>
      <c r="N199" s="221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133</v>
      </c>
      <c r="AU199" s="17" t="s">
        <v>87</v>
      </c>
    </row>
    <row r="200" spans="1:65" s="13" customFormat="1" ht="11.25">
      <c r="B200" s="222"/>
      <c r="C200" s="223"/>
      <c r="D200" s="218" t="s">
        <v>135</v>
      </c>
      <c r="E200" s="224" t="s">
        <v>1</v>
      </c>
      <c r="F200" s="225" t="s">
        <v>237</v>
      </c>
      <c r="G200" s="223"/>
      <c r="H200" s="224" t="s">
        <v>1</v>
      </c>
      <c r="I200" s="226"/>
      <c r="J200" s="223"/>
      <c r="K200" s="223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135</v>
      </c>
      <c r="AU200" s="231" t="s">
        <v>87</v>
      </c>
      <c r="AV200" s="13" t="s">
        <v>85</v>
      </c>
      <c r="AW200" s="13" t="s">
        <v>33</v>
      </c>
      <c r="AX200" s="13" t="s">
        <v>77</v>
      </c>
      <c r="AY200" s="231" t="s">
        <v>125</v>
      </c>
    </row>
    <row r="201" spans="1:65" s="14" customFormat="1" ht="11.25">
      <c r="B201" s="232"/>
      <c r="C201" s="233"/>
      <c r="D201" s="218" t="s">
        <v>135</v>
      </c>
      <c r="E201" s="234" t="s">
        <v>1</v>
      </c>
      <c r="F201" s="235" t="s">
        <v>238</v>
      </c>
      <c r="G201" s="233"/>
      <c r="H201" s="236">
        <v>337.7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135</v>
      </c>
      <c r="AU201" s="242" t="s">
        <v>87</v>
      </c>
      <c r="AV201" s="14" t="s">
        <v>87</v>
      </c>
      <c r="AW201" s="14" t="s">
        <v>33</v>
      </c>
      <c r="AX201" s="14" t="s">
        <v>85</v>
      </c>
      <c r="AY201" s="242" t="s">
        <v>125</v>
      </c>
    </row>
    <row r="202" spans="1:65" s="2" customFormat="1" ht="16.5" customHeight="1">
      <c r="A202" s="34"/>
      <c r="B202" s="35"/>
      <c r="C202" s="204" t="s">
        <v>8</v>
      </c>
      <c r="D202" s="204" t="s">
        <v>127</v>
      </c>
      <c r="E202" s="205" t="s">
        <v>239</v>
      </c>
      <c r="F202" s="206" t="s">
        <v>240</v>
      </c>
      <c r="G202" s="207" t="s">
        <v>241</v>
      </c>
      <c r="H202" s="208">
        <v>83</v>
      </c>
      <c r="I202" s="209"/>
      <c r="J202" s="210">
        <f>ROUND(I202*H202,2)</f>
        <v>0</v>
      </c>
      <c r="K202" s="211"/>
      <c r="L202" s="39"/>
      <c r="M202" s="212" t="s">
        <v>1</v>
      </c>
      <c r="N202" s="213" t="s">
        <v>42</v>
      </c>
      <c r="O202" s="71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131</v>
      </c>
      <c r="AT202" s="216" t="s">
        <v>127</v>
      </c>
      <c r="AU202" s="216" t="s">
        <v>87</v>
      </c>
      <c r="AY202" s="17" t="s">
        <v>125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85</v>
      </c>
      <c r="BK202" s="217">
        <f>ROUND(I202*H202,2)</f>
        <v>0</v>
      </c>
      <c r="BL202" s="17" t="s">
        <v>131</v>
      </c>
      <c r="BM202" s="216" t="s">
        <v>242</v>
      </c>
    </row>
    <row r="203" spans="1:65" s="2" customFormat="1" ht="29.25">
      <c r="A203" s="34"/>
      <c r="B203" s="35"/>
      <c r="C203" s="36"/>
      <c r="D203" s="218" t="s">
        <v>133</v>
      </c>
      <c r="E203" s="36"/>
      <c r="F203" s="219" t="s">
        <v>243</v>
      </c>
      <c r="G203" s="36"/>
      <c r="H203" s="36"/>
      <c r="I203" s="115"/>
      <c r="J203" s="36"/>
      <c r="K203" s="36"/>
      <c r="L203" s="39"/>
      <c r="M203" s="220"/>
      <c r="N203" s="221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133</v>
      </c>
      <c r="AU203" s="17" t="s">
        <v>87</v>
      </c>
    </row>
    <row r="204" spans="1:65" s="13" customFormat="1" ht="11.25">
      <c r="B204" s="222"/>
      <c r="C204" s="223"/>
      <c r="D204" s="218" t="s">
        <v>135</v>
      </c>
      <c r="E204" s="224" t="s">
        <v>1</v>
      </c>
      <c r="F204" s="225" t="s">
        <v>244</v>
      </c>
      <c r="G204" s="223"/>
      <c r="H204" s="224" t="s">
        <v>1</v>
      </c>
      <c r="I204" s="226"/>
      <c r="J204" s="223"/>
      <c r="K204" s="223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135</v>
      </c>
      <c r="AU204" s="231" t="s">
        <v>87</v>
      </c>
      <c r="AV204" s="13" t="s">
        <v>85</v>
      </c>
      <c r="AW204" s="13" t="s">
        <v>33</v>
      </c>
      <c r="AX204" s="13" t="s">
        <v>77</v>
      </c>
      <c r="AY204" s="231" t="s">
        <v>125</v>
      </c>
    </row>
    <row r="205" spans="1:65" s="14" customFormat="1" ht="11.25">
      <c r="B205" s="232"/>
      <c r="C205" s="233"/>
      <c r="D205" s="218" t="s">
        <v>135</v>
      </c>
      <c r="E205" s="234" t="s">
        <v>1</v>
      </c>
      <c r="F205" s="235" t="s">
        <v>245</v>
      </c>
      <c r="G205" s="233"/>
      <c r="H205" s="236">
        <v>83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135</v>
      </c>
      <c r="AU205" s="242" t="s">
        <v>87</v>
      </c>
      <c r="AV205" s="14" t="s">
        <v>87</v>
      </c>
      <c r="AW205" s="14" t="s">
        <v>33</v>
      </c>
      <c r="AX205" s="14" t="s">
        <v>85</v>
      </c>
      <c r="AY205" s="242" t="s">
        <v>125</v>
      </c>
    </row>
    <row r="206" spans="1:65" s="2" customFormat="1" ht="21.75" customHeight="1">
      <c r="A206" s="34"/>
      <c r="B206" s="35"/>
      <c r="C206" s="204" t="s">
        <v>246</v>
      </c>
      <c r="D206" s="204" t="s">
        <v>127</v>
      </c>
      <c r="E206" s="205" t="s">
        <v>247</v>
      </c>
      <c r="F206" s="206" t="s">
        <v>248</v>
      </c>
      <c r="G206" s="207" t="s">
        <v>241</v>
      </c>
      <c r="H206" s="208">
        <v>117</v>
      </c>
      <c r="I206" s="209"/>
      <c r="J206" s="210">
        <f>ROUND(I206*H206,2)</f>
        <v>0</v>
      </c>
      <c r="K206" s="211"/>
      <c r="L206" s="39"/>
      <c r="M206" s="212" t="s">
        <v>1</v>
      </c>
      <c r="N206" s="213" t="s">
        <v>42</v>
      </c>
      <c r="O206" s="71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131</v>
      </c>
      <c r="AT206" s="216" t="s">
        <v>127</v>
      </c>
      <c r="AU206" s="216" t="s">
        <v>87</v>
      </c>
      <c r="AY206" s="17" t="s">
        <v>125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85</v>
      </c>
      <c r="BK206" s="217">
        <f>ROUND(I206*H206,2)</f>
        <v>0</v>
      </c>
      <c r="BL206" s="17" t="s">
        <v>131</v>
      </c>
      <c r="BM206" s="216" t="s">
        <v>249</v>
      </c>
    </row>
    <row r="207" spans="1:65" s="2" customFormat="1" ht="29.25">
      <c r="A207" s="34"/>
      <c r="B207" s="35"/>
      <c r="C207" s="36"/>
      <c r="D207" s="218" t="s">
        <v>133</v>
      </c>
      <c r="E207" s="36"/>
      <c r="F207" s="219" t="s">
        <v>250</v>
      </c>
      <c r="G207" s="36"/>
      <c r="H207" s="36"/>
      <c r="I207" s="115"/>
      <c r="J207" s="36"/>
      <c r="K207" s="36"/>
      <c r="L207" s="39"/>
      <c r="M207" s="220"/>
      <c r="N207" s="221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133</v>
      </c>
      <c r="AU207" s="17" t="s">
        <v>87</v>
      </c>
    </row>
    <row r="208" spans="1:65" s="13" customFormat="1" ht="11.25">
      <c r="B208" s="222"/>
      <c r="C208" s="223"/>
      <c r="D208" s="218" t="s">
        <v>135</v>
      </c>
      <c r="E208" s="224" t="s">
        <v>1</v>
      </c>
      <c r="F208" s="225" t="s">
        <v>251</v>
      </c>
      <c r="G208" s="223"/>
      <c r="H208" s="224" t="s">
        <v>1</v>
      </c>
      <c r="I208" s="226"/>
      <c r="J208" s="223"/>
      <c r="K208" s="223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135</v>
      </c>
      <c r="AU208" s="231" t="s">
        <v>87</v>
      </c>
      <c r="AV208" s="13" t="s">
        <v>85</v>
      </c>
      <c r="AW208" s="13" t="s">
        <v>33</v>
      </c>
      <c r="AX208" s="13" t="s">
        <v>77</v>
      </c>
      <c r="AY208" s="231" t="s">
        <v>125</v>
      </c>
    </row>
    <row r="209" spans="1:65" s="14" customFormat="1" ht="11.25">
      <c r="B209" s="232"/>
      <c r="C209" s="233"/>
      <c r="D209" s="218" t="s">
        <v>135</v>
      </c>
      <c r="E209" s="234" t="s">
        <v>1</v>
      </c>
      <c r="F209" s="235" t="s">
        <v>252</v>
      </c>
      <c r="G209" s="233"/>
      <c r="H209" s="236">
        <v>105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135</v>
      </c>
      <c r="AU209" s="242" t="s">
        <v>87</v>
      </c>
      <c r="AV209" s="14" t="s">
        <v>87</v>
      </c>
      <c r="AW209" s="14" t="s">
        <v>33</v>
      </c>
      <c r="AX209" s="14" t="s">
        <v>77</v>
      </c>
      <c r="AY209" s="242" t="s">
        <v>125</v>
      </c>
    </row>
    <row r="210" spans="1:65" s="13" customFormat="1" ht="11.25">
      <c r="B210" s="222"/>
      <c r="C210" s="223"/>
      <c r="D210" s="218" t="s">
        <v>135</v>
      </c>
      <c r="E210" s="224" t="s">
        <v>1</v>
      </c>
      <c r="F210" s="225" t="s">
        <v>253</v>
      </c>
      <c r="G210" s="223"/>
      <c r="H210" s="224" t="s">
        <v>1</v>
      </c>
      <c r="I210" s="226"/>
      <c r="J210" s="223"/>
      <c r="K210" s="223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135</v>
      </c>
      <c r="AU210" s="231" t="s">
        <v>87</v>
      </c>
      <c r="AV210" s="13" t="s">
        <v>85</v>
      </c>
      <c r="AW210" s="13" t="s">
        <v>33</v>
      </c>
      <c r="AX210" s="13" t="s">
        <v>77</v>
      </c>
      <c r="AY210" s="231" t="s">
        <v>125</v>
      </c>
    </row>
    <row r="211" spans="1:65" s="14" customFormat="1" ht="11.25">
      <c r="B211" s="232"/>
      <c r="C211" s="233"/>
      <c r="D211" s="218" t="s">
        <v>135</v>
      </c>
      <c r="E211" s="234" t="s">
        <v>1</v>
      </c>
      <c r="F211" s="235" t="s">
        <v>254</v>
      </c>
      <c r="G211" s="233"/>
      <c r="H211" s="236">
        <v>12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135</v>
      </c>
      <c r="AU211" s="242" t="s">
        <v>87</v>
      </c>
      <c r="AV211" s="14" t="s">
        <v>87</v>
      </c>
      <c r="AW211" s="14" t="s">
        <v>33</v>
      </c>
      <c r="AX211" s="14" t="s">
        <v>77</v>
      </c>
      <c r="AY211" s="242" t="s">
        <v>125</v>
      </c>
    </row>
    <row r="212" spans="1:65" s="15" customFormat="1" ht="11.25">
      <c r="B212" s="243"/>
      <c r="C212" s="244"/>
      <c r="D212" s="218" t="s">
        <v>135</v>
      </c>
      <c r="E212" s="245" t="s">
        <v>1</v>
      </c>
      <c r="F212" s="246" t="s">
        <v>152</v>
      </c>
      <c r="G212" s="244"/>
      <c r="H212" s="247">
        <v>117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135</v>
      </c>
      <c r="AU212" s="253" t="s">
        <v>87</v>
      </c>
      <c r="AV212" s="15" t="s">
        <v>131</v>
      </c>
      <c r="AW212" s="15" t="s">
        <v>33</v>
      </c>
      <c r="AX212" s="15" t="s">
        <v>85</v>
      </c>
      <c r="AY212" s="253" t="s">
        <v>125</v>
      </c>
    </row>
    <row r="213" spans="1:65" s="2" customFormat="1" ht="21.75" customHeight="1">
      <c r="A213" s="34"/>
      <c r="B213" s="35"/>
      <c r="C213" s="204" t="s">
        <v>255</v>
      </c>
      <c r="D213" s="204" t="s">
        <v>127</v>
      </c>
      <c r="E213" s="205" t="s">
        <v>256</v>
      </c>
      <c r="F213" s="206" t="s">
        <v>257</v>
      </c>
      <c r="G213" s="207" t="s">
        <v>241</v>
      </c>
      <c r="H213" s="208">
        <v>72.400000000000006</v>
      </c>
      <c r="I213" s="209"/>
      <c r="J213" s="210">
        <f>ROUND(I213*H213,2)</f>
        <v>0</v>
      </c>
      <c r="K213" s="211"/>
      <c r="L213" s="39"/>
      <c r="M213" s="212" t="s">
        <v>1</v>
      </c>
      <c r="N213" s="213" t="s">
        <v>42</v>
      </c>
      <c r="O213" s="71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6" t="s">
        <v>131</v>
      </c>
      <c r="AT213" s="216" t="s">
        <v>127</v>
      </c>
      <c r="AU213" s="216" t="s">
        <v>87</v>
      </c>
      <c r="AY213" s="17" t="s">
        <v>125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7" t="s">
        <v>85</v>
      </c>
      <c r="BK213" s="217">
        <f>ROUND(I213*H213,2)</f>
        <v>0</v>
      </c>
      <c r="BL213" s="17" t="s">
        <v>131</v>
      </c>
      <c r="BM213" s="216" t="s">
        <v>258</v>
      </c>
    </row>
    <row r="214" spans="1:65" s="2" customFormat="1" ht="29.25">
      <c r="A214" s="34"/>
      <c r="B214" s="35"/>
      <c r="C214" s="36"/>
      <c r="D214" s="218" t="s">
        <v>133</v>
      </c>
      <c r="E214" s="36"/>
      <c r="F214" s="219" t="s">
        <v>259</v>
      </c>
      <c r="G214" s="36"/>
      <c r="H214" s="36"/>
      <c r="I214" s="115"/>
      <c r="J214" s="36"/>
      <c r="K214" s="36"/>
      <c r="L214" s="39"/>
      <c r="M214" s="220"/>
      <c r="N214" s="221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133</v>
      </c>
      <c r="AU214" s="17" t="s">
        <v>87</v>
      </c>
    </row>
    <row r="215" spans="1:65" s="13" customFormat="1" ht="11.25">
      <c r="B215" s="222"/>
      <c r="C215" s="223"/>
      <c r="D215" s="218" t="s">
        <v>135</v>
      </c>
      <c r="E215" s="224" t="s">
        <v>1</v>
      </c>
      <c r="F215" s="225" t="s">
        <v>260</v>
      </c>
      <c r="G215" s="223"/>
      <c r="H215" s="224" t="s">
        <v>1</v>
      </c>
      <c r="I215" s="226"/>
      <c r="J215" s="223"/>
      <c r="K215" s="223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135</v>
      </c>
      <c r="AU215" s="231" t="s">
        <v>87</v>
      </c>
      <c r="AV215" s="13" t="s">
        <v>85</v>
      </c>
      <c r="AW215" s="13" t="s">
        <v>33</v>
      </c>
      <c r="AX215" s="13" t="s">
        <v>77</v>
      </c>
      <c r="AY215" s="231" t="s">
        <v>125</v>
      </c>
    </row>
    <row r="216" spans="1:65" s="14" customFormat="1" ht="11.25">
      <c r="B216" s="232"/>
      <c r="C216" s="233"/>
      <c r="D216" s="218" t="s">
        <v>135</v>
      </c>
      <c r="E216" s="234" t="s">
        <v>1</v>
      </c>
      <c r="F216" s="235" t="s">
        <v>261</v>
      </c>
      <c r="G216" s="233"/>
      <c r="H216" s="236">
        <v>70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135</v>
      </c>
      <c r="AU216" s="242" t="s">
        <v>87</v>
      </c>
      <c r="AV216" s="14" t="s">
        <v>87</v>
      </c>
      <c r="AW216" s="14" t="s">
        <v>33</v>
      </c>
      <c r="AX216" s="14" t="s">
        <v>77</v>
      </c>
      <c r="AY216" s="242" t="s">
        <v>125</v>
      </c>
    </row>
    <row r="217" spans="1:65" s="13" customFormat="1" ht="11.25">
      <c r="B217" s="222"/>
      <c r="C217" s="223"/>
      <c r="D217" s="218" t="s">
        <v>135</v>
      </c>
      <c r="E217" s="224" t="s">
        <v>1</v>
      </c>
      <c r="F217" s="225" t="s">
        <v>262</v>
      </c>
      <c r="G217" s="223"/>
      <c r="H217" s="224" t="s">
        <v>1</v>
      </c>
      <c r="I217" s="226"/>
      <c r="J217" s="223"/>
      <c r="K217" s="223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135</v>
      </c>
      <c r="AU217" s="231" t="s">
        <v>87</v>
      </c>
      <c r="AV217" s="13" t="s">
        <v>85</v>
      </c>
      <c r="AW217" s="13" t="s">
        <v>33</v>
      </c>
      <c r="AX217" s="13" t="s">
        <v>77</v>
      </c>
      <c r="AY217" s="231" t="s">
        <v>125</v>
      </c>
    </row>
    <row r="218" spans="1:65" s="14" customFormat="1" ht="11.25">
      <c r="B218" s="232"/>
      <c r="C218" s="233"/>
      <c r="D218" s="218" t="s">
        <v>135</v>
      </c>
      <c r="E218" s="234" t="s">
        <v>1</v>
      </c>
      <c r="F218" s="235" t="s">
        <v>263</v>
      </c>
      <c r="G218" s="233"/>
      <c r="H218" s="236">
        <v>2.4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135</v>
      </c>
      <c r="AU218" s="242" t="s">
        <v>87</v>
      </c>
      <c r="AV218" s="14" t="s">
        <v>87</v>
      </c>
      <c r="AW218" s="14" t="s">
        <v>33</v>
      </c>
      <c r="AX218" s="14" t="s">
        <v>77</v>
      </c>
      <c r="AY218" s="242" t="s">
        <v>125</v>
      </c>
    </row>
    <row r="219" spans="1:65" s="15" customFormat="1" ht="11.25">
      <c r="B219" s="243"/>
      <c r="C219" s="244"/>
      <c r="D219" s="218" t="s">
        <v>135</v>
      </c>
      <c r="E219" s="245" t="s">
        <v>1</v>
      </c>
      <c r="F219" s="246" t="s">
        <v>152</v>
      </c>
      <c r="G219" s="244"/>
      <c r="H219" s="247">
        <v>72.400000000000006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135</v>
      </c>
      <c r="AU219" s="253" t="s">
        <v>87</v>
      </c>
      <c r="AV219" s="15" t="s">
        <v>131</v>
      </c>
      <c r="AW219" s="15" t="s">
        <v>33</v>
      </c>
      <c r="AX219" s="15" t="s">
        <v>85</v>
      </c>
      <c r="AY219" s="253" t="s">
        <v>125</v>
      </c>
    </row>
    <row r="220" spans="1:65" s="2" customFormat="1" ht="21.75" customHeight="1">
      <c r="A220" s="34"/>
      <c r="B220" s="35"/>
      <c r="C220" s="204" t="s">
        <v>264</v>
      </c>
      <c r="D220" s="204" t="s">
        <v>127</v>
      </c>
      <c r="E220" s="205" t="s">
        <v>265</v>
      </c>
      <c r="F220" s="206" t="s">
        <v>266</v>
      </c>
      <c r="G220" s="207" t="s">
        <v>241</v>
      </c>
      <c r="H220" s="208">
        <v>89.855000000000004</v>
      </c>
      <c r="I220" s="209"/>
      <c r="J220" s="210">
        <f>ROUND(I220*H220,2)</f>
        <v>0</v>
      </c>
      <c r="K220" s="211"/>
      <c r="L220" s="39"/>
      <c r="M220" s="212" t="s">
        <v>1</v>
      </c>
      <c r="N220" s="213" t="s">
        <v>42</v>
      </c>
      <c r="O220" s="71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6" t="s">
        <v>131</v>
      </c>
      <c r="AT220" s="216" t="s">
        <v>127</v>
      </c>
      <c r="AU220" s="216" t="s">
        <v>87</v>
      </c>
      <c r="AY220" s="17" t="s">
        <v>125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85</v>
      </c>
      <c r="BK220" s="217">
        <f>ROUND(I220*H220,2)</f>
        <v>0</v>
      </c>
      <c r="BL220" s="17" t="s">
        <v>131</v>
      </c>
      <c r="BM220" s="216" t="s">
        <v>267</v>
      </c>
    </row>
    <row r="221" spans="1:65" s="2" customFormat="1" ht="29.25">
      <c r="A221" s="34"/>
      <c r="B221" s="35"/>
      <c r="C221" s="36"/>
      <c r="D221" s="218" t="s">
        <v>133</v>
      </c>
      <c r="E221" s="36"/>
      <c r="F221" s="219" t="s">
        <v>268</v>
      </c>
      <c r="G221" s="36"/>
      <c r="H221" s="36"/>
      <c r="I221" s="115"/>
      <c r="J221" s="36"/>
      <c r="K221" s="36"/>
      <c r="L221" s="39"/>
      <c r="M221" s="220"/>
      <c r="N221" s="221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133</v>
      </c>
      <c r="AU221" s="17" t="s">
        <v>87</v>
      </c>
    </row>
    <row r="222" spans="1:65" s="13" customFormat="1" ht="11.25">
      <c r="B222" s="222"/>
      <c r="C222" s="223"/>
      <c r="D222" s="218" t="s">
        <v>135</v>
      </c>
      <c r="E222" s="224" t="s">
        <v>1</v>
      </c>
      <c r="F222" s="225" t="s">
        <v>269</v>
      </c>
      <c r="G222" s="223"/>
      <c r="H222" s="224" t="s">
        <v>1</v>
      </c>
      <c r="I222" s="226"/>
      <c r="J222" s="223"/>
      <c r="K222" s="223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135</v>
      </c>
      <c r="AU222" s="231" t="s">
        <v>87</v>
      </c>
      <c r="AV222" s="13" t="s">
        <v>85</v>
      </c>
      <c r="AW222" s="13" t="s">
        <v>33</v>
      </c>
      <c r="AX222" s="13" t="s">
        <v>77</v>
      </c>
      <c r="AY222" s="231" t="s">
        <v>125</v>
      </c>
    </row>
    <row r="223" spans="1:65" s="14" customFormat="1" ht="11.25">
      <c r="B223" s="232"/>
      <c r="C223" s="233"/>
      <c r="D223" s="218" t="s">
        <v>135</v>
      </c>
      <c r="E223" s="234" t="s">
        <v>1</v>
      </c>
      <c r="F223" s="235" t="s">
        <v>270</v>
      </c>
      <c r="G223" s="233"/>
      <c r="H223" s="236">
        <v>25.355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135</v>
      </c>
      <c r="AU223" s="242" t="s">
        <v>87</v>
      </c>
      <c r="AV223" s="14" t="s">
        <v>87</v>
      </c>
      <c r="AW223" s="14" t="s">
        <v>33</v>
      </c>
      <c r="AX223" s="14" t="s">
        <v>77</v>
      </c>
      <c r="AY223" s="242" t="s">
        <v>125</v>
      </c>
    </row>
    <row r="224" spans="1:65" s="13" customFormat="1" ht="11.25">
      <c r="B224" s="222"/>
      <c r="C224" s="223"/>
      <c r="D224" s="218" t="s">
        <v>135</v>
      </c>
      <c r="E224" s="224" t="s">
        <v>1</v>
      </c>
      <c r="F224" s="225" t="s">
        <v>271</v>
      </c>
      <c r="G224" s="223"/>
      <c r="H224" s="224" t="s">
        <v>1</v>
      </c>
      <c r="I224" s="226"/>
      <c r="J224" s="223"/>
      <c r="K224" s="223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135</v>
      </c>
      <c r="AU224" s="231" t="s">
        <v>87</v>
      </c>
      <c r="AV224" s="13" t="s">
        <v>85</v>
      </c>
      <c r="AW224" s="13" t="s">
        <v>33</v>
      </c>
      <c r="AX224" s="13" t="s">
        <v>77</v>
      </c>
      <c r="AY224" s="231" t="s">
        <v>125</v>
      </c>
    </row>
    <row r="225" spans="1:65" s="14" customFormat="1" ht="11.25">
      <c r="B225" s="232"/>
      <c r="C225" s="233"/>
      <c r="D225" s="218" t="s">
        <v>135</v>
      </c>
      <c r="E225" s="234" t="s">
        <v>1</v>
      </c>
      <c r="F225" s="235" t="s">
        <v>272</v>
      </c>
      <c r="G225" s="233"/>
      <c r="H225" s="236">
        <v>64.5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135</v>
      </c>
      <c r="AU225" s="242" t="s">
        <v>87</v>
      </c>
      <c r="AV225" s="14" t="s">
        <v>87</v>
      </c>
      <c r="AW225" s="14" t="s">
        <v>33</v>
      </c>
      <c r="AX225" s="14" t="s">
        <v>77</v>
      </c>
      <c r="AY225" s="242" t="s">
        <v>125</v>
      </c>
    </row>
    <row r="226" spans="1:65" s="15" customFormat="1" ht="11.25">
      <c r="B226" s="243"/>
      <c r="C226" s="244"/>
      <c r="D226" s="218" t="s">
        <v>135</v>
      </c>
      <c r="E226" s="245" t="s">
        <v>1</v>
      </c>
      <c r="F226" s="246" t="s">
        <v>152</v>
      </c>
      <c r="G226" s="244"/>
      <c r="H226" s="247">
        <v>89.855000000000004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135</v>
      </c>
      <c r="AU226" s="253" t="s">
        <v>87</v>
      </c>
      <c r="AV226" s="15" t="s">
        <v>131</v>
      </c>
      <c r="AW226" s="15" t="s">
        <v>33</v>
      </c>
      <c r="AX226" s="15" t="s">
        <v>85</v>
      </c>
      <c r="AY226" s="253" t="s">
        <v>125</v>
      </c>
    </row>
    <row r="227" spans="1:65" s="2" customFormat="1" ht="21.75" customHeight="1">
      <c r="A227" s="34"/>
      <c r="B227" s="35"/>
      <c r="C227" s="204" t="s">
        <v>273</v>
      </c>
      <c r="D227" s="204" t="s">
        <v>127</v>
      </c>
      <c r="E227" s="205" t="s">
        <v>274</v>
      </c>
      <c r="F227" s="206" t="s">
        <v>275</v>
      </c>
      <c r="G227" s="207" t="s">
        <v>241</v>
      </c>
      <c r="H227" s="208">
        <v>89.855000000000004</v>
      </c>
      <c r="I227" s="209"/>
      <c r="J227" s="210">
        <f>ROUND(I227*H227,2)</f>
        <v>0</v>
      </c>
      <c r="K227" s="211"/>
      <c r="L227" s="39"/>
      <c r="M227" s="212" t="s">
        <v>1</v>
      </c>
      <c r="N227" s="213" t="s">
        <v>42</v>
      </c>
      <c r="O227" s="71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131</v>
      </c>
      <c r="AT227" s="216" t="s">
        <v>127</v>
      </c>
      <c r="AU227" s="216" t="s">
        <v>87</v>
      </c>
      <c r="AY227" s="17" t="s">
        <v>125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7" t="s">
        <v>85</v>
      </c>
      <c r="BK227" s="217">
        <f>ROUND(I227*H227,2)</f>
        <v>0</v>
      </c>
      <c r="BL227" s="17" t="s">
        <v>131</v>
      </c>
      <c r="BM227" s="216" t="s">
        <v>276</v>
      </c>
    </row>
    <row r="228" spans="1:65" s="2" customFormat="1" ht="29.25">
      <c r="A228" s="34"/>
      <c r="B228" s="35"/>
      <c r="C228" s="36"/>
      <c r="D228" s="218" t="s">
        <v>133</v>
      </c>
      <c r="E228" s="36"/>
      <c r="F228" s="219" t="s">
        <v>277</v>
      </c>
      <c r="G228" s="36"/>
      <c r="H228" s="36"/>
      <c r="I228" s="115"/>
      <c r="J228" s="36"/>
      <c r="K228" s="36"/>
      <c r="L228" s="39"/>
      <c r="M228" s="220"/>
      <c r="N228" s="221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133</v>
      </c>
      <c r="AU228" s="17" t="s">
        <v>87</v>
      </c>
    </row>
    <row r="229" spans="1:65" s="13" customFormat="1" ht="11.25">
      <c r="B229" s="222"/>
      <c r="C229" s="223"/>
      <c r="D229" s="218" t="s">
        <v>135</v>
      </c>
      <c r="E229" s="224" t="s">
        <v>1</v>
      </c>
      <c r="F229" s="225" t="s">
        <v>269</v>
      </c>
      <c r="G229" s="223"/>
      <c r="H229" s="224" t="s">
        <v>1</v>
      </c>
      <c r="I229" s="226"/>
      <c r="J229" s="223"/>
      <c r="K229" s="223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135</v>
      </c>
      <c r="AU229" s="231" t="s">
        <v>87</v>
      </c>
      <c r="AV229" s="13" t="s">
        <v>85</v>
      </c>
      <c r="AW229" s="13" t="s">
        <v>33</v>
      </c>
      <c r="AX229" s="13" t="s">
        <v>77</v>
      </c>
      <c r="AY229" s="231" t="s">
        <v>125</v>
      </c>
    </row>
    <row r="230" spans="1:65" s="14" customFormat="1" ht="11.25">
      <c r="B230" s="232"/>
      <c r="C230" s="233"/>
      <c r="D230" s="218" t="s">
        <v>135</v>
      </c>
      <c r="E230" s="234" t="s">
        <v>1</v>
      </c>
      <c r="F230" s="235" t="s">
        <v>270</v>
      </c>
      <c r="G230" s="233"/>
      <c r="H230" s="236">
        <v>25.355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135</v>
      </c>
      <c r="AU230" s="242" t="s">
        <v>87</v>
      </c>
      <c r="AV230" s="14" t="s">
        <v>87</v>
      </c>
      <c r="AW230" s="14" t="s">
        <v>33</v>
      </c>
      <c r="AX230" s="14" t="s">
        <v>77</v>
      </c>
      <c r="AY230" s="242" t="s">
        <v>125</v>
      </c>
    </row>
    <row r="231" spans="1:65" s="13" customFormat="1" ht="11.25">
      <c r="B231" s="222"/>
      <c r="C231" s="223"/>
      <c r="D231" s="218" t="s">
        <v>135</v>
      </c>
      <c r="E231" s="224" t="s">
        <v>1</v>
      </c>
      <c r="F231" s="225" t="s">
        <v>271</v>
      </c>
      <c r="G231" s="223"/>
      <c r="H231" s="224" t="s">
        <v>1</v>
      </c>
      <c r="I231" s="226"/>
      <c r="J231" s="223"/>
      <c r="K231" s="223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135</v>
      </c>
      <c r="AU231" s="231" t="s">
        <v>87</v>
      </c>
      <c r="AV231" s="13" t="s">
        <v>85</v>
      </c>
      <c r="AW231" s="13" t="s">
        <v>33</v>
      </c>
      <c r="AX231" s="13" t="s">
        <v>77</v>
      </c>
      <c r="AY231" s="231" t="s">
        <v>125</v>
      </c>
    </row>
    <row r="232" spans="1:65" s="14" customFormat="1" ht="11.25">
      <c r="B232" s="232"/>
      <c r="C232" s="233"/>
      <c r="D232" s="218" t="s">
        <v>135</v>
      </c>
      <c r="E232" s="234" t="s">
        <v>1</v>
      </c>
      <c r="F232" s="235" t="s">
        <v>272</v>
      </c>
      <c r="G232" s="233"/>
      <c r="H232" s="236">
        <v>64.5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135</v>
      </c>
      <c r="AU232" s="242" t="s">
        <v>87</v>
      </c>
      <c r="AV232" s="14" t="s">
        <v>87</v>
      </c>
      <c r="AW232" s="14" t="s">
        <v>33</v>
      </c>
      <c r="AX232" s="14" t="s">
        <v>77</v>
      </c>
      <c r="AY232" s="242" t="s">
        <v>125</v>
      </c>
    </row>
    <row r="233" spans="1:65" s="15" customFormat="1" ht="11.25">
      <c r="B233" s="243"/>
      <c r="C233" s="244"/>
      <c r="D233" s="218" t="s">
        <v>135</v>
      </c>
      <c r="E233" s="245" t="s">
        <v>1</v>
      </c>
      <c r="F233" s="246" t="s">
        <v>152</v>
      </c>
      <c r="G233" s="244"/>
      <c r="H233" s="247">
        <v>89.855000000000004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135</v>
      </c>
      <c r="AU233" s="253" t="s">
        <v>87</v>
      </c>
      <c r="AV233" s="15" t="s">
        <v>131</v>
      </c>
      <c r="AW233" s="15" t="s">
        <v>33</v>
      </c>
      <c r="AX233" s="15" t="s">
        <v>85</v>
      </c>
      <c r="AY233" s="253" t="s">
        <v>125</v>
      </c>
    </row>
    <row r="234" spans="1:65" s="2" customFormat="1" ht="16.5" customHeight="1">
      <c r="A234" s="34"/>
      <c r="B234" s="35"/>
      <c r="C234" s="204" t="s">
        <v>278</v>
      </c>
      <c r="D234" s="204" t="s">
        <v>127</v>
      </c>
      <c r="E234" s="205" t="s">
        <v>279</v>
      </c>
      <c r="F234" s="206" t="s">
        <v>280</v>
      </c>
      <c r="G234" s="207" t="s">
        <v>130</v>
      </c>
      <c r="H234" s="208">
        <v>138.30000000000001</v>
      </c>
      <c r="I234" s="209"/>
      <c r="J234" s="210">
        <f>ROUND(I234*H234,2)</f>
        <v>0</v>
      </c>
      <c r="K234" s="211"/>
      <c r="L234" s="39"/>
      <c r="M234" s="212" t="s">
        <v>1</v>
      </c>
      <c r="N234" s="213" t="s">
        <v>42</v>
      </c>
      <c r="O234" s="71"/>
      <c r="P234" s="214">
        <f>O234*H234</f>
        <v>0</v>
      </c>
      <c r="Q234" s="214">
        <v>8.4000000000000003E-4</v>
      </c>
      <c r="R234" s="214">
        <f>Q234*H234</f>
        <v>0.11617200000000001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131</v>
      </c>
      <c r="AT234" s="216" t="s">
        <v>127</v>
      </c>
      <c r="AU234" s="216" t="s">
        <v>87</v>
      </c>
      <c r="AY234" s="17" t="s">
        <v>125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85</v>
      </c>
      <c r="BK234" s="217">
        <f>ROUND(I234*H234,2)</f>
        <v>0</v>
      </c>
      <c r="BL234" s="17" t="s">
        <v>131</v>
      </c>
      <c r="BM234" s="216" t="s">
        <v>281</v>
      </c>
    </row>
    <row r="235" spans="1:65" s="2" customFormat="1" ht="29.25">
      <c r="A235" s="34"/>
      <c r="B235" s="35"/>
      <c r="C235" s="36"/>
      <c r="D235" s="218" t="s">
        <v>133</v>
      </c>
      <c r="E235" s="36"/>
      <c r="F235" s="219" t="s">
        <v>282</v>
      </c>
      <c r="G235" s="36"/>
      <c r="H235" s="36"/>
      <c r="I235" s="115"/>
      <c r="J235" s="36"/>
      <c r="K235" s="36"/>
      <c r="L235" s="39"/>
      <c r="M235" s="220"/>
      <c r="N235" s="221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133</v>
      </c>
      <c r="AU235" s="17" t="s">
        <v>87</v>
      </c>
    </row>
    <row r="236" spans="1:65" s="14" customFormat="1" ht="11.25">
      <c r="B236" s="232"/>
      <c r="C236" s="233"/>
      <c r="D236" s="218" t="s">
        <v>135</v>
      </c>
      <c r="E236" s="234" t="s">
        <v>1</v>
      </c>
      <c r="F236" s="235" t="s">
        <v>283</v>
      </c>
      <c r="G236" s="233"/>
      <c r="H236" s="236">
        <v>138.30000000000001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135</v>
      </c>
      <c r="AU236" s="242" t="s">
        <v>87</v>
      </c>
      <c r="AV236" s="14" t="s">
        <v>87</v>
      </c>
      <c r="AW236" s="14" t="s">
        <v>33</v>
      </c>
      <c r="AX236" s="14" t="s">
        <v>85</v>
      </c>
      <c r="AY236" s="242" t="s">
        <v>125</v>
      </c>
    </row>
    <row r="237" spans="1:65" s="2" customFormat="1" ht="21.75" customHeight="1">
      <c r="A237" s="34"/>
      <c r="B237" s="35"/>
      <c r="C237" s="204" t="s">
        <v>7</v>
      </c>
      <c r="D237" s="204" t="s">
        <v>127</v>
      </c>
      <c r="E237" s="205" t="s">
        <v>284</v>
      </c>
      <c r="F237" s="206" t="s">
        <v>285</v>
      </c>
      <c r="G237" s="207" t="s">
        <v>130</v>
      </c>
      <c r="H237" s="208">
        <v>138.30000000000001</v>
      </c>
      <c r="I237" s="209"/>
      <c r="J237" s="210">
        <f>ROUND(I237*H237,2)</f>
        <v>0</v>
      </c>
      <c r="K237" s="211"/>
      <c r="L237" s="39"/>
      <c r="M237" s="212" t="s">
        <v>1</v>
      </c>
      <c r="N237" s="213" t="s">
        <v>42</v>
      </c>
      <c r="O237" s="71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6" t="s">
        <v>131</v>
      </c>
      <c r="AT237" s="216" t="s">
        <v>127</v>
      </c>
      <c r="AU237" s="216" t="s">
        <v>87</v>
      </c>
      <c r="AY237" s="17" t="s">
        <v>125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7" t="s">
        <v>85</v>
      </c>
      <c r="BK237" s="217">
        <f>ROUND(I237*H237,2)</f>
        <v>0</v>
      </c>
      <c r="BL237" s="17" t="s">
        <v>131</v>
      </c>
      <c r="BM237" s="216" t="s">
        <v>286</v>
      </c>
    </row>
    <row r="238" spans="1:65" s="2" customFormat="1" ht="29.25">
      <c r="A238" s="34"/>
      <c r="B238" s="35"/>
      <c r="C238" s="36"/>
      <c r="D238" s="218" t="s">
        <v>133</v>
      </c>
      <c r="E238" s="36"/>
      <c r="F238" s="219" t="s">
        <v>287</v>
      </c>
      <c r="G238" s="36"/>
      <c r="H238" s="36"/>
      <c r="I238" s="115"/>
      <c r="J238" s="36"/>
      <c r="K238" s="36"/>
      <c r="L238" s="39"/>
      <c r="M238" s="220"/>
      <c r="N238" s="221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133</v>
      </c>
      <c r="AU238" s="17" t="s">
        <v>87</v>
      </c>
    </row>
    <row r="239" spans="1:65" s="2" customFormat="1" ht="21.75" customHeight="1">
      <c r="A239" s="34"/>
      <c r="B239" s="35"/>
      <c r="C239" s="204" t="s">
        <v>288</v>
      </c>
      <c r="D239" s="204" t="s">
        <v>127</v>
      </c>
      <c r="E239" s="205" t="s">
        <v>289</v>
      </c>
      <c r="F239" s="206" t="s">
        <v>290</v>
      </c>
      <c r="G239" s="207" t="s">
        <v>241</v>
      </c>
      <c r="H239" s="208">
        <v>179.71</v>
      </c>
      <c r="I239" s="209"/>
      <c r="J239" s="210">
        <f>ROUND(I239*H239,2)</f>
        <v>0</v>
      </c>
      <c r="K239" s="211"/>
      <c r="L239" s="39"/>
      <c r="M239" s="212" t="s">
        <v>1</v>
      </c>
      <c r="N239" s="213" t="s">
        <v>42</v>
      </c>
      <c r="O239" s="71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131</v>
      </c>
      <c r="AT239" s="216" t="s">
        <v>127</v>
      </c>
      <c r="AU239" s="216" t="s">
        <v>87</v>
      </c>
      <c r="AY239" s="17" t="s">
        <v>125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85</v>
      </c>
      <c r="BK239" s="217">
        <f>ROUND(I239*H239,2)</f>
        <v>0</v>
      </c>
      <c r="BL239" s="17" t="s">
        <v>131</v>
      </c>
      <c r="BM239" s="216" t="s">
        <v>291</v>
      </c>
    </row>
    <row r="240" spans="1:65" s="2" customFormat="1" ht="29.25">
      <c r="A240" s="34"/>
      <c r="B240" s="35"/>
      <c r="C240" s="36"/>
      <c r="D240" s="218" t="s">
        <v>133</v>
      </c>
      <c r="E240" s="36"/>
      <c r="F240" s="219" t="s">
        <v>292</v>
      </c>
      <c r="G240" s="36"/>
      <c r="H240" s="36"/>
      <c r="I240" s="115"/>
      <c r="J240" s="36"/>
      <c r="K240" s="36"/>
      <c r="L240" s="39"/>
      <c r="M240" s="220"/>
      <c r="N240" s="221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133</v>
      </c>
      <c r="AU240" s="17" t="s">
        <v>87</v>
      </c>
    </row>
    <row r="241" spans="1:65" s="14" customFormat="1" ht="11.25">
      <c r="B241" s="232"/>
      <c r="C241" s="233"/>
      <c r="D241" s="218" t="s">
        <v>135</v>
      </c>
      <c r="E241" s="234" t="s">
        <v>1</v>
      </c>
      <c r="F241" s="235" t="s">
        <v>293</v>
      </c>
      <c r="G241" s="233"/>
      <c r="H241" s="236">
        <v>179.71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135</v>
      </c>
      <c r="AU241" s="242" t="s">
        <v>87</v>
      </c>
      <c r="AV241" s="14" t="s">
        <v>87</v>
      </c>
      <c r="AW241" s="14" t="s">
        <v>33</v>
      </c>
      <c r="AX241" s="14" t="s">
        <v>85</v>
      </c>
      <c r="AY241" s="242" t="s">
        <v>125</v>
      </c>
    </row>
    <row r="242" spans="1:65" s="2" customFormat="1" ht="21.75" customHeight="1">
      <c r="A242" s="34"/>
      <c r="B242" s="35"/>
      <c r="C242" s="204" t="s">
        <v>294</v>
      </c>
      <c r="D242" s="204" t="s">
        <v>127</v>
      </c>
      <c r="E242" s="205" t="s">
        <v>295</v>
      </c>
      <c r="F242" s="206" t="s">
        <v>296</v>
      </c>
      <c r="G242" s="207" t="s">
        <v>241</v>
      </c>
      <c r="H242" s="208">
        <v>369.11</v>
      </c>
      <c r="I242" s="209"/>
      <c r="J242" s="210">
        <f>ROUND(I242*H242,2)</f>
        <v>0</v>
      </c>
      <c r="K242" s="211"/>
      <c r="L242" s="39"/>
      <c r="M242" s="212" t="s">
        <v>1</v>
      </c>
      <c r="N242" s="213" t="s">
        <v>42</v>
      </c>
      <c r="O242" s="71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131</v>
      </c>
      <c r="AT242" s="216" t="s">
        <v>127</v>
      </c>
      <c r="AU242" s="216" t="s">
        <v>87</v>
      </c>
      <c r="AY242" s="17" t="s">
        <v>125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85</v>
      </c>
      <c r="BK242" s="217">
        <f>ROUND(I242*H242,2)</f>
        <v>0</v>
      </c>
      <c r="BL242" s="17" t="s">
        <v>131</v>
      </c>
      <c r="BM242" s="216" t="s">
        <v>297</v>
      </c>
    </row>
    <row r="243" spans="1:65" s="2" customFormat="1" ht="39">
      <c r="A243" s="34"/>
      <c r="B243" s="35"/>
      <c r="C243" s="36"/>
      <c r="D243" s="218" t="s">
        <v>133</v>
      </c>
      <c r="E243" s="36"/>
      <c r="F243" s="219" t="s">
        <v>298</v>
      </c>
      <c r="G243" s="36"/>
      <c r="H243" s="36"/>
      <c r="I243" s="115"/>
      <c r="J243" s="36"/>
      <c r="K243" s="36"/>
      <c r="L243" s="39"/>
      <c r="M243" s="220"/>
      <c r="N243" s="221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133</v>
      </c>
      <c r="AU243" s="17" t="s">
        <v>87</v>
      </c>
    </row>
    <row r="244" spans="1:65" s="14" customFormat="1" ht="11.25">
      <c r="B244" s="232"/>
      <c r="C244" s="233"/>
      <c r="D244" s="218" t="s">
        <v>135</v>
      </c>
      <c r="E244" s="234" t="s">
        <v>1</v>
      </c>
      <c r="F244" s="235" t="s">
        <v>299</v>
      </c>
      <c r="G244" s="233"/>
      <c r="H244" s="236">
        <v>369.11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135</v>
      </c>
      <c r="AU244" s="242" t="s">
        <v>87</v>
      </c>
      <c r="AV244" s="14" t="s">
        <v>87</v>
      </c>
      <c r="AW244" s="14" t="s">
        <v>33</v>
      </c>
      <c r="AX244" s="14" t="s">
        <v>85</v>
      </c>
      <c r="AY244" s="242" t="s">
        <v>125</v>
      </c>
    </row>
    <row r="245" spans="1:65" s="2" customFormat="1" ht="16.5" customHeight="1">
      <c r="A245" s="34"/>
      <c r="B245" s="35"/>
      <c r="C245" s="204" t="s">
        <v>300</v>
      </c>
      <c r="D245" s="204" t="s">
        <v>127</v>
      </c>
      <c r="E245" s="205" t="s">
        <v>301</v>
      </c>
      <c r="F245" s="206" t="s">
        <v>302</v>
      </c>
      <c r="G245" s="207" t="s">
        <v>241</v>
      </c>
      <c r="H245" s="208">
        <v>369.11</v>
      </c>
      <c r="I245" s="209"/>
      <c r="J245" s="210">
        <f>ROUND(I245*H245,2)</f>
        <v>0</v>
      </c>
      <c r="K245" s="211"/>
      <c r="L245" s="39"/>
      <c r="M245" s="212" t="s">
        <v>1</v>
      </c>
      <c r="N245" s="213" t="s">
        <v>42</v>
      </c>
      <c r="O245" s="71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6" t="s">
        <v>131</v>
      </c>
      <c r="AT245" s="216" t="s">
        <v>127</v>
      </c>
      <c r="AU245" s="216" t="s">
        <v>87</v>
      </c>
      <c r="AY245" s="17" t="s">
        <v>125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7" t="s">
        <v>85</v>
      </c>
      <c r="BK245" s="217">
        <f>ROUND(I245*H245,2)</f>
        <v>0</v>
      </c>
      <c r="BL245" s="17" t="s">
        <v>131</v>
      </c>
      <c r="BM245" s="216" t="s">
        <v>303</v>
      </c>
    </row>
    <row r="246" spans="1:65" s="2" customFormat="1" ht="11.25">
      <c r="A246" s="34"/>
      <c r="B246" s="35"/>
      <c r="C246" s="36"/>
      <c r="D246" s="218" t="s">
        <v>133</v>
      </c>
      <c r="E246" s="36"/>
      <c r="F246" s="219" t="s">
        <v>304</v>
      </c>
      <c r="G246" s="36"/>
      <c r="H246" s="36"/>
      <c r="I246" s="115"/>
      <c r="J246" s="36"/>
      <c r="K246" s="36"/>
      <c r="L246" s="39"/>
      <c r="M246" s="220"/>
      <c r="N246" s="221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133</v>
      </c>
      <c r="AU246" s="17" t="s">
        <v>87</v>
      </c>
    </row>
    <row r="247" spans="1:65" s="14" customFormat="1" ht="11.25">
      <c r="B247" s="232"/>
      <c r="C247" s="233"/>
      <c r="D247" s="218" t="s">
        <v>135</v>
      </c>
      <c r="E247" s="234" t="s">
        <v>1</v>
      </c>
      <c r="F247" s="235" t="s">
        <v>299</v>
      </c>
      <c r="G247" s="233"/>
      <c r="H247" s="236">
        <v>369.11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135</v>
      </c>
      <c r="AU247" s="242" t="s">
        <v>87</v>
      </c>
      <c r="AV247" s="14" t="s">
        <v>87</v>
      </c>
      <c r="AW247" s="14" t="s">
        <v>33</v>
      </c>
      <c r="AX247" s="14" t="s">
        <v>85</v>
      </c>
      <c r="AY247" s="242" t="s">
        <v>125</v>
      </c>
    </row>
    <row r="248" spans="1:65" s="2" customFormat="1" ht="21.75" customHeight="1">
      <c r="A248" s="34"/>
      <c r="B248" s="35"/>
      <c r="C248" s="204" t="s">
        <v>305</v>
      </c>
      <c r="D248" s="204" t="s">
        <v>127</v>
      </c>
      <c r="E248" s="205" t="s">
        <v>306</v>
      </c>
      <c r="F248" s="206" t="s">
        <v>307</v>
      </c>
      <c r="G248" s="207" t="s">
        <v>308</v>
      </c>
      <c r="H248" s="208">
        <v>616.39700000000005</v>
      </c>
      <c r="I248" s="209"/>
      <c r="J248" s="210">
        <f>ROUND(I248*H248,2)</f>
        <v>0</v>
      </c>
      <c r="K248" s="211"/>
      <c r="L248" s="39"/>
      <c r="M248" s="212" t="s">
        <v>1</v>
      </c>
      <c r="N248" s="213" t="s">
        <v>42</v>
      </c>
      <c r="O248" s="71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6" t="s">
        <v>131</v>
      </c>
      <c r="AT248" s="216" t="s">
        <v>127</v>
      </c>
      <c r="AU248" s="216" t="s">
        <v>87</v>
      </c>
      <c r="AY248" s="17" t="s">
        <v>125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7" t="s">
        <v>85</v>
      </c>
      <c r="BK248" s="217">
        <f>ROUND(I248*H248,2)</f>
        <v>0</v>
      </c>
      <c r="BL248" s="17" t="s">
        <v>131</v>
      </c>
      <c r="BM248" s="216" t="s">
        <v>309</v>
      </c>
    </row>
    <row r="249" spans="1:65" s="2" customFormat="1" ht="29.25">
      <c r="A249" s="34"/>
      <c r="B249" s="35"/>
      <c r="C249" s="36"/>
      <c r="D249" s="218" t="s">
        <v>133</v>
      </c>
      <c r="E249" s="36"/>
      <c r="F249" s="219" t="s">
        <v>310</v>
      </c>
      <c r="G249" s="36"/>
      <c r="H249" s="36"/>
      <c r="I249" s="115"/>
      <c r="J249" s="36"/>
      <c r="K249" s="36"/>
      <c r="L249" s="39"/>
      <c r="M249" s="220"/>
      <c r="N249" s="221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133</v>
      </c>
      <c r="AU249" s="17" t="s">
        <v>87</v>
      </c>
    </row>
    <row r="250" spans="1:65" s="14" customFormat="1" ht="11.25">
      <c r="B250" s="232"/>
      <c r="C250" s="233"/>
      <c r="D250" s="218" t="s">
        <v>135</v>
      </c>
      <c r="E250" s="234" t="s">
        <v>1</v>
      </c>
      <c r="F250" s="235" t="s">
        <v>311</v>
      </c>
      <c r="G250" s="233"/>
      <c r="H250" s="236">
        <v>616.39700000000005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135</v>
      </c>
      <c r="AU250" s="242" t="s">
        <v>87</v>
      </c>
      <c r="AV250" s="14" t="s">
        <v>87</v>
      </c>
      <c r="AW250" s="14" t="s">
        <v>33</v>
      </c>
      <c r="AX250" s="14" t="s">
        <v>85</v>
      </c>
      <c r="AY250" s="242" t="s">
        <v>125</v>
      </c>
    </row>
    <row r="251" spans="1:65" s="2" customFormat="1" ht="21.75" customHeight="1">
      <c r="A251" s="34"/>
      <c r="B251" s="35"/>
      <c r="C251" s="204" t="s">
        <v>312</v>
      </c>
      <c r="D251" s="204" t="s">
        <v>127</v>
      </c>
      <c r="E251" s="205" t="s">
        <v>313</v>
      </c>
      <c r="F251" s="206" t="s">
        <v>314</v>
      </c>
      <c r="G251" s="207" t="s">
        <v>241</v>
      </c>
      <c r="H251" s="208">
        <v>92.16</v>
      </c>
      <c r="I251" s="209"/>
      <c r="J251" s="210">
        <f>ROUND(I251*H251,2)</f>
        <v>0</v>
      </c>
      <c r="K251" s="211"/>
      <c r="L251" s="39"/>
      <c r="M251" s="212" t="s">
        <v>1</v>
      </c>
      <c r="N251" s="213" t="s">
        <v>42</v>
      </c>
      <c r="O251" s="71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6" t="s">
        <v>131</v>
      </c>
      <c r="AT251" s="216" t="s">
        <v>127</v>
      </c>
      <c r="AU251" s="216" t="s">
        <v>87</v>
      </c>
      <c r="AY251" s="17" t="s">
        <v>125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7" t="s">
        <v>85</v>
      </c>
      <c r="BK251" s="217">
        <f>ROUND(I251*H251,2)</f>
        <v>0</v>
      </c>
      <c r="BL251" s="17" t="s">
        <v>131</v>
      </c>
      <c r="BM251" s="216" t="s">
        <v>315</v>
      </c>
    </row>
    <row r="252" spans="1:65" s="2" customFormat="1" ht="29.25">
      <c r="A252" s="34"/>
      <c r="B252" s="35"/>
      <c r="C252" s="36"/>
      <c r="D252" s="218" t="s">
        <v>133</v>
      </c>
      <c r="E252" s="36"/>
      <c r="F252" s="219" t="s">
        <v>316</v>
      </c>
      <c r="G252" s="36"/>
      <c r="H252" s="36"/>
      <c r="I252" s="115"/>
      <c r="J252" s="36"/>
      <c r="K252" s="36"/>
      <c r="L252" s="39"/>
      <c r="M252" s="220"/>
      <c r="N252" s="221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133</v>
      </c>
      <c r="AU252" s="17" t="s">
        <v>87</v>
      </c>
    </row>
    <row r="253" spans="1:65" s="13" customFormat="1" ht="11.25">
      <c r="B253" s="222"/>
      <c r="C253" s="223"/>
      <c r="D253" s="218" t="s">
        <v>135</v>
      </c>
      <c r="E253" s="224" t="s">
        <v>1</v>
      </c>
      <c r="F253" s="225" t="s">
        <v>317</v>
      </c>
      <c r="G253" s="223"/>
      <c r="H253" s="224" t="s">
        <v>1</v>
      </c>
      <c r="I253" s="226"/>
      <c r="J253" s="223"/>
      <c r="K253" s="223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135</v>
      </c>
      <c r="AU253" s="231" t="s">
        <v>87</v>
      </c>
      <c r="AV253" s="13" t="s">
        <v>85</v>
      </c>
      <c r="AW253" s="13" t="s">
        <v>33</v>
      </c>
      <c r="AX253" s="13" t="s">
        <v>77</v>
      </c>
      <c r="AY253" s="231" t="s">
        <v>125</v>
      </c>
    </row>
    <row r="254" spans="1:65" s="14" customFormat="1" ht="11.25">
      <c r="B254" s="232"/>
      <c r="C254" s="233"/>
      <c r="D254" s="218" t="s">
        <v>135</v>
      </c>
      <c r="E254" s="234" t="s">
        <v>1</v>
      </c>
      <c r="F254" s="235" t="s">
        <v>318</v>
      </c>
      <c r="G254" s="233"/>
      <c r="H254" s="236">
        <v>27.66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135</v>
      </c>
      <c r="AU254" s="242" t="s">
        <v>87</v>
      </c>
      <c r="AV254" s="14" t="s">
        <v>87</v>
      </c>
      <c r="AW254" s="14" t="s">
        <v>33</v>
      </c>
      <c r="AX254" s="14" t="s">
        <v>77</v>
      </c>
      <c r="AY254" s="242" t="s">
        <v>125</v>
      </c>
    </row>
    <row r="255" spans="1:65" s="13" customFormat="1" ht="11.25">
      <c r="B255" s="222"/>
      <c r="C255" s="223"/>
      <c r="D255" s="218" t="s">
        <v>135</v>
      </c>
      <c r="E255" s="224" t="s">
        <v>1</v>
      </c>
      <c r="F255" s="225" t="s">
        <v>319</v>
      </c>
      <c r="G255" s="223"/>
      <c r="H255" s="224" t="s">
        <v>1</v>
      </c>
      <c r="I255" s="226"/>
      <c r="J255" s="223"/>
      <c r="K255" s="223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135</v>
      </c>
      <c r="AU255" s="231" t="s">
        <v>87</v>
      </c>
      <c r="AV255" s="13" t="s">
        <v>85</v>
      </c>
      <c r="AW255" s="13" t="s">
        <v>33</v>
      </c>
      <c r="AX255" s="13" t="s">
        <v>77</v>
      </c>
      <c r="AY255" s="231" t="s">
        <v>125</v>
      </c>
    </row>
    <row r="256" spans="1:65" s="14" customFormat="1" ht="11.25">
      <c r="B256" s="232"/>
      <c r="C256" s="233"/>
      <c r="D256" s="218" t="s">
        <v>135</v>
      </c>
      <c r="E256" s="234" t="s">
        <v>1</v>
      </c>
      <c r="F256" s="235" t="s">
        <v>272</v>
      </c>
      <c r="G256" s="233"/>
      <c r="H256" s="236">
        <v>64.5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135</v>
      </c>
      <c r="AU256" s="242" t="s">
        <v>87</v>
      </c>
      <c r="AV256" s="14" t="s">
        <v>87</v>
      </c>
      <c r="AW256" s="14" t="s">
        <v>33</v>
      </c>
      <c r="AX256" s="14" t="s">
        <v>77</v>
      </c>
      <c r="AY256" s="242" t="s">
        <v>125</v>
      </c>
    </row>
    <row r="257" spans="1:65" s="15" customFormat="1" ht="11.25">
      <c r="B257" s="243"/>
      <c r="C257" s="244"/>
      <c r="D257" s="218" t="s">
        <v>135</v>
      </c>
      <c r="E257" s="245" t="s">
        <v>1</v>
      </c>
      <c r="F257" s="246" t="s">
        <v>152</v>
      </c>
      <c r="G257" s="244"/>
      <c r="H257" s="247">
        <v>92.16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135</v>
      </c>
      <c r="AU257" s="253" t="s">
        <v>87</v>
      </c>
      <c r="AV257" s="15" t="s">
        <v>131</v>
      </c>
      <c r="AW257" s="15" t="s">
        <v>33</v>
      </c>
      <c r="AX257" s="15" t="s">
        <v>85</v>
      </c>
      <c r="AY257" s="253" t="s">
        <v>125</v>
      </c>
    </row>
    <row r="258" spans="1:65" s="2" customFormat="1" ht="16.5" customHeight="1">
      <c r="A258" s="34"/>
      <c r="B258" s="35"/>
      <c r="C258" s="254" t="s">
        <v>320</v>
      </c>
      <c r="D258" s="254" t="s">
        <v>321</v>
      </c>
      <c r="E258" s="255" t="s">
        <v>322</v>
      </c>
      <c r="F258" s="256" t="s">
        <v>323</v>
      </c>
      <c r="G258" s="257" t="s">
        <v>308</v>
      </c>
      <c r="H258" s="258">
        <v>184.32</v>
      </c>
      <c r="I258" s="259"/>
      <c r="J258" s="260">
        <f>ROUND(I258*H258,2)</f>
        <v>0</v>
      </c>
      <c r="K258" s="261"/>
      <c r="L258" s="262"/>
      <c r="M258" s="263" t="s">
        <v>1</v>
      </c>
      <c r="N258" s="264" t="s">
        <v>42</v>
      </c>
      <c r="O258" s="71"/>
      <c r="P258" s="214">
        <f>O258*H258</f>
        <v>0</v>
      </c>
      <c r="Q258" s="214">
        <v>1</v>
      </c>
      <c r="R258" s="214">
        <f>Q258*H258</f>
        <v>184.32</v>
      </c>
      <c r="S258" s="214">
        <v>0</v>
      </c>
      <c r="T258" s="21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6" t="s">
        <v>188</v>
      </c>
      <c r="AT258" s="216" t="s">
        <v>321</v>
      </c>
      <c r="AU258" s="216" t="s">
        <v>87</v>
      </c>
      <c r="AY258" s="17" t="s">
        <v>125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7" t="s">
        <v>85</v>
      </c>
      <c r="BK258" s="217">
        <f>ROUND(I258*H258,2)</f>
        <v>0</v>
      </c>
      <c r="BL258" s="17" t="s">
        <v>131</v>
      </c>
      <c r="BM258" s="216" t="s">
        <v>324</v>
      </c>
    </row>
    <row r="259" spans="1:65" s="2" customFormat="1" ht="11.25">
      <c r="A259" s="34"/>
      <c r="B259" s="35"/>
      <c r="C259" s="36"/>
      <c r="D259" s="218" t="s">
        <v>133</v>
      </c>
      <c r="E259" s="36"/>
      <c r="F259" s="219" t="s">
        <v>323</v>
      </c>
      <c r="G259" s="36"/>
      <c r="H259" s="36"/>
      <c r="I259" s="115"/>
      <c r="J259" s="36"/>
      <c r="K259" s="36"/>
      <c r="L259" s="39"/>
      <c r="M259" s="220"/>
      <c r="N259" s="221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133</v>
      </c>
      <c r="AU259" s="17" t="s">
        <v>87</v>
      </c>
    </row>
    <row r="260" spans="1:65" s="14" customFormat="1" ht="11.25">
      <c r="B260" s="232"/>
      <c r="C260" s="233"/>
      <c r="D260" s="218" t="s">
        <v>135</v>
      </c>
      <c r="E260" s="233"/>
      <c r="F260" s="235" t="s">
        <v>325</v>
      </c>
      <c r="G260" s="233"/>
      <c r="H260" s="236">
        <v>184.32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135</v>
      </c>
      <c r="AU260" s="242" t="s">
        <v>87</v>
      </c>
      <c r="AV260" s="14" t="s">
        <v>87</v>
      </c>
      <c r="AW260" s="14" t="s">
        <v>4</v>
      </c>
      <c r="AX260" s="14" t="s">
        <v>85</v>
      </c>
      <c r="AY260" s="242" t="s">
        <v>125</v>
      </c>
    </row>
    <row r="261" spans="1:65" s="2" customFormat="1" ht="21.75" customHeight="1">
      <c r="A261" s="34"/>
      <c r="B261" s="35"/>
      <c r="C261" s="204" t="s">
        <v>326</v>
      </c>
      <c r="D261" s="204" t="s">
        <v>127</v>
      </c>
      <c r="E261" s="205" t="s">
        <v>327</v>
      </c>
      <c r="F261" s="206" t="s">
        <v>328</v>
      </c>
      <c r="G261" s="207" t="s">
        <v>241</v>
      </c>
      <c r="H261" s="208">
        <v>13.83</v>
      </c>
      <c r="I261" s="209"/>
      <c r="J261" s="210">
        <f>ROUND(I261*H261,2)</f>
        <v>0</v>
      </c>
      <c r="K261" s="211"/>
      <c r="L261" s="39"/>
      <c r="M261" s="212" t="s">
        <v>1</v>
      </c>
      <c r="N261" s="213" t="s">
        <v>42</v>
      </c>
      <c r="O261" s="71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6" t="s">
        <v>131</v>
      </c>
      <c r="AT261" s="216" t="s">
        <v>127</v>
      </c>
      <c r="AU261" s="216" t="s">
        <v>87</v>
      </c>
      <c r="AY261" s="17" t="s">
        <v>125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7" t="s">
        <v>85</v>
      </c>
      <c r="BK261" s="217">
        <f>ROUND(I261*H261,2)</f>
        <v>0</v>
      </c>
      <c r="BL261" s="17" t="s">
        <v>131</v>
      </c>
      <c r="BM261" s="216" t="s">
        <v>329</v>
      </c>
    </row>
    <row r="262" spans="1:65" s="2" customFormat="1" ht="39">
      <c r="A262" s="34"/>
      <c r="B262" s="35"/>
      <c r="C262" s="36"/>
      <c r="D262" s="218" t="s">
        <v>133</v>
      </c>
      <c r="E262" s="36"/>
      <c r="F262" s="219" t="s">
        <v>330</v>
      </c>
      <c r="G262" s="36"/>
      <c r="H262" s="36"/>
      <c r="I262" s="115"/>
      <c r="J262" s="36"/>
      <c r="K262" s="36"/>
      <c r="L262" s="39"/>
      <c r="M262" s="220"/>
      <c r="N262" s="221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133</v>
      </c>
      <c r="AU262" s="17" t="s">
        <v>87</v>
      </c>
    </row>
    <row r="263" spans="1:65" s="13" customFormat="1" ht="11.25">
      <c r="B263" s="222"/>
      <c r="C263" s="223"/>
      <c r="D263" s="218" t="s">
        <v>135</v>
      </c>
      <c r="E263" s="224" t="s">
        <v>1</v>
      </c>
      <c r="F263" s="225" t="s">
        <v>331</v>
      </c>
      <c r="G263" s="223"/>
      <c r="H263" s="224" t="s">
        <v>1</v>
      </c>
      <c r="I263" s="226"/>
      <c r="J263" s="223"/>
      <c r="K263" s="223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135</v>
      </c>
      <c r="AU263" s="231" t="s">
        <v>87</v>
      </c>
      <c r="AV263" s="13" t="s">
        <v>85</v>
      </c>
      <c r="AW263" s="13" t="s">
        <v>33</v>
      </c>
      <c r="AX263" s="13" t="s">
        <v>77</v>
      </c>
      <c r="AY263" s="231" t="s">
        <v>125</v>
      </c>
    </row>
    <row r="264" spans="1:65" s="14" customFormat="1" ht="11.25">
      <c r="B264" s="232"/>
      <c r="C264" s="233"/>
      <c r="D264" s="218" t="s">
        <v>135</v>
      </c>
      <c r="E264" s="234" t="s">
        <v>1</v>
      </c>
      <c r="F264" s="235" t="s">
        <v>332</v>
      </c>
      <c r="G264" s="233"/>
      <c r="H264" s="236">
        <v>13.83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135</v>
      </c>
      <c r="AU264" s="242" t="s">
        <v>87</v>
      </c>
      <c r="AV264" s="14" t="s">
        <v>87</v>
      </c>
      <c r="AW264" s="14" t="s">
        <v>33</v>
      </c>
      <c r="AX264" s="14" t="s">
        <v>85</v>
      </c>
      <c r="AY264" s="242" t="s">
        <v>125</v>
      </c>
    </row>
    <row r="265" spans="1:65" s="2" customFormat="1" ht="16.5" customHeight="1">
      <c r="A265" s="34"/>
      <c r="B265" s="35"/>
      <c r="C265" s="254" t="s">
        <v>333</v>
      </c>
      <c r="D265" s="254" t="s">
        <v>321</v>
      </c>
      <c r="E265" s="255" t="s">
        <v>334</v>
      </c>
      <c r="F265" s="256" t="s">
        <v>335</v>
      </c>
      <c r="G265" s="257" t="s">
        <v>308</v>
      </c>
      <c r="H265" s="258">
        <v>27.66</v>
      </c>
      <c r="I265" s="259"/>
      <c r="J265" s="260">
        <f>ROUND(I265*H265,2)</f>
        <v>0</v>
      </c>
      <c r="K265" s="261"/>
      <c r="L265" s="262"/>
      <c r="M265" s="263" t="s">
        <v>1</v>
      </c>
      <c r="N265" s="264" t="s">
        <v>42</v>
      </c>
      <c r="O265" s="71"/>
      <c r="P265" s="214">
        <f>O265*H265</f>
        <v>0</v>
      </c>
      <c r="Q265" s="214">
        <v>1</v>
      </c>
      <c r="R265" s="214">
        <f>Q265*H265</f>
        <v>27.66</v>
      </c>
      <c r="S265" s="214">
        <v>0</v>
      </c>
      <c r="T265" s="21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6" t="s">
        <v>188</v>
      </c>
      <c r="AT265" s="216" t="s">
        <v>321</v>
      </c>
      <c r="AU265" s="216" t="s">
        <v>87</v>
      </c>
      <c r="AY265" s="17" t="s">
        <v>125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7" t="s">
        <v>85</v>
      </c>
      <c r="BK265" s="217">
        <f>ROUND(I265*H265,2)</f>
        <v>0</v>
      </c>
      <c r="BL265" s="17" t="s">
        <v>131</v>
      </c>
      <c r="BM265" s="216" t="s">
        <v>336</v>
      </c>
    </row>
    <row r="266" spans="1:65" s="2" customFormat="1" ht="11.25">
      <c r="A266" s="34"/>
      <c r="B266" s="35"/>
      <c r="C266" s="36"/>
      <c r="D266" s="218" t="s">
        <v>133</v>
      </c>
      <c r="E266" s="36"/>
      <c r="F266" s="219" t="s">
        <v>335</v>
      </c>
      <c r="G266" s="36"/>
      <c r="H266" s="36"/>
      <c r="I266" s="115"/>
      <c r="J266" s="36"/>
      <c r="K266" s="36"/>
      <c r="L266" s="39"/>
      <c r="M266" s="220"/>
      <c r="N266" s="221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133</v>
      </c>
      <c r="AU266" s="17" t="s">
        <v>87</v>
      </c>
    </row>
    <row r="267" spans="1:65" s="14" customFormat="1" ht="11.25">
      <c r="B267" s="232"/>
      <c r="C267" s="233"/>
      <c r="D267" s="218" t="s">
        <v>135</v>
      </c>
      <c r="E267" s="233"/>
      <c r="F267" s="235" t="s">
        <v>337</v>
      </c>
      <c r="G267" s="233"/>
      <c r="H267" s="236">
        <v>27.66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135</v>
      </c>
      <c r="AU267" s="242" t="s">
        <v>87</v>
      </c>
      <c r="AV267" s="14" t="s">
        <v>87</v>
      </c>
      <c r="AW267" s="14" t="s">
        <v>4</v>
      </c>
      <c r="AX267" s="14" t="s">
        <v>85</v>
      </c>
      <c r="AY267" s="242" t="s">
        <v>125</v>
      </c>
    </row>
    <row r="268" spans="1:65" s="2" customFormat="1" ht="21.75" customHeight="1">
      <c r="A268" s="34"/>
      <c r="B268" s="35"/>
      <c r="C268" s="204" t="s">
        <v>338</v>
      </c>
      <c r="D268" s="204" t="s">
        <v>127</v>
      </c>
      <c r="E268" s="205" t="s">
        <v>339</v>
      </c>
      <c r="F268" s="206" t="s">
        <v>340</v>
      </c>
      <c r="G268" s="207" t="s">
        <v>130</v>
      </c>
      <c r="H268" s="208">
        <v>448</v>
      </c>
      <c r="I268" s="209"/>
      <c r="J268" s="210">
        <f>ROUND(I268*H268,2)</f>
        <v>0</v>
      </c>
      <c r="K268" s="211"/>
      <c r="L268" s="39"/>
      <c r="M268" s="212" t="s">
        <v>1</v>
      </c>
      <c r="N268" s="213" t="s">
        <v>42</v>
      </c>
      <c r="O268" s="71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131</v>
      </c>
      <c r="AT268" s="216" t="s">
        <v>127</v>
      </c>
      <c r="AU268" s="216" t="s">
        <v>87</v>
      </c>
      <c r="AY268" s="17" t="s">
        <v>125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85</v>
      </c>
      <c r="BK268" s="217">
        <f>ROUND(I268*H268,2)</f>
        <v>0</v>
      </c>
      <c r="BL268" s="17" t="s">
        <v>131</v>
      </c>
      <c r="BM268" s="216" t="s">
        <v>341</v>
      </c>
    </row>
    <row r="269" spans="1:65" s="2" customFormat="1" ht="19.5">
      <c r="A269" s="34"/>
      <c r="B269" s="35"/>
      <c r="C269" s="36"/>
      <c r="D269" s="218" t="s">
        <v>133</v>
      </c>
      <c r="E269" s="36"/>
      <c r="F269" s="219" t="s">
        <v>342</v>
      </c>
      <c r="G269" s="36"/>
      <c r="H269" s="36"/>
      <c r="I269" s="115"/>
      <c r="J269" s="36"/>
      <c r="K269" s="36"/>
      <c r="L269" s="39"/>
      <c r="M269" s="220"/>
      <c r="N269" s="221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133</v>
      </c>
      <c r="AU269" s="17" t="s">
        <v>87</v>
      </c>
    </row>
    <row r="270" spans="1:65" s="14" customFormat="1" ht="11.25">
      <c r="B270" s="232"/>
      <c r="C270" s="233"/>
      <c r="D270" s="218" t="s">
        <v>135</v>
      </c>
      <c r="E270" s="234" t="s">
        <v>1</v>
      </c>
      <c r="F270" s="235" t="s">
        <v>343</v>
      </c>
      <c r="G270" s="233"/>
      <c r="H270" s="236">
        <v>448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135</v>
      </c>
      <c r="AU270" s="242" t="s">
        <v>87</v>
      </c>
      <c r="AV270" s="14" t="s">
        <v>87</v>
      </c>
      <c r="AW270" s="14" t="s">
        <v>33</v>
      </c>
      <c r="AX270" s="14" t="s">
        <v>85</v>
      </c>
      <c r="AY270" s="242" t="s">
        <v>125</v>
      </c>
    </row>
    <row r="271" spans="1:65" s="2" customFormat="1" ht="21.75" customHeight="1">
      <c r="A271" s="34"/>
      <c r="B271" s="35"/>
      <c r="C271" s="204" t="s">
        <v>344</v>
      </c>
      <c r="D271" s="204" t="s">
        <v>127</v>
      </c>
      <c r="E271" s="205" t="s">
        <v>345</v>
      </c>
      <c r="F271" s="206" t="s">
        <v>346</v>
      </c>
      <c r="G271" s="207" t="s">
        <v>130</v>
      </c>
      <c r="H271" s="208">
        <v>448</v>
      </c>
      <c r="I271" s="209"/>
      <c r="J271" s="210">
        <f>ROUND(I271*H271,2)</f>
        <v>0</v>
      </c>
      <c r="K271" s="211"/>
      <c r="L271" s="39"/>
      <c r="M271" s="212" t="s">
        <v>1</v>
      </c>
      <c r="N271" s="213" t="s">
        <v>42</v>
      </c>
      <c r="O271" s="71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6" t="s">
        <v>131</v>
      </c>
      <c r="AT271" s="216" t="s">
        <v>127</v>
      </c>
      <c r="AU271" s="216" t="s">
        <v>87</v>
      </c>
      <c r="AY271" s="17" t="s">
        <v>125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7" t="s">
        <v>85</v>
      </c>
      <c r="BK271" s="217">
        <f>ROUND(I271*H271,2)</f>
        <v>0</v>
      </c>
      <c r="BL271" s="17" t="s">
        <v>131</v>
      </c>
      <c r="BM271" s="216" t="s">
        <v>347</v>
      </c>
    </row>
    <row r="272" spans="1:65" s="2" customFormat="1" ht="19.5">
      <c r="A272" s="34"/>
      <c r="B272" s="35"/>
      <c r="C272" s="36"/>
      <c r="D272" s="218" t="s">
        <v>133</v>
      </c>
      <c r="E272" s="36"/>
      <c r="F272" s="219" t="s">
        <v>348</v>
      </c>
      <c r="G272" s="36"/>
      <c r="H272" s="36"/>
      <c r="I272" s="115"/>
      <c r="J272" s="36"/>
      <c r="K272" s="36"/>
      <c r="L272" s="39"/>
      <c r="M272" s="220"/>
      <c r="N272" s="221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133</v>
      </c>
      <c r="AU272" s="17" t="s">
        <v>87</v>
      </c>
    </row>
    <row r="273" spans="1:65" s="2" customFormat="1" ht="16.5" customHeight="1">
      <c r="A273" s="34"/>
      <c r="B273" s="35"/>
      <c r="C273" s="254" t="s">
        <v>349</v>
      </c>
      <c r="D273" s="254" t="s">
        <v>321</v>
      </c>
      <c r="E273" s="255" t="s">
        <v>350</v>
      </c>
      <c r="F273" s="256" t="s">
        <v>351</v>
      </c>
      <c r="G273" s="257" t="s">
        <v>352</v>
      </c>
      <c r="H273" s="258">
        <v>15.68</v>
      </c>
      <c r="I273" s="259"/>
      <c r="J273" s="260">
        <f>ROUND(I273*H273,2)</f>
        <v>0</v>
      </c>
      <c r="K273" s="261"/>
      <c r="L273" s="262"/>
      <c r="M273" s="263" t="s">
        <v>1</v>
      </c>
      <c r="N273" s="264" t="s">
        <v>42</v>
      </c>
      <c r="O273" s="71"/>
      <c r="P273" s="214">
        <f>O273*H273</f>
        <v>0</v>
      </c>
      <c r="Q273" s="214">
        <v>1E-3</v>
      </c>
      <c r="R273" s="214">
        <f>Q273*H273</f>
        <v>1.5679999999999999E-2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188</v>
      </c>
      <c r="AT273" s="216" t="s">
        <v>321</v>
      </c>
      <c r="AU273" s="216" t="s">
        <v>87</v>
      </c>
      <c r="AY273" s="17" t="s">
        <v>125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85</v>
      </c>
      <c r="BK273" s="217">
        <f>ROUND(I273*H273,2)</f>
        <v>0</v>
      </c>
      <c r="BL273" s="17" t="s">
        <v>131</v>
      </c>
      <c r="BM273" s="216" t="s">
        <v>353</v>
      </c>
    </row>
    <row r="274" spans="1:65" s="2" customFormat="1" ht="11.25">
      <c r="A274" s="34"/>
      <c r="B274" s="35"/>
      <c r="C274" s="36"/>
      <c r="D274" s="218" t="s">
        <v>133</v>
      </c>
      <c r="E274" s="36"/>
      <c r="F274" s="219" t="s">
        <v>351</v>
      </c>
      <c r="G274" s="36"/>
      <c r="H274" s="36"/>
      <c r="I274" s="115"/>
      <c r="J274" s="36"/>
      <c r="K274" s="36"/>
      <c r="L274" s="39"/>
      <c r="M274" s="220"/>
      <c r="N274" s="221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133</v>
      </c>
      <c r="AU274" s="17" t="s">
        <v>87</v>
      </c>
    </row>
    <row r="275" spans="1:65" s="14" customFormat="1" ht="11.25">
      <c r="B275" s="232"/>
      <c r="C275" s="233"/>
      <c r="D275" s="218" t="s">
        <v>135</v>
      </c>
      <c r="E275" s="233"/>
      <c r="F275" s="235" t="s">
        <v>354</v>
      </c>
      <c r="G275" s="233"/>
      <c r="H275" s="236">
        <v>15.68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135</v>
      </c>
      <c r="AU275" s="242" t="s">
        <v>87</v>
      </c>
      <c r="AV275" s="14" t="s">
        <v>87</v>
      </c>
      <c r="AW275" s="14" t="s">
        <v>4</v>
      </c>
      <c r="AX275" s="14" t="s">
        <v>85</v>
      </c>
      <c r="AY275" s="242" t="s">
        <v>125</v>
      </c>
    </row>
    <row r="276" spans="1:65" s="2" customFormat="1" ht="16.5" customHeight="1">
      <c r="A276" s="34"/>
      <c r="B276" s="35"/>
      <c r="C276" s="204" t="s">
        <v>355</v>
      </c>
      <c r="D276" s="204" t="s">
        <v>127</v>
      </c>
      <c r="E276" s="205" t="s">
        <v>356</v>
      </c>
      <c r="F276" s="206" t="s">
        <v>357</v>
      </c>
      <c r="G276" s="207" t="s">
        <v>130</v>
      </c>
      <c r="H276" s="208">
        <v>3881.75</v>
      </c>
      <c r="I276" s="209"/>
      <c r="J276" s="210">
        <f>ROUND(I276*H276,2)</f>
        <v>0</v>
      </c>
      <c r="K276" s="211"/>
      <c r="L276" s="39"/>
      <c r="M276" s="212" t="s">
        <v>1</v>
      </c>
      <c r="N276" s="213" t="s">
        <v>42</v>
      </c>
      <c r="O276" s="71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6" t="s">
        <v>131</v>
      </c>
      <c r="AT276" s="216" t="s">
        <v>127</v>
      </c>
      <c r="AU276" s="216" t="s">
        <v>87</v>
      </c>
      <c r="AY276" s="17" t="s">
        <v>125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7" t="s">
        <v>85</v>
      </c>
      <c r="BK276" s="217">
        <f>ROUND(I276*H276,2)</f>
        <v>0</v>
      </c>
      <c r="BL276" s="17" t="s">
        <v>131</v>
      </c>
      <c r="BM276" s="216" t="s">
        <v>358</v>
      </c>
    </row>
    <row r="277" spans="1:65" s="2" customFormat="1" ht="19.5">
      <c r="A277" s="34"/>
      <c r="B277" s="35"/>
      <c r="C277" s="36"/>
      <c r="D277" s="218" t="s">
        <v>133</v>
      </c>
      <c r="E277" s="36"/>
      <c r="F277" s="219" t="s">
        <v>359</v>
      </c>
      <c r="G277" s="36"/>
      <c r="H277" s="36"/>
      <c r="I277" s="115"/>
      <c r="J277" s="36"/>
      <c r="K277" s="36"/>
      <c r="L277" s="39"/>
      <c r="M277" s="220"/>
      <c r="N277" s="221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133</v>
      </c>
      <c r="AU277" s="17" t="s">
        <v>87</v>
      </c>
    </row>
    <row r="278" spans="1:65" s="13" customFormat="1" ht="11.25">
      <c r="B278" s="222"/>
      <c r="C278" s="223"/>
      <c r="D278" s="218" t="s">
        <v>135</v>
      </c>
      <c r="E278" s="224" t="s">
        <v>1</v>
      </c>
      <c r="F278" s="225" t="s">
        <v>360</v>
      </c>
      <c r="G278" s="223"/>
      <c r="H278" s="224" t="s">
        <v>1</v>
      </c>
      <c r="I278" s="226"/>
      <c r="J278" s="223"/>
      <c r="K278" s="223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135</v>
      </c>
      <c r="AU278" s="231" t="s">
        <v>87</v>
      </c>
      <c r="AV278" s="13" t="s">
        <v>85</v>
      </c>
      <c r="AW278" s="13" t="s">
        <v>33</v>
      </c>
      <c r="AX278" s="13" t="s">
        <v>77</v>
      </c>
      <c r="AY278" s="231" t="s">
        <v>125</v>
      </c>
    </row>
    <row r="279" spans="1:65" s="14" customFormat="1" ht="11.25">
      <c r="B279" s="232"/>
      <c r="C279" s="233"/>
      <c r="D279" s="218" t="s">
        <v>135</v>
      </c>
      <c r="E279" s="234" t="s">
        <v>1</v>
      </c>
      <c r="F279" s="235" t="s">
        <v>361</v>
      </c>
      <c r="G279" s="233"/>
      <c r="H279" s="236">
        <v>1608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135</v>
      </c>
      <c r="AU279" s="242" t="s">
        <v>87</v>
      </c>
      <c r="AV279" s="14" t="s">
        <v>87</v>
      </c>
      <c r="AW279" s="14" t="s">
        <v>33</v>
      </c>
      <c r="AX279" s="14" t="s">
        <v>77</v>
      </c>
      <c r="AY279" s="242" t="s">
        <v>125</v>
      </c>
    </row>
    <row r="280" spans="1:65" s="13" customFormat="1" ht="11.25">
      <c r="B280" s="222"/>
      <c r="C280" s="223"/>
      <c r="D280" s="218" t="s">
        <v>135</v>
      </c>
      <c r="E280" s="224" t="s">
        <v>1</v>
      </c>
      <c r="F280" s="225" t="s">
        <v>362</v>
      </c>
      <c r="G280" s="223"/>
      <c r="H280" s="224" t="s">
        <v>1</v>
      </c>
      <c r="I280" s="226"/>
      <c r="J280" s="223"/>
      <c r="K280" s="223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135</v>
      </c>
      <c r="AU280" s="231" t="s">
        <v>87</v>
      </c>
      <c r="AV280" s="13" t="s">
        <v>85</v>
      </c>
      <c r="AW280" s="13" t="s">
        <v>33</v>
      </c>
      <c r="AX280" s="13" t="s">
        <v>77</v>
      </c>
      <c r="AY280" s="231" t="s">
        <v>125</v>
      </c>
    </row>
    <row r="281" spans="1:65" s="14" customFormat="1" ht="11.25">
      <c r="B281" s="232"/>
      <c r="C281" s="233"/>
      <c r="D281" s="218" t="s">
        <v>135</v>
      </c>
      <c r="E281" s="234" t="s">
        <v>1</v>
      </c>
      <c r="F281" s="235" t="s">
        <v>363</v>
      </c>
      <c r="G281" s="233"/>
      <c r="H281" s="236">
        <v>374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135</v>
      </c>
      <c r="AU281" s="242" t="s">
        <v>87</v>
      </c>
      <c r="AV281" s="14" t="s">
        <v>87</v>
      </c>
      <c r="AW281" s="14" t="s">
        <v>33</v>
      </c>
      <c r="AX281" s="14" t="s">
        <v>77</v>
      </c>
      <c r="AY281" s="242" t="s">
        <v>125</v>
      </c>
    </row>
    <row r="282" spans="1:65" s="13" customFormat="1" ht="11.25">
      <c r="B282" s="222"/>
      <c r="C282" s="223"/>
      <c r="D282" s="218" t="s">
        <v>135</v>
      </c>
      <c r="E282" s="224" t="s">
        <v>1</v>
      </c>
      <c r="F282" s="225" t="s">
        <v>157</v>
      </c>
      <c r="G282" s="223"/>
      <c r="H282" s="224" t="s">
        <v>1</v>
      </c>
      <c r="I282" s="226"/>
      <c r="J282" s="223"/>
      <c r="K282" s="223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135</v>
      </c>
      <c r="AU282" s="231" t="s">
        <v>87</v>
      </c>
      <c r="AV282" s="13" t="s">
        <v>85</v>
      </c>
      <c r="AW282" s="13" t="s">
        <v>33</v>
      </c>
      <c r="AX282" s="13" t="s">
        <v>77</v>
      </c>
      <c r="AY282" s="231" t="s">
        <v>125</v>
      </c>
    </row>
    <row r="283" spans="1:65" s="14" customFormat="1" ht="11.25">
      <c r="B283" s="232"/>
      <c r="C283" s="233"/>
      <c r="D283" s="218" t="s">
        <v>135</v>
      </c>
      <c r="E283" s="234" t="s">
        <v>1</v>
      </c>
      <c r="F283" s="235" t="s">
        <v>364</v>
      </c>
      <c r="G283" s="233"/>
      <c r="H283" s="236">
        <v>966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135</v>
      </c>
      <c r="AU283" s="242" t="s">
        <v>87</v>
      </c>
      <c r="AV283" s="14" t="s">
        <v>87</v>
      </c>
      <c r="AW283" s="14" t="s">
        <v>33</v>
      </c>
      <c r="AX283" s="14" t="s">
        <v>77</v>
      </c>
      <c r="AY283" s="242" t="s">
        <v>125</v>
      </c>
    </row>
    <row r="284" spans="1:65" s="13" customFormat="1" ht="11.25">
      <c r="B284" s="222"/>
      <c r="C284" s="223"/>
      <c r="D284" s="218" t="s">
        <v>135</v>
      </c>
      <c r="E284" s="224" t="s">
        <v>1</v>
      </c>
      <c r="F284" s="225" t="s">
        <v>365</v>
      </c>
      <c r="G284" s="223"/>
      <c r="H284" s="224" t="s">
        <v>1</v>
      </c>
      <c r="I284" s="226"/>
      <c r="J284" s="223"/>
      <c r="K284" s="223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135</v>
      </c>
      <c r="AU284" s="231" t="s">
        <v>87</v>
      </c>
      <c r="AV284" s="13" t="s">
        <v>85</v>
      </c>
      <c r="AW284" s="13" t="s">
        <v>33</v>
      </c>
      <c r="AX284" s="13" t="s">
        <v>77</v>
      </c>
      <c r="AY284" s="231" t="s">
        <v>125</v>
      </c>
    </row>
    <row r="285" spans="1:65" s="14" customFormat="1" ht="11.25">
      <c r="B285" s="232"/>
      <c r="C285" s="233"/>
      <c r="D285" s="218" t="s">
        <v>135</v>
      </c>
      <c r="E285" s="234" t="s">
        <v>1</v>
      </c>
      <c r="F285" s="235" t="s">
        <v>366</v>
      </c>
      <c r="G285" s="233"/>
      <c r="H285" s="236">
        <v>344.75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135</v>
      </c>
      <c r="AU285" s="242" t="s">
        <v>87</v>
      </c>
      <c r="AV285" s="14" t="s">
        <v>87</v>
      </c>
      <c r="AW285" s="14" t="s">
        <v>33</v>
      </c>
      <c r="AX285" s="14" t="s">
        <v>77</v>
      </c>
      <c r="AY285" s="242" t="s">
        <v>125</v>
      </c>
    </row>
    <row r="286" spans="1:65" s="13" customFormat="1" ht="11.25">
      <c r="B286" s="222"/>
      <c r="C286" s="223"/>
      <c r="D286" s="218" t="s">
        <v>135</v>
      </c>
      <c r="E286" s="224" t="s">
        <v>1</v>
      </c>
      <c r="F286" s="225" t="s">
        <v>367</v>
      </c>
      <c r="G286" s="223"/>
      <c r="H286" s="224" t="s">
        <v>1</v>
      </c>
      <c r="I286" s="226"/>
      <c r="J286" s="223"/>
      <c r="K286" s="223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135</v>
      </c>
      <c r="AU286" s="231" t="s">
        <v>87</v>
      </c>
      <c r="AV286" s="13" t="s">
        <v>85</v>
      </c>
      <c r="AW286" s="13" t="s">
        <v>33</v>
      </c>
      <c r="AX286" s="13" t="s">
        <v>77</v>
      </c>
      <c r="AY286" s="231" t="s">
        <v>125</v>
      </c>
    </row>
    <row r="287" spans="1:65" s="14" customFormat="1" ht="11.25">
      <c r="B287" s="232"/>
      <c r="C287" s="233"/>
      <c r="D287" s="218" t="s">
        <v>135</v>
      </c>
      <c r="E287" s="234" t="s">
        <v>1</v>
      </c>
      <c r="F287" s="235" t="s">
        <v>368</v>
      </c>
      <c r="G287" s="233"/>
      <c r="H287" s="236">
        <v>589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135</v>
      </c>
      <c r="AU287" s="242" t="s">
        <v>87</v>
      </c>
      <c r="AV287" s="14" t="s">
        <v>87</v>
      </c>
      <c r="AW287" s="14" t="s">
        <v>33</v>
      </c>
      <c r="AX287" s="14" t="s">
        <v>77</v>
      </c>
      <c r="AY287" s="242" t="s">
        <v>125</v>
      </c>
    </row>
    <row r="288" spans="1:65" s="15" customFormat="1" ht="11.25">
      <c r="B288" s="243"/>
      <c r="C288" s="244"/>
      <c r="D288" s="218" t="s">
        <v>135</v>
      </c>
      <c r="E288" s="245" t="s">
        <v>1</v>
      </c>
      <c r="F288" s="246" t="s">
        <v>152</v>
      </c>
      <c r="G288" s="244"/>
      <c r="H288" s="247">
        <v>3881.75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135</v>
      </c>
      <c r="AU288" s="253" t="s">
        <v>87</v>
      </c>
      <c r="AV288" s="15" t="s">
        <v>131</v>
      </c>
      <c r="AW288" s="15" t="s">
        <v>33</v>
      </c>
      <c r="AX288" s="15" t="s">
        <v>85</v>
      </c>
      <c r="AY288" s="253" t="s">
        <v>125</v>
      </c>
    </row>
    <row r="289" spans="1:65" s="2" customFormat="1" ht="16.5" customHeight="1">
      <c r="A289" s="34"/>
      <c r="B289" s="35"/>
      <c r="C289" s="204" t="s">
        <v>369</v>
      </c>
      <c r="D289" s="204" t="s">
        <v>127</v>
      </c>
      <c r="E289" s="205" t="s">
        <v>370</v>
      </c>
      <c r="F289" s="206" t="s">
        <v>371</v>
      </c>
      <c r="G289" s="207" t="s">
        <v>130</v>
      </c>
      <c r="H289" s="208">
        <v>448</v>
      </c>
      <c r="I289" s="209"/>
      <c r="J289" s="210">
        <f>ROUND(I289*H289,2)</f>
        <v>0</v>
      </c>
      <c r="K289" s="211"/>
      <c r="L289" s="39"/>
      <c r="M289" s="212" t="s">
        <v>1</v>
      </c>
      <c r="N289" s="213" t="s">
        <v>42</v>
      </c>
      <c r="O289" s="71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6" t="s">
        <v>131</v>
      </c>
      <c r="AT289" s="216" t="s">
        <v>127</v>
      </c>
      <c r="AU289" s="216" t="s">
        <v>87</v>
      </c>
      <c r="AY289" s="17" t="s">
        <v>125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7" t="s">
        <v>85</v>
      </c>
      <c r="BK289" s="217">
        <f>ROUND(I289*H289,2)</f>
        <v>0</v>
      </c>
      <c r="BL289" s="17" t="s">
        <v>131</v>
      </c>
      <c r="BM289" s="216" t="s">
        <v>372</v>
      </c>
    </row>
    <row r="290" spans="1:65" s="2" customFormat="1" ht="19.5">
      <c r="A290" s="34"/>
      <c r="B290" s="35"/>
      <c r="C290" s="36"/>
      <c r="D290" s="218" t="s">
        <v>133</v>
      </c>
      <c r="E290" s="36"/>
      <c r="F290" s="219" t="s">
        <v>373</v>
      </c>
      <c r="G290" s="36"/>
      <c r="H290" s="36"/>
      <c r="I290" s="115"/>
      <c r="J290" s="36"/>
      <c r="K290" s="36"/>
      <c r="L290" s="39"/>
      <c r="M290" s="220"/>
      <c r="N290" s="221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133</v>
      </c>
      <c r="AU290" s="17" t="s">
        <v>87</v>
      </c>
    </row>
    <row r="291" spans="1:65" s="12" customFormat="1" ht="22.9" customHeight="1">
      <c r="B291" s="188"/>
      <c r="C291" s="189"/>
      <c r="D291" s="190" t="s">
        <v>76</v>
      </c>
      <c r="E291" s="202" t="s">
        <v>87</v>
      </c>
      <c r="F291" s="202" t="s">
        <v>374</v>
      </c>
      <c r="G291" s="189"/>
      <c r="H291" s="189"/>
      <c r="I291" s="192"/>
      <c r="J291" s="203">
        <f>BK291</f>
        <v>0</v>
      </c>
      <c r="K291" s="189"/>
      <c r="L291" s="194"/>
      <c r="M291" s="195"/>
      <c r="N291" s="196"/>
      <c r="O291" s="196"/>
      <c r="P291" s="197">
        <f>SUM(P292:P311)</f>
        <v>0</v>
      </c>
      <c r="Q291" s="196"/>
      <c r="R291" s="197">
        <f>SUM(R292:R311)</f>
        <v>99.375502400000002</v>
      </c>
      <c r="S291" s="196"/>
      <c r="T291" s="198">
        <f>SUM(T292:T311)</f>
        <v>0</v>
      </c>
      <c r="AR291" s="199" t="s">
        <v>85</v>
      </c>
      <c r="AT291" s="200" t="s">
        <v>76</v>
      </c>
      <c r="AU291" s="200" t="s">
        <v>85</v>
      </c>
      <c r="AY291" s="199" t="s">
        <v>125</v>
      </c>
      <c r="BK291" s="201">
        <f>SUM(BK292:BK311)</f>
        <v>0</v>
      </c>
    </row>
    <row r="292" spans="1:65" s="2" customFormat="1" ht="21.75" customHeight="1">
      <c r="A292" s="34"/>
      <c r="B292" s="35"/>
      <c r="C292" s="204" t="s">
        <v>375</v>
      </c>
      <c r="D292" s="204" t="s">
        <v>127</v>
      </c>
      <c r="E292" s="205" t="s">
        <v>376</v>
      </c>
      <c r="F292" s="206" t="s">
        <v>377</v>
      </c>
      <c r="G292" s="207" t="s">
        <v>219</v>
      </c>
      <c r="H292" s="208">
        <v>410</v>
      </c>
      <c r="I292" s="209"/>
      <c r="J292" s="210">
        <f>ROUND(I292*H292,2)</f>
        <v>0</v>
      </c>
      <c r="K292" s="211"/>
      <c r="L292" s="39"/>
      <c r="M292" s="212" t="s">
        <v>1</v>
      </c>
      <c r="N292" s="213" t="s">
        <v>42</v>
      </c>
      <c r="O292" s="71"/>
      <c r="P292" s="214">
        <f>O292*H292</f>
        <v>0</v>
      </c>
      <c r="Q292" s="214">
        <v>0.24184</v>
      </c>
      <c r="R292" s="214">
        <f>Q292*H292</f>
        <v>99.154399999999995</v>
      </c>
      <c r="S292" s="214">
        <v>0</v>
      </c>
      <c r="T292" s="21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6" t="s">
        <v>131</v>
      </c>
      <c r="AT292" s="216" t="s">
        <v>127</v>
      </c>
      <c r="AU292" s="216" t="s">
        <v>87</v>
      </c>
      <c r="AY292" s="17" t="s">
        <v>125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85</v>
      </c>
      <c r="BK292" s="217">
        <f>ROUND(I292*H292,2)</f>
        <v>0</v>
      </c>
      <c r="BL292" s="17" t="s">
        <v>131</v>
      </c>
      <c r="BM292" s="216" t="s">
        <v>378</v>
      </c>
    </row>
    <row r="293" spans="1:65" s="2" customFormat="1" ht="39">
      <c r="A293" s="34"/>
      <c r="B293" s="35"/>
      <c r="C293" s="36"/>
      <c r="D293" s="218" t="s">
        <v>133</v>
      </c>
      <c r="E293" s="36"/>
      <c r="F293" s="219" t="s">
        <v>379</v>
      </c>
      <c r="G293" s="36"/>
      <c r="H293" s="36"/>
      <c r="I293" s="115"/>
      <c r="J293" s="36"/>
      <c r="K293" s="36"/>
      <c r="L293" s="39"/>
      <c r="M293" s="220"/>
      <c r="N293" s="221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133</v>
      </c>
      <c r="AU293" s="17" t="s">
        <v>87</v>
      </c>
    </row>
    <row r="294" spans="1:65" s="13" customFormat="1" ht="11.25">
      <c r="B294" s="222"/>
      <c r="C294" s="223"/>
      <c r="D294" s="218" t="s">
        <v>135</v>
      </c>
      <c r="E294" s="224" t="s">
        <v>1</v>
      </c>
      <c r="F294" s="225" t="s">
        <v>380</v>
      </c>
      <c r="G294" s="223"/>
      <c r="H294" s="224" t="s">
        <v>1</v>
      </c>
      <c r="I294" s="226"/>
      <c r="J294" s="223"/>
      <c r="K294" s="223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135</v>
      </c>
      <c r="AU294" s="231" t="s">
        <v>87</v>
      </c>
      <c r="AV294" s="13" t="s">
        <v>85</v>
      </c>
      <c r="AW294" s="13" t="s">
        <v>33</v>
      </c>
      <c r="AX294" s="13" t="s">
        <v>77</v>
      </c>
      <c r="AY294" s="231" t="s">
        <v>125</v>
      </c>
    </row>
    <row r="295" spans="1:65" s="14" customFormat="1" ht="11.25">
      <c r="B295" s="232"/>
      <c r="C295" s="233"/>
      <c r="D295" s="218" t="s">
        <v>135</v>
      </c>
      <c r="E295" s="234" t="s">
        <v>1</v>
      </c>
      <c r="F295" s="235" t="s">
        <v>381</v>
      </c>
      <c r="G295" s="233"/>
      <c r="H295" s="236">
        <v>350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135</v>
      </c>
      <c r="AU295" s="242" t="s">
        <v>87</v>
      </c>
      <c r="AV295" s="14" t="s">
        <v>87</v>
      </c>
      <c r="AW295" s="14" t="s">
        <v>33</v>
      </c>
      <c r="AX295" s="14" t="s">
        <v>77</v>
      </c>
      <c r="AY295" s="242" t="s">
        <v>125</v>
      </c>
    </row>
    <row r="296" spans="1:65" s="13" customFormat="1" ht="11.25">
      <c r="B296" s="222"/>
      <c r="C296" s="223"/>
      <c r="D296" s="218" t="s">
        <v>135</v>
      </c>
      <c r="E296" s="224" t="s">
        <v>1</v>
      </c>
      <c r="F296" s="225" t="s">
        <v>382</v>
      </c>
      <c r="G296" s="223"/>
      <c r="H296" s="224" t="s">
        <v>1</v>
      </c>
      <c r="I296" s="226"/>
      <c r="J296" s="223"/>
      <c r="K296" s="223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135</v>
      </c>
      <c r="AU296" s="231" t="s">
        <v>87</v>
      </c>
      <c r="AV296" s="13" t="s">
        <v>85</v>
      </c>
      <c r="AW296" s="13" t="s">
        <v>33</v>
      </c>
      <c r="AX296" s="13" t="s">
        <v>77</v>
      </c>
      <c r="AY296" s="231" t="s">
        <v>125</v>
      </c>
    </row>
    <row r="297" spans="1:65" s="14" customFormat="1" ht="11.25">
      <c r="B297" s="232"/>
      <c r="C297" s="233"/>
      <c r="D297" s="218" t="s">
        <v>135</v>
      </c>
      <c r="E297" s="234" t="s">
        <v>1</v>
      </c>
      <c r="F297" s="235" t="s">
        <v>383</v>
      </c>
      <c r="G297" s="233"/>
      <c r="H297" s="236">
        <v>60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135</v>
      </c>
      <c r="AU297" s="242" t="s">
        <v>87</v>
      </c>
      <c r="AV297" s="14" t="s">
        <v>87</v>
      </c>
      <c r="AW297" s="14" t="s">
        <v>33</v>
      </c>
      <c r="AX297" s="14" t="s">
        <v>77</v>
      </c>
      <c r="AY297" s="242" t="s">
        <v>125</v>
      </c>
    </row>
    <row r="298" spans="1:65" s="15" customFormat="1" ht="11.25">
      <c r="B298" s="243"/>
      <c r="C298" s="244"/>
      <c r="D298" s="218" t="s">
        <v>135</v>
      </c>
      <c r="E298" s="245" t="s">
        <v>1</v>
      </c>
      <c r="F298" s="246" t="s">
        <v>152</v>
      </c>
      <c r="G298" s="244"/>
      <c r="H298" s="247">
        <v>410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135</v>
      </c>
      <c r="AU298" s="253" t="s">
        <v>87</v>
      </c>
      <c r="AV298" s="15" t="s">
        <v>131</v>
      </c>
      <c r="AW298" s="15" t="s">
        <v>33</v>
      </c>
      <c r="AX298" s="15" t="s">
        <v>85</v>
      </c>
      <c r="AY298" s="253" t="s">
        <v>125</v>
      </c>
    </row>
    <row r="299" spans="1:65" s="2" customFormat="1" ht="16.5" customHeight="1">
      <c r="A299" s="34"/>
      <c r="B299" s="35"/>
      <c r="C299" s="254" t="s">
        <v>384</v>
      </c>
      <c r="D299" s="254" t="s">
        <v>321</v>
      </c>
      <c r="E299" s="255" t="s">
        <v>385</v>
      </c>
      <c r="F299" s="256" t="s">
        <v>386</v>
      </c>
      <c r="G299" s="257" t="s">
        <v>219</v>
      </c>
      <c r="H299" s="258">
        <v>448.13</v>
      </c>
      <c r="I299" s="259"/>
      <c r="J299" s="260">
        <f>ROUND(I299*H299,2)</f>
        <v>0</v>
      </c>
      <c r="K299" s="261"/>
      <c r="L299" s="262"/>
      <c r="M299" s="263" t="s">
        <v>1</v>
      </c>
      <c r="N299" s="264" t="s">
        <v>42</v>
      </c>
      <c r="O299" s="71"/>
      <c r="P299" s="214">
        <f>O299*H299</f>
        <v>0</v>
      </c>
      <c r="Q299" s="214">
        <v>4.8000000000000001E-4</v>
      </c>
      <c r="R299" s="214">
        <f>Q299*H299</f>
        <v>0.2151024</v>
      </c>
      <c r="S299" s="214">
        <v>0</v>
      </c>
      <c r="T299" s="21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6" t="s">
        <v>188</v>
      </c>
      <c r="AT299" s="216" t="s">
        <v>321</v>
      </c>
      <c r="AU299" s="216" t="s">
        <v>87</v>
      </c>
      <c r="AY299" s="17" t="s">
        <v>125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7" t="s">
        <v>85</v>
      </c>
      <c r="BK299" s="217">
        <f>ROUND(I299*H299,2)</f>
        <v>0</v>
      </c>
      <c r="BL299" s="17" t="s">
        <v>131</v>
      </c>
      <c r="BM299" s="216" t="s">
        <v>387</v>
      </c>
    </row>
    <row r="300" spans="1:65" s="2" customFormat="1" ht="11.25">
      <c r="A300" s="34"/>
      <c r="B300" s="35"/>
      <c r="C300" s="36"/>
      <c r="D300" s="218" t="s">
        <v>133</v>
      </c>
      <c r="E300" s="36"/>
      <c r="F300" s="219" t="s">
        <v>386</v>
      </c>
      <c r="G300" s="36"/>
      <c r="H300" s="36"/>
      <c r="I300" s="115"/>
      <c r="J300" s="36"/>
      <c r="K300" s="36"/>
      <c r="L300" s="39"/>
      <c r="M300" s="220"/>
      <c r="N300" s="221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133</v>
      </c>
      <c r="AU300" s="17" t="s">
        <v>87</v>
      </c>
    </row>
    <row r="301" spans="1:65" s="14" customFormat="1" ht="11.25">
      <c r="B301" s="232"/>
      <c r="C301" s="233"/>
      <c r="D301" s="218" t="s">
        <v>135</v>
      </c>
      <c r="E301" s="233"/>
      <c r="F301" s="235" t="s">
        <v>388</v>
      </c>
      <c r="G301" s="233"/>
      <c r="H301" s="236">
        <v>448.13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AT301" s="242" t="s">
        <v>135</v>
      </c>
      <c r="AU301" s="242" t="s">
        <v>87</v>
      </c>
      <c r="AV301" s="14" t="s">
        <v>87</v>
      </c>
      <c r="AW301" s="14" t="s">
        <v>4</v>
      </c>
      <c r="AX301" s="14" t="s">
        <v>85</v>
      </c>
      <c r="AY301" s="242" t="s">
        <v>125</v>
      </c>
    </row>
    <row r="302" spans="1:65" s="2" customFormat="1" ht="16.5" customHeight="1">
      <c r="A302" s="34"/>
      <c r="B302" s="35"/>
      <c r="C302" s="204" t="s">
        <v>389</v>
      </c>
      <c r="D302" s="204" t="s">
        <v>127</v>
      </c>
      <c r="E302" s="205" t="s">
        <v>390</v>
      </c>
      <c r="F302" s="206" t="s">
        <v>391</v>
      </c>
      <c r="G302" s="207" t="s">
        <v>219</v>
      </c>
      <c r="H302" s="208">
        <v>60</v>
      </c>
      <c r="I302" s="209"/>
      <c r="J302" s="210">
        <f>ROUND(I302*H302,2)</f>
        <v>0</v>
      </c>
      <c r="K302" s="211"/>
      <c r="L302" s="39"/>
      <c r="M302" s="212" t="s">
        <v>1</v>
      </c>
      <c r="N302" s="213" t="s">
        <v>42</v>
      </c>
      <c r="O302" s="71"/>
      <c r="P302" s="214">
        <f>O302*H302</f>
        <v>0</v>
      </c>
      <c r="Q302" s="214">
        <v>1E-4</v>
      </c>
      <c r="R302" s="214">
        <f>Q302*H302</f>
        <v>6.0000000000000001E-3</v>
      </c>
      <c r="S302" s="214">
        <v>0</v>
      </c>
      <c r="T302" s="21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6" t="s">
        <v>131</v>
      </c>
      <c r="AT302" s="216" t="s">
        <v>127</v>
      </c>
      <c r="AU302" s="216" t="s">
        <v>87</v>
      </c>
      <c r="AY302" s="17" t="s">
        <v>125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7" t="s">
        <v>85</v>
      </c>
      <c r="BK302" s="217">
        <f>ROUND(I302*H302,2)</f>
        <v>0</v>
      </c>
      <c r="BL302" s="17" t="s">
        <v>131</v>
      </c>
      <c r="BM302" s="216" t="s">
        <v>392</v>
      </c>
    </row>
    <row r="303" spans="1:65" s="2" customFormat="1" ht="11.25">
      <c r="A303" s="34"/>
      <c r="B303" s="35"/>
      <c r="C303" s="36"/>
      <c r="D303" s="218" t="s">
        <v>133</v>
      </c>
      <c r="E303" s="36"/>
      <c r="F303" s="219" t="s">
        <v>391</v>
      </c>
      <c r="G303" s="36"/>
      <c r="H303" s="36"/>
      <c r="I303" s="115"/>
      <c r="J303" s="36"/>
      <c r="K303" s="36"/>
      <c r="L303" s="39"/>
      <c r="M303" s="220"/>
      <c r="N303" s="221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133</v>
      </c>
      <c r="AU303" s="17" t="s">
        <v>87</v>
      </c>
    </row>
    <row r="304" spans="1:65" s="13" customFormat="1" ht="11.25">
      <c r="B304" s="222"/>
      <c r="C304" s="223"/>
      <c r="D304" s="218" t="s">
        <v>135</v>
      </c>
      <c r="E304" s="224" t="s">
        <v>1</v>
      </c>
      <c r="F304" s="225" t="s">
        <v>382</v>
      </c>
      <c r="G304" s="223"/>
      <c r="H304" s="224" t="s">
        <v>1</v>
      </c>
      <c r="I304" s="226"/>
      <c r="J304" s="223"/>
      <c r="K304" s="223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135</v>
      </c>
      <c r="AU304" s="231" t="s">
        <v>87</v>
      </c>
      <c r="AV304" s="13" t="s">
        <v>85</v>
      </c>
      <c r="AW304" s="13" t="s">
        <v>33</v>
      </c>
      <c r="AX304" s="13" t="s">
        <v>77</v>
      </c>
      <c r="AY304" s="231" t="s">
        <v>125</v>
      </c>
    </row>
    <row r="305" spans="1:65" s="14" customFormat="1" ht="11.25">
      <c r="B305" s="232"/>
      <c r="C305" s="233"/>
      <c r="D305" s="218" t="s">
        <v>135</v>
      </c>
      <c r="E305" s="234" t="s">
        <v>1</v>
      </c>
      <c r="F305" s="235" t="s">
        <v>383</v>
      </c>
      <c r="G305" s="233"/>
      <c r="H305" s="236">
        <v>60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AT305" s="242" t="s">
        <v>135</v>
      </c>
      <c r="AU305" s="242" t="s">
        <v>87</v>
      </c>
      <c r="AV305" s="14" t="s">
        <v>87</v>
      </c>
      <c r="AW305" s="14" t="s">
        <v>33</v>
      </c>
      <c r="AX305" s="14" t="s">
        <v>85</v>
      </c>
      <c r="AY305" s="242" t="s">
        <v>125</v>
      </c>
    </row>
    <row r="306" spans="1:65" s="2" customFormat="1" ht="21.75" customHeight="1">
      <c r="A306" s="34"/>
      <c r="B306" s="35"/>
      <c r="C306" s="204" t="s">
        <v>393</v>
      </c>
      <c r="D306" s="204" t="s">
        <v>127</v>
      </c>
      <c r="E306" s="205" t="s">
        <v>394</v>
      </c>
      <c r="F306" s="206" t="s">
        <v>395</v>
      </c>
      <c r="G306" s="207" t="s">
        <v>130</v>
      </c>
      <c r="H306" s="208">
        <v>73.209999999999994</v>
      </c>
      <c r="I306" s="209"/>
      <c r="J306" s="210">
        <f>ROUND(I306*H306,2)</f>
        <v>0</v>
      </c>
      <c r="K306" s="211"/>
      <c r="L306" s="39"/>
      <c r="M306" s="212" t="s">
        <v>1</v>
      </c>
      <c r="N306" s="213" t="s">
        <v>42</v>
      </c>
      <c r="O306" s="71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6" t="s">
        <v>131</v>
      </c>
      <c r="AT306" s="216" t="s">
        <v>127</v>
      </c>
      <c r="AU306" s="216" t="s">
        <v>87</v>
      </c>
      <c r="AY306" s="17" t="s">
        <v>125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7" t="s">
        <v>85</v>
      </c>
      <c r="BK306" s="217">
        <f>ROUND(I306*H306,2)</f>
        <v>0</v>
      </c>
      <c r="BL306" s="17" t="s">
        <v>131</v>
      </c>
      <c r="BM306" s="216" t="s">
        <v>396</v>
      </c>
    </row>
    <row r="307" spans="1:65" s="2" customFormat="1" ht="29.25">
      <c r="A307" s="34"/>
      <c r="B307" s="35"/>
      <c r="C307" s="36"/>
      <c r="D307" s="218" t="s">
        <v>133</v>
      </c>
      <c r="E307" s="36"/>
      <c r="F307" s="219" t="s">
        <v>397</v>
      </c>
      <c r="G307" s="36"/>
      <c r="H307" s="36"/>
      <c r="I307" s="115"/>
      <c r="J307" s="36"/>
      <c r="K307" s="36"/>
      <c r="L307" s="39"/>
      <c r="M307" s="220"/>
      <c r="N307" s="221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133</v>
      </c>
      <c r="AU307" s="17" t="s">
        <v>87</v>
      </c>
    </row>
    <row r="308" spans="1:65" s="13" customFormat="1" ht="11.25">
      <c r="B308" s="222"/>
      <c r="C308" s="223"/>
      <c r="D308" s="218" t="s">
        <v>135</v>
      </c>
      <c r="E308" s="224" t="s">
        <v>1</v>
      </c>
      <c r="F308" s="225" t="s">
        <v>398</v>
      </c>
      <c r="G308" s="223"/>
      <c r="H308" s="224" t="s">
        <v>1</v>
      </c>
      <c r="I308" s="226"/>
      <c r="J308" s="223"/>
      <c r="K308" s="223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135</v>
      </c>
      <c r="AU308" s="231" t="s">
        <v>87</v>
      </c>
      <c r="AV308" s="13" t="s">
        <v>85</v>
      </c>
      <c r="AW308" s="13" t="s">
        <v>33</v>
      </c>
      <c r="AX308" s="13" t="s">
        <v>77</v>
      </c>
      <c r="AY308" s="231" t="s">
        <v>125</v>
      </c>
    </row>
    <row r="309" spans="1:65" s="14" customFormat="1" ht="11.25">
      <c r="B309" s="232"/>
      <c r="C309" s="233"/>
      <c r="D309" s="218" t="s">
        <v>135</v>
      </c>
      <c r="E309" s="234" t="s">
        <v>1</v>
      </c>
      <c r="F309" s="235" t="s">
        <v>399</v>
      </c>
      <c r="G309" s="233"/>
      <c r="H309" s="236">
        <v>50.71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135</v>
      </c>
      <c r="AU309" s="242" t="s">
        <v>87</v>
      </c>
      <c r="AV309" s="14" t="s">
        <v>87</v>
      </c>
      <c r="AW309" s="14" t="s">
        <v>33</v>
      </c>
      <c r="AX309" s="14" t="s">
        <v>77</v>
      </c>
      <c r="AY309" s="242" t="s">
        <v>125</v>
      </c>
    </row>
    <row r="310" spans="1:65" s="14" customFormat="1" ht="11.25">
      <c r="B310" s="232"/>
      <c r="C310" s="233"/>
      <c r="D310" s="218" t="s">
        <v>135</v>
      </c>
      <c r="E310" s="234" t="s">
        <v>1</v>
      </c>
      <c r="F310" s="235" t="s">
        <v>400</v>
      </c>
      <c r="G310" s="233"/>
      <c r="H310" s="236">
        <v>22.5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135</v>
      </c>
      <c r="AU310" s="242" t="s">
        <v>87</v>
      </c>
      <c r="AV310" s="14" t="s">
        <v>87</v>
      </c>
      <c r="AW310" s="14" t="s">
        <v>33</v>
      </c>
      <c r="AX310" s="14" t="s">
        <v>77</v>
      </c>
      <c r="AY310" s="242" t="s">
        <v>125</v>
      </c>
    </row>
    <row r="311" spans="1:65" s="15" customFormat="1" ht="11.25">
      <c r="B311" s="243"/>
      <c r="C311" s="244"/>
      <c r="D311" s="218" t="s">
        <v>135</v>
      </c>
      <c r="E311" s="245" t="s">
        <v>1</v>
      </c>
      <c r="F311" s="246" t="s">
        <v>152</v>
      </c>
      <c r="G311" s="244"/>
      <c r="H311" s="247">
        <v>73.210000000000008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135</v>
      </c>
      <c r="AU311" s="253" t="s">
        <v>87</v>
      </c>
      <c r="AV311" s="15" t="s">
        <v>131</v>
      </c>
      <c r="AW311" s="15" t="s">
        <v>33</v>
      </c>
      <c r="AX311" s="15" t="s">
        <v>85</v>
      </c>
      <c r="AY311" s="253" t="s">
        <v>125</v>
      </c>
    </row>
    <row r="312" spans="1:65" s="12" customFormat="1" ht="22.9" customHeight="1">
      <c r="B312" s="188"/>
      <c r="C312" s="189"/>
      <c r="D312" s="190" t="s">
        <v>76</v>
      </c>
      <c r="E312" s="202" t="s">
        <v>131</v>
      </c>
      <c r="F312" s="202" t="s">
        <v>401</v>
      </c>
      <c r="G312" s="189"/>
      <c r="H312" s="189"/>
      <c r="I312" s="192"/>
      <c r="J312" s="203">
        <f>BK312</f>
        <v>0</v>
      </c>
      <c r="K312" s="189"/>
      <c r="L312" s="194"/>
      <c r="M312" s="195"/>
      <c r="N312" s="196"/>
      <c r="O312" s="196"/>
      <c r="P312" s="197">
        <f>SUM(P313:P315)</f>
        <v>0</v>
      </c>
      <c r="Q312" s="196"/>
      <c r="R312" s="197">
        <f>SUM(R313:R315)</f>
        <v>0</v>
      </c>
      <c r="S312" s="196"/>
      <c r="T312" s="198">
        <f>SUM(T313:T315)</f>
        <v>0</v>
      </c>
      <c r="AR312" s="199" t="s">
        <v>85</v>
      </c>
      <c r="AT312" s="200" t="s">
        <v>76</v>
      </c>
      <c r="AU312" s="200" t="s">
        <v>85</v>
      </c>
      <c r="AY312" s="199" t="s">
        <v>125</v>
      </c>
      <c r="BK312" s="201">
        <f>SUM(BK313:BK315)</f>
        <v>0</v>
      </c>
    </row>
    <row r="313" spans="1:65" s="2" customFormat="1" ht="21.75" customHeight="1">
      <c r="A313" s="34"/>
      <c r="B313" s="35"/>
      <c r="C313" s="204" t="s">
        <v>402</v>
      </c>
      <c r="D313" s="204" t="s">
        <v>127</v>
      </c>
      <c r="E313" s="205" t="s">
        <v>403</v>
      </c>
      <c r="F313" s="206" t="s">
        <v>404</v>
      </c>
      <c r="G313" s="207" t="s">
        <v>241</v>
      </c>
      <c r="H313" s="208">
        <v>4.6100000000000003</v>
      </c>
      <c r="I313" s="209"/>
      <c r="J313" s="210">
        <f>ROUND(I313*H313,2)</f>
        <v>0</v>
      </c>
      <c r="K313" s="211"/>
      <c r="L313" s="39"/>
      <c r="M313" s="212" t="s">
        <v>1</v>
      </c>
      <c r="N313" s="213" t="s">
        <v>42</v>
      </c>
      <c r="O313" s="71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6" t="s">
        <v>131</v>
      </c>
      <c r="AT313" s="216" t="s">
        <v>127</v>
      </c>
      <c r="AU313" s="216" t="s">
        <v>87</v>
      </c>
      <c r="AY313" s="17" t="s">
        <v>125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7" t="s">
        <v>85</v>
      </c>
      <c r="BK313" s="217">
        <f>ROUND(I313*H313,2)</f>
        <v>0</v>
      </c>
      <c r="BL313" s="17" t="s">
        <v>131</v>
      </c>
      <c r="BM313" s="216" t="s">
        <v>405</v>
      </c>
    </row>
    <row r="314" spans="1:65" s="2" customFormat="1" ht="19.5">
      <c r="A314" s="34"/>
      <c r="B314" s="35"/>
      <c r="C314" s="36"/>
      <c r="D314" s="218" t="s">
        <v>133</v>
      </c>
      <c r="E314" s="36"/>
      <c r="F314" s="219" t="s">
        <v>406</v>
      </c>
      <c r="G314" s="36"/>
      <c r="H314" s="36"/>
      <c r="I314" s="115"/>
      <c r="J314" s="36"/>
      <c r="K314" s="36"/>
      <c r="L314" s="39"/>
      <c r="M314" s="220"/>
      <c r="N314" s="221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133</v>
      </c>
      <c r="AU314" s="17" t="s">
        <v>87</v>
      </c>
    </row>
    <row r="315" spans="1:65" s="14" customFormat="1" ht="11.25">
      <c r="B315" s="232"/>
      <c r="C315" s="233"/>
      <c r="D315" s="218" t="s">
        <v>135</v>
      </c>
      <c r="E315" s="234" t="s">
        <v>1</v>
      </c>
      <c r="F315" s="235" t="s">
        <v>407</v>
      </c>
      <c r="G315" s="233"/>
      <c r="H315" s="236">
        <v>4.6100000000000003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AT315" s="242" t="s">
        <v>135</v>
      </c>
      <c r="AU315" s="242" t="s">
        <v>87</v>
      </c>
      <c r="AV315" s="14" t="s">
        <v>87</v>
      </c>
      <c r="AW315" s="14" t="s">
        <v>33</v>
      </c>
      <c r="AX315" s="14" t="s">
        <v>85</v>
      </c>
      <c r="AY315" s="242" t="s">
        <v>125</v>
      </c>
    </row>
    <row r="316" spans="1:65" s="12" customFormat="1" ht="22.9" customHeight="1">
      <c r="B316" s="188"/>
      <c r="C316" s="189"/>
      <c r="D316" s="190" t="s">
        <v>76</v>
      </c>
      <c r="E316" s="202" t="s">
        <v>165</v>
      </c>
      <c r="F316" s="202" t="s">
        <v>408</v>
      </c>
      <c r="G316" s="189"/>
      <c r="H316" s="189"/>
      <c r="I316" s="192"/>
      <c r="J316" s="203">
        <f>BK316</f>
        <v>0</v>
      </c>
      <c r="K316" s="189"/>
      <c r="L316" s="194"/>
      <c r="M316" s="195"/>
      <c r="N316" s="196"/>
      <c r="O316" s="196"/>
      <c r="P316" s="197">
        <f>SUM(P317:P431)</f>
        <v>0</v>
      </c>
      <c r="Q316" s="196"/>
      <c r="R316" s="197">
        <f>SUM(R317:R431)</f>
        <v>521.20282900000018</v>
      </c>
      <c r="S316" s="196"/>
      <c r="T316" s="198">
        <f>SUM(T317:T431)</f>
        <v>0</v>
      </c>
      <c r="AR316" s="199" t="s">
        <v>85</v>
      </c>
      <c r="AT316" s="200" t="s">
        <v>76</v>
      </c>
      <c r="AU316" s="200" t="s">
        <v>85</v>
      </c>
      <c r="AY316" s="199" t="s">
        <v>125</v>
      </c>
      <c r="BK316" s="201">
        <f>SUM(BK317:BK431)</f>
        <v>0</v>
      </c>
    </row>
    <row r="317" spans="1:65" s="2" customFormat="1" ht="16.5" customHeight="1">
      <c r="A317" s="34"/>
      <c r="B317" s="35"/>
      <c r="C317" s="204" t="s">
        <v>409</v>
      </c>
      <c r="D317" s="204" t="s">
        <v>127</v>
      </c>
      <c r="E317" s="205" t="s">
        <v>410</v>
      </c>
      <c r="F317" s="206" t="s">
        <v>411</v>
      </c>
      <c r="G317" s="207" t="s">
        <v>130</v>
      </c>
      <c r="H317" s="208">
        <v>589</v>
      </c>
      <c r="I317" s="209"/>
      <c r="J317" s="210">
        <f>ROUND(I317*H317,2)</f>
        <v>0</v>
      </c>
      <c r="K317" s="211"/>
      <c r="L317" s="39"/>
      <c r="M317" s="212" t="s">
        <v>1</v>
      </c>
      <c r="N317" s="213" t="s">
        <v>42</v>
      </c>
      <c r="O317" s="71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6" t="s">
        <v>131</v>
      </c>
      <c r="AT317" s="216" t="s">
        <v>127</v>
      </c>
      <c r="AU317" s="216" t="s">
        <v>87</v>
      </c>
      <c r="AY317" s="17" t="s">
        <v>125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7" t="s">
        <v>85</v>
      </c>
      <c r="BK317" s="217">
        <f>ROUND(I317*H317,2)</f>
        <v>0</v>
      </c>
      <c r="BL317" s="17" t="s">
        <v>131</v>
      </c>
      <c r="BM317" s="216" t="s">
        <v>412</v>
      </c>
    </row>
    <row r="318" spans="1:65" s="2" customFormat="1" ht="19.5">
      <c r="A318" s="34"/>
      <c r="B318" s="35"/>
      <c r="C318" s="36"/>
      <c r="D318" s="218" t="s">
        <v>133</v>
      </c>
      <c r="E318" s="36"/>
      <c r="F318" s="219" t="s">
        <v>413</v>
      </c>
      <c r="G318" s="36"/>
      <c r="H318" s="36"/>
      <c r="I318" s="115"/>
      <c r="J318" s="36"/>
      <c r="K318" s="36"/>
      <c r="L318" s="39"/>
      <c r="M318" s="220"/>
      <c r="N318" s="221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133</v>
      </c>
      <c r="AU318" s="17" t="s">
        <v>87</v>
      </c>
    </row>
    <row r="319" spans="1:65" s="13" customFormat="1" ht="11.25">
      <c r="B319" s="222"/>
      <c r="C319" s="223"/>
      <c r="D319" s="218" t="s">
        <v>135</v>
      </c>
      <c r="E319" s="224" t="s">
        <v>1</v>
      </c>
      <c r="F319" s="225" t="s">
        <v>414</v>
      </c>
      <c r="G319" s="223"/>
      <c r="H319" s="224" t="s">
        <v>1</v>
      </c>
      <c r="I319" s="226"/>
      <c r="J319" s="223"/>
      <c r="K319" s="223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135</v>
      </c>
      <c r="AU319" s="231" t="s">
        <v>87</v>
      </c>
      <c r="AV319" s="13" t="s">
        <v>85</v>
      </c>
      <c r="AW319" s="13" t="s">
        <v>33</v>
      </c>
      <c r="AX319" s="13" t="s">
        <v>77</v>
      </c>
      <c r="AY319" s="231" t="s">
        <v>125</v>
      </c>
    </row>
    <row r="320" spans="1:65" s="14" customFormat="1" ht="11.25">
      <c r="B320" s="232"/>
      <c r="C320" s="233"/>
      <c r="D320" s="218" t="s">
        <v>135</v>
      </c>
      <c r="E320" s="234" t="s">
        <v>1</v>
      </c>
      <c r="F320" s="235" t="s">
        <v>368</v>
      </c>
      <c r="G320" s="233"/>
      <c r="H320" s="236">
        <v>589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135</v>
      </c>
      <c r="AU320" s="242" t="s">
        <v>87</v>
      </c>
      <c r="AV320" s="14" t="s">
        <v>87</v>
      </c>
      <c r="AW320" s="14" t="s">
        <v>33</v>
      </c>
      <c r="AX320" s="14" t="s">
        <v>85</v>
      </c>
      <c r="AY320" s="242" t="s">
        <v>125</v>
      </c>
    </row>
    <row r="321" spans="1:65" s="2" customFormat="1" ht="21.75" customHeight="1">
      <c r="A321" s="34"/>
      <c r="B321" s="35"/>
      <c r="C321" s="204" t="s">
        <v>415</v>
      </c>
      <c r="D321" s="204" t="s">
        <v>127</v>
      </c>
      <c r="E321" s="205" t="s">
        <v>416</v>
      </c>
      <c r="F321" s="206" t="s">
        <v>417</v>
      </c>
      <c r="G321" s="207" t="s">
        <v>130</v>
      </c>
      <c r="H321" s="208">
        <v>589</v>
      </c>
      <c r="I321" s="209"/>
      <c r="J321" s="210">
        <f>ROUND(I321*H321,2)</f>
        <v>0</v>
      </c>
      <c r="K321" s="211"/>
      <c r="L321" s="39"/>
      <c r="M321" s="212" t="s">
        <v>1</v>
      </c>
      <c r="N321" s="213" t="s">
        <v>42</v>
      </c>
      <c r="O321" s="71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6" t="s">
        <v>131</v>
      </c>
      <c r="AT321" s="216" t="s">
        <v>127</v>
      </c>
      <c r="AU321" s="216" t="s">
        <v>87</v>
      </c>
      <c r="AY321" s="17" t="s">
        <v>125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7" t="s">
        <v>85</v>
      </c>
      <c r="BK321" s="217">
        <f>ROUND(I321*H321,2)</f>
        <v>0</v>
      </c>
      <c r="BL321" s="17" t="s">
        <v>131</v>
      </c>
      <c r="BM321" s="216" t="s">
        <v>418</v>
      </c>
    </row>
    <row r="322" spans="1:65" s="2" customFormat="1" ht="19.5">
      <c r="A322" s="34"/>
      <c r="B322" s="35"/>
      <c r="C322" s="36"/>
      <c r="D322" s="218" t="s">
        <v>133</v>
      </c>
      <c r="E322" s="36"/>
      <c r="F322" s="219" t="s">
        <v>419</v>
      </c>
      <c r="G322" s="36"/>
      <c r="H322" s="36"/>
      <c r="I322" s="115"/>
      <c r="J322" s="36"/>
      <c r="K322" s="36"/>
      <c r="L322" s="39"/>
      <c r="M322" s="220"/>
      <c r="N322" s="221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133</v>
      </c>
      <c r="AU322" s="17" t="s">
        <v>87</v>
      </c>
    </row>
    <row r="323" spans="1:65" s="13" customFormat="1" ht="22.5">
      <c r="B323" s="222"/>
      <c r="C323" s="223"/>
      <c r="D323" s="218" t="s">
        <v>135</v>
      </c>
      <c r="E323" s="224" t="s">
        <v>1</v>
      </c>
      <c r="F323" s="225" t="s">
        <v>420</v>
      </c>
      <c r="G323" s="223"/>
      <c r="H323" s="224" t="s">
        <v>1</v>
      </c>
      <c r="I323" s="226"/>
      <c r="J323" s="223"/>
      <c r="K323" s="223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135</v>
      </c>
      <c r="AU323" s="231" t="s">
        <v>87</v>
      </c>
      <c r="AV323" s="13" t="s">
        <v>85</v>
      </c>
      <c r="AW323" s="13" t="s">
        <v>33</v>
      </c>
      <c r="AX323" s="13" t="s">
        <v>77</v>
      </c>
      <c r="AY323" s="231" t="s">
        <v>125</v>
      </c>
    </row>
    <row r="324" spans="1:65" s="13" customFormat="1" ht="11.25">
      <c r="B324" s="222"/>
      <c r="C324" s="223"/>
      <c r="D324" s="218" t="s">
        <v>135</v>
      </c>
      <c r="E324" s="224" t="s">
        <v>1</v>
      </c>
      <c r="F324" s="225" t="s">
        <v>414</v>
      </c>
      <c r="G324" s="223"/>
      <c r="H324" s="224" t="s">
        <v>1</v>
      </c>
      <c r="I324" s="226"/>
      <c r="J324" s="223"/>
      <c r="K324" s="223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135</v>
      </c>
      <c r="AU324" s="231" t="s">
        <v>87</v>
      </c>
      <c r="AV324" s="13" t="s">
        <v>85</v>
      </c>
      <c r="AW324" s="13" t="s">
        <v>33</v>
      </c>
      <c r="AX324" s="13" t="s">
        <v>77</v>
      </c>
      <c r="AY324" s="231" t="s">
        <v>125</v>
      </c>
    </row>
    <row r="325" spans="1:65" s="14" customFormat="1" ht="11.25">
      <c r="B325" s="232"/>
      <c r="C325" s="233"/>
      <c r="D325" s="218" t="s">
        <v>135</v>
      </c>
      <c r="E325" s="234" t="s">
        <v>1</v>
      </c>
      <c r="F325" s="235" t="s">
        <v>368</v>
      </c>
      <c r="G325" s="233"/>
      <c r="H325" s="236">
        <v>589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135</v>
      </c>
      <c r="AU325" s="242" t="s">
        <v>87</v>
      </c>
      <c r="AV325" s="14" t="s">
        <v>87</v>
      </c>
      <c r="AW325" s="14" t="s">
        <v>33</v>
      </c>
      <c r="AX325" s="14" t="s">
        <v>85</v>
      </c>
      <c r="AY325" s="242" t="s">
        <v>125</v>
      </c>
    </row>
    <row r="326" spans="1:65" s="2" customFormat="1" ht="21.75" customHeight="1">
      <c r="A326" s="34"/>
      <c r="B326" s="35"/>
      <c r="C326" s="204" t="s">
        <v>421</v>
      </c>
      <c r="D326" s="204" t="s">
        <v>127</v>
      </c>
      <c r="E326" s="205" t="s">
        <v>422</v>
      </c>
      <c r="F326" s="206" t="s">
        <v>423</v>
      </c>
      <c r="G326" s="207" t="s">
        <v>130</v>
      </c>
      <c r="H326" s="208">
        <v>2006</v>
      </c>
      <c r="I326" s="209"/>
      <c r="J326" s="210">
        <f>ROUND(I326*H326,2)</f>
        <v>0</v>
      </c>
      <c r="K326" s="211"/>
      <c r="L326" s="39"/>
      <c r="M326" s="212" t="s">
        <v>1</v>
      </c>
      <c r="N326" s="213" t="s">
        <v>42</v>
      </c>
      <c r="O326" s="71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6" t="s">
        <v>131</v>
      </c>
      <c r="AT326" s="216" t="s">
        <v>127</v>
      </c>
      <c r="AU326" s="216" t="s">
        <v>87</v>
      </c>
      <c r="AY326" s="17" t="s">
        <v>125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7" t="s">
        <v>85</v>
      </c>
      <c r="BK326" s="217">
        <f>ROUND(I326*H326,2)</f>
        <v>0</v>
      </c>
      <c r="BL326" s="17" t="s">
        <v>131</v>
      </c>
      <c r="BM326" s="216" t="s">
        <v>424</v>
      </c>
    </row>
    <row r="327" spans="1:65" s="2" customFormat="1" ht="19.5">
      <c r="A327" s="34"/>
      <c r="B327" s="35"/>
      <c r="C327" s="36"/>
      <c r="D327" s="218" t="s">
        <v>133</v>
      </c>
      <c r="E327" s="36"/>
      <c r="F327" s="219" t="s">
        <v>425</v>
      </c>
      <c r="G327" s="36"/>
      <c r="H327" s="36"/>
      <c r="I327" s="115"/>
      <c r="J327" s="36"/>
      <c r="K327" s="36"/>
      <c r="L327" s="39"/>
      <c r="M327" s="220"/>
      <c r="N327" s="221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133</v>
      </c>
      <c r="AU327" s="17" t="s">
        <v>87</v>
      </c>
    </row>
    <row r="328" spans="1:65" s="13" customFormat="1" ht="22.5">
      <c r="B328" s="222"/>
      <c r="C328" s="223"/>
      <c r="D328" s="218" t="s">
        <v>135</v>
      </c>
      <c r="E328" s="224" t="s">
        <v>1</v>
      </c>
      <c r="F328" s="225" t="s">
        <v>426</v>
      </c>
      <c r="G328" s="223"/>
      <c r="H328" s="224" t="s">
        <v>1</v>
      </c>
      <c r="I328" s="226"/>
      <c r="J328" s="223"/>
      <c r="K328" s="223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135</v>
      </c>
      <c r="AU328" s="231" t="s">
        <v>87</v>
      </c>
      <c r="AV328" s="13" t="s">
        <v>85</v>
      </c>
      <c r="AW328" s="13" t="s">
        <v>33</v>
      </c>
      <c r="AX328" s="13" t="s">
        <v>77</v>
      </c>
      <c r="AY328" s="231" t="s">
        <v>125</v>
      </c>
    </row>
    <row r="329" spans="1:65" s="13" customFormat="1" ht="11.25">
      <c r="B329" s="222"/>
      <c r="C329" s="223"/>
      <c r="D329" s="218" t="s">
        <v>135</v>
      </c>
      <c r="E329" s="224" t="s">
        <v>1</v>
      </c>
      <c r="F329" s="225" t="s">
        <v>427</v>
      </c>
      <c r="G329" s="223"/>
      <c r="H329" s="224" t="s">
        <v>1</v>
      </c>
      <c r="I329" s="226"/>
      <c r="J329" s="223"/>
      <c r="K329" s="223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135</v>
      </c>
      <c r="AU329" s="231" t="s">
        <v>87</v>
      </c>
      <c r="AV329" s="13" t="s">
        <v>85</v>
      </c>
      <c r="AW329" s="13" t="s">
        <v>33</v>
      </c>
      <c r="AX329" s="13" t="s">
        <v>77</v>
      </c>
      <c r="AY329" s="231" t="s">
        <v>125</v>
      </c>
    </row>
    <row r="330" spans="1:65" s="14" customFormat="1" ht="11.25">
      <c r="B330" s="232"/>
      <c r="C330" s="233"/>
      <c r="D330" s="218" t="s">
        <v>135</v>
      </c>
      <c r="E330" s="234" t="s">
        <v>1</v>
      </c>
      <c r="F330" s="235" t="s">
        <v>361</v>
      </c>
      <c r="G330" s="233"/>
      <c r="H330" s="236">
        <v>1608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135</v>
      </c>
      <c r="AU330" s="242" t="s">
        <v>87</v>
      </c>
      <c r="AV330" s="14" t="s">
        <v>87</v>
      </c>
      <c r="AW330" s="14" t="s">
        <v>33</v>
      </c>
      <c r="AX330" s="14" t="s">
        <v>77</v>
      </c>
      <c r="AY330" s="242" t="s">
        <v>125</v>
      </c>
    </row>
    <row r="331" spans="1:65" s="13" customFormat="1" ht="11.25">
      <c r="B331" s="222"/>
      <c r="C331" s="223"/>
      <c r="D331" s="218" t="s">
        <v>135</v>
      </c>
      <c r="E331" s="224" t="s">
        <v>1</v>
      </c>
      <c r="F331" s="225" t="s">
        <v>362</v>
      </c>
      <c r="G331" s="223"/>
      <c r="H331" s="224" t="s">
        <v>1</v>
      </c>
      <c r="I331" s="226"/>
      <c r="J331" s="223"/>
      <c r="K331" s="223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135</v>
      </c>
      <c r="AU331" s="231" t="s">
        <v>87</v>
      </c>
      <c r="AV331" s="13" t="s">
        <v>85</v>
      </c>
      <c r="AW331" s="13" t="s">
        <v>33</v>
      </c>
      <c r="AX331" s="13" t="s">
        <v>77</v>
      </c>
      <c r="AY331" s="231" t="s">
        <v>125</v>
      </c>
    </row>
    <row r="332" spans="1:65" s="14" customFormat="1" ht="11.25">
      <c r="B332" s="232"/>
      <c r="C332" s="233"/>
      <c r="D332" s="218" t="s">
        <v>135</v>
      </c>
      <c r="E332" s="234" t="s">
        <v>1</v>
      </c>
      <c r="F332" s="235" t="s">
        <v>363</v>
      </c>
      <c r="G332" s="233"/>
      <c r="H332" s="236">
        <v>374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135</v>
      </c>
      <c r="AU332" s="242" t="s">
        <v>87</v>
      </c>
      <c r="AV332" s="14" t="s">
        <v>87</v>
      </c>
      <c r="AW332" s="14" t="s">
        <v>33</v>
      </c>
      <c r="AX332" s="14" t="s">
        <v>77</v>
      </c>
      <c r="AY332" s="242" t="s">
        <v>125</v>
      </c>
    </row>
    <row r="333" spans="1:65" s="13" customFormat="1" ht="11.25">
      <c r="B333" s="222"/>
      <c r="C333" s="223"/>
      <c r="D333" s="218" t="s">
        <v>135</v>
      </c>
      <c r="E333" s="224" t="s">
        <v>1</v>
      </c>
      <c r="F333" s="225" t="s">
        <v>428</v>
      </c>
      <c r="G333" s="223"/>
      <c r="H333" s="224" t="s">
        <v>1</v>
      </c>
      <c r="I333" s="226"/>
      <c r="J333" s="223"/>
      <c r="K333" s="223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135</v>
      </c>
      <c r="AU333" s="231" t="s">
        <v>87</v>
      </c>
      <c r="AV333" s="13" t="s">
        <v>85</v>
      </c>
      <c r="AW333" s="13" t="s">
        <v>33</v>
      </c>
      <c r="AX333" s="13" t="s">
        <v>77</v>
      </c>
      <c r="AY333" s="231" t="s">
        <v>125</v>
      </c>
    </row>
    <row r="334" spans="1:65" s="14" customFormat="1" ht="11.25">
      <c r="B334" s="232"/>
      <c r="C334" s="233"/>
      <c r="D334" s="218" t="s">
        <v>135</v>
      </c>
      <c r="E334" s="234" t="s">
        <v>1</v>
      </c>
      <c r="F334" s="235" t="s">
        <v>429</v>
      </c>
      <c r="G334" s="233"/>
      <c r="H334" s="236">
        <v>24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135</v>
      </c>
      <c r="AU334" s="242" t="s">
        <v>87</v>
      </c>
      <c r="AV334" s="14" t="s">
        <v>87</v>
      </c>
      <c r="AW334" s="14" t="s">
        <v>33</v>
      </c>
      <c r="AX334" s="14" t="s">
        <v>77</v>
      </c>
      <c r="AY334" s="242" t="s">
        <v>125</v>
      </c>
    </row>
    <row r="335" spans="1:65" s="15" customFormat="1" ht="11.25">
      <c r="B335" s="243"/>
      <c r="C335" s="244"/>
      <c r="D335" s="218" t="s">
        <v>135</v>
      </c>
      <c r="E335" s="245" t="s">
        <v>1</v>
      </c>
      <c r="F335" s="246" t="s">
        <v>152</v>
      </c>
      <c r="G335" s="244"/>
      <c r="H335" s="247">
        <v>2006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AT335" s="253" t="s">
        <v>135</v>
      </c>
      <c r="AU335" s="253" t="s">
        <v>87</v>
      </c>
      <c r="AV335" s="15" t="s">
        <v>131</v>
      </c>
      <c r="AW335" s="15" t="s">
        <v>33</v>
      </c>
      <c r="AX335" s="15" t="s">
        <v>85</v>
      </c>
      <c r="AY335" s="253" t="s">
        <v>125</v>
      </c>
    </row>
    <row r="336" spans="1:65" s="2" customFormat="1" ht="16.5" customHeight="1">
      <c r="A336" s="34"/>
      <c r="B336" s="35"/>
      <c r="C336" s="204" t="s">
        <v>430</v>
      </c>
      <c r="D336" s="204" t="s">
        <v>127</v>
      </c>
      <c r="E336" s="205" t="s">
        <v>431</v>
      </c>
      <c r="F336" s="206" t="s">
        <v>432</v>
      </c>
      <c r="G336" s="207" t="s">
        <v>130</v>
      </c>
      <c r="H336" s="208">
        <v>1136.2</v>
      </c>
      <c r="I336" s="209"/>
      <c r="J336" s="210">
        <f>ROUND(I336*H336,2)</f>
        <v>0</v>
      </c>
      <c r="K336" s="211"/>
      <c r="L336" s="39"/>
      <c r="M336" s="212" t="s">
        <v>1</v>
      </c>
      <c r="N336" s="213" t="s">
        <v>42</v>
      </c>
      <c r="O336" s="71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6" t="s">
        <v>131</v>
      </c>
      <c r="AT336" s="216" t="s">
        <v>127</v>
      </c>
      <c r="AU336" s="216" t="s">
        <v>87</v>
      </c>
      <c r="AY336" s="17" t="s">
        <v>125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7" t="s">
        <v>85</v>
      </c>
      <c r="BK336" s="217">
        <f>ROUND(I336*H336,2)</f>
        <v>0</v>
      </c>
      <c r="BL336" s="17" t="s">
        <v>131</v>
      </c>
      <c r="BM336" s="216" t="s">
        <v>433</v>
      </c>
    </row>
    <row r="337" spans="1:65" s="2" customFormat="1" ht="19.5">
      <c r="A337" s="34"/>
      <c r="B337" s="35"/>
      <c r="C337" s="36"/>
      <c r="D337" s="218" t="s">
        <v>133</v>
      </c>
      <c r="E337" s="36"/>
      <c r="F337" s="219" t="s">
        <v>434</v>
      </c>
      <c r="G337" s="36"/>
      <c r="H337" s="36"/>
      <c r="I337" s="115"/>
      <c r="J337" s="36"/>
      <c r="K337" s="36"/>
      <c r="L337" s="39"/>
      <c r="M337" s="220"/>
      <c r="N337" s="221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133</v>
      </c>
      <c r="AU337" s="17" t="s">
        <v>87</v>
      </c>
    </row>
    <row r="338" spans="1:65" s="13" customFormat="1" ht="11.25">
      <c r="B338" s="222"/>
      <c r="C338" s="223"/>
      <c r="D338" s="218" t="s">
        <v>135</v>
      </c>
      <c r="E338" s="224" t="s">
        <v>1</v>
      </c>
      <c r="F338" s="225" t="s">
        <v>435</v>
      </c>
      <c r="G338" s="223"/>
      <c r="H338" s="224" t="s">
        <v>1</v>
      </c>
      <c r="I338" s="226"/>
      <c r="J338" s="223"/>
      <c r="K338" s="223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135</v>
      </c>
      <c r="AU338" s="231" t="s">
        <v>87</v>
      </c>
      <c r="AV338" s="13" t="s">
        <v>85</v>
      </c>
      <c r="AW338" s="13" t="s">
        <v>33</v>
      </c>
      <c r="AX338" s="13" t="s">
        <v>77</v>
      </c>
      <c r="AY338" s="231" t="s">
        <v>125</v>
      </c>
    </row>
    <row r="339" spans="1:65" s="13" customFormat="1" ht="11.25">
      <c r="B339" s="222"/>
      <c r="C339" s="223"/>
      <c r="D339" s="218" t="s">
        <v>135</v>
      </c>
      <c r="E339" s="224" t="s">
        <v>1</v>
      </c>
      <c r="F339" s="225" t="s">
        <v>436</v>
      </c>
      <c r="G339" s="223"/>
      <c r="H339" s="224" t="s">
        <v>1</v>
      </c>
      <c r="I339" s="226"/>
      <c r="J339" s="223"/>
      <c r="K339" s="223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135</v>
      </c>
      <c r="AU339" s="231" t="s">
        <v>87</v>
      </c>
      <c r="AV339" s="13" t="s">
        <v>85</v>
      </c>
      <c r="AW339" s="13" t="s">
        <v>33</v>
      </c>
      <c r="AX339" s="13" t="s">
        <v>77</v>
      </c>
      <c r="AY339" s="231" t="s">
        <v>125</v>
      </c>
    </row>
    <row r="340" spans="1:65" s="13" customFormat="1" ht="11.25">
      <c r="B340" s="222"/>
      <c r="C340" s="223"/>
      <c r="D340" s="218" t="s">
        <v>135</v>
      </c>
      <c r="E340" s="224" t="s">
        <v>1</v>
      </c>
      <c r="F340" s="225" t="s">
        <v>157</v>
      </c>
      <c r="G340" s="223"/>
      <c r="H340" s="224" t="s">
        <v>1</v>
      </c>
      <c r="I340" s="226"/>
      <c r="J340" s="223"/>
      <c r="K340" s="223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135</v>
      </c>
      <c r="AU340" s="231" t="s">
        <v>87</v>
      </c>
      <c r="AV340" s="13" t="s">
        <v>85</v>
      </c>
      <c r="AW340" s="13" t="s">
        <v>33</v>
      </c>
      <c r="AX340" s="13" t="s">
        <v>77</v>
      </c>
      <c r="AY340" s="231" t="s">
        <v>125</v>
      </c>
    </row>
    <row r="341" spans="1:65" s="14" customFormat="1" ht="11.25">
      <c r="B341" s="232"/>
      <c r="C341" s="233"/>
      <c r="D341" s="218" t="s">
        <v>135</v>
      </c>
      <c r="E341" s="234" t="s">
        <v>1</v>
      </c>
      <c r="F341" s="235" t="s">
        <v>158</v>
      </c>
      <c r="G341" s="233"/>
      <c r="H341" s="236">
        <v>1326.7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AT341" s="242" t="s">
        <v>135</v>
      </c>
      <c r="AU341" s="242" t="s">
        <v>87</v>
      </c>
      <c r="AV341" s="14" t="s">
        <v>87</v>
      </c>
      <c r="AW341" s="14" t="s">
        <v>33</v>
      </c>
      <c r="AX341" s="14" t="s">
        <v>77</v>
      </c>
      <c r="AY341" s="242" t="s">
        <v>125</v>
      </c>
    </row>
    <row r="342" spans="1:65" s="13" customFormat="1" ht="11.25">
      <c r="B342" s="222"/>
      <c r="C342" s="223"/>
      <c r="D342" s="218" t="s">
        <v>135</v>
      </c>
      <c r="E342" s="224" t="s">
        <v>1</v>
      </c>
      <c r="F342" s="225" t="s">
        <v>159</v>
      </c>
      <c r="G342" s="223"/>
      <c r="H342" s="224" t="s">
        <v>1</v>
      </c>
      <c r="I342" s="226"/>
      <c r="J342" s="223"/>
      <c r="K342" s="223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135</v>
      </c>
      <c r="AU342" s="231" t="s">
        <v>87</v>
      </c>
      <c r="AV342" s="13" t="s">
        <v>85</v>
      </c>
      <c r="AW342" s="13" t="s">
        <v>33</v>
      </c>
      <c r="AX342" s="13" t="s">
        <v>77</v>
      </c>
      <c r="AY342" s="231" t="s">
        <v>125</v>
      </c>
    </row>
    <row r="343" spans="1:65" s="14" customFormat="1" ht="11.25">
      <c r="B343" s="232"/>
      <c r="C343" s="233"/>
      <c r="D343" s="218" t="s">
        <v>135</v>
      </c>
      <c r="E343" s="234" t="s">
        <v>1</v>
      </c>
      <c r="F343" s="235" t="s">
        <v>160</v>
      </c>
      <c r="G343" s="233"/>
      <c r="H343" s="236">
        <v>-145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AT343" s="242" t="s">
        <v>135</v>
      </c>
      <c r="AU343" s="242" t="s">
        <v>87</v>
      </c>
      <c r="AV343" s="14" t="s">
        <v>87</v>
      </c>
      <c r="AW343" s="14" t="s">
        <v>33</v>
      </c>
      <c r="AX343" s="14" t="s">
        <v>77</v>
      </c>
      <c r="AY343" s="242" t="s">
        <v>125</v>
      </c>
    </row>
    <row r="344" spans="1:65" s="13" customFormat="1" ht="11.25">
      <c r="B344" s="222"/>
      <c r="C344" s="223"/>
      <c r="D344" s="218" t="s">
        <v>135</v>
      </c>
      <c r="E344" s="224" t="s">
        <v>1</v>
      </c>
      <c r="F344" s="225" t="s">
        <v>161</v>
      </c>
      <c r="G344" s="223"/>
      <c r="H344" s="224" t="s">
        <v>1</v>
      </c>
      <c r="I344" s="226"/>
      <c r="J344" s="223"/>
      <c r="K344" s="223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135</v>
      </c>
      <c r="AU344" s="231" t="s">
        <v>87</v>
      </c>
      <c r="AV344" s="13" t="s">
        <v>85</v>
      </c>
      <c r="AW344" s="13" t="s">
        <v>33</v>
      </c>
      <c r="AX344" s="13" t="s">
        <v>77</v>
      </c>
      <c r="AY344" s="231" t="s">
        <v>125</v>
      </c>
    </row>
    <row r="345" spans="1:65" s="14" customFormat="1" ht="11.25">
      <c r="B345" s="232"/>
      <c r="C345" s="233"/>
      <c r="D345" s="218" t="s">
        <v>135</v>
      </c>
      <c r="E345" s="234" t="s">
        <v>1</v>
      </c>
      <c r="F345" s="235" t="s">
        <v>162</v>
      </c>
      <c r="G345" s="233"/>
      <c r="H345" s="236">
        <v>-37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135</v>
      </c>
      <c r="AU345" s="242" t="s">
        <v>87</v>
      </c>
      <c r="AV345" s="14" t="s">
        <v>87</v>
      </c>
      <c r="AW345" s="14" t="s">
        <v>33</v>
      </c>
      <c r="AX345" s="14" t="s">
        <v>77</v>
      </c>
      <c r="AY345" s="242" t="s">
        <v>125</v>
      </c>
    </row>
    <row r="346" spans="1:65" s="13" customFormat="1" ht="11.25">
      <c r="B346" s="222"/>
      <c r="C346" s="223"/>
      <c r="D346" s="218" t="s">
        <v>135</v>
      </c>
      <c r="E346" s="224" t="s">
        <v>1</v>
      </c>
      <c r="F346" s="225" t="s">
        <v>163</v>
      </c>
      <c r="G346" s="223"/>
      <c r="H346" s="224" t="s">
        <v>1</v>
      </c>
      <c r="I346" s="226"/>
      <c r="J346" s="223"/>
      <c r="K346" s="223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135</v>
      </c>
      <c r="AU346" s="231" t="s">
        <v>87</v>
      </c>
      <c r="AV346" s="13" t="s">
        <v>85</v>
      </c>
      <c r="AW346" s="13" t="s">
        <v>33</v>
      </c>
      <c r="AX346" s="13" t="s">
        <v>77</v>
      </c>
      <c r="AY346" s="231" t="s">
        <v>125</v>
      </c>
    </row>
    <row r="347" spans="1:65" s="14" customFormat="1" ht="11.25">
      <c r="B347" s="232"/>
      <c r="C347" s="233"/>
      <c r="D347" s="218" t="s">
        <v>135</v>
      </c>
      <c r="E347" s="234" t="s">
        <v>1</v>
      </c>
      <c r="F347" s="235" t="s">
        <v>164</v>
      </c>
      <c r="G347" s="233"/>
      <c r="H347" s="236">
        <v>-8.5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AT347" s="242" t="s">
        <v>135</v>
      </c>
      <c r="AU347" s="242" t="s">
        <v>87</v>
      </c>
      <c r="AV347" s="14" t="s">
        <v>87</v>
      </c>
      <c r="AW347" s="14" t="s">
        <v>33</v>
      </c>
      <c r="AX347" s="14" t="s">
        <v>77</v>
      </c>
      <c r="AY347" s="242" t="s">
        <v>125</v>
      </c>
    </row>
    <row r="348" spans="1:65" s="15" customFormat="1" ht="11.25">
      <c r="B348" s="243"/>
      <c r="C348" s="244"/>
      <c r="D348" s="218" t="s">
        <v>135</v>
      </c>
      <c r="E348" s="245" t="s">
        <v>1</v>
      </c>
      <c r="F348" s="246" t="s">
        <v>152</v>
      </c>
      <c r="G348" s="244"/>
      <c r="H348" s="247">
        <v>1136.2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135</v>
      </c>
      <c r="AU348" s="253" t="s">
        <v>87</v>
      </c>
      <c r="AV348" s="15" t="s">
        <v>131</v>
      </c>
      <c r="AW348" s="15" t="s">
        <v>33</v>
      </c>
      <c r="AX348" s="15" t="s">
        <v>85</v>
      </c>
      <c r="AY348" s="253" t="s">
        <v>125</v>
      </c>
    </row>
    <row r="349" spans="1:65" s="2" customFormat="1" ht="16.5" customHeight="1">
      <c r="A349" s="34"/>
      <c r="B349" s="35"/>
      <c r="C349" s="204" t="s">
        <v>437</v>
      </c>
      <c r="D349" s="204" t="s">
        <v>127</v>
      </c>
      <c r="E349" s="205" t="s">
        <v>438</v>
      </c>
      <c r="F349" s="206" t="s">
        <v>439</v>
      </c>
      <c r="G349" s="207" t="s">
        <v>130</v>
      </c>
      <c r="H349" s="208">
        <v>238.5</v>
      </c>
      <c r="I349" s="209"/>
      <c r="J349" s="210">
        <f>ROUND(I349*H349,2)</f>
        <v>0</v>
      </c>
      <c r="K349" s="211"/>
      <c r="L349" s="39"/>
      <c r="M349" s="212" t="s">
        <v>1</v>
      </c>
      <c r="N349" s="213" t="s">
        <v>42</v>
      </c>
      <c r="O349" s="71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6" t="s">
        <v>131</v>
      </c>
      <c r="AT349" s="216" t="s">
        <v>127</v>
      </c>
      <c r="AU349" s="216" t="s">
        <v>87</v>
      </c>
      <c r="AY349" s="17" t="s">
        <v>125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7" t="s">
        <v>85</v>
      </c>
      <c r="BK349" s="217">
        <f>ROUND(I349*H349,2)</f>
        <v>0</v>
      </c>
      <c r="BL349" s="17" t="s">
        <v>131</v>
      </c>
      <c r="BM349" s="216" t="s">
        <v>440</v>
      </c>
    </row>
    <row r="350" spans="1:65" s="2" customFormat="1" ht="19.5">
      <c r="A350" s="34"/>
      <c r="B350" s="35"/>
      <c r="C350" s="36"/>
      <c r="D350" s="218" t="s">
        <v>133</v>
      </c>
      <c r="E350" s="36"/>
      <c r="F350" s="219" t="s">
        <v>441</v>
      </c>
      <c r="G350" s="36"/>
      <c r="H350" s="36"/>
      <c r="I350" s="115"/>
      <c r="J350" s="36"/>
      <c r="K350" s="36"/>
      <c r="L350" s="39"/>
      <c r="M350" s="220"/>
      <c r="N350" s="221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133</v>
      </c>
      <c r="AU350" s="17" t="s">
        <v>87</v>
      </c>
    </row>
    <row r="351" spans="1:65" s="13" customFormat="1" ht="11.25">
      <c r="B351" s="222"/>
      <c r="C351" s="223"/>
      <c r="D351" s="218" t="s">
        <v>135</v>
      </c>
      <c r="E351" s="224" t="s">
        <v>1</v>
      </c>
      <c r="F351" s="225" t="s">
        <v>442</v>
      </c>
      <c r="G351" s="223"/>
      <c r="H351" s="224" t="s">
        <v>1</v>
      </c>
      <c r="I351" s="226"/>
      <c r="J351" s="223"/>
      <c r="K351" s="223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135</v>
      </c>
      <c r="AU351" s="231" t="s">
        <v>87</v>
      </c>
      <c r="AV351" s="13" t="s">
        <v>85</v>
      </c>
      <c r="AW351" s="13" t="s">
        <v>33</v>
      </c>
      <c r="AX351" s="13" t="s">
        <v>77</v>
      </c>
      <c r="AY351" s="231" t="s">
        <v>125</v>
      </c>
    </row>
    <row r="352" spans="1:65" s="14" customFormat="1" ht="11.25">
      <c r="B352" s="232"/>
      <c r="C352" s="233"/>
      <c r="D352" s="218" t="s">
        <v>135</v>
      </c>
      <c r="E352" s="234" t="s">
        <v>1</v>
      </c>
      <c r="F352" s="235" t="s">
        <v>171</v>
      </c>
      <c r="G352" s="233"/>
      <c r="H352" s="236">
        <v>190.5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AT352" s="242" t="s">
        <v>135</v>
      </c>
      <c r="AU352" s="242" t="s">
        <v>87</v>
      </c>
      <c r="AV352" s="14" t="s">
        <v>87</v>
      </c>
      <c r="AW352" s="14" t="s">
        <v>33</v>
      </c>
      <c r="AX352" s="14" t="s">
        <v>77</v>
      </c>
      <c r="AY352" s="242" t="s">
        <v>125</v>
      </c>
    </row>
    <row r="353" spans="1:65" s="13" customFormat="1" ht="11.25">
      <c r="B353" s="222"/>
      <c r="C353" s="223"/>
      <c r="D353" s="218" t="s">
        <v>135</v>
      </c>
      <c r="E353" s="224" t="s">
        <v>1</v>
      </c>
      <c r="F353" s="225" t="s">
        <v>443</v>
      </c>
      <c r="G353" s="223"/>
      <c r="H353" s="224" t="s">
        <v>1</v>
      </c>
      <c r="I353" s="226"/>
      <c r="J353" s="223"/>
      <c r="K353" s="223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135</v>
      </c>
      <c r="AU353" s="231" t="s">
        <v>87</v>
      </c>
      <c r="AV353" s="13" t="s">
        <v>85</v>
      </c>
      <c r="AW353" s="13" t="s">
        <v>33</v>
      </c>
      <c r="AX353" s="13" t="s">
        <v>77</v>
      </c>
      <c r="AY353" s="231" t="s">
        <v>125</v>
      </c>
    </row>
    <row r="354" spans="1:65" s="14" customFormat="1" ht="11.25">
      <c r="B354" s="232"/>
      <c r="C354" s="233"/>
      <c r="D354" s="218" t="s">
        <v>135</v>
      </c>
      <c r="E354" s="234" t="s">
        <v>1</v>
      </c>
      <c r="F354" s="235" t="s">
        <v>444</v>
      </c>
      <c r="G354" s="233"/>
      <c r="H354" s="236">
        <v>48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AT354" s="242" t="s">
        <v>135</v>
      </c>
      <c r="AU354" s="242" t="s">
        <v>87</v>
      </c>
      <c r="AV354" s="14" t="s">
        <v>87</v>
      </c>
      <c r="AW354" s="14" t="s">
        <v>33</v>
      </c>
      <c r="AX354" s="14" t="s">
        <v>77</v>
      </c>
      <c r="AY354" s="242" t="s">
        <v>125</v>
      </c>
    </row>
    <row r="355" spans="1:65" s="15" customFormat="1" ht="11.25">
      <c r="B355" s="243"/>
      <c r="C355" s="244"/>
      <c r="D355" s="218" t="s">
        <v>135</v>
      </c>
      <c r="E355" s="245" t="s">
        <v>1</v>
      </c>
      <c r="F355" s="246" t="s">
        <v>152</v>
      </c>
      <c r="G355" s="244"/>
      <c r="H355" s="247">
        <v>238.5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AT355" s="253" t="s">
        <v>135</v>
      </c>
      <c r="AU355" s="253" t="s">
        <v>87</v>
      </c>
      <c r="AV355" s="15" t="s">
        <v>131</v>
      </c>
      <c r="AW355" s="15" t="s">
        <v>33</v>
      </c>
      <c r="AX355" s="15" t="s">
        <v>85</v>
      </c>
      <c r="AY355" s="253" t="s">
        <v>125</v>
      </c>
    </row>
    <row r="356" spans="1:65" s="2" customFormat="1" ht="16.5" customHeight="1">
      <c r="A356" s="34"/>
      <c r="B356" s="35"/>
      <c r="C356" s="204" t="s">
        <v>445</v>
      </c>
      <c r="D356" s="204" t="s">
        <v>127</v>
      </c>
      <c r="E356" s="205" t="s">
        <v>446</v>
      </c>
      <c r="F356" s="206" t="s">
        <v>447</v>
      </c>
      <c r="G356" s="207" t="s">
        <v>130</v>
      </c>
      <c r="H356" s="208">
        <v>2006</v>
      </c>
      <c r="I356" s="209"/>
      <c r="J356" s="210">
        <f>ROUND(I356*H356,2)</f>
        <v>0</v>
      </c>
      <c r="K356" s="211"/>
      <c r="L356" s="39"/>
      <c r="M356" s="212" t="s">
        <v>1</v>
      </c>
      <c r="N356" s="213" t="s">
        <v>42</v>
      </c>
      <c r="O356" s="71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6" t="s">
        <v>131</v>
      </c>
      <c r="AT356" s="216" t="s">
        <v>127</v>
      </c>
      <c r="AU356" s="216" t="s">
        <v>87</v>
      </c>
      <c r="AY356" s="17" t="s">
        <v>125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7" t="s">
        <v>85</v>
      </c>
      <c r="BK356" s="217">
        <f>ROUND(I356*H356,2)</f>
        <v>0</v>
      </c>
      <c r="BL356" s="17" t="s">
        <v>131</v>
      </c>
      <c r="BM356" s="216" t="s">
        <v>448</v>
      </c>
    </row>
    <row r="357" spans="1:65" s="2" customFormat="1" ht="19.5">
      <c r="A357" s="34"/>
      <c r="B357" s="35"/>
      <c r="C357" s="36"/>
      <c r="D357" s="218" t="s">
        <v>133</v>
      </c>
      <c r="E357" s="36"/>
      <c r="F357" s="219" t="s">
        <v>449</v>
      </c>
      <c r="G357" s="36"/>
      <c r="H357" s="36"/>
      <c r="I357" s="115"/>
      <c r="J357" s="36"/>
      <c r="K357" s="36"/>
      <c r="L357" s="39"/>
      <c r="M357" s="220"/>
      <c r="N357" s="221"/>
      <c r="O357" s="71"/>
      <c r="P357" s="71"/>
      <c r="Q357" s="71"/>
      <c r="R357" s="71"/>
      <c r="S357" s="71"/>
      <c r="T357" s="72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133</v>
      </c>
      <c r="AU357" s="17" t="s">
        <v>87</v>
      </c>
    </row>
    <row r="358" spans="1:65" s="13" customFormat="1" ht="11.25">
      <c r="B358" s="222"/>
      <c r="C358" s="223"/>
      <c r="D358" s="218" t="s">
        <v>135</v>
      </c>
      <c r="E358" s="224" t="s">
        <v>1</v>
      </c>
      <c r="F358" s="225" t="s">
        <v>427</v>
      </c>
      <c r="G358" s="223"/>
      <c r="H358" s="224" t="s">
        <v>1</v>
      </c>
      <c r="I358" s="226"/>
      <c r="J358" s="223"/>
      <c r="K358" s="223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135</v>
      </c>
      <c r="AU358" s="231" t="s">
        <v>87</v>
      </c>
      <c r="AV358" s="13" t="s">
        <v>85</v>
      </c>
      <c r="AW358" s="13" t="s">
        <v>33</v>
      </c>
      <c r="AX358" s="13" t="s">
        <v>77</v>
      </c>
      <c r="AY358" s="231" t="s">
        <v>125</v>
      </c>
    </row>
    <row r="359" spans="1:65" s="14" customFormat="1" ht="11.25">
      <c r="B359" s="232"/>
      <c r="C359" s="233"/>
      <c r="D359" s="218" t="s">
        <v>135</v>
      </c>
      <c r="E359" s="234" t="s">
        <v>1</v>
      </c>
      <c r="F359" s="235" t="s">
        <v>361</v>
      </c>
      <c r="G359" s="233"/>
      <c r="H359" s="236">
        <v>1608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AT359" s="242" t="s">
        <v>135</v>
      </c>
      <c r="AU359" s="242" t="s">
        <v>87</v>
      </c>
      <c r="AV359" s="14" t="s">
        <v>87</v>
      </c>
      <c r="AW359" s="14" t="s">
        <v>33</v>
      </c>
      <c r="AX359" s="14" t="s">
        <v>77</v>
      </c>
      <c r="AY359" s="242" t="s">
        <v>125</v>
      </c>
    </row>
    <row r="360" spans="1:65" s="13" customFormat="1" ht="11.25">
      <c r="B360" s="222"/>
      <c r="C360" s="223"/>
      <c r="D360" s="218" t="s">
        <v>135</v>
      </c>
      <c r="E360" s="224" t="s">
        <v>1</v>
      </c>
      <c r="F360" s="225" t="s">
        <v>362</v>
      </c>
      <c r="G360" s="223"/>
      <c r="H360" s="224" t="s">
        <v>1</v>
      </c>
      <c r="I360" s="226"/>
      <c r="J360" s="223"/>
      <c r="K360" s="223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135</v>
      </c>
      <c r="AU360" s="231" t="s">
        <v>87</v>
      </c>
      <c r="AV360" s="13" t="s">
        <v>85</v>
      </c>
      <c r="AW360" s="13" t="s">
        <v>33</v>
      </c>
      <c r="AX360" s="13" t="s">
        <v>77</v>
      </c>
      <c r="AY360" s="231" t="s">
        <v>125</v>
      </c>
    </row>
    <row r="361" spans="1:65" s="14" customFormat="1" ht="11.25">
      <c r="B361" s="232"/>
      <c r="C361" s="233"/>
      <c r="D361" s="218" t="s">
        <v>135</v>
      </c>
      <c r="E361" s="234" t="s">
        <v>1</v>
      </c>
      <c r="F361" s="235" t="s">
        <v>363</v>
      </c>
      <c r="G361" s="233"/>
      <c r="H361" s="236">
        <v>374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AT361" s="242" t="s">
        <v>135</v>
      </c>
      <c r="AU361" s="242" t="s">
        <v>87</v>
      </c>
      <c r="AV361" s="14" t="s">
        <v>87</v>
      </c>
      <c r="AW361" s="14" t="s">
        <v>33</v>
      </c>
      <c r="AX361" s="14" t="s">
        <v>77</v>
      </c>
      <c r="AY361" s="242" t="s">
        <v>125</v>
      </c>
    </row>
    <row r="362" spans="1:65" s="13" customFormat="1" ht="11.25">
      <c r="B362" s="222"/>
      <c r="C362" s="223"/>
      <c r="D362" s="218" t="s">
        <v>135</v>
      </c>
      <c r="E362" s="224" t="s">
        <v>1</v>
      </c>
      <c r="F362" s="225" t="s">
        <v>428</v>
      </c>
      <c r="G362" s="223"/>
      <c r="H362" s="224" t="s">
        <v>1</v>
      </c>
      <c r="I362" s="226"/>
      <c r="J362" s="223"/>
      <c r="K362" s="223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135</v>
      </c>
      <c r="AU362" s="231" t="s">
        <v>87</v>
      </c>
      <c r="AV362" s="13" t="s">
        <v>85</v>
      </c>
      <c r="AW362" s="13" t="s">
        <v>33</v>
      </c>
      <c r="AX362" s="13" t="s">
        <v>77</v>
      </c>
      <c r="AY362" s="231" t="s">
        <v>125</v>
      </c>
    </row>
    <row r="363" spans="1:65" s="14" customFormat="1" ht="11.25">
      <c r="B363" s="232"/>
      <c r="C363" s="233"/>
      <c r="D363" s="218" t="s">
        <v>135</v>
      </c>
      <c r="E363" s="234" t="s">
        <v>1</v>
      </c>
      <c r="F363" s="235" t="s">
        <v>429</v>
      </c>
      <c r="G363" s="233"/>
      <c r="H363" s="236">
        <v>24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AT363" s="242" t="s">
        <v>135</v>
      </c>
      <c r="AU363" s="242" t="s">
        <v>87</v>
      </c>
      <c r="AV363" s="14" t="s">
        <v>87</v>
      </c>
      <c r="AW363" s="14" t="s">
        <v>33</v>
      </c>
      <c r="AX363" s="14" t="s">
        <v>77</v>
      </c>
      <c r="AY363" s="242" t="s">
        <v>125</v>
      </c>
    </row>
    <row r="364" spans="1:65" s="15" customFormat="1" ht="11.25">
      <c r="B364" s="243"/>
      <c r="C364" s="244"/>
      <c r="D364" s="218" t="s">
        <v>135</v>
      </c>
      <c r="E364" s="245" t="s">
        <v>1</v>
      </c>
      <c r="F364" s="246" t="s">
        <v>152</v>
      </c>
      <c r="G364" s="244"/>
      <c r="H364" s="247">
        <v>2006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AT364" s="253" t="s">
        <v>135</v>
      </c>
      <c r="AU364" s="253" t="s">
        <v>87</v>
      </c>
      <c r="AV364" s="15" t="s">
        <v>131</v>
      </c>
      <c r="AW364" s="15" t="s">
        <v>33</v>
      </c>
      <c r="AX364" s="15" t="s">
        <v>85</v>
      </c>
      <c r="AY364" s="253" t="s">
        <v>125</v>
      </c>
    </row>
    <row r="365" spans="1:65" s="2" customFormat="1" ht="21.75" customHeight="1">
      <c r="A365" s="34"/>
      <c r="B365" s="35"/>
      <c r="C365" s="204" t="s">
        <v>450</v>
      </c>
      <c r="D365" s="204" t="s">
        <v>127</v>
      </c>
      <c r="E365" s="205" t="s">
        <v>451</v>
      </c>
      <c r="F365" s="206" t="s">
        <v>452</v>
      </c>
      <c r="G365" s="207" t="s">
        <v>130</v>
      </c>
      <c r="H365" s="208">
        <v>1608</v>
      </c>
      <c r="I365" s="209"/>
      <c r="J365" s="210">
        <f>ROUND(I365*H365,2)</f>
        <v>0</v>
      </c>
      <c r="K365" s="211"/>
      <c r="L365" s="39"/>
      <c r="M365" s="212" t="s">
        <v>1</v>
      </c>
      <c r="N365" s="213" t="s">
        <v>42</v>
      </c>
      <c r="O365" s="71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16" t="s">
        <v>131</v>
      </c>
      <c r="AT365" s="216" t="s">
        <v>127</v>
      </c>
      <c r="AU365" s="216" t="s">
        <v>87</v>
      </c>
      <c r="AY365" s="17" t="s">
        <v>125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7" t="s">
        <v>85</v>
      </c>
      <c r="BK365" s="217">
        <f>ROUND(I365*H365,2)</f>
        <v>0</v>
      </c>
      <c r="BL365" s="17" t="s">
        <v>131</v>
      </c>
      <c r="BM365" s="216" t="s">
        <v>453</v>
      </c>
    </row>
    <row r="366" spans="1:65" s="2" customFormat="1" ht="29.25">
      <c r="A366" s="34"/>
      <c r="B366" s="35"/>
      <c r="C366" s="36"/>
      <c r="D366" s="218" t="s">
        <v>133</v>
      </c>
      <c r="E366" s="36"/>
      <c r="F366" s="219" t="s">
        <v>454</v>
      </c>
      <c r="G366" s="36"/>
      <c r="H366" s="36"/>
      <c r="I366" s="115"/>
      <c r="J366" s="36"/>
      <c r="K366" s="36"/>
      <c r="L366" s="39"/>
      <c r="M366" s="220"/>
      <c r="N366" s="221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133</v>
      </c>
      <c r="AU366" s="17" t="s">
        <v>87</v>
      </c>
    </row>
    <row r="367" spans="1:65" s="2" customFormat="1" ht="21.75" customHeight="1">
      <c r="A367" s="34"/>
      <c r="B367" s="35"/>
      <c r="C367" s="204" t="s">
        <v>455</v>
      </c>
      <c r="D367" s="204" t="s">
        <v>127</v>
      </c>
      <c r="E367" s="205" t="s">
        <v>456</v>
      </c>
      <c r="F367" s="206" t="s">
        <v>457</v>
      </c>
      <c r="G367" s="207" t="s">
        <v>130</v>
      </c>
      <c r="H367" s="208">
        <v>827.5</v>
      </c>
      <c r="I367" s="209"/>
      <c r="J367" s="210">
        <f>ROUND(I367*H367,2)</f>
        <v>0</v>
      </c>
      <c r="K367" s="211"/>
      <c r="L367" s="39"/>
      <c r="M367" s="212" t="s">
        <v>1</v>
      </c>
      <c r="N367" s="213" t="s">
        <v>42</v>
      </c>
      <c r="O367" s="71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16" t="s">
        <v>131</v>
      </c>
      <c r="AT367" s="216" t="s">
        <v>127</v>
      </c>
      <c r="AU367" s="216" t="s">
        <v>87</v>
      </c>
      <c r="AY367" s="17" t="s">
        <v>125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7" t="s">
        <v>85</v>
      </c>
      <c r="BK367" s="217">
        <f>ROUND(I367*H367,2)</f>
        <v>0</v>
      </c>
      <c r="BL367" s="17" t="s">
        <v>131</v>
      </c>
      <c r="BM367" s="216" t="s">
        <v>458</v>
      </c>
    </row>
    <row r="368" spans="1:65" s="2" customFormat="1" ht="29.25">
      <c r="A368" s="34"/>
      <c r="B368" s="35"/>
      <c r="C368" s="36"/>
      <c r="D368" s="218" t="s">
        <v>133</v>
      </c>
      <c r="E368" s="36"/>
      <c r="F368" s="219" t="s">
        <v>459</v>
      </c>
      <c r="G368" s="36"/>
      <c r="H368" s="36"/>
      <c r="I368" s="115"/>
      <c r="J368" s="36"/>
      <c r="K368" s="36"/>
      <c r="L368" s="39"/>
      <c r="M368" s="220"/>
      <c r="N368" s="221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133</v>
      </c>
      <c r="AU368" s="17" t="s">
        <v>87</v>
      </c>
    </row>
    <row r="369" spans="1:65" s="13" customFormat="1" ht="11.25">
      <c r="B369" s="222"/>
      <c r="C369" s="223"/>
      <c r="D369" s="218" t="s">
        <v>135</v>
      </c>
      <c r="E369" s="224" t="s">
        <v>1</v>
      </c>
      <c r="F369" s="225" t="s">
        <v>442</v>
      </c>
      <c r="G369" s="223"/>
      <c r="H369" s="224" t="s">
        <v>1</v>
      </c>
      <c r="I369" s="226"/>
      <c r="J369" s="223"/>
      <c r="K369" s="223"/>
      <c r="L369" s="227"/>
      <c r="M369" s="228"/>
      <c r="N369" s="229"/>
      <c r="O369" s="229"/>
      <c r="P369" s="229"/>
      <c r="Q369" s="229"/>
      <c r="R369" s="229"/>
      <c r="S369" s="229"/>
      <c r="T369" s="230"/>
      <c r="AT369" s="231" t="s">
        <v>135</v>
      </c>
      <c r="AU369" s="231" t="s">
        <v>87</v>
      </c>
      <c r="AV369" s="13" t="s">
        <v>85</v>
      </c>
      <c r="AW369" s="13" t="s">
        <v>33</v>
      </c>
      <c r="AX369" s="13" t="s">
        <v>77</v>
      </c>
      <c r="AY369" s="231" t="s">
        <v>125</v>
      </c>
    </row>
    <row r="370" spans="1:65" s="14" customFormat="1" ht="11.25">
      <c r="B370" s="232"/>
      <c r="C370" s="233"/>
      <c r="D370" s="218" t="s">
        <v>135</v>
      </c>
      <c r="E370" s="234" t="s">
        <v>1</v>
      </c>
      <c r="F370" s="235" t="s">
        <v>171</v>
      </c>
      <c r="G370" s="233"/>
      <c r="H370" s="236">
        <v>190.5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AT370" s="242" t="s">
        <v>135</v>
      </c>
      <c r="AU370" s="242" t="s">
        <v>87</v>
      </c>
      <c r="AV370" s="14" t="s">
        <v>87</v>
      </c>
      <c r="AW370" s="14" t="s">
        <v>33</v>
      </c>
      <c r="AX370" s="14" t="s">
        <v>77</v>
      </c>
      <c r="AY370" s="242" t="s">
        <v>125</v>
      </c>
    </row>
    <row r="371" spans="1:65" s="13" customFormat="1" ht="11.25">
      <c r="B371" s="222"/>
      <c r="C371" s="223"/>
      <c r="D371" s="218" t="s">
        <v>135</v>
      </c>
      <c r="E371" s="224" t="s">
        <v>1</v>
      </c>
      <c r="F371" s="225" t="s">
        <v>443</v>
      </c>
      <c r="G371" s="223"/>
      <c r="H371" s="224" t="s">
        <v>1</v>
      </c>
      <c r="I371" s="226"/>
      <c r="J371" s="223"/>
      <c r="K371" s="223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135</v>
      </c>
      <c r="AU371" s="231" t="s">
        <v>87</v>
      </c>
      <c r="AV371" s="13" t="s">
        <v>85</v>
      </c>
      <c r="AW371" s="13" t="s">
        <v>33</v>
      </c>
      <c r="AX371" s="13" t="s">
        <v>77</v>
      </c>
      <c r="AY371" s="231" t="s">
        <v>125</v>
      </c>
    </row>
    <row r="372" spans="1:65" s="14" customFormat="1" ht="11.25">
      <c r="B372" s="232"/>
      <c r="C372" s="233"/>
      <c r="D372" s="218" t="s">
        <v>135</v>
      </c>
      <c r="E372" s="234" t="s">
        <v>1</v>
      </c>
      <c r="F372" s="235" t="s">
        <v>444</v>
      </c>
      <c r="G372" s="233"/>
      <c r="H372" s="236">
        <v>48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AT372" s="242" t="s">
        <v>135</v>
      </c>
      <c r="AU372" s="242" t="s">
        <v>87</v>
      </c>
      <c r="AV372" s="14" t="s">
        <v>87</v>
      </c>
      <c r="AW372" s="14" t="s">
        <v>33</v>
      </c>
      <c r="AX372" s="14" t="s">
        <v>77</v>
      </c>
      <c r="AY372" s="242" t="s">
        <v>125</v>
      </c>
    </row>
    <row r="373" spans="1:65" s="13" customFormat="1" ht="11.25">
      <c r="B373" s="222"/>
      <c r="C373" s="223"/>
      <c r="D373" s="218" t="s">
        <v>135</v>
      </c>
      <c r="E373" s="224" t="s">
        <v>1</v>
      </c>
      <c r="F373" s="225" t="s">
        <v>460</v>
      </c>
      <c r="G373" s="223"/>
      <c r="H373" s="224" t="s">
        <v>1</v>
      </c>
      <c r="I373" s="226"/>
      <c r="J373" s="223"/>
      <c r="K373" s="223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135</v>
      </c>
      <c r="AU373" s="231" t="s">
        <v>87</v>
      </c>
      <c r="AV373" s="13" t="s">
        <v>85</v>
      </c>
      <c r="AW373" s="13" t="s">
        <v>33</v>
      </c>
      <c r="AX373" s="13" t="s">
        <v>77</v>
      </c>
      <c r="AY373" s="231" t="s">
        <v>125</v>
      </c>
    </row>
    <row r="374" spans="1:65" s="14" customFormat="1" ht="11.25">
      <c r="B374" s="232"/>
      <c r="C374" s="233"/>
      <c r="D374" s="218" t="s">
        <v>135</v>
      </c>
      <c r="E374" s="234" t="s">
        <v>1</v>
      </c>
      <c r="F374" s="235" t="s">
        <v>368</v>
      </c>
      <c r="G374" s="233"/>
      <c r="H374" s="236">
        <v>589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AT374" s="242" t="s">
        <v>135</v>
      </c>
      <c r="AU374" s="242" t="s">
        <v>87</v>
      </c>
      <c r="AV374" s="14" t="s">
        <v>87</v>
      </c>
      <c r="AW374" s="14" t="s">
        <v>33</v>
      </c>
      <c r="AX374" s="14" t="s">
        <v>77</v>
      </c>
      <c r="AY374" s="242" t="s">
        <v>125</v>
      </c>
    </row>
    <row r="375" spans="1:65" s="15" customFormat="1" ht="11.25">
      <c r="B375" s="243"/>
      <c r="C375" s="244"/>
      <c r="D375" s="218" t="s">
        <v>135</v>
      </c>
      <c r="E375" s="245" t="s">
        <v>1</v>
      </c>
      <c r="F375" s="246" t="s">
        <v>152</v>
      </c>
      <c r="G375" s="244"/>
      <c r="H375" s="247">
        <v>827.5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AT375" s="253" t="s">
        <v>135</v>
      </c>
      <c r="AU375" s="253" t="s">
        <v>87</v>
      </c>
      <c r="AV375" s="15" t="s">
        <v>131</v>
      </c>
      <c r="AW375" s="15" t="s">
        <v>33</v>
      </c>
      <c r="AX375" s="15" t="s">
        <v>85</v>
      </c>
      <c r="AY375" s="253" t="s">
        <v>125</v>
      </c>
    </row>
    <row r="376" spans="1:65" s="2" customFormat="1" ht="21.75" customHeight="1">
      <c r="A376" s="34"/>
      <c r="B376" s="35"/>
      <c r="C376" s="204" t="s">
        <v>444</v>
      </c>
      <c r="D376" s="204" t="s">
        <v>127</v>
      </c>
      <c r="E376" s="205" t="s">
        <v>461</v>
      </c>
      <c r="F376" s="206" t="s">
        <v>462</v>
      </c>
      <c r="G376" s="207" t="s">
        <v>130</v>
      </c>
      <c r="H376" s="208">
        <v>1608</v>
      </c>
      <c r="I376" s="209"/>
      <c r="J376" s="210">
        <f>ROUND(I376*H376,2)</f>
        <v>0</v>
      </c>
      <c r="K376" s="211"/>
      <c r="L376" s="39"/>
      <c r="M376" s="212" t="s">
        <v>1</v>
      </c>
      <c r="N376" s="213" t="s">
        <v>42</v>
      </c>
      <c r="O376" s="71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16" t="s">
        <v>131</v>
      </c>
      <c r="AT376" s="216" t="s">
        <v>127</v>
      </c>
      <c r="AU376" s="216" t="s">
        <v>87</v>
      </c>
      <c r="AY376" s="17" t="s">
        <v>125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7" t="s">
        <v>85</v>
      </c>
      <c r="BK376" s="217">
        <f>ROUND(I376*H376,2)</f>
        <v>0</v>
      </c>
      <c r="BL376" s="17" t="s">
        <v>131</v>
      </c>
      <c r="BM376" s="216" t="s">
        <v>463</v>
      </c>
    </row>
    <row r="377" spans="1:65" s="2" customFormat="1" ht="29.25">
      <c r="A377" s="34"/>
      <c r="B377" s="35"/>
      <c r="C377" s="36"/>
      <c r="D377" s="218" t="s">
        <v>133</v>
      </c>
      <c r="E377" s="36"/>
      <c r="F377" s="219" t="s">
        <v>464</v>
      </c>
      <c r="G377" s="36"/>
      <c r="H377" s="36"/>
      <c r="I377" s="115"/>
      <c r="J377" s="36"/>
      <c r="K377" s="36"/>
      <c r="L377" s="39"/>
      <c r="M377" s="220"/>
      <c r="N377" s="221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133</v>
      </c>
      <c r="AU377" s="17" t="s">
        <v>87</v>
      </c>
    </row>
    <row r="378" spans="1:65" s="13" customFormat="1" ht="11.25">
      <c r="B378" s="222"/>
      <c r="C378" s="223"/>
      <c r="D378" s="218" t="s">
        <v>135</v>
      </c>
      <c r="E378" s="224" t="s">
        <v>1</v>
      </c>
      <c r="F378" s="225" t="s">
        <v>465</v>
      </c>
      <c r="G378" s="223"/>
      <c r="H378" s="224" t="s">
        <v>1</v>
      </c>
      <c r="I378" s="226"/>
      <c r="J378" s="223"/>
      <c r="K378" s="223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135</v>
      </c>
      <c r="AU378" s="231" t="s">
        <v>87</v>
      </c>
      <c r="AV378" s="13" t="s">
        <v>85</v>
      </c>
      <c r="AW378" s="13" t="s">
        <v>33</v>
      </c>
      <c r="AX378" s="13" t="s">
        <v>77</v>
      </c>
      <c r="AY378" s="231" t="s">
        <v>125</v>
      </c>
    </row>
    <row r="379" spans="1:65" s="14" customFormat="1" ht="11.25">
      <c r="B379" s="232"/>
      <c r="C379" s="233"/>
      <c r="D379" s="218" t="s">
        <v>135</v>
      </c>
      <c r="E379" s="234" t="s">
        <v>1</v>
      </c>
      <c r="F379" s="235" t="s">
        <v>361</v>
      </c>
      <c r="G379" s="233"/>
      <c r="H379" s="236">
        <v>1608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AT379" s="242" t="s">
        <v>135</v>
      </c>
      <c r="AU379" s="242" t="s">
        <v>87</v>
      </c>
      <c r="AV379" s="14" t="s">
        <v>87</v>
      </c>
      <c r="AW379" s="14" t="s">
        <v>33</v>
      </c>
      <c r="AX379" s="14" t="s">
        <v>85</v>
      </c>
      <c r="AY379" s="242" t="s">
        <v>125</v>
      </c>
    </row>
    <row r="380" spans="1:65" s="2" customFormat="1" ht="21.75" customHeight="1">
      <c r="A380" s="34"/>
      <c r="B380" s="35"/>
      <c r="C380" s="204" t="s">
        <v>466</v>
      </c>
      <c r="D380" s="204" t="s">
        <v>127</v>
      </c>
      <c r="E380" s="205" t="s">
        <v>467</v>
      </c>
      <c r="F380" s="206" t="s">
        <v>468</v>
      </c>
      <c r="G380" s="207" t="s">
        <v>130</v>
      </c>
      <c r="H380" s="208">
        <v>1608</v>
      </c>
      <c r="I380" s="209"/>
      <c r="J380" s="210">
        <f>ROUND(I380*H380,2)</f>
        <v>0</v>
      </c>
      <c r="K380" s="211"/>
      <c r="L380" s="39"/>
      <c r="M380" s="212" t="s">
        <v>1</v>
      </c>
      <c r="N380" s="213" t="s">
        <v>42</v>
      </c>
      <c r="O380" s="71"/>
      <c r="P380" s="214">
        <f>O380*H380</f>
        <v>0</v>
      </c>
      <c r="Q380" s="214">
        <v>0</v>
      </c>
      <c r="R380" s="214">
        <f>Q380*H380</f>
        <v>0</v>
      </c>
      <c r="S380" s="214">
        <v>0</v>
      </c>
      <c r="T380" s="215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6" t="s">
        <v>131</v>
      </c>
      <c r="AT380" s="216" t="s">
        <v>127</v>
      </c>
      <c r="AU380" s="216" t="s">
        <v>87</v>
      </c>
      <c r="AY380" s="17" t="s">
        <v>125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7" t="s">
        <v>85</v>
      </c>
      <c r="BK380" s="217">
        <f>ROUND(I380*H380,2)</f>
        <v>0</v>
      </c>
      <c r="BL380" s="17" t="s">
        <v>131</v>
      </c>
      <c r="BM380" s="216" t="s">
        <v>469</v>
      </c>
    </row>
    <row r="381" spans="1:65" s="2" customFormat="1" ht="19.5">
      <c r="A381" s="34"/>
      <c r="B381" s="35"/>
      <c r="C381" s="36"/>
      <c r="D381" s="218" t="s">
        <v>133</v>
      </c>
      <c r="E381" s="36"/>
      <c r="F381" s="219" t="s">
        <v>470</v>
      </c>
      <c r="G381" s="36"/>
      <c r="H381" s="36"/>
      <c r="I381" s="115"/>
      <c r="J381" s="36"/>
      <c r="K381" s="36"/>
      <c r="L381" s="39"/>
      <c r="M381" s="220"/>
      <c r="N381" s="221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133</v>
      </c>
      <c r="AU381" s="17" t="s">
        <v>87</v>
      </c>
    </row>
    <row r="382" spans="1:65" s="2" customFormat="1" ht="21.75" customHeight="1">
      <c r="A382" s="34"/>
      <c r="B382" s="35"/>
      <c r="C382" s="204" t="s">
        <v>471</v>
      </c>
      <c r="D382" s="204" t="s">
        <v>127</v>
      </c>
      <c r="E382" s="205" t="s">
        <v>472</v>
      </c>
      <c r="F382" s="206" t="s">
        <v>473</v>
      </c>
      <c r="G382" s="207" t="s">
        <v>130</v>
      </c>
      <c r="H382" s="208">
        <v>1608</v>
      </c>
      <c r="I382" s="209"/>
      <c r="J382" s="210">
        <f>ROUND(I382*H382,2)</f>
        <v>0</v>
      </c>
      <c r="K382" s="211"/>
      <c r="L382" s="39"/>
      <c r="M382" s="212" t="s">
        <v>1</v>
      </c>
      <c r="N382" s="213" t="s">
        <v>42</v>
      </c>
      <c r="O382" s="71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6" t="s">
        <v>131</v>
      </c>
      <c r="AT382" s="216" t="s">
        <v>127</v>
      </c>
      <c r="AU382" s="216" t="s">
        <v>87</v>
      </c>
      <c r="AY382" s="17" t="s">
        <v>125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7" t="s">
        <v>85</v>
      </c>
      <c r="BK382" s="217">
        <f>ROUND(I382*H382,2)</f>
        <v>0</v>
      </c>
      <c r="BL382" s="17" t="s">
        <v>131</v>
      </c>
      <c r="BM382" s="216" t="s">
        <v>474</v>
      </c>
    </row>
    <row r="383" spans="1:65" s="2" customFormat="1" ht="29.25">
      <c r="A383" s="34"/>
      <c r="B383" s="35"/>
      <c r="C383" s="36"/>
      <c r="D383" s="218" t="s">
        <v>133</v>
      </c>
      <c r="E383" s="36"/>
      <c r="F383" s="219" t="s">
        <v>475</v>
      </c>
      <c r="G383" s="36"/>
      <c r="H383" s="36"/>
      <c r="I383" s="115"/>
      <c r="J383" s="36"/>
      <c r="K383" s="36"/>
      <c r="L383" s="39"/>
      <c r="M383" s="220"/>
      <c r="N383" s="221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133</v>
      </c>
      <c r="AU383" s="17" t="s">
        <v>87</v>
      </c>
    </row>
    <row r="384" spans="1:65" s="2" customFormat="1" ht="21.75" customHeight="1">
      <c r="A384" s="34"/>
      <c r="B384" s="35"/>
      <c r="C384" s="204" t="s">
        <v>476</v>
      </c>
      <c r="D384" s="204" t="s">
        <v>127</v>
      </c>
      <c r="E384" s="205" t="s">
        <v>477</v>
      </c>
      <c r="F384" s="206" t="s">
        <v>478</v>
      </c>
      <c r="G384" s="207" t="s">
        <v>130</v>
      </c>
      <c r="H384" s="208">
        <v>1326.7</v>
      </c>
      <c r="I384" s="209"/>
      <c r="J384" s="210">
        <f>ROUND(I384*H384,2)</f>
        <v>0</v>
      </c>
      <c r="K384" s="211"/>
      <c r="L384" s="39"/>
      <c r="M384" s="212" t="s">
        <v>1</v>
      </c>
      <c r="N384" s="213" t="s">
        <v>42</v>
      </c>
      <c r="O384" s="71"/>
      <c r="P384" s="214">
        <f>O384*H384</f>
        <v>0</v>
      </c>
      <c r="Q384" s="214">
        <v>8.4250000000000005E-2</v>
      </c>
      <c r="R384" s="214">
        <f>Q384*H384</f>
        <v>111.77447500000001</v>
      </c>
      <c r="S384" s="214">
        <v>0</v>
      </c>
      <c r="T384" s="215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16" t="s">
        <v>131</v>
      </c>
      <c r="AT384" s="216" t="s">
        <v>127</v>
      </c>
      <c r="AU384" s="216" t="s">
        <v>87</v>
      </c>
      <c r="AY384" s="17" t="s">
        <v>125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7" t="s">
        <v>85</v>
      </c>
      <c r="BK384" s="217">
        <f>ROUND(I384*H384,2)</f>
        <v>0</v>
      </c>
      <c r="BL384" s="17" t="s">
        <v>131</v>
      </c>
      <c r="BM384" s="216" t="s">
        <v>479</v>
      </c>
    </row>
    <row r="385" spans="1:65" s="2" customFormat="1" ht="48.75">
      <c r="A385" s="34"/>
      <c r="B385" s="35"/>
      <c r="C385" s="36"/>
      <c r="D385" s="218" t="s">
        <v>133</v>
      </c>
      <c r="E385" s="36"/>
      <c r="F385" s="219" t="s">
        <v>480</v>
      </c>
      <c r="G385" s="36"/>
      <c r="H385" s="36"/>
      <c r="I385" s="115"/>
      <c r="J385" s="36"/>
      <c r="K385" s="36"/>
      <c r="L385" s="39"/>
      <c r="M385" s="220"/>
      <c r="N385" s="221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133</v>
      </c>
      <c r="AU385" s="17" t="s">
        <v>87</v>
      </c>
    </row>
    <row r="386" spans="1:65" s="13" customFormat="1" ht="11.25">
      <c r="B386" s="222"/>
      <c r="C386" s="223"/>
      <c r="D386" s="218" t="s">
        <v>135</v>
      </c>
      <c r="E386" s="224" t="s">
        <v>1</v>
      </c>
      <c r="F386" s="225" t="s">
        <v>481</v>
      </c>
      <c r="G386" s="223"/>
      <c r="H386" s="224" t="s">
        <v>1</v>
      </c>
      <c r="I386" s="226"/>
      <c r="J386" s="223"/>
      <c r="K386" s="223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135</v>
      </c>
      <c r="AU386" s="231" t="s">
        <v>87</v>
      </c>
      <c r="AV386" s="13" t="s">
        <v>85</v>
      </c>
      <c r="AW386" s="13" t="s">
        <v>33</v>
      </c>
      <c r="AX386" s="13" t="s">
        <v>77</v>
      </c>
      <c r="AY386" s="231" t="s">
        <v>125</v>
      </c>
    </row>
    <row r="387" spans="1:65" s="14" customFormat="1" ht="11.25">
      <c r="B387" s="232"/>
      <c r="C387" s="233"/>
      <c r="D387" s="218" t="s">
        <v>135</v>
      </c>
      <c r="E387" s="234" t="s">
        <v>1</v>
      </c>
      <c r="F387" s="235" t="s">
        <v>158</v>
      </c>
      <c r="G387" s="233"/>
      <c r="H387" s="236">
        <v>1326.7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135</v>
      </c>
      <c r="AU387" s="242" t="s">
        <v>87</v>
      </c>
      <c r="AV387" s="14" t="s">
        <v>87</v>
      </c>
      <c r="AW387" s="14" t="s">
        <v>33</v>
      </c>
      <c r="AX387" s="14" t="s">
        <v>85</v>
      </c>
      <c r="AY387" s="242" t="s">
        <v>125</v>
      </c>
    </row>
    <row r="388" spans="1:65" s="2" customFormat="1" ht="16.5" customHeight="1">
      <c r="A388" s="34"/>
      <c r="B388" s="35"/>
      <c r="C388" s="254" t="s">
        <v>482</v>
      </c>
      <c r="D388" s="254" t="s">
        <v>321</v>
      </c>
      <c r="E388" s="255" t="s">
        <v>483</v>
      </c>
      <c r="F388" s="256" t="s">
        <v>484</v>
      </c>
      <c r="G388" s="257" t="s">
        <v>130</v>
      </c>
      <c r="H388" s="258">
        <v>1333.854</v>
      </c>
      <c r="I388" s="259"/>
      <c r="J388" s="260">
        <f>ROUND(I388*H388,2)</f>
        <v>0</v>
      </c>
      <c r="K388" s="261"/>
      <c r="L388" s="262"/>
      <c r="M388" s="263" t="s">
        <v>1</v>
      </c>
      <c r="N388" s="264" t="s">
        <v>42</v>
      </c>
      <c r="O388" s="71"/>
      <c r="P388" s="214">
        <f>O388*H388</f>
        <v>0</v>
      </c>
      <c r="Q388" s="214">
        <v>0.13100000000000001</v>
      </c>
      <c r="R388" s="214">
        <f>Q388*H388</f>
        <v>174.73487400000002</v>
      </c>
      <c r="S388" s="214">
        <v>0</v>
      </c>
      <c r="T388" s="215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16" t="s">
        <v>188</v>
      </c>
      <c r="AT388" s="216" t="s">
        <v>321</v>
      </c>
      <c r="AU388" s="216" t="s">
        <v>87</v>
      </c>
      <c r="AY388" s="17" t="s">
        <v>125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7" t="s">
        <v>85</v>
      </c>
      <c r="BK388" s="217">
        <f>ROUND(I388*H388,2)</f>
        <v>0</v>
      </c>
      <c r="BL388" s="17" t="s">
        <v>131</v>
      </c>
      <c r="BM388" s="216" t="s">
        <v>485</v>
      </c>
    </row>
    <row r="389" spans="1:65" s="2" customFormat="1" ht="11.25">
      <c r="A389" s="34"/>
      <c r="B389" s="35"/>
      <c r="C389" s="36"/>
      <c r="D389" s="218" t="s">
        <v>133</v>
      </c>
      <c r="E389" s="36"/>
      <c r="F389" s="219" t="s">
        <v>484</v>
      </c>
      <c r="G389" s="36"/>
      <c r="H389" s="36"/>
      <c r="I389" s="115"/>
      <c r="J389" s="36"/>
      <c r="K389" s="36"/>
      <c r="L389" s="39"/>
      <c r="M389" s="220"/>
      <c r="N389" s="221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133</v>
      </c>
      <c r="AU389" s="17" t="s">
        <v>87</v>
      </c>
    </row>
    <row r="390" spans="1:65" s="14" customFormat="1" ht="11.25">
      <c r="B390" s="232"/>
      <c r="C390" s="233"/>
      <c r="D390" s="218" t="s">
        <v>135</v>
      </c>
      <c r="E390" s="234" t="s">
        <v>1</v>
      </c>
      <c r="F390" s="235" t="s">
        <v>486</v>
      </c>
      <c r="G390" s="233"/>
      <c r="H390" s="236">
        <v>1333.854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AT390" s="242" t="s">
        <v>135</v>
      </c>
      <c r="AU390" s="242" t="s">
        <v>87</v>
      </c>
      <c r="AV390" s="14" t="s">
        <v>87</v>
      </c>
      <c r="AW390" s="14" t="s">
        <v>33</v>
      </c>
      <c r="AX390" s="14" t="s">
        <v>85</v>
      </c>
      <c r="AY390" s="242" t="s">
        <v>125</v>
      </c>
    </row>
    <row r="391" spans="1:65" s="2" customFormat="1" ht="21.75" customHeight="1">
      <c r="A391" s="34"/>
      <c r="B391" s="35"/>
      <c r="C391" s="254" t="s">
        <v>487</v>
      </c>
      <c r="D391" s="254" t="s">
        <v>321</v>
      </c>
      <c r="E391" s="255" t="s">
        <v>488</v>
      </c>
      <c r="F391" s="256" t="s">
        <v>489</v>
      </c>
      <c r="G391" s="257" t="s">
        <v>130</v>
      </c>
      <c r="H391" s="258">
        <v>19.95</v>
      </c>
      <c r="I391" s="259"/>
      <c r="J391" s="260">
        <f>ROUND(I391*H391,2)</f>
        <v>0</v>
      </c>
      <c r="K391" s="261"/>
      <c r="L391" s="262"/>
      <c r="M391" s="263" t="s">
        <v>1</v>
      </c>
      <c r="N391" s="264" t="s">
        <v>42</v>
      </c>
      <c r="O391" s="71"/>
      <c r="P391" s="214">
        <f>O391*H391</f>
        <v>0</v>
      </c>
      <c r="Q391" s="214">
        <v>0.13100000000000001</v>
      </c>
      <c r="R391" s="214">
        <f>Q391*H391</f>
        <v>2.6134499999999998</v>
      </c>
      <c r="S391" s="214">
        <v>0</v>
      </c>
      <c r="T391" s="215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16" t="s">
        <v>188</v>
      </c>
      <c r="AT391" s="216" t="s">
        <v>321</v>
      </c>
      <c r="AU391" s="216" t="s">
        <v>87</v>
      </c>
      <c r="AY391" s="17" t="s">
        <v>125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7" t="s">
        <v>85</v>
      </c>
      <c r="BK391" s="217">
        <f>ROUND(I391*H391,2)</f>
        <v>0</v>
      </c>
      <c r="BL391" s="17" t="s">
        <v>131</v>
      </c>
      <c r="BM391" s="216" t="s">
        <v>490</v>
      </c>
    </row>
    <row r="392" spans="1:65" s="2" customFormat="1" ht="11.25">
      <c r="A392" s="34"/>
      <c r="B392" s="35"/>
      <c r="C392" s="36"/>
      <c r="D392" s="218" t="s">
        <v>133</v>
      </c>
      <c r="E392" s="36"/>
      <c r="F392" s="219" t="s">
        <v>489</v>
      </c>
      <c r="G392" s="36"/>
      <c r="H392" s="36"/>
      <c r="I392" s="115"/>
      <c r="J392" s="36"/>
      <c r="K392" s="36"/>
      <c r="L392" s="39"/>
      <c r="M392" s="220"/>
      <c r="N392" s="221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133</v>
      </c>
      <c r="AU392" s="17" t="s">
        <v>87</v>
      </c>
    </row>
    <row r="393" spans="1:65" s="14" customFormat="1" ht="11.25">
      <c r="B393" s="232"/>
      <c r="C393" s="233"/>
      <c r="D393" s="218" t="s">
        <v>135</v>
      </c>
      <c r="E393" s="234" t="s">
        <v>1</v>
      </c>
      <c r="F393" s="235" t="s">
        <v>491</v>
      </c>
      <c r="G393" s="233"/>
      <c r="H393" s="236">
        <v>19.95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AT393" s="242" t="s">
        <v>135</v>
      </c>
      <c r="AU393" s="242" t="s">
        <v>87</v>
      </c>
      <c r="AV393" s="14" t="s">
        <v>87</v>
      </c>
      <c r="AW393" s="14" t="s">
        <v>33</v>
      </c>
      <c r="AX393" s="14" t="s">
        <v>85</v>
      </c>
      <c r="AY393" s="242" t="s">
        <v>125</v>
      </c>
    </row>
    <row r="394" spans="1:65" s="2" customFormat="1" ht="33" customHeight="1">
      <c r="A394" s="34"/>
      <c r="B394" s="35"/>
      <c r="C394" s="204" t="s">
        <v>492</v>
      </c>
      <c r="D394" s="204" t="s">
        <v>127</v>
      </c>
      <c r="E394" s="205" t="s">
        <v>493</v>
      </c>
      <c r="F394" s="206" t="s">
        <v>494</v>
      </c>
      <c r="G394" s="207" t="s">
        <v>130</v>
      </c>
      <c r="H394" s="208">
        <v>19</v>
      </c>
      <c r="I394" s="209"/>
      <c r="J394" s="210">
        <f>ROUND(I394*H394,2)</f>
        <v>0</v>
      </c>
      <c r="K394" s="211"/>
      <c r="L394" s="39"/>
      <c r="M394" s="212" t="s">
        <v>1</v>
      </c>
      <c r="N394" s="213" t="s">
        <v>42</v>
      </c>
      <c r="O394" s="71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16" t="s">
        <v>131</v>
      </c>
      <c r="AT394" s="216" t="s">
        <v>127</v>
      </c>
      <c r="AU394" s="216" t="s">
        <v>87</v>
      </c>
      <c r="AY394" s="17" t="s">
        <v>125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7" t="s">
        <v>85</v>
      </c>
      <c r="BK394" s="217">
        <f>ROUND(I394*H394,2)</f>
        <v>0</v>
      </c>
      <c r="BL394" s="17" t="s">
        <v>131</v>
      </c>
      <c r="BM394" s="216" t="s">
        <v>495</v>
      </c>
    </row>
    <row r="395" spans="1:65" s="2" customFormat="1" ht="48.75">
      <c r="A395" s="34"/>
      <c r="B395" s="35"/>
      <c r="C395" s="36"/>
      <c r="D395" s="218" t="s">
        <v>133</v>
      </c>
      <c r="E395" s="36"/>
      <c r="F395" s="219" t="s">
        <v>496</v>
      </c>
      <c r="G395" s="36"/>
      <c r="H395" s="36"/>
      <c r="I395" s="115"/>
      <c r="J395" s="36"/>
      <c r="K395" s="36"/>
      <c r="L395" s="39"/>
      <c r="M395" s="220"/>
      <c r="N395" s="221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133</v>
      </c>
      <c r="AU395" s="17" t="s">
        <v>87</v>
      </c>
    </row>
    <row r="396" spans="1:65" s="2" customFormat="1" ht="21.75" customHeight="1">
      <c r="A396" s="34"/>
      <c r="B396" s="35"/>
      <c r="C396" s="204" t="s">
        <v>497</v>
      </c>
      <c r="D396" s="204" t="s">
        <v>127</v>
      </c>
      <c r="E396" s="205" t="s">
        <v>498</v>
      </c>
      <c r="F396" s="206" t="s">
        <v>499</v>
      </c>
      <c r="G396" s="207" t="s">
        <v>130</v>
      </c>
      <c r="H396" s="208">
        <v>827.5</v>
      </c>
      <c r="I396" s="209"/>
      <c r="J396" s="210">
        <f>ROUND(I396*H396,2)</f>
        <v>0</v>
      </c>
      <c r="K396" s="211"/>
      <c r="L396" s="39"/>
      <c r="M396" s="212" t="s">
        <v>1</v>
      </c>
      <c r="N396" s="213" t="s">
        <v>42</v>
      </c>
      <c r="O396" s="71"/>
      <c r="P396" s="214">
        <f>O396*H396</f>
        <v>0</v>
      </c>
      <c r="Q396" s="214">
        <v>0.10362</v>
      </c>
      <c r="R396" s="214">
        <f>Q396*H396</f>
        <v>85.745550000000009</v>
      </c>
      <c r="S396" s="214">
        <v>0</v>
      </c>
      <c r="T396" s="215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6" t="s">
        <v>131</v>
      </c>
      <c r="AT396" s="216" t="s">
        <v>127</v>
      </c>
      <c r="AU396" s="216" t="s">
        <v>87</v>
      </c>
      <c r="AY396" s="17" t="s">
        <v>125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7" t="s">
        <v>85</v>
      </c>
      <c r="BK396" s="217">
        <f>ROUND(I396*H396,2)</f>
        <v>0</v>
      </c>
      <c r="BL396" s="17" t="s">
        <v>131</v>
      </c>
      <c r="BM396" s="216" t="s">
        <v>500</v>
      </c>
    </row>
    <row r="397" spans="1:65" s="2" customFormat="1" ht="48.75">
      <c r="A397" s="34"/>
      <c r="B397" s="35"/>
      <c r="C397" s="36"/>
      <c r="D397" s="218" t="s">
        <v>133</v>
      </c>
      <c r="E397" s="36"/>
      <c r="F397" s="219" t="s">
        <v>501</v>
      </c>
      <c r="G397" s="36"/>
      <c r="H397" s="36"/>
      <c r="I397" s="115"/>
      <c r="J397" s="36"/>
      <c r="K397" s="36"/>
      <c r="L397" s="39"/>
      <c r="M397" s="220"/>
      <c r="N397" s="221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133</v>
      </c>
      <c r="AU397" s="17" t="s">
        <v>87</v>
      </c>
    </row>
    <row r="398" spans="1:65" s="13" customFormat="1" ht="11.25">
      <c r="B398" s="222"/>
      <c r="C398" s="223"/>
      <c r="D398" s="218" t="s">
        <v>135</v>
      </c>
      <c r="E398" s="224" t="s">
        <v>1</v>
      </c>
      <c r="F398" s="225" t="s">
        <v>442</v>
      </c>
      <c r="G398" s="223"/>
      <c r="H398" s="224" t="s">
        <v>1</v>
      </c>
      <c r="I398" s="226"/>
      <c r="J398" s="223"/>
      <c r="K398" s="223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135</v>
      </c>
      <c r="AU398" s="231" t="s">
        <v>87</v>
      </c>
      <c r="AV398" s="13" t="s">
        <v>85</v>
      </c>
      <c r="AW398" s="13" t="s">
        <v>33</v>
      </c>
      <c r="AX398" s="13" t="s">
        <v>77</v>
      </c>
      <c r="AY398" s="231" t="s">
        <v>125</v>
      </c>
    </row>
    <row r="399" spans="1:65" s="14" customFormat="1" ht="11.25">
      <c r="B399" s="232"/>
      <c r="C399" s="233"/>
      <c r="D399" s="218" t="s">
        <v>135</v>
      </c>
      <c r="E399" s="234" t="s">
        <v>1</v>
      </c>
      <c r="F399" s="235" t="s">
        <v>171</v>
      </c>
      <c r="G399" s="233"/>
      <c r="H399" s="236">
        <v>190.5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AT399" s="242" t="s">
        <v>135</v>
      </c>
      <c r="AU399" s="242" t="s">
        <v>87</v>
      </c>
      <c r="AV399" s="14" t="s">
        <v>87</v>
      </c>
      <c r="AW399" s="14" t="s">
        <v>33</v>
      </c>
      <c r="AX399" s="14" t="s">
        <v>77</v>
      </c>
      <c r="AY399" s="242" t="s">
        <v>125</v>
      </c>
    </row>
    <row r="400" spans="1:65" s="13" customFormat="1" ht="11.25">
      <c r="B400" s="222"/>
      <c r="C400" s="223"/>
      <c r="D400" s="218" t="s">
        <v>135</v>
      </c>
      <c r="E400" s="224" t="s">
        <v>1</v>
      </c>
      <c r="F400" s="225" t="s">
        <v>443</v>
      </c>
      <c r="G400" s="223"/>
      <c r="H400" s="224" t="s">
        <v>1</v>
      </c>
      <c r="I400" s="226"/>
      <c r="J400" s="223"/>
      <c r="K400" s="223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135</v>
      </c>
      <c r="AU400" s="231" t="s">
        <v>87</v>
      </c>
      <c r="AV400" s="13" t="s">
        <v>85</v>
      </c>
      <c r="AW400" s="13" t="s">
        <v>33</v>
      </c>
      <c r="AX400" s="13" t="s">
        <v>77</v>
      </c>
      <c r="AY400" s="231" t="s">
        <v>125</v>
      </c>
    </row>
    <row r="401" spans="1:65" s="14" customFormat="1" ht="11.25">
      <c r="B401" s="232"/>
      <c r="C401" s="233"/>
      <c r="D401" s="218" t="s">
        <v>135</v>
      </c>
      <c r="E401" s="234" t="s">
        <v>1</v>
      </c>
      <c r="F401" s="235" t="s">
        <v>444</v>
      </c>
      <c r="G401" s="233"/>
      <c r="H401" s="236">
        <v>48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135</v>
      </c>
      <c r="AU401" s="242" t="s">
        <v>87</v>
      </c>
      <c r="AV401" s="14" t="s">
        <v>87</v>
      </c>
      <c r="AW401" s="14" t="s">
        <v>33</v>
      </c>
      <c r="AX401" s="14" t="s">
        <v>77</v>
      </c>
      <c r="AY401" s="242" t="s">
        <v>125</v>
      </c>
    </row>
    <row r="402" spans="1:65" s="13" customFormat="1" ht="11.25">
      <c r="B402" s="222"/>
      <c r="C402" s="223"/>
      <c r="D402" s="218" t="s">
        <v>135</v>
      </c>
      <c r="E402" s="224" t="s">
        <v>1</v>
      </c>
      <c r="F402" s="225" t="s">
        <v>502</v>
      </c>
      <c r="G402" s="223"/>
      <c r="H402" s="224" t="s">
        <v>1</v>
      </c>
      <c r="I402" s="226"/>
      <c r="J402" s="223"/>
      <c r="K402" s="223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135</v>
      </c>
      <c r="AU402" s="231" t="s">
        <v>87</v>
      </c>
      <c r="AV402" s="13" t="s">
        <v>85</v>
      </c>
      <c r="AW402" s="13" t="s">
        <v>33</v>
      </c>
      <c r="AX402" s="13" t="s">
        <v>77</v>
      </c>
      <c r="AY402" s="231" t="s">
        <v>125</v>
      </c>
    </row>
    <row r="403" spans="1:65" s="14" customFormat="1" ht="11.25">
      <c r="B403" s="232"/>
      <c r="C403" s="233"/>
      <c r="D403" s="218" t="s">
        <v>135</v>
      </c>
      <c r="E403" s="234" t="s">
        <v>1</v>
      </c>
      <c r="F403" s="235" t="s">
        <v>368</v>
      </c>
      <c r="G403" s="233"/>
      <c r="H403" s="236">
        <v>589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AT403" s="242" t="s">
        <v>135</v>
      </c>
      <c r="AU403" s="242" t="s">
        <v>87</v>
      </c>
      <c r="AV403" s="14" t="s">
        <v>87</v>
      </c>
      <c r="AW403" s="14" t="s">
        <v>33</v>
      </c>
      <c r="AX403" s="14" t="s">
        <v>77</v>
      </c>
      <c r="AY403" s="242" t="s">
        <v>125</v>
      </c>
    </row>
    <row r="404" spans="1:65" s="15" customFormat="1" ht="11.25">
      <c r="B404" s="243"/>
      <c r="C404" s="244"/>
      <c r="D404" s="218" t="s">
        <v>135</v>
      </c>
      <c r="E404" s="245" t="s">
        <v>1</v>
      </c>
      <c r="F404" s="246" t="s">
        <v>152</v>
      </c>
      <c r="G404" s="244"/>
      <c r="H404" s="247">
        <v>827.5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135</v>
      </c>
      <c r="AU404" s="253" t="s">
        <v>87</v>
      </c>
      <c r="AV404" s="15" t="s">
        <v>131</v>
      </c>
      <c r="AW404" s="15" t="s">
        <v>33</v>
      </c>
      <c r="AX404" s="15" t="s">
        <v>85</v>
      </c>
      <c r="AY404" s="253" t="s">
        <v>125</v>
      </c>
    </row>
    <row r="405" spans="1:65" s="2" customFormat="1" ht="16.5" customHeight="1">
      <c r="A405" s="34"/>
      <c r="B405" s="35"/>
      <c r="C405" s="254" t="s">
        <v>503</v>
      </c>
      <c r="D405" s="254" t="s">
        <v>321</v>
      </c>
      <c r="E405" s="255" t="s">
        <v>504</v>
      </c>
      <c r="F405" s="256" t="s">
        <v>505</v>
      </c>
      <c r="G405" s="257" t="s">
        <v>130</v>
      </c>
      <c r="H405" s="258">
        <v>344.76</v>
      </c>
      <c r="I405" s="259"/>
      <c r="J405" s="260">
        <f>ROUND(I405*H405,2)</f>
        <v>0</v>
      </c>
      <c r="K405" s="261"/>
      <c r="L405" s="262"/>
      <c r="M405" s="263" t="s">
        <v>1</v>
      </c>
      <c r="N405" s="264" t="s">
        <v>42</v>
      </c>
      <c r="O405" s="71"/>
      <c r="P405" s="214">
        <f>O405*H405</f>
        <v>0</v>
      </c>
      <c r="Q405" s="214">
        <v>0.161</v>
      </c>
      <c r="R405" s="214">
        <f>Q405*H405</f>
        <v>55.506360000000001</v>
      </c>
      <c r="S405" s="214">
        <v>0</v>
      </c>
      <c r="T405" s="215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16" t="s">
        <v>188</v>
      </c>
      <c r="AT405" s="216" t="s">
        <v>321</v>
      </c>
      <c r="AU405" s="216" t="s">
        <v>87</v>
      </c>
      <c r="AY405" s="17" t="s">
        <v>125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7" t="s">
        <v>85</v>
      </c>
      <c r="BK405" s="217">
        <f>ROUND(I405*H405,2)</f>
        <v>0</v>
      </c>
      <c r="BL405" s="17" t="s">
        <v>131</v>
      </c>
      <c r="BM405" s="216" t="s">
        <v>506</v>
      </c>
    </row>
    <row r="406" spans="1:65" s="2" customFormat="1" ht="11.25">
      <c r="A406" s="34"/>
      <c r="B406" s="35"/>
      <c r="C406" s="36"/>
      <c r="D406" s="218" t="s">
        <v>133</v>
      </c>
      <c r="E406" s="36"/>
      <c r="F406" s="219" t="s">
        <v>505</v>
      </c>
      <c r="G406" s="36"/>
      <c r="H406" s="36"/>
      <c r="I406" s="115"/>
      <c r="J406" s="36"/>
      <c r="K406" s="36"/>
      <c r="L406" s="39"/>
      <c r="M406" s="220"/>
      <c r="N406" s="221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133</v>
      </c>
      <c r="AU406" s="17" t="s">
        <v>87</v>
      </c>
    </row>
    <row r="407" spans="1:65" s="14" customFormat="1" ht="11.25">
      <c r="B407" s="232"/>
      <c r="C407" s="233"/>
      <c r="D407" s="218" t="s">
        <v>135</v>
      </c>
      <c r="E407" s="234" t="s">
        <v>1</v>
      </c>
      <c r="F407" s="235" t="s">
        <v>507</v>
      </c>
      <c r="G407" s="233"/>
      <c r="H407" s="236">
        <v>344.76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AT407" s="242" t="s">
        <v>135</v>
      </c>
      <c r="AU407" s="242" t="s">
        <v>87</v>
      </c>
      <c r="AV407" s="14" t="s">
        <v>87</v>
      </c>
      <c r="AW407" s="14" t="s">
        <v>33</v>
      </c>
      <c r="AX407" s="14" t="s">
        <v>85</v>
      </c>
      <c r="AY407" s="242" t="s">
        <v>125</v>
      </c>
    </row>
    <row r="408" spans="1:65" s="2" customFormat="1" ht="16.5" customHeight="1">
      <c r="A408" s="34"/>
      <c r="B408" s="35"/>
      <c r="C408" s="254" t="s">
        <v>508</v>
      </c>
      <c r="D408" s="254" t="s">
        <v>321</v>
      </c>
      <c r="E408" s="255" t="s">
        <v>509</v>
      </c>
      <c r="F408" s="256" t="s">
        <v>510</v>
      </c>
      <c r="G408" s="257" t="s">
        <v>130</v>
      </c>
      <c r="H408" s="258">
        <v>454.32</v>
      </c>
      <c r="I408" s="259"/>
      <c r="J408" s="260">
        <f>ROUND(I408*H408,2)</f>
        <v>0</v>
      </c>
      <c r="K408" s="261"/>
      <c r="L408" s="262"/>
      <c r="M408" s="263" t="s">
        <v>1</v>
      </c>
      <c r="N408" s="264" t="s">
        <v>42</v>
      </c>
      <c r="O408" s="71"/>
      <c r="P408" s="214">
        <f>O408*H408</f>
        <v>0</v>
      </c>
      <c r="Q408" s="214">
        <v>0.161</v>
      </c>
      <c r="R408" s="214">
        <f>Q408*H408</f>
        <v>73.145520000000005</v>
      </c>
      <c r="S408" s="214">
        <v>0</v>
      </c>
      <c r="T408" s="215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16" t="s">
        <v>188</v>
      </c>
      <c r="AT408" s="216" t="s">
        <v>321</v>
      </c>
      <c r="AU408" s="216" t="s">
        <v>87</v>
      </c>
      <c r="AY408" s="17" t="s">
        <v>125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7" t="s">
        <v>85</v>
      </c>
      <c r="BK408" s="217">
        <f>ROUND(I408*H408,2)</f>
        <v>0</v>
      </c>
      <c r="BL408" s="17" t="s">
        <v>131</v>
      </c>
      <c r="BM408" s="216" t="s">
        <v>511</v>
      </c>
    </row>
    <row r="409" spans="1:65" s="2" customFormat="1" ht="11.25">
      <c r="A409" s="34"/>
      <c r="B409" s="35"/>
      <c r="C409" s="36"/>
      <c r="D409" s="218" t="s">
        <v>133</v>
      </c>
      <c r="E409" s="36"/>
      <c r="F409" s="219" t="s">
        <v>510</v>
      </c>
      <c r="G409" s="36"/>
      <c r="H409" s="36"/>
      <c r="I409" s="115"/>
      <c r="J409" s="36"/>
      <c r="K409" s="36"/>
      <c r="L409" s="39"/>
      <c r="M409" s="220"/>
      <c r="N409" s="221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133</v>
      </c>
      <c r="AU409" s="17" t="s">
        <v>87</v>
      </c>
    </row>
    <row r="410" spans="1:65" s="13" customFormat="1" ht="11.25">
      <c r="B410" s="222"/>
      <c r="C410" s="223"/>
      <c r="D410" s="218" t="s">
        <v>135</v>
      </c>
      <c r="E410" s="224" t="s">
        <v>1</v>
      </c>
      <c r="F410" s="225" t="s">
        <v>442</v>
      </c>
      <c r="G410" s="223"/>
      <c r="H410" s="224" t="s">
        <v>1</v>
      </c>
      <c r="I410" s="226"/>
      <c r="J410" s="223"/>
      <c r="K410" s="223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135</v>
      </c>
      <c r="AU410" s="231" t="s">
        <v>87</v>
      </c>
      <c r="AV410" s="13" t="s">
        <v>85</v>
      </c>
      <c r="AW410" s="13" t="s">
        <v>33</v>
      </c>
      <c r="AX410" s="13" t="s">
        <v>77</v>
      </c>
      <c r="AY410" s="231" t="s">
        <v>125</v>
      </c>
    </row>
    <row r="411" spans="1:65" s="14" customFormat="1" ht="11.25">
      <c r="B411" s="232"/>
      <c r="C411" s="233"/>
      <c r="D411" s="218" t="s">
        <v>135</v>
      </c>
      <c r="E411" s="234" t="s">
        <v>1</v>
      </c>
      <c r="F411" s="235" t="s">
        <v>512</v>
      </c>
      <c r="G411" s="233"/>
      <c r="H411" s="236">
        <v>147.9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135</v>
      </c>
      <c r="AU411" s="242" t="s">
        <v>87</v>
      </c>
      <c r="AV411" s="14" t="s">
        <v>87</v>
      </c>
      <c r="AW411" s="14" t="s">
        <v>33</v>
      </c>
      <c r="AX411" s="14" t="s">
        <v>77</v>
      </c>
      <c r="AY411" s="242" t="s">
        <v>125</v>
      </c>
    </row>
    <row r="412" spans="1:65" s="13" customFormat="1" ht="11.25">
      <c r="B412" s="222"/>
      <c r="C412" s="223"/>
      <c r="D412" s="218" t="s">
        <v>135</v>
      </c>
      <c r="E412" s="224" t="s">
        <v>1</v>
      </c>
      <c r="F412" s="225" t="s">
        <v>443</v>
      </c>
      <c r="G412" s="223"/>
      <c r="H412" s="224" t="s">
        <v>1</v>
      </c>
      <c r="I412" s="226"/>
      <c r="J412" s="223"/>
      <c r="K412" s="223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135</v>
      </c>
      <c r="AU412" s="231" t="s">
        <v>87</v>
      </c>
      <c r="AV412" s="13" t="s">
        <v>85</v>
      </c>
      <c r="AW412" s="13" t="s">
        <v>33</v>
      </c>
      <c r="AX412" s="13" t="s">
        <v>77</v>
      </c>
      <c r="AY412" s="231" t="s">
        <v>125</v>
      </c>
    </row>
    <row r="413" spans="1:65" s="14" customFormat="1" ht="11.25">
      <c r="B413" s="232"/>
      <c r="C413" s="233"/>
      <c r="D413" s="218" t="s">
        <v>135</v>
      </c>
      <c r="E413" s="234" t="s">
        <v>1</v>
      </c>
      <c r="F413" s="235" t="s">
        <v>513</v>
      </c>
      <c r="G413" s="233"/>
      <c r="H413" s="236">
        <v>50.4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AT413" s="242" t="s">
        <v>135</v>
      </c>
      <c r="AU413" s="242" t="s">
        <v>87</v>
      </c>
      <c r="AV413" s="14" t="s">
        <v>87</v>
      </c>
      <c r="AW413" s="14" t="s">
        <v>33</v>
      </c>
      <c r="AX413" s="14" t="s">
        <v>77</v>
      </c>
      <c r="AY413" s="242" t="s">
        <v>125</v>
      </c>
    </row>
    <row r="414" spans="1:65" s="13" customFormat="1" ht="11.25">
      <c r="B414" s="222"/>
      <c r="C414" s="223"/>
      <c r="D414" s="218" t="s">
        <v>135</v>
      </c>
      <c r="E414" s="224" t="s">
        <v>1</v>
      </c>
      <c r="F414" s="225" t="s">
        <v>502</v>
      </c>
      <c r="G414" s="223"/>
      <c r="H414" s="224" t="s">
        <v>1</v>
      </c>
      <c r="I414" s="226"/>
      <c r="J414" s="223"/>
      <c r="K414" s="223"/>
      <c r="L414" s="227"/>
      <c r="M414" s="228"/>
      <c r="N414" s="229"/>
      <c r="O414" s="229"/>
      <c r="P414" s="229"/>
      <c r="Q414" s="229"/>
      <c r="R414" s="229"/>
      <c r="S414" s="229"/>
      <c r="T414" s="230"/>
      <c r="AT414" s="231" t="s">
        <v>135</v>
      </c>
      <c r="AU414" s="231" t="s">
        <v>87</v>
      </c>
      <c r="AV414" s="13" t="s">
        <v>85</v>
      </c>
      <c r="AW414" s="13" t="s">
        <v>33</v>
      </c>
      <c r="AX414" s="13" t="s">
        <v>77</v>
      </c>
      <c r="AY414" s="231" t="s">
        <v>125</v>
      </c>
    </row>
    <row r="415" spans="1:65" s="14" customFormat="1" ht="11.25">
      <c r="B415" s="232"/>
      <c r="C415" s="233"/>
      <c r="D415" s="218" t="s">
        <v>135</v>
      </c>
      <c r="E415" s="234" t="s">
        <v>1</v>
      </c>
      <c r="F415" s="235" t="s">
        <v>514</v>
      </c>
      <c r="G415" s="233"/>
      <c r="H415" s="236">
        <v>256.02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AT415" s="242" t="s">
        <v>135</v>
      </c>
      <c r="AU415" s="242" t="s">
        <v>87</v>
      </c>
      <c r="AV415" s="14" t="s">
        <v>87</v>
      </c>
      <c r="AW415" s="14" t="s">
        <v>33</v>
      </c>
      <c r="AX415" s="14" t="s">
        <v>77</v>
      </c>
      <c r="AY415" s="242" t="s">
        <v>125</v>
      </c>
    </row>
    <row r="416" spans="1:65" s="15" customFormat="1" ht="11.25">
      <c r="B416" s="243"/>
      <c r="C416" s="244"/>
      <c r="D416" s="218" t="s">
        <v>135</v>
      </c>
      <c r="E416" s="245" t="s">
        <v>1</v>
      </c>
      <c r="F416" s="246" t="s">
        <v>152</v>
      </c>
      <c r="G416" s="244"/>
      <c r="H416" s="247">
        <v>454.32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AT416" s="253" t="s">
        <v>135</v>
      </c>
      <c r="AU416" s="253" t="s">
        <v>87</v>
      </c>
      <c r="AV416" s="15" t="s">
        <v>131</v>
      </c>
      <c r="AW416" s="15" t="s">
        <v>33</v>
      </c>
      <c r="AX416" s="15" t="s">
        <v>85</v>
      </c>
      <c r="AY416" s="253" t="s">
        <v>125</v>
      </c>
    </row>
    <row r="417" spans="1:65" s="2" customFormat="1" ht="21.75" customHeight="1">
      <c r="A417" s="34"/>
      <c r="B417" s="35"/>
      <c r="C417" s="254" t="s">
        <v>515</v>
      </c>
      <c r="D417" s="254" t="s">
        <v>321</v>
      </c>
      <c r="E417" s="255" t="s">
        <v>516</v>
      </c>
      <c r="F417" s="256" t="s">
        <v>517</v>
      </c>
      <c r="G417" s="257" t="s">
        <v>130</v>
      </c>
      <c r="H417" s="258">
        <v>38.85</v>
      </c>
      <c r="I417" s="259"/>
      <c r="J417" s="260">
        <f>ROUND(I417*H417,2)</f>
        <v>0</v>
      </c>
      <c r="K417" s="261"/>
      <c r="L417" s="262"/>
      <c r="M417" s="263" t="s">
        <v>1</v>
      </c>
      <c r="N417" s="264" t="s">
        <v>42</v>
      </c>
      <c r="O417" s="71"/>
      <c r="P417" s="214">
        <f>O417*H417</f>
        <v>0</v>
      </c>
      <c r="Q417" s="214">
        <v>0.2</v>
      </c>
      <c r="R417" s="214">
        <f>Q417*H417</f>
        <v>7.7700000000000005</v>
      </c>
      <c r="S417" s="214">
        <v>0</v>
      </c>
      <c r="T417" s="215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6" t="s">
        <v>188</v>
      </c>
      <c r="AT417" s="216" t="s">
        <v>321</v>
      </c>
      <c r="AU417" s="216" t="s">
        <v>87</v>
      </c>
      <c r="AY417" s="17" t="s">
        <v>125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7" t="s">
        <v>85</v>
      </c>
      <c r="BK417" s="217">
        <f>ROUND(I417*H417,2)</f>
        <v>0</v>
      </c>
      <c r="BL417" s="17" t="s">
        <v>131</v>
      </c>
      <c r="BM417" s="216" t="s">
        <v>518</v>
      </c>
    </row>
    <row r="418" spans="1:65" s="2" customFormat="1" ht="11.25">
      <c r="A418" s="34"/>
      <c r="B418" s="35"/>
      <c r="C418" s="36"/>
      <c r="D418" s="218" t="s">
        <v>133</v>
      </c>
      <c r="E418" s="36"/>
      <c r="F418" s="219" t="s">
        <v>519</v>
      </c>
      <c r="G418" s="36"/>
      <c r="H418" s="36"/>
      <c r="I418" s="115"/>
      <c r="J418" s="36"/>
      <c r="K418" s="36"/>
      <c r="L418" s="39"/>
      <c r="M418" s="220"/>
      <c r="N418" s="221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133</v>
      </c>
      <c r="AU418" s="17" t="s">
        <v>87</v>
      </c>
    </row>
    <row r="419" spans="1:65" s="14" customFormat="1" ht="11.25">
      <c r="B419" s="232"/>
      <c r="C419" s="233"/>
      <c r="D419" s="218" t="s">
        <v>135</v>
      </c>
      <c r="E419" s="234" t="s">
        <v>1</v>
      </c>
      <c r="F419" s="235" t="s">
        <v>520</v>
      </c>
      <c r="G419" s="233"/>
      <c r="H419" s="236">
        <v>38.85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AT419" s="242" t="s">
        <v>135</v>
      </c>
      <c r="AU419" s="242" t="s">
        <v>87</v>
      </c>
      <c r="AV419" s="14" t="s">
        <v>87</v>
      </c>
      <c r="AW419" s="14" t="s">
        <v>33</v>
      </c>
      <c r="AX419" s="14" t="s">
        <v>85</v>
      </c>
      <c r="AY419" s="242" t="s">
        <v>125</v>
      </c>
    </row>
    <row r="420" spans="1:65" s="2" customFormat="1" ht="21.75" customHeight="1">
      <c r="A420" s="34"/>
      <c r="B420" s="35"/>
      <c r="C420" s="204" t="s">
        <v>521</v>
      </c>
      <c r="D420" s="204" t="s">
        <v>127</v>
      </c>
      <c r="E420" s="205" t="s">
        <v>522</v>
      </c>
      <c r="F420" s="206" t="s">
        <v>523</v>
      </c>
      <c r="G420" s="207" t="s">
        <v>130</v>
      </c>
      <c r="H420" s="208">
        <v>18</v>
      </c>
      <c r="I420" s="209"/>
      <c r="J420" s="210">
        <f>ROUND(I420*H420,2)</f>
        <v>0</v>
      </c>
      <c r="K420" s="211"/>
      <c r="L420" s="39"/>
      <c r="M420" s="212" t="s">
        <v>1</v>
      </c>
      <c r="N420" s="213" t="s">
        <v>42</v>
      </c>
      <c r="O420" s="71"/>
      <c r="P420" s="214">
        <f>O420*H420</f>
        <v>0</v>
      </c>
      <c r="Q420" s="214">
        <v>0.14610000000000001</v>
      </c>
      <c r="R420" s="214">
        <f>Q420*H420</f>
        <v>2.6298000000000004</v>
      </c>
      <c r="S420" s="214">
        <v>0</v>
      </c>
      <c r="T420" s="215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16" t="s">
        <v>131</v>
      </c>
      <c r="AT420" s="216" t="s">
        <v>127</v>
      </c>
      <c r="AU420" s="216" t="s">
        <v>87</v>
      </c>
      <c r="AY420" s="17" t="s">
        <v>125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7" t="s">
        <v>85</v>
      </c>
      <c r="BK420" s="217">
        <f>ROUND(I420*H420,2)</f>
        <v>0</v>
      </c>
      <c r="BL420" s="17" t="s">
        <v>131</v>
      </c>
      <c r="BM420" s="216" t="s">
        <v>524</v>
      </c>
    </row>
    <row r="421" spans="1:65" s="2" customFormat="1" ht="39">
      <c r="A421" s="34"/>
      <c r="B421" s="35"/>
      <c r="C421" s="36"/>
      <c r="D421" s="218" t="s">
        <v>133</v>
      </c>
      <c r="E421" s="36"/>
      <c r="F421" s="219" t="s">
        <v>525</v>
      </c>
      <c r="G421" s="36"/>
      <c r="H421" s="36"/>
      <c r="I421" s="115"/>
      <c r="J421" s="36"/>
      <c r="K421" s="36"/>
      <c r="L421" s="39"/>
      <c r="M421" s="220"/>
      <c r="N421" s="221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133</v>
      </c>
      <c r="AU421" s="17" t="s">
        <v>87</v>
      </c>
    </row>
    <row r="422" spans="1:65" s="13" customFormat="1" ht="11.25">
      <c r="B422" s="222"/>
      <c r="C422" s="223"/>
      <c r="D422" s="218" t="s">
        <v>135</v>
      </c>
      <c r="E422" s="224" t="s">
        <v>1</v>
      </c>
      <c r="F422" s="225" t="s">
        <v>526</v>
      </c>
      <c r="G422" s="223"/>
      <c r="H422" s="224" t="s">
        <v>1</v>
      </c>
      <c r="I422" s="226"/>
      <c r="J422" s="223"/>
      <c r="K422" s="223"/>
      <c r="L422" s="227"/>
      <c r="M422" s="228"/>
      <c r="N422" s="229"/>
      <c r="O422" s="229"/>
      <c r="P422" s="229"/>
      <c r="Q422" s="229"/>
      <c r="R422" s="229"/>
      <c r="S422" s="229"/>
      <c r="T422" s="230"/>
      <c r="AT422" s="231" t="s">
        <v>135</v>
      </c>
      <c r="AU422" s="231" t="s">
        <v>87</v>
      </c>
      <c r="AV422" s="13" t="s">
        <v>85</v>
      </c>
      <c r="AW422" s="13" t="s">
        <v>33</v>
      </c>
      <c r="AX422" s="13" t="s">
        <v>77</v>
      </c>
      <c r="AY422" s="231" t="s">
        <v>125</v>
      </c>
    </row>
    <row r="423" spans="1:65" s="14" customFormat="1" ht="11.25">
      <c r="B423" s="232"/>
      <c r="C423" s="233"/>
      <c r="D423" s="218" t="s">
        <v>135</v>
      </c>
      <c r="E423" s="234" t="s">
        <v>1</v>
      </c>
      <c r="F423" s="235" t="s">
        <v>264</v>
      </c>
      <c r="G423" s="233"/>
      <c r="H423" s="236">
        <v>18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135</v>
      </c>
      <c r="AU423" s="242" t="s">
        <v>87</v>
      </c>
      <c r="AV423" s="14" t="s">
        <v>87</v>
      </c>
      <c r="AW423" s="14" t="s">
        <v>33</v>
      </c>
      <c r="AX423" s="14" t="s">
        <v>85</v>
      </c>
      <c r="AY423" s="242" t="s">
        <v>125</v>
      </c>
    </row>
    <row r="424" spans="1:65" s="2" customFormat="1" ht="21.75" customHeight="1">
      <c r="A424" s="34"/>
      <c r="B424" s="35"/>
      <c r="C424" s="254" t="s">
        <v>527</v>
      </c>
      <c r="D424" s="254" t="s">
        <v>321</v>
      </c>
      <c r="E424" s="255" t="s">
        <v>528</v>
      </c>
      <c r="F424" s="256" t="s">
        <v>529</v>
      </c>
      <c r="G424" s="257" t="s">
        <v>219</v>
      </c>
      <c r="H424" s="258">
        <v>45.9</v>
      </c>
      <c r="I424" s="259"/>
      <c r="J424" s="260">
        <f>ROUND(I424*H424,2)</f>
        <v>0</v>
      </c>
      <c r="K424" s="261"/>
      <c r="L424" s="262"/>
      <c r="M424" s="263" t="s">
        <v>1</v>
      </c>
      <c r="N424" s="264" t="s">
        <v>42</v>
      </c>
      <c r="O424" s="71"/>
      <c r="P424" s="214">
        <f>O424*H424</f>
        <v>0</v>
      </c>
      <c r="Q424" s="214">
        <v>0.1</v>
      </c>
      <c r="R424" s="214">
        <f>Q424*H424</f>
        <v>4.59</v>
      </c>
      <c r="S424" s="214">
        <v>0</v>
      </c>
      <c r="T424" s="215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16" t="s">
        <v>188</v>
      </c>
      <c r="AT424" s="216" t="s">
        <v>321</v>
      </c>
      <c r="AU424" s="216" t="s">
        <v>87</v>
      </c>
      <c r="AY424" s="17" t="s">
        <v>125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7" t="s">
        <v>85</v>
      </c>
      <c r="BK424" s="217">
        <f>ROUND(I424*H424,2)</f>
        <v>0</v>
      </c>
      <c r="BL424" s="17" t="s">
        <v>131</v>
      </c>
      <c r="BM424" s="216" t="s">
        <v>530</v>
      </c>
    </row>
    <row r="425" spans="1:65" s="2" customFormat="1" ht="19.5">
      <c r="A425" s="34"/>
      <c r="B425" s="35"/>
      <c r="C425" s="36"/>
      <c r="D425" s="218" t="s">
        <v>133</v>
      </c>
      <c r="E425" s="36"/>
      <c r="F425" s="219" t="s">
        <v>529</v>
      </c>
      <c r="G425" s="36"/>
      <c r="H425" s="36"/>
      <c r="I425" s="115"/>
      <c r="J425" s="36"/>
      <c r="K425" s="36"/>
      <c r="L425" s="39"/>
      <c r="M425" s="220"/>
      <c r="N425" s="221"/>
      <c r="O425" s="71"/>
      <c r="P425" s="71"/>
      <c r="Q425" s="71"/>
      <c r="R425" s="71"/>
      <c r="S425" s="71"/>
      <c r="T425" s="72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133</v>
      </c>
      <c r="AU425" s="17" t="s">
        <v>87</v>
      </c>
    </row>
    <row r="426" spans="1:65" s="14" customFormat="1" ht="11.25">
      <c r="B426" s="232"/>
      <c r="C426" s="233"/>
      <c r="D426" s="218" t="s">
        <v>135</v>
      </c>
      <c r="E426" s="233"/>
      <c r="F426" s="235" t="s">
        <v>531</v>
      </c>
      <c r="G426" s="233"/>
      <c r="H426" s="236">
        <v>45.9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AT426" s="242" t="s">
        <v>135</v>
      </c>
      <c r="AU426" s="242" t="s">
        <v>87</v>
      </c>
      <c r="AV426" s="14" t="s">
        <v>87</v>
      </c>
      <c r="AW426" s="14" t="s">
        <v>4</v>
      </c>
      <c r="AX426" s="14" t="s">
        <v>85</v>
      </c>
      <c r="AY426" s="242" t="s">
        <v>125</v>
      </c>
    </row>
    <row r="427" spans="1:65" s="2" customFormat="1" ht="16.5" customHeight="1">
      <c r="A427" s="34"/>
      <c r="B427" s="35"/>
      <c r="C427" s="204" t="s">
        <v>532</v>
      </c>
      <c r="D427" s="204" t="s">
        <v>127</v>
      </c>
      <c r="E427" s="205" t="s">
        <v>533</v>
      </c>
      <c r="F427" s="206" t="s">
        <v>534</v>
      </c>
      <c r="G427" s="207" t="s">
        <v>219</v>
      </c>
      <c r="H427" s="208">
        <v>748</v>
      </c>
      <c r="I427" s="209"/>
      <c r="J427" s="210">
        <f>ROUND(I427*H427,2)</f>
        <v>0</v>
      </c>
      <c r="K427" s="211"/>
      <c r="L427" s="39"/>
      <c r="M427" s="212" t="s">
        <v>1</v>
      </c>
      <c r="N427" s="213" t="s">
        <v>42</v>
      </c>
      <c r="O427" s="71"/>
      <c r="P427" s="214">
        <f>O427*H427</f>
        <v>0</v>
      </c>
      <c r="Q427" s="214">
        <v>3.5999999999999999E-3</v>
      </c>
      <c r="R427" s="214">
        <f>Q427*H427</f>
        <v>2.6928000000000001</v>
      </c>
      <c r="S427" s="214">
        <v>0</v>
      </c>
      <c r="T427" s="215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16" t="s">
        <v>131</v>
      </c>
      <c r="AT427" s="216" t="s">
        <v>127</v>
      </c>
      <c r="AU427" s="216" t="s">
        <v>87</v>
      </c>
      <c r="AY427" s="17" t="s">
        <v>125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7" t="s">
        <v>85</v>
      </c>
      <c r="BK427" s="217">
        <f>ROUND(I427*H427,2)</f>
        <v>0</v>
      </c>
      <c r="BL427" s="17" t="s">
        <v>131</v>
      </c>
      <c r="BM427" s="216" t="s">
        <v>535</v>
      </c>
    </row>
    <row r="428" spans="1:65" s="2" customFormat="1" ht="19.5">
      <c r="A428" s="34"/>
      <c r="B428" s="35"/>
      <c r="C428" s="36"/>
      <c r="D428" s="218" t="s">
        <v>133</v>
      </c>
      <c r="E428" s="36"/>
      <c r="F428" s="219" t="s">
        <v>536</v>
      </c>
      <c r="G428" s="36"/>
      <c r="H428" s="36"/>
      <c r="I428" s="115"/>
      <c r="J428" s="36"/>
      <c r="K428" s="36"/>
      <c r="L428" s="39"/>
      <c r="M428" s="220"/>
      <c r="N428" s="221"/>
      <c r="O428" s="71"/>
      <c r="P428" s="71"/>
      <c r="Q428" s="71"/>
      <c r="R428" s="71"/>
      <c r="S428" s="71"/>
      <c r="T428" s="72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133</v>
      </c>
      <c r="AU428" s="17" t="s">
        <v>87</v>
      </c>
    </row>
    <row r="429" spans="1:65" s="13" customFormat="1" ht="11.25">
      <c r="B429" s="222"/>
      <c r="C429" s="223"/>
      <c r="D429" s="218" t="s">
        <v>135</v>
      </c>
      <c r="E429" s="224" t="s">
        <v>1</v>
      </c>
      <c r="F429" s="225" t="s">
        <v>537</v>
      </c>
      <c r="G429" s="223"/>
      <c r="H429" s="224" t="s">
        <v>1</v>
      </c>
      <c r="I429" s="226"/>
      <c r="J429" s="223"/>
      <c r="K429" s="223"/>
      <c r="L429" s="227"/>
      <c r="M429" s="228"/>
      <c r="N429" s="229"/>
      <c r="O429" s="229"/>
      <c r="P429" s="229"/>
      <c r="Q429" s="229"/>
      <c r="R429" s="229"/>
      <c r="S429" s="229"/>
      <c r="T429" s="230"/>
      <c r="AT429" s="231" t="s">
        <v>135</v>
      </c>
      <c r="AU429" s="231" t="s">
        <v>87</v>
      </c>
      <c r="AV429" s="13" t="s">
        <v>85</v>
      </c>
      <c r="AW429" s="13" t="s">
        <v>33</v>
      </c>
      <c r="AX429" s="13" t="s">
        <v>77</v>
      </c>
      <c r="AY429" s="231" t="s">
        <v>125</v>
      </c>
    </row>
    <row r="430" spans="1:65" s="13" customFormat="1" ht="11.25">
      <c r="B430" s="222"/>
      <c r="C430" s="223"/>
      <c r="D430" s="218" t="s">
        <v>135</v>
      </c>
      <c r="E430" s="224" t="s">
        <v>1</v>
      </c>
      <c r="F430" s="225" t="s">
        <v>538</v>
      </c>
      <c r="G430" s="223"/>
      <c r="H430" s="224" t="s">
        <v>1</v>
      </c>
      <c r="I430" s="226"/>
      <c r="J430" s="223"/>
      <c r="K430" s="223"/>
      <c r="L430" s="227"/>
      <c r="M430" s="228"/>
      <c r="N430" s="229"/>
      <c r="O430" s="229"/>
      <c r="P430" s="229"/>
      <c r="Q430" s="229"/>
      <c r="R430" s="229"/>
      <c r="S430" s="229"/>
      <c r="T430" s="230"/>
      <c r="AT430" s="231" t="s">
        <v>135</v>
      </c>
      <c r="AU430" s="231" t="s">
        <v>87</v>
      </c>
      <c r="AV430" s="13" t="s">
        <v>85</v>
      </c>
      <c r="AW430" s="13" t="s">
        <v>33</v>
      </c>
      <c r="AX430" s="13" t="s">
        <v>77</v>
      </c>
      <c r="AY430" s="231" t="s">
        <v>125</v>
      </c>
    </row>
    <row r="431" spans="1:65" s="14" customFormat="1" ht="11.25">
      <c r="B431" s="232"/>
      <c r="C431" s="233"/>
      <c r="D431" s="218" t="s">
        <v>135</v>
      </c>
      <c r="E431" s="234" t="s">
        <v>1</v>
      </c>
      <c r="F431" s="235" t="s">
        <v>539</v>
      </c>
      <c r="G431" s="233"/>
      <c r="H431" s="236">
        <v>748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135</v>
      </c>
      <c r="AU431" s="242" t="s">
        <v>87</v>
      </c>
      <c r="AV431" s="14" t="s">
        <v>87</v>
      </c>
      <c r="AW431" s="14" t="s">
        <v>33</v>
      </c>
      <c r="AX431" s="14" t="s">
        <v>85</v>
      </c>
      <c r="AY431" s="242" t="s">
        <v>125</v>
      </c>
    </row>
    <row r="432" spans="1:65" s="12" customFormat="1" ht="22.9" customHeight="1">
      <c r="B432" s="188"/>
      <c r="C432" s="189"/>
      <c r="D432" s="190" t="s">
        <v>76</v>
      </c>
      <c r="E432" s="202" t="s">
        <v>188</v>
      </c>
      <c r="F432" s="202" t="s">
        <v>540</v>
      </c>
      <c r="G432" s="189"/>
      <c r="H432" s="189"/>
      <c r="I432" s="192"/>
      <c r="J432" s="203">
        <f>BK432</f>
        <v>0</v>
      </c>
      <c r="K432" s="189"/>
      <c r="L432" s="194"/>
      <c r="M432" s="195"/>
      <c r="N432" s="196"/>
      <c r="O432" s="196"/>
      <c r="P432" s="197">
        <f>SUM(P433:P487)</f>
        <v>0</v>
      </c>
      <c r="Q432" s="196"/>
      <c r="R432" s="197">
        <f>SUM(R433:R487)</f>
        <v>33.600557000000002</v>
      </c>
      <c r="S432" s="196"/>
      <c r="T432" s="198">
        <f>SUM(T433:T487)</f>
        <v>0</v>
      </c>
      <c r="AR432" s="199" t="s">
        <v>85</v>
      </c>
      <c r="AT432" s="200" t="s">
        <v>76</v>
      </c>
      <c r="AU432" s="200" t="s">
        <v>85</v>
      </c>
      <c r="AY432" s="199" t="s">
        <v>125</v>
      </c>
      <c r="BK432" s="201">
        <f>SUM(BK433:BK487)</f>
        <v>0</v>
      </c>
    </row>
    <row r="433" spans="1:65" s="2" customFormat="1" ht="16.5" customHeight="1">
      <c r="A433" s="34"/>
      <c r="B433" s="35"/>
      <c r="C433" s="204" t="s">
        <v>541</v>
      </c>
      <c r="D433" s="204" t="s">
        <v>127</v>
      </c>
      <c r="E433" s="205" t="s">
        <v>542</v>
      </c>
      <c r="F433" s="206" t="s">
        <v>543</v>
      </c>
      <c r="G433" s="207" t="s">
        <v>544</v>
      </c>
      <c r="H433" s="208">
        <v>15</v>
      </c>
      <c r="I433" s="209"/>
      <c r="J433" s="210">
        <f>ROUND(I433*H433,2)</f>
        <v>0</v>
      </c>
      <c r="K433" s="211"/>
      <c r="L433" s="39"/>
      <c r="M433" s="212" t="s">
        <v>1</v>
      </c>
      <c r="N433" s="213" t="s">
        <v>42</v>
      </c>
      <c r="O433" s="71"/>
      <c r="P433" s="214">
        <f>O433*H433</f>
        <v>0</v>
      </c>
      <c r="Q433" s="214">
        <v>3.1800000000000001E-3</v>
      </c>
      <c r="R433" s="214">
        <f>Q433*H433</f>
        <v>4.7699999999999999E-2</v>
      </c>
      <c r="S433" s="214">
        <v>0</v>
      </c>
      <c r="T433" s="215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16" t="s">
        <v>131</v>
      </c>
      <c r="AT433" s="216" t="s">
        <v>127</v>
      </c>
      <c r="AU433" s="216" t="s">
        <v>87</v>
      </c>
      <c r="AY433" s="17" t="s">
        <v>125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7" t="s">
        <v>85</v>
      </c>
      <c r="BK433" s="217">
        <f>ROUND(I433*H433,2)</f>
        <v>0</v>
      </c>
      <c r="BL433" s="17" t="s">
        <v>131</v>
      </c>
      <c r="BM433" s="216" t="s">
        <v>545</v>
      </c>
    </row>
    <row r="434" spans="1:65" s="2" customFormat="1" ht="19.5">
      <c r="A434" s="34"/>
      <c r="B434" s="35"/>
      <c r="C434" s="36"/>
      <c r="D434" s="218" t="s">
        <v>133</v>
      </c>
      <c r="E434" s="36"/>
      <c r="F434" s="219" t="s">
        <v>546</v>
      </c>
      <c r="G434" s="36"/>
      <c r="H434" s="36"/>
      <c r="I434" s="115"/>
      <c r="J434" s="36"/>
      <c r="K434" s="36"/>
      <c r="L434" s="39"/>
      <c r="M434" s="220"/>
      <c r="N434" s="221"/>
      <c r="O434" s="71"/>
      <c r="P434" s="71"/>
      <c r="Q434" s="71"/>
      <c r="R434" s="71"/>
      <c r="S434" s="71"/>
      <c r="T434" s="72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133</v>
      </c>
      <c r="AU434" s="17" t="s">
        <v>87</v>
      </c>
    </row>
    <row r="435" spans="1:65" s="13" customFormat="1" ht="11.25">
      <c r="B435" s="222"/>
      <c r="C435" s="223"/>
      <c r="D435" s="218" t="s">
        <v>135</v>
      </c>
      <c r="E435" s="224" t="s">
        <v>1</v>
      </c>
      <c r="F435" s="225" t="s">
        <v>547</v>
      </c>
      <c r="G435" s="223"/>
      <c r="H435" s="224" t="s">
        <v>1</v>
      </c>
      <c r="I435" s="226"/>
      <c r="J435" s="223"/>
      <c r="K435" s="223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135</v>
      </c>
      <c r="AU435" s="231" t="s">
        <v>87</v>
      </c>
      <c r="AV435" s="13" t="s">
        <v>85</v>
      </c>
      <c r="AW435" s="13" t="s">
        <v>33</v>
      </c>
      <c r="AX435" s="13" t="s">
        <v>77</v>
      </c>
      <c r="AY435" s="231" t="s">
        <v>125</v>
      </c>
    </row>
    <row r="436" spans="1:65" s="14" customFormat="1" ht="11.25">
      <c r="B436" s="232"/>
      <c r="C436" s="233"/>
      <c r="D436" s="218" t="s">
        <v>135</v>
      </c>
      <c r="E436" s="234" t="s">
        <v>1</v>
      </c>
      <c r="F436" s="235" t="s">
        <v>8</v>
      </c>
      <c r="G436" s="233"/>
      <c r="H436" s="236">
        <v>15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AT436" s="242" t="s">
        <v>135</v>
      </c>
      <c r="AU436" s="242" t="s">
        <v>87</v>
      </c>
      <c r="AV436" s="14" t="s">
        <v>87</v>
      </c>
      <c r="AW436" s="14" t="s">
        <v>33</v>
      </c>
      <c r="AX436" s="14" t="s">
        <v>85</v>
      </c>
      <c r="AY436" s="242" t="s">
        <v>125</v>
      </c>
    </row>
    <row r="437" spans="1:65" s="2" customFormat="1" ht="21.75" customHeight="1">
      <c r="A437" s="34"/>
      <c r="B437" s="35"/>
      <c r="C437" s="254" t="s">
        <v>548</v>
      </c>
      <c r="D437" s="254" t="s">
        <v>321</v>
      </c>
      <c r="E437" s="255" t="s">
        <v>549</v>
      </c>
      <c r="F437" s="256" t="s">
        <v>550</v>
      </c>
      <c r="G437" s="257" t="s">
        <v>544</v>
      </c>
      <c r="H437" s="258">
        <v>15</v>
      </c>
      <c r="I437" s="259"/>
      <c r="J437" s="260">
        <f>ROUND(I437*H437,2)</f>
        <v>0</v>
      </c>
      <c r="K437" s="261"/>
      <c r="L437" s="262"/>
      <c r="M437" s="263" t="s">
        <v>1</v>
      </c>
      <c r="N437" s="264" t="s">
        <v>42</v>
      </c>
      <c r="O437" s="71"/>
      <c r="P437" s="214">
        <f>O437*H437</f>
        <v>0</v>
      </c>
      <c r="Q437" s="214">
        <v>0</v>
      </c>
      <c r="R437" s="214">
        <f>Q437*H437</f>
        <v>0</v>
      </c>
      <c r="S437" s="214">
        <v>0</v>
      </c>
      <c r="T437" s="215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16" t="s">
        <v>188</v>
      </c>
      <c r="AT437" s="216" t="s">
        <v>321</v>
      </c>
      <c r="AU437" s="216" t="s">
        <v>87</v>
      </c>
      <c r="AY437" s="17" t="s">
        <v>125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7" t="s">
        <v>85</v>
      </c>
      <c r="BK437" s="217">
        <f>ROUND(I437*H437,2)</f>
        <v>0</v>
      </c>
      <c r="BL437" s="17" t="s">
        <v>131</v>
      </c>
      <c r="BM437" s="216" t="s">
        <v>551</v>
      </c>
    </row>
    <row r="438" spans="1:65" s="2" customFormat="1" ht="11.25">
      <c r="A438" s="34"/>
      <c r="B438" s="35"/>
      <c r="C438" s="36"/>
      <c r="D438" s="218" t="s">
        <v>133</v>
      </c>
      <c r="E438" s="36"/>
      <c r="F438" s="219" t="s">
        <v>550</v>
      </c>
      <c r="G438" s="36"/>
      <c r="H438" s="36"/>
      <c r="I438" s="115"/>
      <c r="J438" s="36"/>
      <c r="K438" s="36"/>
      <c r="L438" s="39"/>
      <c r="M438" s="220"/>
      <c r="N438" s="221"/>
      <c r="O438" s="71"/>
      <c r="P438" s="71"/>
      <c r="Q438" s="71"/>
      <c r="R438" s="71"/>
      <c r="S438" s="71"/>
      <c r="T438" s="72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133</v>
      </c>
      <c r="AU438" s="17" t="s">
        <v>87</v>
      </c>
    </row>
    <row r="439" spans="1:65" s="13" customFormat="1" ht="22.5">
      <c r="B439" s="222"/>
      <c r="C439" s="223"/>
      <c r="D439" s="218" t="s">
        <v>135</v>
      </c>
      <c r="E439" s="224" t="s">
        <v>1</v>
      </c>
      <c r="F439" s="225" t="s">
        <v>552</v>
      </c>
      <c r="G439" s="223"/>
      <c r="H439" s="224" t="s">
        <v>1</v>
      </c>
      <c r="I439" s="226"/>
      <c r="J439" s="223"/>
      <c r="K439" s="223"/>
      <c r="L439" s="227"/>
      <c r="M439" s="228"/>
      <c r="N439" s="229"/>
      <c r="O439" s="229"/>
      <c r="P439" s="229"/>
      <c r="Q439" s="229"/>
      <c r="R439" s="229"/>
      <c r="S439" s="229"/>
      <c r="T439" s="230"/>
      <c r="AT439" s="231" t="s">
        <v>135</v>
      </c>
      <c r="AU439" s="231" t="s">
        <v>87</v>
      </c>
      <c r="AV439" s="13" t="s">
        <v>85</v>
      </c>
      <c r="AW439" s="13" t="s">
        <v>33</v>
      </c>
      <c r="AX439" s="13" t="s">
        <v>77</v>
      </c>
      <c r="AY439" s="231" t="s">
        <v>125</v>
      </c>
    </row>
    <row r="440" spans="1:65" s="14" customFormat="1" ht="11.25">
      <c r="B440" s="232"/>
      <c r="C440" s="233"/>
      <c r="D440" s="218" t="s">
        <v>135</v>
      </c>
      <c r="E440" s="234" t="s">
        <v>1</v>
      </c>
      <c r="F440" s="235" t="s">
        <v>8</v>
      </c>
      <c r="G440" s="233"/>
      <c r="H440" s="236">
        <v>15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AT440" s="242" t="s">
        <v>135</v>
      </c>
      <c r="AU440" s="242" t="s">
        <v>87</v>
      </c>
      <c r="AV440" s="14" t="s">
        <v>87</v>
      </c>
      <c r="AW440" s="14" t="s">
        <v>33</v>
      </c>
      <c r="AX440" s="14" t="s">
        <v>85</v>
      </c>
      <c r="AY440" s="242" t="s">
        <v>125</v>
      </c>
    </row>
    <row r="441" spans="1:65" s="2" customFormat="1" ht="21.75" customHeight="1">
      <c r="A441" s="34"/>
      <c r="B441" s="35"/>
      <c r="C441" s="204" t="s">
        <v>553</v>
      </c>
      <c r="D441" s="204" t="s">
        <v>127</v>
      </c>
      <c r="E441" s="205" t="s">
        <v>554</v>
      </c>
      <c r="F441" s="206" t="s">
        <v>555</v>
      </c>
      <c r="G441" s="207" t="s">
        <v>219</v>
      </c>
      <c r="H441" s="208">
        <v>46.1</v>
      </c>
      <c r="I441" s="209"/>
      <c r="J441" s="210">
        <f>ROUND(I441*H441,2)</f>
        <v>0</v>
      </c>
      <c r="K441" s="211"/>
      <c r="L441" s="39"/>
      <c r="M441" s="212" t="s">
        <v>1</v>
      </c>
      <c r="N441" s="213" t="s">
        <v>42</v>
      </c>
      <c r="O441" s="71"/>
      <c r="P441" s="214">
        <f>O441*H441</f>
        <v>0</v>
      </c>
      <c r="Q441" s="214">
        <v>4.2700000000000004E-3</v>
      </c>
      <c r="R441" s="214">
        <f>Q441*H441</f>
        <v>0.19684700000000002</v>
      </c>
      <c r="S441" s="214">
        <v>0</v>
      </c>
      <c r="T441" s="215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16" t="s">
        <v>131</v>
      </c>
      <c r="AT441" s="216" t="s">
        <v>127</v>
      </c>
      <c r="AU441" s="216" t="s">
        <v>87</v>
      </c>
      <c r="AY441" s="17" t="s">
        <v>125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7" t="s">
        <v>85</v>
      </c>
      <c r="BK441" s="217">
        <f>ROUND(I441*H441,2)</f>
        <v>0</v>
      </c>
      <c r="BL441" s="17" t="s">
        <v>131</v>
      </c>
      <c r="BM441" s="216" t="s">
        <v>556</v>
      </c>
    </row>
    <row r="442" spans="1:65" s="2" customFormat="1" ht="29.25">
      <c r="A442" s="34"/>
      <c r="B442" s="35"/>
      <c r="C442" s="36"/>
      <c r="D442" s="218" t="s">
        <v>133</v>
      </c>
      <c r="E442" s="36"/>
      <c r="F442" s="219" t="s">
        <v>557</v>
      </c>
      <c r="G442" s="36"/>
      <c r="H442" s="36"/>
      <c r="I442" s="115"/>
      <c r="J442" s="36"/>
      <c r="K442" s="36"/>
      <c r="L442" s="39"/>
      <c r="M442" s="220"/>
      <c r="N442" s="221"/>
      <c r="O442" s="71"/>
      <c r="P442" s="71"/>
      <c r="Q442" s="71"/>
      <c r="R442" s="71"/>
      <c r="S442" s="71"/>
      <c r="T442" s="72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7" t="s">
        <v>133</v>
      </c>
      <c r="AU442" s="17" t="s">
        <v>87</v>
      </c>
    </row>
    <row r="443" spans="1:65" s="2" customFormat="1" ht="21.75" customHeight="1">
      <c r="A443" s="34"/>
      <c r="B443" s="35"/>
      <c r="C443" s="204" t="s">
        <v>558</v>
      </c>
      <c r="D443" s="204" t="s">
        <v>127</v>
      </c>
      <c r="E443" s="205" t="s">
        <v>559</v>
      </c>
      <c r="F443" s="206" t="s">
        <v>560</v>
      </c>
      <c r="G443" s="207" t="s">
        <v>544</v>
      </c>
      <c r="H443" s="208">
        <v>24</v>
      </c>
      <c r="I443" s="209"/>
      <c r="J443" s="210">
        <f>ROUND(I443*H443,2)</f>
        <v>0</v>
      </c>
      <c r="K443" s="211"/>
      <c r="L443" s="39"/>
      <c r="M443" s="212" t="s">
        <v>1</v>
      </c>
      <c r="N443" s="213" t="s">
        <v>42</v>
      </c>
      <c r="O443" s="71"/>
      <c r="P443" s="214">
        <f>O443*H443</f>
        <v>0</v>
      </c>
      <c r="Q443" s="214">
        <v>0</v>
      </c>
      <c r="R443" s="214">
        <f>Q443*H443</f>
        <v>0</v>
      </c>
      <c r="S443" s="214">
        <v>0</v>
      </c>
      <c r="T443" s="215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16" t="s">
        <v>131</v>
      </c>
      <c r="AT443" s="216" t="s">
        <v>127</v>
      </c>
      <c r="AU443" s="216" t="s">
        <v>87</v>
      </c>
      <c r="AY443" s="17" t="s">
        <v>125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7" t="s">
        <v>85</v>
      </c>
      <c r="BK443" s="217">
        <f>ROUND(I443*H443,2)</f>
        <v>0</v>
      </c>
      <c r="BL443" s="17" t="s">
        <v>131</v>
      </c>
      <c r="BM443" s="216" t="s">
        <v>561</v>
      </c>
    </row>
    <row r="444" spans="1:65" s="2" customFormat="1" ht="19.5">
      <c r="A444" s="34"/>
      <c r="B444" s="35"/>
      <c r="C444" s="36"/>
      <c r="D444" s="218" t="s">
        <v>133</v>
      </c>
      <c r="E444" s="36"/>
      <c r="F444" s="219" t="s">
        <v>562</v>
      </c>
      <c r="G444" s="36"/>
      <c r="H444" s="36"/>
      <c r="I444" s="115"/>
      <c r="J444" s="36"/>
      <c r="K444" s="36"/>
      <c r="L444" s="39"/>
      <c r="M444" s="220"/>
      <c r="N444" s="221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133</v>
      </c>
      <c r="AU444" s="17" t="s">
        <v>87</v>
      </c>
    </row>
    <row r="445" spans="1:65" s="13" customFormat="1" ht="22.5">
      <c r="B445" s="222"/>
      <c r="C445" s="223"/>
      <c r="D445" s="218" t="s">
        <v>135</v>
      </c>
      <c r="E445" s="224" t="s">
        <v>1</v>
      </c>
      <c r="F445" s="225" t="s">
        <v>563</v>
      </c>
      <c r="G445" s="223"/>
      <c r="H445" s="224" t="s">
        <v>1</v>
      </c>
      <c r="I445" s="226"/>
      <c r="J445" s="223"/>
      <c r="K445" s="223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135</v>
      </c>
      <c r="AU445" s="231" t="s">
        <v>87</v>
      </c>
      <c r="AV445" s="13" t="s">
        <v>85</v>
      </c>
      <c r="AW445" s="13" t="s">
        <v>33</v>
      </c>
      <c r="AX445" s="13" t="s">
        <v>77</v>
      </c>
      <c r="AY445" s="231" t="s">
        <v>125</v>
      </c>
    </row>
    <row r="446" spans="1:65" s="14" customFormat="1" ht="11.25">
      <c r="B446" s="232"/>
      <c r="C446" s="233"/>
      <c r="D446" s="218" t="s">
        <v>135</v>
      </c>
      <c r="E446" s="234" t="s">
        <v>1</v>
      </c>
      <c r="F446" s="235" t="s">
        <v>564</v>
      </c>
      <c r="G446" s="233"/>
      <c r="H446" s="236">
        <v>24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AT446" s="242" t="s">
        <v>135</v>
      </c>
      <c r="AU446" s="242" t="s">
        <v>87</v>
      </c>
      <c r="AV446" s="14" t="s">
        <v>87</v>
      </c>
      <c r="AW446" s="14" t="s">
        <v>33</v>
      </c>
      <c r="AX446" s="14" t="s">
        <v>85</v>
      </c>
      <c r="AY446" s="242" t="s">
        <v>125</v>
      </c>
    </row>
    <row r="447" spans="1:65" s="2" customFormat="1" ht="16.5" customHeight="1">
      <c r="A447" s="34"/>
      <c r="B447" s="35"/>
      <c r="C447" s="254" t="s">
        <v>565</v>
      </c>
      <c r="D447" s="254" t="s">
        <v>321</v>
      </c>
      <c r="E447" s="255" t="s">
        <v>566</v>
      </c>
      <c r="F447" s="256" t="s">
        <v>567</v>
      </c>
      <c r="G447" s="257" t="s">
        <v>544</v>
      </c>
      <c r="H447" s="258">
        <v>12</v>
      </c>
      <c r="I447" s="259"/>
      <c r="J447" s="260">
        <f>ROUND(I447*H447,2)</f>
        <v>0</v>
      </c>
      <c r="K447" s="261"/>
      <c r="L447" s="262"/>
      <c r="M447" s="263" t="s">
        <v>1</v>
      </c>
      <c r="N447" s="264" t="s">
        <v>42</v>
      </c>
      <c r="O447" s="71"/>
      <c r="P447" s="214">
        <f>O447*H447</f>
        <v>0</v>
      </c>
      <c r="Q447" s="214">
        <v>2.3000000000000001E-4</v>
      </c>
      <c r="R447" s="214">
        <f>Q447*H447</f>
        <v>2.7600000000000003E-3</v>
      </c>
      <c r="S447" s="214">
        <v>0</v>
      </c>
      <c r="T447" s="215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216" t="s">
        <v>188</v>
      </c>
      <c r="AT447" s="216" t="s">
        <v>321</v>
      </c>
      <c r="AU447" s="216" t="s">
        <v>87</v>
      </c>
      <c r="AY447" s="17" t="s">
        <v>125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7" t="s">
        <v>85</v>
      </c>
      <c r="BK447" s="217">
        <f>ROUND(I447*H447,2)</f>
        <v>0</v>
      </c>
      <c r="BL447" s="17" t="s">
        <v>131</v>
      </c>
      <c r="BM447" s="216" t="s">
        <v>568</v>
      </c>
    </row>
    <row r="448" spans="1:65" s="2" customFormat="1" ht="11.25">
      <c r="A448" s="34"/>
      <c r="B448" s="35"/>
      <c r="C448" s="36"/>
      <c r="D448" s="218" t="s">
        <v>133</v>
      </c>
      <c r="E448" s="36"/>
      <c r="F448" s="219" t="s">
        <v>567</v>
      </c>
      <c r="G448" s="36"/>
      <c r="H448" s="36"/>
      <c r="I448" s="115"/>
      <c r="J448" s="36"/>
      <c r="K448" s="36"/>
      <c r="L448" s="39"/>
      <c r="M448" s="220"/>
      <c r="N448" s="221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133</v>
      </c>
      <c r="AU448" s="17" t="s">
        <v>87</v>
      </c>
    </row>
    <row r="449" spans="1:65" s="2" customFormat="1" ht="16.5" customHeight="1">
      <c r="A449" s="34"/>
      <c r="B449" s="35"/>
      <c r="C449" s="254" t="s">
        <v>569</v>
      </c>
      <c r="D449" s="254" t="s">
        <v>321</v>
      </c>
      <c r="E449" s="255" t="s">
        <v>570</v>
      </c>
      <c r="F449" s="256" t="s">
        <v>571</v>
      </c>
      <c r="G449" s="257" t="s">
        <v>544</v>
      </c>
      <c r="H449" s="258">
        <v>12</v>
      </c>
      <c r="I449" s="259"/>
      <c r="J449" s="260">
        <f>ROUND(I449*H449,2)</f>
        <v>0</v>
      </c>
      <c r="K449" s="261"/>
      <c r="L449" s="262"/>
      <c r="M449" s="263" t="s">
        <v>1</v>
      </c>
      <c r="N449" s="264" t="s">
        <v>42</v>
      </c>
      <c r="O449" s="71"/>
      <c r="P449" s="214">
        <f>O449*H449</f>
        <v>0</v>
      </c>
      <c r="Q449" s="214">
        <v>3.0000000000000001E-5</v>
      </c>
      <c r="R449" s="214">
        <f>Q449*H449</f>
        <v>3.6000000000000002E-4</v>
      </c>
      <c r="S449" s="214">
        <v>0</v>
      </c>
      <c r="T449" s="215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16" t="s">
        <v>188</v>
      </c>
      <c r="AT449" s="216" t="s">
        <v>321</v>
      </c>
      <c r="AU449" s="216" t="s">
        <v>87</v>
      </c>
      <c r="AY449" s="17" t="s">
        <v>125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7" t="s">
        <v>85</v>
      </c>
      <c r="BK449" s="217">
        <f>ROUND(I449*H449,2)</f>
        <v>0</v>
      </c>
      <c r="BL449" s="17" t="s">
        <v>131</v>
      </c>
      <c r="BM449" s="216" t="s">
        <v>572</v>
      </c>
    </row>
    <row r="450" spans="1:65" s="2" customFormat="1" ht="11.25">
      <c r="A450" s="34"/>
      <c r="B450" s="35"/>
      <c r="C450" s="36"/>
      <c r="D450" s="218" t="s">
        <v>133</v>
      </c>
      <c r="E450" s="36"/>
      <c r="F450" s="219" t="s">
        <v>571</v>
      </c>
      <c r="G450" s="36"/>
      <c r="H450" s="36"/>
      <c r="I450" s="115"/>
      <c r="J450" s="36"/>
      <c r="K450" s="36"/>
      <c r="L450" s="39"/>
      <c r="M450" s="220"/>
      <c r="N450" s="221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133</v>
      </c>
      <c r="AU450" s="17" t="s">
        <v>87</v>
      </c>
    </row>
    <row r="451" spans="1:65" s="2" customFormat="1" ht="21.75" customHeight="1">
      <c r="A451" s="34"/>
      <c r="B451" s="35"/>
      <c r="C451" s="204" t="s">
        <v>573</v>
      </c>
      <c r="D451" s="204" t="s">
        <v>127</v>
      </c>
      <c r="E451" s="205" t="s">
        <v>574</v>
      </c>
      <c r="F451" s="206" t="s">
        <v>575</v>
      </c>
      <c r="G451" s="207" t="s">
        <v>544</v>
      </c>
      <c r="H451" s="208">
        <v>45</v>
      </c>
      <c r="I451" s="209"/>
      <c r="J451" s="210">
        <f>ROUND(I451*H451,2)</f>
        <v>0</v>
      </c>
      <c r="K451" s="211"/>
      <c r="L451" s="39"/>
      <c r="M451" s="212" t="s">
        <v>1</v>
      </c>
      <c r="N451" s="213" t="s">
        <v>42</v>
      </c>
      <c r="O451" s="71"/>
      <c r="P451" s="214">
        <f>O451*H451</f>
        <v>0</v>
      </c>
      <c r="Q451" s="214">
        <v>1.0000000000000001E-5</v>
      </c>
      <c r="R451" s="214">
        <f>Q451*H451</f>
        <v>4.5000000000000004E-4</v>
      </c>
      <c r="S451" s="214">
        <v>0</v>
      </c>
      <c r="T451" s="215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16" t="s">
        <v>131</v>
      </c>
      <c r="AT451" s="216" t="s">
        <v>127</v>
      </c>
      <c r="AU451" s="216" t="s">
        <v>87</v>
      </c>
      <c r="AY451" s="17" t="s">
        <v>125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7" t="s">
        <v>85</v>
      </c>
      <c r="BK451" s="217">
        <f>ROUND(I451*H451,2)</f>
        <v>0</v>
      </c>
      <c r="BL451" s="17" t="s">
        <v>131</v>
      </c>
      <c r="BM451" s="216" t="s">
        <v>576</v>
      </c>
    </row>
    <row r="452" spans="1:65" s="2" customFormat="1" ht="19.5">
      <c r="A452" s="34"/>
      <c r="B452" s="35"/>
      <c r="C452" s="36"/>
      <c r="D452" s="218" t="s">
        <v>133</v>
      </c>
      <c r="E452" s="36"/>
      <c r="F452" s="219" t="s">
        <v>577</v>
      </c>
      <c r="G452" s="36"/>
      <c r="H452" s="36"/>
      <c r="I452" s="115"/>
      <c r="J452" s="36"/>
      <c r="K452" s="36"/>
      <c r="L452" s="39"/>
      <c r="M452" s="220"/>
      <c r="N452" s="221"/>
      <c r="O452" s="71"/>
      <c r="P452" s="71"/>
      <c r="Q452" s="71"/>
      <c r="R452" s="71"/>
      <c r="S452" s="71"/>
      <c r="T452" s="72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7" t="s">
        <v>133</v>
      </c>
      <c r="AU452" s="17" t="s">
        <v>87</v>
      </c>
    </row>
    <row r="453" spans="1:65" s="2" customFormat="1" ht="16.5" customHeight="1">
      <c r="A453" s="34"/>
      <c r="B453" s="35"/>
      <c r="C453" s="254" t="s">
        <v>578</v>
      </c>
      <c r="D453" s="254" t="s">
        <v>321</v>
      </c>
      <c r="E453" s="255" t="s">
        <v>579</v>
      </c>
      <c r="F453" s="256" t="s">
        <v>580</v>
      </c>
      <c r="G453" s="257" t="s">
        <v>544</v>
      </c>
      <c r="H453" s="258">
        <v>15</v>
      </c>
      <c r="I453" s="259"/>
      <c r="J453" s="260">
        <f>ROUND(I453*H453,2)</f>
        <v>0</v>
      </c>
      <c r="K453" s="261"/>
      <c r="L453" s="262"/>
      <c r="M453" s="263" t="s">
        <v>1</v>
      </c>
      <c r="N453" s="264" t="s">
        <v>42</v>
      </c>
      <c r="O453" s="71"/>
      <c r="P453" s="214">
        <f>O453*H453</f>
        <v>0</v>
      </c>
      <c r="Q453" s="214">
        <v>1.1000000000000001E-3</v>
      </c>
      <c r="R453" s="214">
        <f>Q453*H453</f>
        <v>1.6500000000000001E-2</v>
      </c>
      <c r="S453" s="214">
        <v>0</v>
      </c>
      <c r="T453" s="215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16" t="s">
        <v>188</v>
      </c>
      <c r="AT453" s="216" t="s">
        <v>321</v>
      </c>
      <c r="AU453" s="216" t="s">
        <v>87</v>
      </c>
      <c r="AY453" s="17" t="s">
        <v>125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7" t="s">
        <v>85</v>
      </c>
      <c r="BK453" s="217">
        <f>ROUND(I453*H453,2)</f>
        <v>0</v>
      </c>
      <c r="BL453" s="17" t="s">
        <v>131</v>
      </c>
      <c r="BM453" s="216" t="s">
        <v>581</v>
      </c>
    </row>
    <row r="454" spans="1:65" s="2" customFormat="1" ht="11.25">
      <c r="A454" s="34"/>
      <c r="B454" s="35"/>
      <c r="C454" s="36"/>
      <c r="D454" s="218" t="s">
        <v>133</v>
      </c>
      <c r="E454" s="36"/>
      <c r="F454" s="219" t="s">
        <v>580</v>
      </c>
      <c r="G454" s="36"/>
      <c r="H454" s="36"/>
      <c r="I454" s="115"/>
      <c r="J454" s="36"/>
      <c r="K454" s="36"/>
      <c r="L454" s="39"/>
      <c r="M454" s="220"/>
      <c r="N454" s="221"/>
      <c r="O454" s="71"/>
      <c r="P454" s="71"/>
      <c r="Q454" s="71"/>
      <c r="R454" s="71"/>
      <c r="S454" s="71"/>
      <c r="T454" s="72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133</v>
      </c>
      <c r="AU454" s="17" t="s">
        <v>87</v>
      </c>
    </row>
    <row r="455" spans="1:65" s="2" customFormat="1" ht="21.75" customHeight="1">
      <c r="A455" s="34"/>
      <c r="B455" s="35"/>
      <c r="C455" s="254" t="s">
        <v>582</v>
      </c>
      <c r="D455" s="254" t="s">
        <v>321</v>
      </c>
      <c r="E455" s="255" t="s">
        <v>583</v>
      </c>
      <c r="F455" s="256" t="s">
        <v>584</v>
      </c>
      <c r="G455" s="257" t="s">
        <v>544</v>
      </c>
      <c r="H455" s="258">
        <v>15</v>
      </c>
      <c r="I455" s="259"/>
      <c r="J455" s="260">
        <f>ROUND(I455*H455,2)</f>
        <v>0</v>
      </c>
      <c r="K455" s="261"/>
      <c r="L455" s="262"/>
      <c r="M455" s="263" t="s">
        <v>1</v>
      </c>
      <c r="N455" s="264" t="s">
        <v>42</v>
      </c>
      <c r="O455" s="71"/>
      <c r="P455" s="214">
        <f>O455*H455</f>
        <v>0</v>
      </c>
      <c r="Q455" s="214">
        <v>9.1E-4</v>
      </c>
      <c r="R455" s="214">
        <f>Q455*H455</f>
        <v>1.3650000000000001E-2</v>
      </c>
      <c r="S455" s="214">
        <v>0</v>
      </c>
      <c r="T455" s="215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16" t="s">
        <v>188</v>
      </c>
      <c r="AT455" s="216" t="s">
        <v>321</v>
      </c>
      <c r="AU455" s="216" t="s">
        <v>87</v>
      </c>
      <c r="AY455" s="17" t="s">
        <v>125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7" t="s">
        <v>85</v>
      </c>
      <c r="BK455" s="217">
        <f>ROUND(I455*H455,2)</f>
        <v>0</v>
      </c>
      <c r="BL455" s="17" t="s">
        <v>131</v>
      </c>
      <c r="BM455" s="216" t="s">
        <v>585</v>
      </c>
    </row>
    <row r="456" spans="1:65" s="2" customFormat="1" ht="11.25">
      <c r="A456" s="34"/>
      <c r="B456" s="35"/>
      <c r="C456" s="36"/>
      <c r="D456" s="218" t="s">
        <v>133</v>
      </c>
      <c r="E456" s="36"/>
      <c r="F456" s="219" t="s">
        <v>584</v>
      </c>
      <c r="G456" s="36"/>
      <c r="H456" s="36"/>
      <c r="I456" s="115"/>
      <c r="J456" s="36"/>
      <c r="K456" s="36"/>
      <c r="L456" s="39"/>
      <c r="M456" s="220"/>
      <c r="N456" s="221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133</v>
      </c>
      <c r="AU456" s="17" t="s">
        <v>87</v>
      </c>
    </row>
    <row r="457" spans="1:65" s="2" customFormat="1" ht="16.5" customHeight="1">
      <c r="A457" s="34"/>
      <c r="B457" s="35"/>
      <c r="C457" s="254" t="s">
        <v>586</v>
      </c>
      <c r="D457" s="254" t="s">
        <v>321</v>
      </c>
      <c r="E457" s="255" t="s">
        <v>587</v>
      </c>
      <c r="F457" s="256" t="s">
        <v>588</v>
      </c>
      <c r="G457" s="257" t="s">
        <v>544</v>
      </c>
      <c r="H457" s="258">
        <v>15</v>
      </c>
      <c r="I457" s="259"/>
      <c r="J457" s="260">
        <f>ROUND(I457*H457,2)</f>
        <v>0</v>
      </c>
      <c r="K457" s="261"/>
      <c r="L457" s="262"/>
      <c r="M457" s="263" t="s">
        <v>1</v>
      </c>
      <c r="N457" s="264" t="s">
        <v>42</v>
      </c>
      <c r="O457" s="71"/>
      <c r="P457" s="214">
        <f>O457*H457</f>
        <v>0</v>
      </c>
      <c r="Q457" s="214">
        <v>1.25E-3</v>
      </c>
      <c r="R457" s="214">
        <f>Q457*H457</f>
        <v>1.8749999999999999E-2</v>
      </c>
      <c r="S457" s="214">
        <v>0</v>
      </c>
      <c r="T457" s="215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16" t="s">
        <v>188</v>
      </c>
      <c r="AT457" s="216" t="s">
        <v>321</v>
      </c>
      <c r="AU457" s="216" t="s">
        <v>87</v>
      </c>
      <c r="AY457" s="17" t="s">
        <v>125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7" t="s">
        <v>85</v>
      </c>
      <c r="BK457" s="217">
        <f>ROUND(I457*H457,2)</f>
        <v>0</v>
      </c>
      <c r="BL457" s="17" t="s">
        <v>131</v>
      </c>
      <c r="BM457" s="216" t="s">
        <v>589</v>
      </c>
    </row>
    <row r="458" spans="1:65" s="2" customFormat="1" ht="11.25">
      <c r="A458" s="34"/>
      <c r="B458" s="35"/>
      <c r="C458" s="36"/>
      <c r="D458" s="218" t="s">
        <v>133</v>
      </c>
      <c r="E458" s="36"/>
      <c r="F458" s="219" t="s">
        <v>588</v>
      </c>
      <c r="G458" s="36"/>
      <c r="H458" s="36"/>
      <c r="I458" s="115"/>
      <c r="J458" s="36"/>
      <c r="K458" s="36"/>
      <c r="L458" s="39"/>
      <c r="M458" s="220"/>
      <c r="N458" s="221"/>
      <c r="O458" s="71"/>
      <c r="P458" s="71"/>
      <c r="Q458" s="71"/>
      <c r="R458" s="71"/>
      <c r="S458" s="71"/>
      <c r="T458" s="72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133</v>
      </c>
      <c r="AU458" s="17" t="s">
        <v>87</v>
      </c>
    </row>
    <row r="459" spans="1:65" s="2" customFormat="1" ht="21.75" customHeight="1">
      <c r="A459" s="34"/>
      <c r="B459" s="35"/>
      <c r="C459" s="204" t="s">
        <v>590</v>
      </c>
      <c r="D459" s="204" t="s">
        <v>127</v>
      </c>
      <c r="E459" s="205" t="s">
        <v>591</v>
      </c>
      <c r="F459" s="206" t="s">
        <v>592</v>
      </c>
      <c r="G459" s="207" t="s">
        <v>544</v>
      </c>
      <c r="H459" s="208">
        <v>15</v>
      </c>
      <c r="I459" s="209"/>
      <c r="J459" s="210">
        <f>ROUND(I459*H459,2)</f>
        <v>0</v>
      </c>
      <c r="K459" s="211"/>
      <c r="L459" s="39"/>
      <c r="M459" s="212" t="s">
        <v>1</v>
      </c>
      <c r="N459" s="213" t="s">
        <v>42</v>
      </c>
      <c r="O459" s="71"/>
      <c r="P459" s="214">
        <f>O459*H459</f>
        <v>0</v>
      </c>
      <c r="Q459" s="214">
        <v>0.34089999999999998</v>
      </c>
      <c r="R459" s="214">
        <f>Q459*H459</f>
        <v>5.1135000000000002</v>
      </c>
      <c r="S459" s="214">
        <v>0</v>
      </c>
      <c r="T459" s="215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16" t="s">
        <v>131</v>
      </c>
      <c r="AT459" s="216" t="s">
        <v>127</v>
      </c>
      <c r="AU459" s="216" t="s">
        <v>87</v>
      </c>
      <c r="AY459" s="17" t="s">
        <v>125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7" t="s">
        <v>85</v>
      </c>
      <c r="BK459" s="217">
        <f>ROUND(I459*H459,2)</f>
        <v>0</v>
      </c>
      <c r="BL459" s="17" t="s">
        <v>131</v>
      </c>
      <c r="BM459" s="216" t="s">
        <v>593</v>
      </c>
    </row>
    <row r="460" spans="1:65" s="2" customFormat="1" ht="19.5">
      <c r="A460" s="34"/>
      <c r="B460" s="35"/>
      <c r="C460" s="36"/>
      <c r="D460" s="218" t="s">
        <v>133</v>
      </c>
      <c r="E460" s="36"/>
      <c r="F460" s="219" t="s">
        <v>594</v>
      </c>
      <c r="G460" s="36"/>
      <c r="H460" s="36"/>
      <c r="I460" s="115"/>
      <c r="J460" s="36"/>
      <c r="K460" s="36"/>
      <c r="L460" s="39"/>
      <c r="M460" s="220"/>
      <c r="N460" s="221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133</v>
      </c>
      <c r="AU460" s="17" t="s">
        <v>87</v>
      </c>
    </row>
    <row r="461" spans="1:65" s="2" customFormat="1" ht="21.75" customHeight="1">
      <c r="A461" s="34"/>
      <c r="B461" s="35"/>
      <c r="C461" s="254" t="s">
        <v>595</v>
      </c>
      <c r="D461" s="254" t="s">
        <v>321</v>
      </c>
      <c r="E461" s="255" t="s">
        <v>596</v>
      </c>
      <c r="F461" s="256" t="s">
        <v>597</v>
      </c>
      <c r="G461" s="257" t="s">
        <v>544</v>
      </c>
      <c r="H461" s="258">
        <v>15</v>
      </c>
      <c r="I461" s="259"/>
      <c r="J461" s="260">
        <f>ROUND(I461*H461,2)</f>
        <v>0</v>
      </c>
      <c r="K461" s="261"/>
      <c r="L461" s="262"/>
      <c r="M461" s="263" t="s">
        <v>1</v>
      </c>
      <c r="N461" s="264" t="s">
        <v>42</v>
      </c>
      <c r="O461" s="71"/>
      <c r="P461" s="214">
        <f>O461*H461</f>
        <v>0</v>
      </c>
      <c r="Q461" s="214">
        <v>8.6999999999999994E-2</v>
      </c>
      <c r="R461" s="214">
        <f>Q461*H461</f>
        <v>1.3049999999999999</v>
      </c>
      <c r="S461" s="214">
        <v>0</v>
      </c>
      <c r="T461" s="215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16" t="s">
        <v>188</v>
      </c>
      <c r="AT461" s="216" t="s">
        <v>321</v>
      </c>
      <c r="AU461" s="216" t="s">
        <v>87</v>
      </c>
      <c r="AY461" s="17" t="s">
        <v>125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7" t="s">
        <v>85</v>
      </c>
      <c r="BK461" s="217">
        <f>ROUND(I461*H461,2)</f>
        <v>0</v>
      </c>
      <c r="BL461" s="17" t="s">
        <v>131</v>
      </c>
      <c r="BM461" s="216" t="s">
        <v>598</v>
      </c>
    </row>
    <row r="462" spans="1:65" s="2" customFormat="1" ht="19.5">
      <c r="A462" s="34"/>
      <c r="B462" s="35"/>
      <c r="C462" s="36"/>
      <c r="D462" s="218" t="s">
        <v>133</v>
      </c>
      <c r="E462" s="36"/>
      <c r="F462" s="219" t="s">
        <v>597</v>
      </c>
      <c r="G462" s="36"/>
      <c r="H462" s="36"/>
      <c r="I462" s="115"/>
      <c r="J462" s="36"/>
      <c r="K462" s="36"/>
      <c r="L462" s="39"/>
      <c r="M462" s="220"/>
      <c r="N462" s="221"/>
      <c r="O462" s="71"/>
      <c r="P462" s="71"/>
      <c r="Q462" s="71"/>
      <c r="R462" s="71"/>
      <c r="S462" s="71"/>
      <c r="T462" s="72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7" t="s">
        <v>133</v>
      </c>
      <c r="AU462" s="17" t="s">
        <v>87</v>
      </c>
    </row>
    <row r="463" spans="1:65" s="2" customFormat="1" ht="21.75" customHeight="1">
      <c r="A463" s="34"/>
      <c r="B463" s="35"/>
      <c r="C463" s="254" t="s">
        <v>599</v>
      </c>
      <c r="D463" s="254" t="s">
        <v>321</v>
      </c>
      <c r="E463" s="255" t="s">
        <v>600</v>
      </c>
      <c r="F463" s="256" t="s">
        <v>601</v>
      </c>
      <c r="G463" s="257" t="s">
        <v>544</v>
      </c>
      <c r="H463" s="258">
        <v>15</v>
      </c>
      <c r="I463" s="259"/>
      <c r="J463" s="260">
        <f>ROUND(I463*H463,2)</f>
        <v>0</v>
      </c>
      <c r="K463" s="261"/>
      <c r="L463" s="262"/>
      <c r="M463" s="263" t="s">
        <v>1</v>
      </c>
      <c r="N463" s="264" t="s">
        <v>42</v>
      </c>
      <c r="O463" s="71"/>
      <c r="P463" s="214">
        <f>O463*H463</f>
        <v>0</v>
      </c>
      <c r="Q463" s="214">
        <v>0.17</v>
      </c>
      <c r="R463" s="214">
        <f>Q463*H463</f>
        <v>2.5500000000000003</v>
      </c>
      <c r="S463" s="214">
        <v>0</v>
      </c>
      <c r="T463" s="215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16" t="s">
        <v>188</v>
      </c>
      <c r="AT463" s="216" t="s">
        <v>321</v>
      </c>
      <c r="AU463" s="216" t="s">
        <v>87</v>
      </c>
      <c r="AY463" s="17" t="s">
        <v>125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7" t="s">
        <v>85</v>
      </c>
      <c r="BK463" s="217">
        <f>ROUND(I463*H463,2)</f>
        <v>0</v>
      </c>
      <c r="BL463" s="17" t="s">
        <v>131</v>
      </c>
      <c r="BM463" s="216" t="s">
        <v>602</v>
      </c>
    </row>
    <row r="464" spans="1:65" s="2" customFormat="1" ht="11.25">
      <c r="A464" s="34"/>
      <c r="B464" s="35"/>
      <c r="C464" s="36"/>
      <c r="D464" s="218" t="s">
        <v>133</v>
      </c>
      <c r="E464" s="36"/>
      <c r="F464" s="219" t="s">
        <v>601</v>
      </c>
      <c r="G464" s="36"/>
      <c r="H464" s="36"/>
      <c r="I464" s="115"/>
      <c r="J464" s="36"/>
      <c r="K464" s="36"/>
      <c r="L464" s="39"/>
      <c r="M464" s="220"/>
      <c r="N464" s="221"/>
      <c r="O464" s="71"/>
      <c r="P464" s="71"/>
      <c r="Q464" s="71"/>
      <c r="R464" s="71"/>
      <c r="S464" s="71"/>
      <c r="T464" s="72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7" t="s">
        <v>133</v>
      </c>
      <c r="AU464" s="17" t="s">
        <v>87</v>
      </c>
    </row>
    <row r="465" spans="1:65" s="2" customFormat="1" ht="16.5" customHeight="1">
      <c r="A465" s="34"/>
      <c r="B465" s="35"/>
      <c r="C465" s="254" t="s">
        <v>603</v>
      </c>
      <c r="D465" s="254" t="s">
        <v>321</v>
      </c>
      <c r="E465" s="255" t="s">
        <v>604</v>
      </c>
      <c r="F465" s="256" t="s">
        <v>605</v>
      </c>
      <c r="G465" s="257" t="s">
        <v>544</v>
      </c>
      <c r="H465" s="258">
        <v>15</v>
      </c>
      <c r="I465" s="259"/>
      <c r="J465" s="260">
        <f>ROUND(I465*H465,2)</f>
        <v>0</v>
      </c>
      <c r="K465" s="261"/>
      <c r="L465" s="262"/>
      <c r="M465" s="263" t="s">
        <v>1</v>
      </c>
      <c r="N465" s="264" t="s">
        <v>42</v>
      </c>
      <c r="O465" s="71"/>
      <c r="P465" s="214">
        <f>O465*H465</f>
        <v>0</v>
      </c>
      <c r="Q465" s="214">
        <v>0.17499999999999999</v>
      </c>
      <c r="R465" s="214">
        <f>Q465*H465</f>
        <v>2.625</v>
      </c>
      <c r="S465" s="214">
        <v>0</v>
      </c>
      <c r="T465" s="215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16" t="s">
        <v>188</v>
      </c>
      <c r="AT465" s="216" t="s">
        <v>321</v>
      </c>
      <c r="AU465" s="216" t="s">
        <v>87</v>
      </c>
      <c r="AY465" s="17" t="s">
        <v>125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7" t="s">
        <v>85</v>
      </c>
      <c r="BK465" s="217">
        <f>ROUND(I465*H465,2)</f>
        <v>0</v>
      </c>
      <c r="BL465" s="17" t="s">
        <v>131</v>
      </c>
      <c r="BM465" s="216" t="s">
        <v>606</v>
      </c>
    </row>
    <row r="466" spans="1:65" s="2" customFormat="1" ht="11.25">
      <c r="A466" s="34"/>
      <c r="B466" s="35"/>
      <c r="C466" s="36"/>
      <c r="D466" s="218" t="s">
        <v>133</v>
      </c>
      <c r="E466" s="36"/>
      <c r="F466" s="219" t="s">
        <v>605</v>
      </c>
      <c r="G466" s="36"/>
      <c r="H466" s="36"/>
      <c r="I466" s="115"/>
      <c r="J466" s="36"/>
      <c r="K466" s="36"/>
      <c r="L466" s="39"/>
      <c r="M466" s="220"/>
      <c r="N466" s="221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133</v>
      </c>
      <c r="AU466" s="17" t="s">
        <v>87</v>
      </c>
    </row>
    <row r="467" spans="1:65" s="2" customFormat="1" ht="16.5" customHeight="1">
      <c r="A467" s="34"/>
      <c r="B467" s="35"/>
      <c r="C467" s="254" t="s">
        <v>607</v>
      </c>
      <c r="D467" s="254" t="s">
        <v>321</v>
      </c>
      <c r="E467" s="255" t="s">
        <v>608</v>
      </c>
      <c r="F467" s="256" t="s">
        <v>609</v>
      </c>
      <c r="G467" s="257" t="s">
        <v>544</v>
      </c>
      <c r="H467" s="258">
        <v>15</v>
      </c>
      <c r="I467" s="259"/>
      <c r="J467" s="260">
        <f>ROUND(I467*H467,2)</f>
        <v>0</v>
      </c>
      <c r="K467" s="261"/>
      <c r="L467" s="262"/>
      <c r="M467" s="263" t="s">
        <v>1</v>
      </c>
      <c r="N467" s="264" t="s">
        <v>42</v>
      </c>
      <c r="O467" s="71"/>
      <c r="P467" s="214">
        <f>O467*H467</f>
        <v>0</v>
      </c>
      <c r="Q467" s="214">
        <v>0.10299999999999999</v>
      </c>
      <c r="R467" s="214">
        <f>Q467*H467</f>
        <v>1.5449999999999999</v>
      </c>
      <c r="S467" s="214">
        <v>0</v>
      </c>
      <c r="T467" s="215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16" t="s">
        <v>188</v>
      </c>
      <c r="AT467" s="216" t="s">
        <v>321</v>
      </c>
      <c r="AU467" s="216" t="s">
        <v>87</v>
      </c>
      <c r="AY467" s="17" t="s">
        <v>125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7" t="s">
        <v>85</v>
      </c>
      <c r="BK467" s="217">
        <f>ROUND(I467*H467,2)</f>
        <v>0</v>
      </c>
      <c r="BL467" s="17" t="s">
        <v>131</v>
      </c>
      <c r="BM467" s="216" t="s">
        <v>610</v>
      </c>
    </row>
    <row r="468" spans="1:65" s="2" customFormat="1" ht="11.25">
      <c r="A468" s="34"/>
      <c r="B468" s="35"/>
      <c r="C468" s="36"/>
      <c r="D468" s="218" t="s">
        <v>133</v>
      </c>
      <c r="E468" s="36"/>
      <c r="F468" s="219" t="s">
        <v>609</v>
      </c>
      <c r="G468" s="36"/>
      <c r="H468" s="36"/>
      <c r="I468" s="115"/>
      <c r="J468" s="36"/>
      <c r="K468" s="36"/>
      <c r="L468" s="39"/>
      <c r="M468" s="220"/>
      <c r="N468" s="221"/>
      <c r="O468" s="71"/>
      <c r="P468" s="71"/>
      <c r="Q468" s="71"/>
      <c r="R468" s="71"/>
      <c r="S468" s="71"/>
      <c r="T468" s="72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7" t="s">
        <v>133</v>
      </c>
      <c r="AU468" s="17" t="s">
        <v>87</v>
      </c>
    </row>
    <row r="469" spans="1:65" s="2" customFormat="1" ht="16.5" customHeight="1">
      <c r="A469" s="34"/>
      <c r="B469" s="35"/>
      <c r="C469" s="254" t="s">
        <v>611</v>
      </c>
      <c r="D469" s="254" t="s">
        <v>321</v>
      </c>
      <c r="E469" s="255" t="s">
        <v>612</v>
      </c>
      <c r="F469" s="256" t="s">
        <v>613</v>
      </c>
      <c r="G469" s="257" t="s">
        <v>544</v>
      </c>
      <c r="H469" s="258">
        <v>15</v>
      </c>
      <c r="I469" s="259"/>
      <c r="J469" s="260">
        <f>ROUND(I469*H469,2)</f>
        <v>0</v>
      </c>
      <c r="K469" s="261"/>
      <c r="L469" s="262"/>
      <c r="M469" s="263" t="s">
        <v>1</v>
      </c>
      <c r="N469" s="264" t="s">
        <v>42</v>
      </c>
      <c r="O469" s="71"/>
      <c r="P469" s="214">
        <f>O469*H469</f>
        <v>0</v>
      </c>
      <c r="Q469" s="214">
        <v>0.06</v>
      </c>
      <c r="R469" s="214">
        <f>Q469*H469</f>
        <v>0.89999999999999991</v>
      </c>
      <c r="S469" s="214">
        <v>0</v>
      </c>
      <c r="T469" s="215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16" t="s">
        <v>188</v>
      </c>
      <c r="AT469" s="216" t="s">
        <v>321</v>
      </c>
      <c r="AU469" s="216" t="s">
        <v>87</v>
      </c>
      <c r="AY469" s="17" t="s">
        <v>125</v>
      </c>
      <c r="BE469" s="217">
        <f>IF(N469="základní",J469,0)</f>
        <v>0</v>
      </c>
      <c r="BF469" s="217">
        <f>IF(N469="snížená",J469,0)</f>
        <v>0</v>
      </c>
      <c r="BG469" s="217">
        <f>IF(N469="zákl. přenesená",J469,0)</f>
        <v>0</v>
      </c>
      <c r="BH469" s="217">
        <f>IF(N469="sníž. přenesená",J469,0)</f>
        <v>0</v>
      </c>
      <c r="BI469" s="217">
        <f>IF(N469="nulová",J469,0)</f>
        <v>0</v>
      </c>
      <c r="BJ469" s="17" t="s">
        <v>85</v>
      </c>
      <c r="BK469" s="217">
        <f>ROUND(I469*H469,2)</f>
        <v>0</v>
      </c>
      <c r="BL469" s="17" t="s">
        <v>131</v>
      </c>
      <c r="BM469" s="216" t="s">
        <v>614</v>
      </c>
    </row>
    <row r="470" spans="1:65" s="2" customFormat="1" ht="11.25">
      <c r="A470" s="34"/>
      <c r="B470" s="35"/>
      <c r="C470" s="36"/>
      <c r="D470" s="218" t="s">
        <v>133</v>
      </c>
      <c r="E470" s="36"/>
      <c r="F470" s="219" t="s">
        <v>613</v>
      </c>
      <c r="G470" s="36"/>
      <c r="H470" s="36"/>
      <c r="I470" s="115"/>
      <c r="J470" s="36"/>
      <c r="K470" s="36"/>
      <c r="L470" s="39"/>
      <c r="M470" s="220"/>
      <c r="N470" s="221"/>
      <c r="O470" s="71"/>
      <c r="P470" s="71"/>
      <c r="Q470" s="71"/>
      <c r="R470" s="71"/>
      <c r="S470" s="71"/>
      <c r="T470" s="72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133</v>
      </c>
      <c r="AU470" s="17" t="s">
        <v>87</v>
      </c>
    </row>
    <row r="471" spans="1:65" s="2" customFormat="1" ht="16.5" customHeight="1">
      <c r="A471" s="34"/>
      <c r="B471" s="35"/>
      <c r="C471" s="254" t="s">
        <v>615</v>
      </c>
      <c r="D471" s="254" t="s">
        <v>321</v>
      </c>
      <c r="E471" s="255" t="s">
        <v>616</v>
      </c>
      <c r="F471" s="256" t="s">
        <v>617</v>
      </c>
      <c r="G471" s="257" t="s">
        <v>544</v>
      </c>
      <c r="H471" s="258">
        <v>15</v>
      </c>
      <c r="I471" s="259"/>
      <c r="J471" s="260">
        <f>ROUND(I471*H471,2)</f>
        <v>0</v>
      </c>
      <c r="K471" s="261"/>
      <c r="L471" s="262"/>
      <c r="M471" s="263" t="s">
        <v>1</v>
      </c>
      <c r="N471" s="264" t="s">
        <v>42</v>
      </c>
      <c r="O471" s="71"/>
      <c r="P471" s="214">
        <f>O471*H471</f>
        <v>0</v>
      </c>
      <c r="Q471" s="214">
        <v>8.5000000000000006E-3</v>
      </c>
      <c r="R471" s="214">
        <f>Q471*H471</f>
        <v>0.1275</v>
      </c>
      <c r="S471" s="214">
        <v>0</v>
      </c>
      <c r="T471" s="215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16" t="s">
        <v>188</v>
      </c>
      <c r="AT471" s="216" t="s">
        <v>321</v>
      </c>
      <c r="AU471" s="216" t="s">
        <v>87</v>
      </c>
      <c r="AY471" s="17" t="s">
        <v>125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7" t="s">
        <v>85</v>
      </c>
      <c r="BK471" s="217">
        <f>ROUND(I471*H471,2)</f>
        <v>0</v>
      </c>
      <c r="BL471" s="17" t="s">
        <v>131</v>
      </c>
      <c r="BM471" s="216" t="s">
        <v>618</v>
      </c>
    </row>
    <row r="472" spans="1:65" s="2" customFormat="1" ht="11.25">
      <c r="A472" s="34"/>
      <c r="B472" s="35"/>
      <c r="C472" s="36"/>
      <c r="D472" s="218" t="s">
        <v>133</v>
      </c>
      <c r="E472" s="36"/>
      <c r="F472" s="219" t="s">
        <v>617</v>
      </c>
      <c r="G472" s="36"/>
      <c r="H472" s="36"/>
      <c r="I472" s="115"/>
      <c r="J472" s="36"/>
      <c r="K472" s="36"/>
      <c r="L472" s="39"/>
      <c r="M472" s="220"/>
      <c r="N472" s="221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133</v>
      </c>
      <c r="AU472" s="17" t="s">
        <v>87</v>
      </c>
    </row>
    <row r="473" spans="1:65" s="2" customFormat="1" ht="21.75" customHeight="1">
      <c r="A473" s="34"/>
      <c r="B473" s="35"/>
      <c r="C473" s="204" t="s">
        <v>619</v>
      </c>
      <c r="D473" s="204" t="s">
        <v>127</v>
      </c>
      <c r="E473" s="205" t="s">
        <v>620</v>
      </c>
      <c r="F473" s="206" t="s">
        <v>621</v>
      </c>
      <c r="G473" s="207" t="s">
        <v>544</v>
      </c>
      <c r="H473" s="208">
        <v>15</v>
      </c>
      <c r="I473" s="209"/>
      <c r="J473" s="210">
        <f>ROUND(I473*H473,2)</f>
        <v>0</v>
      </c>
      <c r="K473" s="211"/>
      <c r="L473" s="39"/>
      <c r="M473" s="212" t="s">
        <v>1</v>
      </c>
      <c r="N473" s="213" t="s">
        <v>42</v>
      </c>
      <c r="O473" s="71"/>
      <c r="P473" s="214">
        <f>O473*H473</f>
        <v>0</v>
      </c>
      <c r="Q473" s="214">
        <v>0.21734000000000001</v>
      </c>
      <c r="R473" s="214">
        <f>Q473*H473</f>
        <v>3.2601</v>
      </c>
      <c r="S473" s="214">
        <v>0</v>
      </c>
      <c r="T473" s="215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16" t="s">
        <v>131</v>
      </c>
      <c r="AT473" s="216" t="s">
        <v>127</v>
      </c>
      <c r="AU473" s="216" t="s">
        <v>87</v>
      </c>
      <c r="AY473" s="17" t="s">
        <v>125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7" t="s">
        <v>85</v>
      </c>
      <c r="BK473" s="217">
        <f>ROUND(I473*H473,2)</f>
        <v>0</v>
      </c>
      <c r="BL473" s="17" t="s">
        <v>131</v>
      </c>
      <c r="BM473" s="216" t="s">
        <v>622</v>
      </c>
    </row>
    <row r="474" spans="1:65" s="2" customFormat="1" ht="19.5">
      <c r="A474" s="34"/>
      <c r="B474" s="35"/>
      <c r="C474" s="36"/>
      <c r="D474" s="218" t="s">
        <v>133</v>
      </c>
      <c r="E474" s="36"/>
      <c r="F474" s="219" t="s">
        <v>621</v>
      </c>
      <c r="G474" s="36"/>
      <c r="H474" s="36"/>
      <c r="I474" s="115"/>
      <c r="J474" s="36"/>
      <c r="K474" s="36"/>
      <c r="L474" s="39"/>
      <c r="M474" s="220"/>
      <c r="N474" s="221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133</v>
      </c>
      <c r="AU474" s="17" t="s">
        <v>87</v>
      </c>
    </row>
    <row r="475" spans="1:65" s="2" customFormat="1" ht="16.5" customHeight="1">
      <c r="A475" s="34"/>
      <c r="B475" s="35"/>
      <c r="C475" s="254" t="s">
        <v>623</v>
      </c>
      <c r="D475" s="254" t="s">
        <v>321</v>
      </c>
      <c r="E475" s="255" t="s">
        <v>624</v>
      </c>
      <c r="F475" s="256" t="s">
        <v>625</v>
      </c>
      <c r="G475" s="257" t="s">
        <v>544</v>
      </c>
      <c r="H475" s="258">
        <v>15</v>
      </c>
      <c r="I475" s="259"/>
      <c r="J475" s="260">
        <f>ROUND(I475*H475,2)</f>
        <v>0</v>
      </c>
      <c r="K475" s="261"/>
      <c r="L475" s="262"/>
      <c r="M475" s="263" t="s">
        <v>1</v>
      </c>
      <c r="N475" s="264" t="s">
        <v>42</v>
      </c>
      <c r="O475" s="71"/>
      <c r="P475" s="214">
        <f>O475*H475</f>
        <v>0</v>
      </c>
      <c r="Q475" s="214">
        <v>5.0599999999999999E-2</v>
      </c>
      <c r="R475" s="214">
        <f>Q475*H475</f>
        <v>0.75900000000000001</v>
      </c>
      <c r="S475" s="214">
        <v>0</v>
      </c>
      <c r="T475" s="215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16" t="s">
        <v>188</v>
      </c>
      <c r="AT475" s="216" t="s">
        <v>321</v>
      </c>
      <c r="AU475" s="216" t="s">
        <v>87</v>
      </c>
      <c r="AY475" s="17" t="s">
        <v>125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7" t="s">
        <v>85</v>
      </c>
      <c r="BK475" s="217">
        <f>ROUND(I475*H475,2)</f>
        <v>0</v>
      </c>
      <c r="BL475" s="17" t="s">
        <v>131</v>
      </c>
      <c r="BM475" s="216" t="s">
        <v>626</v>
      </c>
    </row>
    <row r="476" spans="1:65" s="2" customFormat="1" ht="11.25">
      <c r="A476" s="34"/>
      <c r="B476" s="35"/>
      <c r="C476" s="36"/>
      <c r="D476" s="218" t="s">
        <v>133</v>
      </c>
      <c r="E476" s="36"/>
      <c r="F476" s="219" t="s">
        <v>625</v>
      </c>
      <c r="G476" s="36"/>
      <c r="H476" s="36"/>
      <c r="I476" s="115"/>
      <c r="J476" s="36"/>
      <c r="K476" s="36"/>
      <c r="L476" s="39"/>
      <c r="M476" s="220"/>
      <c r="N476" s="221"/>
      <c r="O476" s="71"/>
      <c r="P476" s="71"/>
      <c r="Q476" s="71"/>
      <c r="R476" s="71"/>
      <c r="S476" s="71"/>
      <c r="T476" s="72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133</v>
      </c>
      <c r="AU476" s="17" t="s">
        <v>87</v>
      </c>
    </row>
    <row r="477" spans="1:65" s="2" customFormat="1" ht="21.75" customHeight="1">
      <c r="A477" s="34"/>
      <c r="B477" s="35"/>
      <c r="C477" s="204" t="s">
        <v>627</v>
      </c>
      <c r="D477" s="204" t="s">
        <v>127</v>
      </c>
      <c r="E477" s="205" t="s">
        <v>628</v>
      </c>
      <c r="F477" s="206" t="s">
        <v>629</v>
      </c>
      <c r="G477" s="207" t="s">
        <v>544</v>
      </c>
      <c r="H477" s="208">
        <v>10</v>
      </c>
      <c r="I477" s="209"/>
      <c r="J477" s="210">
        <f>ROUND(I477*H477,2)</f>
        <v>0</v>
      </c>
      <c r="K477" s="211"/>
      <c r="L477" s="39"/>
      <c r="M477" s="212" t="s">
        <v>1</v>
      </c>
      <c r="N477" s="213" t="s">
        <v>42</v>
      </c>
      <c r="O477" s="71"/>
      <c r="P477" s="214">
        <f>O477*H477</f>
        <v>0</v>
      </c>
      <c r="Q477" s="214">
        <v>0.32973999999999998</v>
      </c>
      <c r="R477" s="214">
        <f>Q477*H477</f>
        <v>3.2973999999999997</v>
      </c>
      <c r="S477" s="214">
        <v>0</v>
      </c>
      <c r="T477" s="215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16" t="s">
        <v>131</v>
      </c>
      <c r="AT477" s="216" t="s">
        <v>127</v>
      </c>
      <c r="AU477" s="216" t="s">
        <v>87</v>
      </c>
      <c r="AY477" s="17" t="s">
        <v>125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7" t="s">
        <v>85</v>
      </c>
      <c r="BK477" s="217">
        <f>ROUND(I477*H477,2)</f>
        <v>0</v>
      </c>
      <c r="BL477" s="17" t="s">
        <v>131</v>
      </c>
      <c r="BM477" s="216" t="s">
        <v>630</v>
      </c>
    </row>
    <row r="478" spans="1:65" s="2" customFormat="1" ht="19.5">
      <c r="A478" s="34"/>
      <c r="B478" s="35"/>
      <c r="C478" s="36"/>
      <c r="D478" s="218" t="s">
        <v>133</v>
      </c>
      <c r="E478" s="36"/>
      <c r="F478" s="219" t="s">
        <v>631</v>
      </c>
      <c r="G478" s="36"/>
      <c r="H478" s="36"/>
      <c r="I478" s="115"/>
      <c r="J478" s="36"/>
      <c r="K478" s="36"/>
      <c r="L478" s="39"/>
      <c r="M478" s="220"/>
      <c r="N478" s="221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133</v>
      </c>
      <c r="AU478" s="17" t="s">
        <v>87</v>
      </c>
    </row>
    <row r="479" spans="1:65" s="2" customFormat="1" ht="21.75" customHeight="1">
      <c r="A479" s="34"/>
      <c r="B479" s="35"/>
      <c r="C479" s="204" t="s">
        <v>632</v>
      </c>
      <c r="D479" s="204" t="s">
        <v>127</v>
      </c>
      <c r="E479" s="205" t="s">
        <v>633</v>
      </c>
      <c r="F479" s="206" t="s">
        <v>634</v>
      </c>
      <c r="G479" s="207" t="s">
        <v>544</v>
      </c>
      <c r="H479" s="208">
        <v>38</v>
      </c>
      <c r="I479" s="209"/>
      <c r="J479" s="210">
        <f>ROUND(I479*H479,2)</f>
        <v>0</v>
      </c>
      <c r="K479" s="211"/>
      <c r="L479" s="39"/>
      <c r="M479" s="212" t="s">
        <v>1</v>
      </c>
      <c r="N479" s="213" t="s">
        <v>42</v>
      </c>
      <c r="O479" s="71"/>
      <c r="P479" s="214">
        <f>O479*H479</f>
        <v>0</v>
      </c>
      <c r="Q479" s="214">
        <v>0.31108000000000002</v>
      </c>
      <c r="R479" s="214">
        <f>Q479*H479</f>
        <v>11.82104</v>
      </c>
      <c r="S479" s="214">
        <v>0</v>
      </c>
      <c r="T479" s="215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16" t="s">
        <v>131</v>
      </c>
      <c r="AT479" s="216" t="s">
        <v>127</v>
      </c>
      <c r="AU479" s="216" t="s">
        <v>87</v>
      </c>
      <c r="AY479" s="17" t="s">
        <v>125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7" t="s">
        <v>85</v>
      </c>
      <c r="BK479" s="217">
        <f>ROUND(I479*H479,2)</f>
        <v>0</v>
      </c>
      <c r="BL479" s="17" t="s">
        <v>131</v>
      </c>
      <c r="BM479" s="216" t="s">
        <v>635</v>
      </c>
    </row>
    <row r="480" spans="1:65" s="2" customFormat="1" ht="19.5">
      <c r="A480" s="34"/>
      <c r="B480" s="35"/>
      <c r="C480" s="36"/>
      <c r="D480" s="218" t="s">
        <v>133</v>
      </c>
      <c r="E480" s="36"/>
      <c r="F480" s="219" t="s">
        <v>636</v>
      </c>
      <c r="G480" s="36"/>
      <c r="H480" s="36"/>
      <c r="I480" s="115"/>
      <c r="J480" s="36"/>
      <c r="K480" s="36"/>
      <c r="L480" s="39"/>
      <c r="M480" s="220"/>
      <c r="N480" s="221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133</v>
      </c>
      <c r="AU480" s="17" t="s">
        <v>87</v>
      </c>
    </row>
    <row r="481" spans="1:65" s="2" customFormat="1" ht="16.5" customHeight="1">
      <c r="A481" s="34"/>
      <c r="B481" s="35"/>
      <c r="C481" s="204" t="s">
        <v>637</v>
      </c>
      <c r="D481" s="204" t="s">
        <v>127</v>
      </c>
      <c r="E481" s="205" t="s">
        <v>638</v>
      </c>
      <c r="F481" s="206" t="s">
        <v>639</v>
      </c>
      <c r="G481" s="207" t="s">
        <v>640</v>
      </c>
      <c r="H481" s="208">
        <v>2</v>
      </c>
      <c r="I481" s="209"/>
      <c r="J481" s="210">
        <f>ROUND(I481*H481,2)</f>
        <v>0</v>
      </c>
      <c r="K481" s="211"/>
      <c r="L481" s="39"/>
      <c r="M481" s="212" t="s">
        <v>1</v>
      </c>
      <c r="N481" s="213" t="s">
        <v>42</v>
      </c>
      <c r="O481" s="71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16" t="s">
        <v>131</v>
      </c>
      <c r="AT481" s="216" t="s">
        <v>127</v>
      </c>
      <c r="AU481" s="216" t="s">
        <v>87</v>
      </c>
      <c r="AY481" s="17" t="s">
        <v>125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7" t="s">
        <v>85</v>
      </c>
      <c r="BK481" s="217">
        <f>ROUND(I481*H481,2)</f>
        <v>0</v>
      </c>
      <c r="BL481" s="17" t="s">
        <v>131</v>
      </c>
      <c r="BM481" s="216" t="s">
        <v>641</v>
      </c>
    </row>
    <row r="482" spans="1:65" s="2" customFormat="1" ht="11.25">
      <c r="A482" s="34"/>
      <c r="B482" s="35"/>
      <c r="C482" s="36"/>
      <c r="D482" s="218" t="s">
        <v>133</v>
      </c>
      <c r="E482" s="36"/>
      <c r="F482" s="219" t="s">
        <v>639</v>
      </c>
      <c r="G482" s="36"/>
      <c r="H482" s="36"/>
      <c r="I482" s="115"/>
      <c r="J482" s="36"/>
      <c r="K482" s="36"/>
      <c r="L482" s="39"/>
      <c r="M482" s="220"/>
      <c r="N482" s="221"/>
      <c r="O482" s="71"/>
      <c r="P482" s="71"/>
      <c r="Q482" s="71"/>
      <c r="R482" s="71"/>
      <c r="S482" s="71"/>
      <c r="T482" s="72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133</v>
      </c>
      <c r="AU482" s="17" t="s">
        <v>87</v>
      </c>
    </row>
    <row r="483" spans="1:65" s="13" customFormat="1" ht="11.25">
      <c r="B483" s="222"/>
      <c r="C483" s="223"/>
      <c r="D483" s="218" t="s">
        <v>135</v>
      </c>
      <c r="E483" s="224" t="s">
        <v>1</v>
      </c>
      <c r="F483" s="225" t="s">
        <v>642</v>
      </c>
      <c r="G483" s="223"/>
      <c r="H483" s="224" t="s">
        <v>1</v>
      </c>
      <c r="I483" s="226"/>
      <c r="J483" s="223"/>
      <c r="K483" s="223"/>
      <c r="L483" s="227"/>
      <c r="M483" s="228"/>
      <c r="N483" s="229"/>
      <c r="O483" s="229"/>
      <c r="P483" s="229"/>
      <c r="Q483" s="229"/>
      <c r="R483" s="229"/>
      <c r="S483" s="229"/>
      <c r="T483" s="230"/>
      <c r="AT483" s="231" t="s">
        <v>135</v>
      </c>
      <c r="AU483" s="231" t="s">
        <v>87</v>
      </c>
      <c r="AV483" s="13" t="s">
        <v>85</v>
      </c>
      <c r="AW483" s="13" t="s">
        <v>33</v>
      </c>
      <c r="AX483" s="13" t="s">
        <v>77</v>
      </c>
      <c r="AY483" s="231" t="s">
        <v>125</v>
      </c>
    </row>
    <row r="484" spans="1:65" s="13" customFormat="1" ht="11.25">
      <c r="B484" s="222"/>
      <c r="C484" s="223"/>
      <c r="D484" s="218" t="s">
        <v>135</v>
      </c>
      <c r="E484" s="224" t="s">
        <v>1</v>
      </c>
      <c r="F484" s="225" t="s">
        <v>643</v>
      </c>
      <c r="G484" s="223"/>
      <c r="H484" s="224" t="s">
        <v>1</v>
      </c>
      <c r="I484" s="226"/>
      <c r="J484" s="223"/>
      <c r="K484" s="223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135</v>
      </c>
      <c r="AU484" s="231" t="s">
        <v>87</v>
      </c>
      <c r="AV484" s="13" t="s">
        <v>85</v>
      </c>
      <c r="AW484" s="13" t="s">
        <v>33</v>
      </c>
      <c r="AX484" s="13" t="s">
        <v>77</v>
      </c>
      <c r="AY484" s="231" t="s">
        <v>125</v>
      </c>
    </row>
    <row r="485" spans="1:65" s="13" customFormat="1" ht="11.25">
      <c r="B485" s="222"/>
      <c r="C485" s="223"/>
      <c r="D485" s="218" t="s">
        <v>135</v>
      </c>
      <c r="E485" s="224" t="s">
        <v>1</v>
      </c>
      <c r="F485" s="225" t="s">
        <v>644</v>
      </c>
      <c r="G485" s="223"/>
      <c r="H485" s="224" t="s">
        <v>1</v>
      </c>
      <c r="I485" s="226"/>
      <c r="J485" s="223"/>
      <c r="K485" s="223"/>
      <c r="L485" s="227"/>
      <c r="M485" s="228"/>
      <c r="N485" s="229"/>
      <c r="O485" s="229"/>
      <c r="P485" s="229"/>
      <c r="Q485" s="229"/>
      <c r="R485" s="229"/>
      <c r="S485" s="229"/>
      <c r="T485" s="230"/>
      <c r="AT485" s="231" t="s">
        <v>135</v>
      </c>
      <c r="AU485" s="231" t="s">
        <v>87</v>
      </c>
      <c r="AV485" s="13" t="s">
        <v>85</v>
      </c>
      <c r="AW485" s="13" t="s">
        <v>33</v>
      </c>
      <c r="AX485" s="13" t="s">
        <v>77</v>
      </c>
      <c r="AY485" s="231" t="s">
        <v>125</v>
      </c>
    </row>
    <row r="486" spans="1:65" s="13" customFormat="1" ht="11.25">
      <c r="B486" s="222"/>
      <c r="C486" s="223"/>
      <c r="D486" s="218" t="s">
        <v>135</v>
      </c>
      <c r="E486" s="224" t="s">
        <v>1</v>
      </c>
      <c r="F486" s="225" t="s">
        <v>645</v>
      </c>
      <c r="G486" s="223"/>
      <c r="H486" s="224" t="s">
        <v>1</v>
      </c>
      <c r="I486" s="226"/>
      <c r="J486" s="223"/>
      <c r="K486" s="223"/>
      <c r="L486" s="227"/>
      <c r="M486" s="228"/>
      <c r="N486" s="229"/>
      <c r="O486" s="229"/>
      <c r="P486" s="229"/>
      <c r="Q486" s="229"/>
      <c r="R486" s="229"/>
      <c r="S486" s="229"/>
      <c r="T486" s="230"/>
      <c r="AT486" s="231" t="s">
        <v>135</v>
      </c>
      <c r="AU486" s="231" t="s">
        <v>87</v>
      </c>
      <c r="AV486" s="13" t="s">
        <v>85</v>
      </c>
      <c r="AW486" s="13" t="s">
        <v>33</v>
      </c>
      <c r="AX486" s="13" t="s">
        <v>77</v>
      </c>
      <c r="AY486" s="231" t="s">
        <v>125</v>
      </c>
    </row>
    <row r="487" spans="1:65" s="14" customFormat="1" ht="11.25">
      <c r="B487" s="232"/>
      <c r="C487" s="233"/>
      <c r="D487" s="218" t="s">
        <v>135</v>
      </c>
      <c r="E487" s="234" t="s">
        <v>1</v>
      </c>
      <c r="F487" s="235" t="s">
        <v>87</v>
      </c>
      <c r="G487" s="233"/>
      <c r="H487" s="236">
        <v>2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AT487" s="242" t="s">
        <v>135</v>
      </c>
      <c r="AU487" s="242" t="s">
        <v>87</v>
      </c>
      <c r="AV487" s="14" t="s">
        <v>87</v>
      </c>
      <c r="AW487" s="14" t="s">
        <v>33</v>
      </c>
      <c r="AX487" s="14" t="s">
        <v>85</v>
      </c>
      <c r="AY487" s="242" t="s">
        <v>125</v>
      </c>
    </row>
    <row r="488" spans="1:65" s="12" customFormat="1" ht="22.9" customHeight="1">
      <c r="B488" s="188"/>
      <c r="C488" s="189"/>
      <c r="D488" s="190" t="s">
        <v>76</v>
      </c>
      <c r="E488" s="202" t="s">
        <v>195</v>
      </c>
      <c r="F488" s="202" t="s">
        <v>646</v>
      </c>
      <c r="G488" s="189"/>
      <c r="H488" s="189"/>
      <c r="I488" s="192"/>
      <c r="J488" s="203">
        <f>BK488</f>
        <v>0</v>
      </c>
      <c r="K488" s="189"/>
      <c r="L488" s="194"/>
      <c r="M488" s="195"/>
      <c r="N488" s="196"/>
      <c r="O488" s="196"/>
      <c r="P488" s="197">
        <f>SUM(P489:P626)</f>
        <v>0</v>
      </c>
      <c r="Q488" s="196"/>
      <c r="R488" s="197">
        <f>SUM(R489:R626)</f>
        <v>371.0054015</v>
      </c>
      <c r="S488" s="196"/>
      <c r="T488" s="198">
        <f>SUM(T489:T626)</f>
        <v>0.105</v>
      </c>
      <c r="AR488" s="199" t="s">
        <v>85</v>
      </c>
      <c r="AT488" s="200" t="s">
        <v>76</v>
      </c>
      <c r="AU488" s="200" t="s">
        <v>85</v>
      </c>
      <c r="AY488" s="199" t="s">
        <v>125</v>
      </c>
      <c r="BK488" s="201">
        <f>SUM(BK489:BK626)</f>
        <v>0</v>
      </c>
    </row>
    <row r="489" spans="1:65" s="2" customFormat="1" ht="21.75" customHeight="1">
      <c r="A489" s="34"/>
      <c r="B489" s="35"/>
      <c r="C489" s="204" t="s">
        <v>647</v>
      </c>
      <c r="D489" s="204" t="s">
        <v>127</v>
      </c>
      <c r="E489" s="205" t="s">
        <v>648</v>
      </c>
      <c r="F489" s="206" t="s">
        <v>649</v>
      </c>
      <c r="G489" s="207" t="s">
        <v>544</v>
      </c>
      <c r="H489" s="208">
        <v>17</v>
      </c>
      <c r="I489" s="209"/>
      <c r="J489" s="210">
        <f>ROUND(I489*H489,2)</f>
        <v>0</v>
      </c>
      <c r="K489" s="211"/>
      <c r="L489" s="39"/>
      <c r="M489" s="212" t="s">
        <v>1</v>
      </c>
      <c r="N489" s="213" t="s">
        <v>42</v>
      </c>
      <c r="O489" s="71"/>
      <c r="P489" s="214">
        <f>O489*H489</f>
        <v>0</v>
      </c>
      <c r="Q489" s="214">
        <v>6.9999999999999999E-4</v>
      </c>
      <c r="R489" s="214">
        <f>Q489*H489</f>
        <v>1.1899999999999999E-2</v>
      </c>
      <c r="S489" s="214">
        <v>0</v>
      </c>
      <c r="T489" s="215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216" t="s">
        <v>131</v>
      </c>
      <c r="AT489" s="216" t="s">
        <v>127</v>
      </c>
      <c r="AU489" s="216" t="s">
        <v>87</v>
      </c>
      <c r="AY489" s="17" t="s">
        <v>125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7" t="s">
        <v>85</v>
      </c>
      <c r="BK489" s="217">
        <f>ROUND(I489*H489,2)</f>
        <v>0</v>
      </c>
      <c r="BL489" s="17" t="s">
        <v>131</v>
      </c>
      <c r="BM489" s="216" t="s">
        <v>650</v>
      </c>
    </row>
    <row r="490" spans="1:65" s="2" customFormat="1" ht="19.5">
      <c r="A490" s="34"/>
      <c r="B490" s="35"/>
      <c r="C490" s="36"/>
      <c r="D490" s="218" t="s">
        <v>133</v>
      </c>
      <c r="E490" s="36"/>
      <c r="F490" s="219" t="s">
        <v>651</v>
      </c>
      <c r="G490" s="36"/>
      <c r="H490" s="36"/>
      <c r="I490" s="115"/>
      <c r="J490" s="36"/>
      <c r="K490" s="36"/>
      <c r="L490" s="39"/>
      <c r="M490" s="220"/>
      <c r="N490" s="221"/>
      <c r="O490" s="71"/>
      <c r="P490" s="71"/>
      <c r="Q490" s="71"/>
      <c r="R490" s="71"/>
      <c r="S490" s="71"/>
      <c r="T490" s="72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133</v>
      </c>
      <c r="AU490" s="17" t="s">
        <v>87</v>
      </c>
    </row>
    <row r="491" spans="1:65" s="2" customFormat="1" ht="16.5" customHeight="1">
      <c r="A491" s="34"/>
      <c r="B491" s="35"/>
      <c r="C491" s="254" t="s">
        <v>652</v>
      </c>
      <c r="D491" s="254" t="s">
        <v>321</v>
      </c>
      <c r="E491" s="255" t="s">
        <v>653</v>
      </c>
      <c r="F491" s="256" t="s">
        <v>654</v>
      </c>
      <c r="G491" s="257" t="s">
        <v>544</v>
      </c>
      <c r="H491" s="258">
        <v>8</v>
      </c>
      <c r="I491" s="259"/>
      <c r="J491" s="260">
        <f>ROUND(I491*H491,2)</f>
        <v>0</v>
      </c>
      <c r="K491" s="261"/>
      <c r="L491" s="262"/>
      <c r="M491" s="263" t="s">
        <v>1</v>
      </c>
      <c r="N491" s="264" t="s">
        <v>42</v>
      </c>
      <c r="O491" s="71"/>
      <c r="P491" s="214">
        <f>O491*H491</f>
        <v>0</v>
      </c>
      <c r="Q491" s="214">
        <v>4.0000000000000001E-3</v>
      </c>
      <c r="R491" s="214">
        <f>Q491*H491</f>
        <v>3.2000000000000001E-2</v>
      </c>
      <c r="S491" s="214">
        <v>0</v>
      </c>
      <c r="T491" s="215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16" t="s">
        <v>188</v>
      </c>
      <c r="AT491" s="216" t="s">
        <v>321</v>
      </c>
      <c r="AU491" s="216" t="s">
        <v>87</v>
      </c>
      <c r="AY491" s="17" t="s">
        <v>125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7" t="s">
        <v>85</v>
      </c>
      <c r="BK491" s="217">
        <f>ROUND(I491*H491,2)</f>
        <v>0</v>
      </c>
      <c r="BL491" s="17" t="s">
        <v>131</v>
      </c>
      <c r="BM491" s="216" t="s">
        <v>655</v>
      </c>
    </row>
    <row r="492" spans="1:65" s="2" customFormat="1" ht="11.25">
      <c r="A492" s="34"/>
      <c r="B492" s="35"/>
      <c r="C492" s="36"/>
      <c r="D492" s="218" t="s">
        <v>133</v>
      </c>
      <c r="E492" s="36"/>
      <c r="F492" s="219" t="s">
        <v>654</v>
      </c>
      <c r="G492" s="36"/>
      <c r="H492" s="36"/>
      <c r="I492" s="115"/>
      <c r="J492" s="36"/>
      <c r="K492" s="36"/>
      <c r="L492" s="39"/>
      <c r="M492" s="220"/>
      <c r="N492" s="221"/>
      <c r="O492" s="71"/>
      <c r="P492" s="71"/>
      <c r="Q492" s="71"/>
      <c r="R492" s="71"/>
      <c r="S492" s="71"/>
      <c r="T492" s="72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133</v>
      </c>
      <c r="AU492" s="17" t="s">
        <v>87</v>
      </c>
    </row>
    <row r="493" spans="1:65" s="2" customFormat="1" ht="16.5" customHeight="1">
      <c r="A493" s="34"/>
      <c r="B493" s="35"/>
      <c r="C493" s="254" t="s">
        <v>656</v>
      </c>
      <c r="D493" s="254" t="s">
        <v>321</v>
      </c>
      <c r="E493" s="255" t="s">
        <v>657</v>
      </c>
      <c r="F493" s="256" t="s">
        <v>658</v>
      </c>
      <c r="G493" s="257" t="s">
        <v>544</v>
      </c>
      <c r="H493" s="258">
        <v>3</v>
      </c>
      <c r="I493" s="259"/>
      <c r="J493" s="260">
        <f>ROUND(I493*H493,2)</f>
        <v>0</v>
      </c>
      <c r="K493" s="261"/>
      <c r="L493" s="262"/>
      <c r="M493" s="263" t="s">
        <v>1</v>
      </c>
      <c r="N493" s="264" t="s">
        <v>42</v>
      </c>
      <c r="O493" s="71"/>
      <c r="P493" s="214">
        <f>O493*H493</f>
        <v>0</v>
      </c>
      <c r="Q493" s="214">
        <v>4.0000000000000001E-3</v>
      </c>
      <c r="R493" s="214">
        <f>Q493*H493</f>
        <v>1.2E-2</v>
      </c>
      <c r="S493" s="214">
        <v>0</v>
      </c>
      <c r="T493" s="215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216" t="s">
        <v>188</v>
      </c>
      <c r="AT493" s="216" t="s">
        <v>321</v>
      </c>
      <c r="AU493" s="216" t="s">
        <v>87</v>
      </c>
      <c r="AY493" s="17" t="s">
        <v>125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7" t="s">
        <v>85</v>
      </c>
      <c r="BK493" s="217">
        <f>ROUND(I493*H493,2)</f>
        <v>0</v>
      </c>
      <c r="BL493" s="17" t="s">
        <v>131</v>
      </c>
      <c r="BM493" s="216" t="s">
        <v>659</v>
      </c>
    </row>
    <row r="494" spans="1:65" s="2" customFormat="1" ht="11.25">
      <c r="A494" s="34"/>
      <c r="B494" s="35"/>
      <c r="C494" s="36"/>
      <c r="D494" s="218" t="s">
        <v>133</v>
      </c>
      <c r="E494" s="36"/>
      <c r="F494" s="219" t="s">
        <v>658</v>
      </c>
      <c r="G494" s="36"/>
      <c r="H494" s="36"/>
      <c r="I494" s="115"/>
      <c r="J494" s="36"/>
      <c r="K494" s="36"/>
      <c r="L494" s="39"/>
      <c r="M494" s="220"/>
      <c r="N494" s="221"/>
      <c r="O494" s="71"/>
      <c r="P494" s="71"/>
      <c r="Q494" s="71"/>
      <c r="R494" s="71"/>
      <c r="S494" s="71"/>
      <c r="T494" s="72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7" t="s">
        <v>133</v>
      </c>
      <c r="AU494" s="17" t="s">
        <v>87</v>
      </c>
    </row>
    <row r="495" spans="1:65" s="2" customFormat="1" ht="16.5" customHeight="1">
      <c r="A495" s="34"/>
      <c r="B495" s="35"/>
      <c r="C495" s="254" t="s">
        <v>660</v>
      </c>
      <c r="D495" s="254" t="s">
        <v>321</v>
      </c>
      <c r="E495" s="255" t="s">
        <v>661</v>
      </c>
      <c r="F495" s="256" t="s">
        <v>662</v>
      </c>
      <c r="G495" s="257" t="s">
        <v>544</v>
      </c>
      <c r="H495" s="258">
        <v>6</v>
      </c>
      <c r="I495" s="259"/>
      <c r="J495" s="260">
        <f>ROUND(I495*H495,2)</f>
        <v>0</v>
      </c>
      <c r="K495" s="261"/>
      <c r="L495" s="262"/>
      <c r="M495" s="263" t="s">
        <v>1</v>
      </c>
      <c r="N495" s="264" t="s">
        <v>42</v>
      </c>
      <c r="O495" s="71"/>
      <c r="P495" s="214">
        <f>O495*H495</f>
        <v>0</v>
      </c>
      <c r="Q495" s="214">
        <v>6.0000000000000001E-3</v>
      </c>
      <c r="R495" s="214">
        <f>Q495*H495</f>
        <v>3.6000000000000004E-2</v>
      </c>
      <c r="S495" s="214">
        <v>0</v>
      </c>
      <c r="T495" s="215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16" t="s">
        <v>188</v>
      </c>
      <c r="AT495" s="216" t="s">
        <v>321</v>
      </c>
      <c r="AU495" s="216" t="s">
        <v>87</v>
      </c>
      <c r="AY495" s="17" t="s">
        <v>125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7" t="s">
        <v>85</v>
      </c>
      <c r="BK495" s="217">
        <f>ROUND(I495*H495,2)</f>
        <v>0</v>
      </c>
      <c r="BL495" s="17" t="s">
        <v>131</v>
      </c>
      <c r="BM495" s="216" t="s">
        <v>663</v>
      </c>
    </row>
    <row r="496" spans="1:65" s="2" customFormat="1" ht="11.25">
      <c r="A496" s="34"/>
      <c r="B496" s="35"/>
      <c r="C496" s="36"/>
      <c r="D496" s="218" t="s">
        <v>133</v>
      </c>
      <c r="E496" s="36"/>
      <c r="F496" s="219" t="s">
        <v>662</v>
      </c>
      <c r="G496" s="36"/>
      <c r="H496" s="36"/>
      <c r="I496" s="115"/>
      <c r="J496" s="36"/>
      <c r="K496" s="36"/>
      <c r="L496" s="39"/>
      <c r="M496" s="220"/>
      <c r="N496" s="221"/>
      <c r="O496" s="71"/>
      <c r="P496" s="71"/>
      <c r="Q496" s="71"/>
      <c r="R496" s="71"/>
      <c r="S496" s="71"/>
      <c r="T496" s="72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133</v>
      </c>
      <c r="AU496" s="17" t="s">
        <v>87</v>
      </c>
    </row>
    <row r="497" spans="1:65" s="2" customFormat="1" ht="21.75" customHeight="1">
      <c r="A497" s="34"/>
      <c r="B497" s="35"/>
      <c r="C497" s="204" t="s">
        <v>664</v>
      </c>
      <c r="D497" s="204" t="s">
        <v>127</v>
      </c>
      <c r="E497" s="205" t="s">
        <v>665</v>
      </c>
      <c r="F497" s="206" t="s">
        <v>666</v>
      </c>
      <c r="G497" s="207" t="s">
        <v>544</v>
      </c>
      <c r="H497" s="208">
        <v>11</v>
      </c>
      <c r="I497" s="209"/>
      <c r="J497" s="210">
        <f>ROUND(I497*H497,2)</f>
        <v>0</v>
      </c>
      <c r="K497" s="211"/>
      <c r="L497" s="39"/>
      <c r="M497" s="212" t="s">
        <v>1</v>
      </c>
      <c r="N497" s="213" t="s">
        <v>42</v>
      </c>
      <c r="O497" s="71"/>
      <c r="P497" s="214">
        <f>O497*H497</f>
        <v>0</v>
      </c>
      <c r="Q497" s="214">
        <v>0.11241</v>
      </c>
      <c r="R497" s="214">
        <f>Q497*H497</f>
        <v>1.23651</v>
      </c>
      <c r="S497" s="214">
        <v>0</v>
      </c>
      <c r="T497" s="215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16" t="s">
        <v>131</v>
      </c>
      <c r="AT497" s="216" t="s">
        <v>127</v>
      </c>
      <c r="AU497" s="216" t="s">
        <v>87</v>
      </c>
      <c r="AY497" s="17" t="s">
        <v>125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7" t="s">
        <v>85</v>
      </c>
      <c r="BK497" s="217">
        <f>ROUND(I497*H497,2)</f>
        <v>0</v>
      </c>
      <c r="BL497" s="17" t="s">
        <v>131</v>
      </c>
      <c r="BM497" s="216" t="s">
        <v>667</v>
      </c>
    </row>
    <row r="498" spans="1:65" s="2" customFormat="1" ht="19.5">
      <c r="A498" s="34"/>
      <c r="B498" s="35"/>
      <c r="C498" s="36"/>
      <c r="D498" s="218" t="s">
        <v>133</v>
      </c>
      <c r="E498" s="36"/>
      <c r="F498" s="219" t="s">
        <v>668</v>
      </c>
      <c r="G498" s="36"/>
      <c r="H498" s="36"/>
      <c r="I498" s="115"/>
      <c r="J498" s="36"/>
      <c r="K498" s="36"/>
      <c r="L498" s="39"/>
      <c r="M498" s="220"/>
      <c r="N498" s="221"/>
      <c r="O498" s="71"/>
      <c r="P498" s="71"/>
      <c r="Q498" s="71"/>
      <c r="R498" s="71"/>
      <c r="S498" s="71"/>
      <c r="T498" s="72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133</v>
      </c>
      <c r="AU498" s="17" t="s">
        <v>87</v>
      </c>
    </row>
    <row r="499" spans="1:65" s="2" customFormat="1" ht="16.5" customHeight="1">
      <c r="A499" s="34"/>
      <c r="B499" s="35"/>
      <c r="C499" s="254" t="s">
        <v>669</v>
      </c>
      <c r="D499" s="254" t="s">
        <v>321</v>
      </c>
      <c r="E499" s="255" t="s">
        <v>670</v>
      </c>
      <c r="F499" s="256" t="s">
        <v>671</v>
      </c>
      <c r="G499" s="257" t="s">
        <v>544</v>
      </c>
      <c r="H499" s="258">
        <v>11</v>
      </c>
      <c r="I499" s="259"/>
      <c r="J499" s="260">
        <f>ROUND(I499*H499,2)</f>
        <v>0</v>
      </c>
      <c r="K499" s="261"/>
      <c r="L499" s="262"/>
      <c r="M499" s="263" t="s">
        <v>1</v>
      </c>
      <c r="N499" s="264" t="s">
        <v>42</v>
      </c>
      <c r="O499" s="71"/>
      <c r="P499" s="214">
        <f>O499*H499</f>
        <v>0</v>
      </c>
      <c r="Q499" s="214">
        <v>6.1000000000000004E-3</v>
      </c>
      <c r="R499" s="214">
        <f>Q499*H499</f>
        <v>6.7100000000000007E-2</v>
      </c>
      <c r="S499" s="214">
        <v>0</v>
      </c>
      <c r="T499" s="215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216" t="s">
        <v>188</v>
      </c>
      <c r="AT499" s="216" t="s">
        <v>321</v>
      </c>
      <c r="AU499" s="216" t="s">
        <v>87</v>
      </c>
      <c r="AY499" s="17" t="s">
        <v>125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7" t="s">
        <v>85</v>
      </c>
      <c r="BK499" s="217">
        <f>ROUND(I499*H499,2)</f>
        <v>0</v>
      </c>
      <c r="BL499" s="17" t="s">
        <v>131</v>
      </c>
      <c r="BM499" s="216" t="s">
        <v>672</v>
      </c>
    </row>
    <row r="500" spans="1:65" s="2" customFormat="1" ht="11.25">
      <c r="A500" s="34"/>
      <c r="B500" s="35"/>
      <c r="C500" s="36"/>
      <c r="D500" s="218" t="s">
        <v>133</v>
      </c>
      <c r="E500" s="36"/>
      <c r="F500" s="219" t="s">
        <v>671</v>
      </c>
      <c r="G500" s="36"/>
      <c r="H500" s="36"/>
      <c r="I500" s="115"/>
      <c r="J500" s="36"/>
      <c r="K500" s="36"/>
      <c r="L500" s="39"/>
      <c r="M500" s="220"/>
      <c r="N500" s="221"/>
      <c r="O500" s="71"/>
      <c r="P500" s="71"/>
      <c r="Q500" s="71"/>
      <c r="R500" s="71"/>
      <c r="S500" s="71"/>
      <c r="T500" s="72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T500" s="17" t="s">
        <v>133</v>
      </c>
      <c r="AU500" s="17" t="s">
        <v>87</v>
      </c>
    </row>
    <row r="501" spans="1:65" s="2" customFormat="1" ht="16.5" customHeight="1">
      <c r="A501" s="34"/>
      <c r="B501" s="35"/>
      <c r="C501" s="254" t="s">
        <v>673</v>
      </c>
      <c r="D501" s="254" t="s">
        <v>321</v>
      </c>
      <c r="E501" s="255" t="s">
        <v>674</v>
      </c>
      <c r="F501" s="256" t="s">
        <v>675</v>
      </c>
      <c r="G501" s="257" t="s">
        <v>544</v>
      </c>
      <c r="H501" s="258">
        <v>11</v>
      </c>
      <c r="I501" s="259"/>
      <c r="J501" s="260">
        <f>ROUND(I501*H501,2)</f>
        <v>0</v>
      </c>
      <c r="K501" s="261"/>
      <c r="L501" s="262"/>
      <c r="M501" s="263" t="s">
        <v>1</v>
      </c>
      <c r="N501" s="264" t="s">
        <v>42</v>
      </c>
      <c r="O501" s="71"/>
      <c r="P501" s="214">
        <f>O501*H501</f>
        <v>0</v>
      </c>
      <c r="Q501" s="214">
        <v>3.0000000000000001E-3</v>
      </c>
      <c r="R501" s="214">
        <f>Q501*H501</f>
        <v>3.3000000000000002E-2</v>
      </c>
      <c r="S501" s="214">
        <v>0</v>
      </c>
      <c r="T501" s="215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216" t="s">
        <v>188</v>
      </c>
      <c r="AT501" s="216" t="s">
        <v>321</v>
      </c>
      <c r="AU501" s="216" t="s">
        <v>87</v>
      </c>
      <c r="AY501" s="17" t="s">
        <v>125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7" t="s">
        <v>85</v>
      </c>
      <c r="BK501" s="217">
        <f>ROUND(I501*H501,2)</f>
        <v>0</v>
      </c>
      <c r="BL501" s="17" t="s">
        <v>131</v>
      </c>
      <c r="BM501" s="216" t="s">
        <v>676</v>
      </c>
    </row>
    <row r="502" spans="1:65" s="2" customFormat="1" ht="11.25">
      <c r="A502" s="34"/>
      <c r="B502" s="35"/>
      <c r="C502" s="36"/>
      <c r="D502" s="218" t="s">
        <v>133</v>
      </c>
      <c r="E502" s="36"/>
      <c r="F502" s="219" t="s">
        <v>675</v>
      </c>
      <c r="G502" s="36"/>
      <c r="H502" s="36"/>
      <c r="I502" s="115"/>
      <c r="J502" s="36"/>
      <c r="K502" s="36"/>
      <c r="L502" s="39"/>
      <c r="M502" s="220"/>
      <c r="N502" s="221"/>
      <c r="O502" s="71"/>
      <c r="P502" s="71"/>
      <c r="Q502" s="71"/>
      <c r="R502" s="71"/>
      <c r="S502" s="71"/>
      <c r="T502" s="72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133</v>
      </c>
      <c r="AU502" s="17" t="s">
        <v>87</v>
      </c>
    </row>
    <row r="503" spans="1:65" s="2" customFormat="1" ht="16.5" customHeight="1">
      <c r="A503" s="34"/>
      <c r="B503" s="35"/>
      <c r="C503" s="254" t="s">
        <v>677</v>
      </c>
      <c r="D503" s="254" t="s">
        <v>321</v>
      </c>
      <c r="E503" s="255" t="s">
        <v>678</v>
      </c>
      <c r="F503" s="256" t="s">
        <v>679</v>
      </c>
      <c r="G503" s="257" t="s">
        <v>544</v>
      </c>
      <c r="H503" s="258">
        <v>28</v>
      </c>
      <c r="I503" s="259"/>
      <c r="J503" s="260">
        <f>ROUND(I503*H503,2)</f>
        <v>0</v>
      </c>
      <c r="K503" s="261"/>
      <c r="L503" s="262"/>
      <c r="M503" s="263" t="s">
        <v>1</v>
      </c>
      <c r="N503" s="264" t="s">
        <v>42</v>
      </c>
      <c r="O503" s="71"/>
      <c r="P503" s="214">
        <f>O503*H503</f>
        <v>0</v>
      </c>
      <c r="Q503" s="214">
        <v>3.5E-4</v>
      </c>
      <c r="R503" s="214">
        <f>Q503*H503</f>
        <v>9.7999999999999997E-3</v>
      </c>
      <c r="S503" s="214">
        <v>0</v>
      </c>
      <c r="T503" s="215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216" t="s">
        <v>188</v>
      </c>
      <c r="AT503" s="216" t="s">
        <v>321</v>
      </c>
      <c r="AU503" s="216" t="s">
        <v>87</v>
      </c>
      <c r="AY503" s="17" t="s">
        <v>125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7" t="s">
        <v>85</v>
      </c>
      <c r="BK503" s="217">
        <f>ROUND(I503*H503,2)</f>
        <v>0</v>
      </c>
      <c r="BL503" s="17" t="s">
        <v>131</v>
      </c>
      <c r="BM503" s="216" t="s">
        <v>680</v>
      </c>
    </row>
    <row r="504" spans="1:65" s="2" customFormat="1" ht="11.25">
      <c r="A504" s="34"/>
      <c r="B504" s="35"/>
      <c r="C504" s="36"/>
      <c r="D504" s="218" t="s">
        <v>133</v>
      </c>
      <c r="E504" s="36"/>
      <c r="F504" s="219" t="s">
        <v>679</v>
      </c>
      <c r="G504" s="36"/>
      <c r="H504" s="36"/>
      <c r="I504" s="115"/>
      <c r="J504" s="36"/>
      <c r="K504" s="36"/>
      <c r="L504" s="39"/>
      <c r="M504" s="220"/>
      <c r="N504" s="221"/>
      <c r="O504" s="71"/>
      <c r="P504" s="71"/>
      <c r="Q504" s="71"/>
      <c r="R504" s="71"/>
      <c r="S504" s="71"/>
      <c r="T504" s="72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T504" s="17" t="s">
        <v>133</v>
      </c>
      <c r="AU504" s="17" t="s">
        <v>87</v>
      </c>
    </row>
    <row r="505" spans="1:65" s="2" customFormat="1" ht="16.5" customHeight="1">
      <c r="A505" s="34"/>
      <c r="B505" s="35"/>
      <c r="C505" s="254" t="s">
        <v>681</v>
      </c>
      <c r="D505" s="254" t="s">
        <v>321</v>
      </c>
      <c r="E505" s="255" t="s">
        <v>682</v>
      </c>
      <c r="F505" s="256" t="s">
        <v>683</v>
      </c>
      <c r="G505" s="257" t="s">
        <v>544</v>
      </c>
      <c r="H505" s="258">
        <v>11</v>
      </c>
      <c r="I505" s="259"/>
      <c r="J505" s="260">
        <f>ROUND(I505*H505,2)</f>
        <v>0</v>
      </c>
      <c r="K505" s="261"/>
      <c r="L505" s="262"/>
      <c r="M505" s="263" t="s">
        <v>1</v>
      </c>
      <c r="N505" s="264" t="s">
        <v>42</v>
      </c>
      <c r="O505" s="71"/>
      <c r="P505" s="214">
        <f>O505*H505</f>
        <v>0</v>
      </c>
      <c r="Q505" s="214">
        <v>1E-4</v>
      </c>
      <c r="R505" s="214">
        <f>Q505*H505</f>
        <v>1.1000000000000001E-3</v>
      </c>
      <c r="S505" s="214">
        <v>0</v>
      </c>
      <c r="T505" s="215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216" t="s">
        <v>188</v>
      </c>
      <c r="AT505" s="216" t="s">
        <v>321</v>
      </c>
      <c r="AU505" s="216" t="s">
        <v>87</v>
      </c>
      <c r="AY505" s="17" t="s">
        <v>125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7" t="s">
        <v>85</v>
      </c>
      <c r="BK505" s="217">
        <f>ROUND(I505*H505,2)</f>
        <v>0</v>
      </c>
      <c r="BL505" s="17" t="s">
        <v>131</v>
      </c>
      <c r="BM505" s="216" t="s">
        <v>684</v>
      </c>
    </row>
    <row r="506" spans="1:65" s="2" customFormat="1" ht="11.25">
      <c r="A506" s="34"/>
      <c r="B506" s="35"/>
      <c r="C506" s="36"/>
      <c r="D506" s="218" t="s">
        <v>133</v>
      </c>
      <c r="E506" s="36"/>
      <c r="F506" s="219" t="s">
        <v>683</v>
      </c>
      <c r="G506" s="36"/>
      <c r="H506" s="36"/>
      <c r="I506" s="115"/>
      <c r="J506" s="36"/>
      <c r="K506" s="36"/>
      <c r="L506" s="39"/>
      <c r="M506" s="220"/>
      <c r="N506" s="221"/>
      <c r="O506" s="71"/>
      <c r="P506" s="71"/>
      <c r="Q506" s="71"/>
      <c r="R506" s="71"/>
      <c r="S506" s="71"/>
      <c r="T506" s="72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133</v>
      </c>
      <c r="AU506" s="17" t="s">
        <v>87</v>
      </c>
    </row>
    <row r="507" spans="1:65" s="2" customFormat="1" ht="21.75" customHeight="1">
      <c r="A507" s="34"/>
      <c r="B507" s="35"/>
      <c r="C507" s="204" t="s">
        <v>685</v>
      </c>
      <c r="D507" s="204" t="s">
        <v>127</v>
      </c>
      <c r="E507" s="205" t="s">
        <v>686</v>
      </c>
      <c r="F507" s="206" t="s">
        <v>687</v>
      </c>
      <c r="G507" s="207" t="s">
        <v>219</v>
      </c>
      <c r="H507" s="208">
        <v>350</v>
      </c>
      <c r="I507" s="209"/>
      <c r="J507" s="210">
        <f>ROUND(I507*H507,2)</f>
        <v>0</v>
      </c>
      <c r="K507" s="211"/>
      <c r="L507" s="39"/>
      <c r="M507" s="212" t="s">
        <v>1</v>
      </c>
      <c r="N507" s="213" t="s">
        <v>42</v>
      </c>
      <c r="O507" s="71"/>
      <c r="P507" s="214">
        <f>O507*H507</f>
        <v>0</v>
      </c>
      <c r="Q507" s="214">
        <v>1.1E-4</v>
      </c>
      <c r="R507" s="214">
        <f>Q507*H507</f>
        <v>3.85E-2</v>
      </c>
      <c r="S507" s="214">
        <v>0</v>
      </c>
      <c r="T507" s="215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216" t="s">
        <v>131</v>
      </c>
      <c r="AT507" s="216" t="s">
        <v>127</v>
      </c>
      <c r="AU507" s="216" t="s">
        <v>87</v>
      </c>
      <c r="AY507" s="17" t="s">
        <v>125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7" t="s">
        <v>85</v>
      </c>
      <c r="BK507" s="217">
        <f>ROUND(I507*H507,2)</f>
        <v>0</v>
      </c>
      <c r="BL507" s="17" t="s">
        <v>131</v>
      </c>
      <c r="BM507" s="216" t="s">
        <v>688</v>
      </c>
    </row>
    <row r="508" spans="1:65" s="2" customFormat="1" ht="19.5">
      <c r="A508" s="34"/>
      <c r="B508" s="35"/>
      <c r="C508" s="36"/>
      <c r="D508" s="218" t="s">
        <v>133</v>
      </c>
      <c r="E508" s="36"/>
      <c r="F508" s="219" t="s">
        <v>689</v>
      </c>
      <c r="G508" s="36"/>
      <c r="H508" s="36"/>
      <c r="I508" s="115"/>
      <c r="J508" s="36"/>
      <c r="K508" s="36"/>
      <c r="L508" s="39"/>
      <c r="M508" s="220"/>
      <c r="N508" s="221"/>
      <c r="O508" s="71"/>
      <c r="P508" s="71"/>
      <c r="Q508" s="71"/>
      <c r="R508" s="71"/>
      <c r="S508" s="71"/>
      <c r="T508" s="72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7" t="s">
        <v>133</v>
      </c>
      <c r="AU508" s="17" t="s">
        <v>87</v>
      </c>
    </row>
    <row r="509" spans="1:65" s="2" customFormat="1" ht="21.75" customHeight="1">
      <c r="A509" s="34"/>
      <c r="B509" s="35"/>
      <c r="C509" s="204" t="s">
        <v>690</v>
      </c>
      <c r="D509" s="204" t="s">
        <v>127</v>
      </c>
      <c r="E509" s="205" t="s">
        <v>691</v>
      </c>
      <c r="F509" s="206" t="s">
        <v>692</v>
      </c>
      <c r="G509" s="207" t="s">
        <v>219</v>
      </c>
      <c r="H509" s="208">
        <v>350</v>
      </c>
      <c r="I509" s="209"/>
      <c r="J509" s="210">
        <f>ROUND(I509*H509,2)</f>
        <v>0</v>
      </c>
      <c r="K509" s="211"/>
      <c r="L509" s="39"/>
      <c r="M509" s="212" t="s">
        <v>1</v>
      </c>
      <c r="N509" s="213" t="s">
        <v>42</v>
      </c>
      <c r="O509" s="71"/>
      <c r="P509" s="214">
        <f>O509*H509</f>
        <v>0</v>
      </c>
      <c r="Q509" s="214">
        <v>5.0000000000000002E-5</v>
      </c>
      <c r="R509" s="214">
        <f>Q509*H509</f>
        <v>1.7500000000000002E-2</v>
      </c>
      <c r="S509" s="214">
        <v>0</v>
      </c>
      <c r="T509" s="215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216" t="s">
        <v>131</v>
      </c>
      <c r="AT509" s="216" t="s">
        <v>127</v>
      </c>
      <c r="AU509" s="216" t="s">
        <v>87</v>
      </c>
      <c r="AY509" s="17" t="s">
        <v>125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7" t="s">
        <v>85</v>
      </c>
      <c r="BK509" s="217">
        <f>ROUND(I509*H509,2)</f>
        <v>0</v>
      </c>
      <c r="BL509" s="17" t="s">
        <v>131</v>
      </c>
      <c r="BM509" s="216" t="s">
        <v>693</v>
      </c>
    </row>
    <row r="510" spans="1:65" s="2" customFormat="1" ht="19.5">
      <c r="A510" s="34"/>
      <c r="B510" s="35"/>
      <c r="C510" s="36"/>
      <c r="D510" s="218" t="s">
        <v>133</v>
      </c>
      <c r="E510" s="36"/>
      <c r="F510" s="219" t="s">
        <v>694</v>
      </c>
      <c r="G510" s="36"/>
      <c r="H510" s="36"/>
      <c r="I510" s="115"/>
      <c r="J510" s="36"/>
      <c r="K510" s="36"/>
      <c r="L510" s="39"/>
      <c r="M510" s="220"/>
      <c r="N510" s="221"/>
      <c r="O510" s="71"/>
      <c r="P510" s="71"/>
      <c r="Q510" s="71"/>
      <c r="R510" s="71"/>
      <c r="S510" s="71"/>
      <c r="T510" s="72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7" t="s">
        <v>133</v>
      </c>
      <c r="AU510" s="17" t="s">
        <v>87</v>
      </c>
    </row>
    <row r="511" spans="1:65" s="2" customFormat="1" ht="21.75" customHeight="1">
      <c r="A511" s="34"/>
      <c r="B511" s="35"/>
      <c r="C511" s="204" t="s">
        <v>695</v>
      </c>
      <c r="D511" s="204" t="s">
        <v>127</v>
      </c>
      <c r="E511" s="205" t="s">
        <v>696</v>
      </c>
      <c r="F511" s="206" t="s">
        <v>697</v>
      </c>
      <c r="G511" s="207" t="s">
        <v>130</v>
      </c>
      <c r="H511" s="208">
        <v>12</v>
      </c>
      <c r="I511" s="209"/>
      <c r="J511" s="210">
        <f>ROUND(I511*H511,2)</f>
        <v>0</v>
      </c>
      <c r="K511" s="211"/>
      <c r="L511" s="39"/>
      <c r="M511" s="212" t="s">
        <v>1</v>
      </c>
      <c r="N511" s="213" t="s">
        <v>42</v>
      </c>
      <c r="O511" s="71"/>
      <c r="P511" s="214">
        <f>O511*H511</f>
        <v>0</v>
      </c>
      <c r="Q511" s="214">
        <v>2.5999999999999999E-3</v>
      </c>
      <c r="R511" s="214">
        <f>Q511*H511</f>
        <v>3.1199999999999999E-2</v>
      </c>
      <c r="S511" s="214">
        <v>0</v>
      </c>
      <c r="T511" s="215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216" t="s">
        <v>131</v>
      </c>
      <c r="AT511" s="216" t="s">
        <v>127</v>
      </c>
      <c r="AU511" s="216" t="s">
        <v>87</v>
      </c>
      <c r="AY511" s="17" t="s">
        <v>125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7" t="s">
        <v>85</v>
      </c>
      <c r="BK511" s="217">
        <f>ROUND(I511*H511,2)</f>
        <v>0</v>
      </c>
      <c r="BL511" s="17" t="s">
        <v>131</v>
      </c>
      <c r="BM511" s="216" t="s">
        <v>698</v>
      </c>
    </row>
    <row r="512" spans="1:65" s="2" customFormat="1" ht="19.5">
      <c r="A512" s="34"/>
      <c r="B512" s="35"/>
      <c r="C512" s="36"/>
      <c r="D512" s="218" t="s">
        <v>133</v>
      </c>
      <c r="E512" s="36"/>
      <c r="F512" s="219" t="s">
        <v>699</v>
      </c>
      <c r="G512" s="36"/>
      <c r="H512" s="36"/>
      <c r="I512" s="115"/>
      <c r="J512" s="36"/>
      <c r="K512" s="36"/>
      <c r="L512" s="39"/>
      <c r="M512" s="220"/>
      <c r="N512" s="221"/>
      <c r="O512" s="71"/>
      <c r="P512" s="71"/>
      <c r="Q512" s="71"/>
      <c r="R512" s="71"/>
      <c r="S512" s="71"/>
      <c r="T512" s="72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T512" s="17" t="s">
        <v>133</v>
      </c>
      <c r="AU512" s="17" t="s">
        <v>87</v>
      </c>
    </row>
    <row r="513" spans="1:65" s="13" customFormat="1" ht="11.25">
      <c r="B513" s="222"/>
      <c r="C513" s="223"/>
      <c r="D513" s="218" t="s">
        <v>135</v>
      </c>
      <c r="E513" s="224" t="s">
        <v>1</v>
      </c>
      <c r="F513" s="225" t="s">
        <v>700</v>
      </c>
      <c r="G513" s="223"/>
      <c r="H513" s="224" t="s">
        <v>1</v>
      </c>
      <c r="I513" s="226"/>
      <c r="J513" s="223"/>
      <c r="K513" s="223"/>
      <c r="L513" s="227"/>
      <c r="M513" s="228"/>
      <c r="N513" s="229"/>
      <c r="O513" s="229"/>
      <c r="P513" s="229"/>
      <c r="Q513" s="229"/>
      <c r="R513" s="229"/>
      <c r="S513" s="229"/>
      <c r="T513" s="230"/>
      <c r="AT513" s="231" t="s">
        <v>135</v>
      </c>
      <c r="AU513" s="231" t="s">
        <v>87</v>
      </c>
      <c r="AV513" s="13" t="s">
        <v>85</v>
      </c>
      <c r="AW513" s="13" t="s">
        <v>33</v>
      </c>
      <c r="AX513" s="13" t="s">
        <v>77</v>
      </c>
      <c r="AY513" s="231" t="s">
        <v>125</v>
      </c>
    </row>
    <row r="514" spans="1:65" s="13" customFormat="1" ht="11.25">
      <c r="B514" s="222"/>
      <c r="C514" s="223"/>
      <c r="D514" s="218" t="s">
        <v>135</v>
      </c>
      <c r="E514" s="224" t="s">
        <v>1</v>
      </c>
      <c r="F514" s="225" t="s">
        <v>701</v>
      </c>
      <c r="G514" s="223"/>
      <c r="H514" s="224" t="s">
        <v>1</v>
      </c>
      <c r="I514" s="226"/>
      <c r="J514" s="223"/>
      <c r="K514" s="223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135</v>
      </c>
      <c r="AU514" s="231" t="s">
        <v>87</v>
      </c>
      <c r="AV514" s="13" t="s">
        <v>85</v>
      </c>
      <c r="AW514" s="13" t="s">
        <v>33</v>
      </c>
      <c r="AX514" s="13" t="s">
        <v>77</v>
      </c>
      <c r="AY514" s="231" t="s">
        <v>125</v>
      </c>
    </row>
    <row r="515" spans="1:65" s="14" customFormat="1" ht="11.25">
      <c r="B515" s="232"/>
      <c r="C515" s="233"/>
      <c r="D515" s="218" t="s">
        <v>135</v>
      </c>
      <c r="E515" s="234" t="s">
        <v>1</v>
      </c>
      <c r="F515" s="235" t="s">
        <v>216</v>
      </c>
      <c r="G515" s="233"/>
      <c r="H515" s="236">
        <v>12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AT515" s="242" t="s">
        <v>135</v>
      </c>
      <c r="AU515" s="242" t="s">
        <v>87</v>
      </c>
      <c r="AV515" s="14" t="s">
        <v>87</v>
      </c>
      <c r="AW515" s="14" t="s">
        <v>33</v>
      </c>
      <c r="AX515" s="14" t="s">
        <v>85</v>
      </c>
      <c r="AY515" s="242" t="s">
        <v>125</v>
      </c>
    </row>
    <row r="516" spans="1:65" s="2" customFormat="1" ht="21.75" customHeight="1">
      <c r="A516" s="34"/>
      <c r="B516" s="35"/>
      <c r="C516" s="204" t="s">
        <v>702</v>
      </c>
      <c r="D516" s="204" t="s">
        <v>127</v>
      </c>
      <c r="E516" s="205" t="s">
        <v>703</v>
      </c>
      <c r="F516" s="206" t="s">
        <v>704</v>
      </c>
      <c r="G516" s="207" t="s">
        <v>219</v>
      </c>
      <c r="H516" s="208">
        <v>748</v>
      </c>
      <c r="I516" s="209"/>
      <c r="J516" s="210">
        <f>ROUND(I516*H516,2)</f>
        <v>0</v>
      </c>
      <c r="K516" s="211"/>
      <c r="L516" s="39"/>
      <c r="M516" s="212" t="s">
        <v>1</v>
      </c>
      <c r="N516" s="213" t="s">
        <v>42</v>
      </c>
      <c r="O516" s="71"/>
      <c r="P516" s="214">
        <f>O516*H516</f>
        <v>0</v>
      </c>
      <c r="Q516" s="214">
        <v>8.0879999999999994E-2</v>
      </c>
      <c r="R516" s="214">
        <f>Q516*H516</f>
        <v>60.498239999999996</v>
      </c>
      <c r="S516" s="214">
        <v>0</v>
      </c>
      <c r="T516" s="215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16" t="s">
        <v>131</v>
      </c>
      <c r="AT516" s="216" t="s">
        <v>127</v>
      </c>
      <c r="AU516" s="216" t="s">
        <v>87</v>
      </c>
      <c r="AY516" s="17" t="s">
        <v>125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7" t="s">
        <v>85</v>
      </c>
      <c r="BK516" s="217">
        <f>ROUND(I516*H516,2)</f>
        <v>0</v>
      </c>
      <c r="BL516" s="17" t="s">
        <v>131</v>
      </c>
      <c r="BM516" s="216" t="s">
        <v>705</v>
      </c>
    </row>
    <row r="517" spans="1:65" s="2" customFormat="1" ht="39">
      <c r="A517" s="34"/>
      <c r="B517" s="35"/>
      <c r="C517" s="36"/>
      <c r="D517" s="218" t="s">
        <v>133</v>
      </c>
      <c r="E517" s="36"/>
      <c r="F517" s="219" t="s">
        <v>706</v>
      </c>
      <c r="G517" s="36"/>
      <c r="H517" s="36"/>
      <c r="I517" s="115"/>
      <c r="J517" s="36"/>
      <c r="K517" s="36"/>
      <c r="L517" s="39"/>
      <c r="M517" s="220"/>
      <c r="N517" s="221"/>
      <c r="O517" s="71"/>
      <c r="P517" s="71"/>
      <c r="Q517" s="71"/>
      <c r="R517" s="71"/>
      <c r="S517" s="71"/>
      <c r="T517" s="72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T517" s="17" t="s">
        <v>133</v>
      </c>
      <c r="AU517" s="17" t="s">
        <v>87</v>
      </c>
    </row>
    <row r="518" spans="1:65" s="14" customFormat="1" ht="11.25">
      <c r="B518" s="232"/>
      <c r="C518" s="233"/>
      <c r="D518" s="218" t="s">
        <v>135</v>
      </c>
      <c r="E518" s="234" t="s">
        <v>1</v>
      </c>
      <c r="F518" s="235" t="s">
        <v>539</v>
      </c>
      <c r="G518" s="233"/>
      <c r="H518" s="236">
        <v>748</v>
      </c>
      <c r="I518" s="237"/>
      <c r="J518" s="233"/>
      <c r="K518" s="233"/>
      <c r="L518" s="238"/>
      <c r="M518" s="239"/>
      <c r="N518" s="240"/>
      <c r="O518" s="240"/>
      <c r="P518" s="240"/>
      <c r="Q518" s="240"/>
      <c r="R518" s="240"/>
      <c r="S518" s="240"/>
      <c r="T518" s="241"/>
      <c r="AT518" s="242" t="s">
        <v>135</v>
      </c>
      <c r="AU518" s="242" t="s">
        <v>87</v>
      </c>
      <c r="AV518" s="14" t="s">
        <v>87</v>
      </c>
      <c r="AW518" s="14" t="s">
        <v>33</v>
      </c>
      <c r="AX518" s="14" t="s">
        <v>85</v>
      </c>
      <c r="AY518" s="242" t="s">
        <v>125</v>
      </c>
    </row>
    <row r="519" spans="1:65" s="2" customFormat="1" ht="21.75" customHeight="1">
      <c r="A519" s="34"/>
      <c r="B519" s="35"/>
      <c r="C519" s="254" t="s">
        <v>707</v>
      </c>
      <c r="D519" s="254" t="s">
        <v>321</v>
      </c>
      <c r="E519" s="255" t="s">
        <v>708</v>
      </c>
      <c r="F519" s="256" t="s">
        <v>709</v>
      </c>
      <c r="G519" s="257" t="s">
        <v>710</v>
      </c>
      <c r="H519" s="258">
        <v>1510.96</v>
      </c>
      <c r="I519" s="259"/>
      <c r="J519" s="260">
        <f>ROUND(I519*H519,2)</f>
        <v>0</v>
      </c>
      <c r="K519" s="261"/>
      <c r="L519" s="262"/>
      <c r="M519" s="263" t="s">
        <v>1</v>
      </c>
      <c r="N519" s="264" t="s">
        <v>42</v>
      </c>
      <c r="O519" s="71"/>
      <c r="P519" s="214">
        <f>O519*H519</f>
        <v>0</v>
      </c>
      <c r="Q519" s="214">
        <v>2.75E-2</v>
      </c>
      <c r="R519" s="214">
        <f>Q519*H519</f>
        <v>41.551400000000001</v>
      </c>
      <c r="S519" s="214">
        <v>0</v>
      </c>
      <c r="T519" s="215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16" t="s">
        <v>188</v>
      </c>
      <c r="AT519" s="216" t="s">
        <v>321</v>
      </c>
      <c r="AU519" s="216" t="s">
        <v>87</v>
      </c>
      <c r="AY519" s="17" t="s">
        <v>125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7" t="s">
        <v>85</v>
      </c>
      <c r="BK519" s="217">
        <f>ROUND(I519*H519,2)</f>
        <v>0</v>
      </c>
      <c r="BL519" s="17" t="s">
        <v>131</v>
      </c>
      <c r="BM519" s="216" t="s">
        <v>711</v>
      </c>
    </row>
    <row r="520" spans="1:65" s="2" customFormat="1" ht="11.25">
      <c r="A520" s="34"/>
      <c r="B520" s="35"/>
      <c r="C520" s="36"/>
      <c r="D520" s="218" t="s">
        <v>133</v>
      </c>
      <c r="E520" s="36"/>
      <c r="F520" s="219" t="s">
        <v>709</v>
      </c>
      <c r="G520" s="36"/>
      <c r="H520" s="36"/>
      <c r="I520" s="115"/>
      <c r="J520" s="36"/>
      <c r="K520" s="36"/>
      <c r="L520" s="39"/>
      <c r="M520" s="220"/>
      <c r="N520" s="221"/>
      <c r="O520" s="71"/>
      <c r="P520" s="71"/>
      <c r="Q520" s="71"/>
      <c r="R520" s="71"/>
      <c r="S520" s="71"/>
      <c r="T520" s="72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7" t="s">
        <v>133</v>
      </c>
      <c r="AU520" s="17" t="s">
        <v>87</v>
      </c>
    </row>
    <row r="521" spans="1:65" s="14" customFormat="1" ht="11.25">
      <c r="B521" s="232"/>
      <c r="C521" s="233"/>
      <c r="D521" s="218" t="s">
        <v>135</v>
      </c>
      <c r="E521" s="233"/>
      <c r="F521" s="235" t="s">
        <v>712</v>
      </c>
      <c r="G521" s="233"/>
      <c r="H521" s="236">
        <v>1510.96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135</v>
      </c>
      <c r="AU521" s="242" t="s">
        <v>87</v>
      </c>
      <c r="AV521" s="14" t="s">
        <v>87</v>
      </c>
      <c r="AW521" s="14" t="s">
        <v>4</v>
      </c>
      <c r="AX521" s="14" t="s">
        <v>85</v>
      </c>
      <c r="AY521" s="242" t="s">
        <v>125</v>
      </c>
    </row>
    <row r="522" spans="1:65" s="2" customFormat="1" ht="21.75" customHeight="1">
      <c r="A522" s="34"/>
      <c r="B522" s="35"/>
      <c r="C522" s="204" t="s">
        <v>713</v>
      </c>
      <c r="D522" s="204" t="s">
        <v>127</v>
      </c>
      <c r="E522" s="205" t="s">
        <v>714</v>
      </c>
      <c r="F522" s="206" t="s">
        <v>715</v>
      </c>
      <c r="G522" s="207" t="s">
        <v>219</v>
      </c>
      <c r="H522" s="208">
        <v>3740</v>
      </c>
      <c r="I522" s="209"/>
      <c r="J522" s="210">
        <f>ROUND(I522*H522,2)</f>
        <v>0</v>
      </c>
      <c r="K522" s="211"/>
      <c r="L522" s="39"/>
      <c r="M522" s="212" t="s">
        <v>1</v>
      </c>
      <c r="N522" s="213" t="s">
        <v>42</v>
      </c>
      <c r="O522" s="71"/>
      <c r="P522" s="214">
        <f>O522*H522</f>
        <v>0</v>
      </c>
      <c r="Q522" s="214">
        <v>8.2199999999999999E-3</v>
      </c>
      <c r="R522" s="214">
        <f>Q522*H522</f>
        <v>30.742799999999999</v>
      </c>
      <c r="S522" s="214">
        <v>0</v>
      </c>
      <c r="T522" s="215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16" t="s">
        <v>131</v>
      </c>
      <c r="AT522" s="216" t="s">
        <v>127</v>
      </c>
      <c r="AU522" s="216" t="s">
        <v>87</v>
      </c>
      <c r="AY522" s="17" t="s">
        <v>125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7" t="s">
        <v>85</v>
      </c>
      <c r="BK522" s="217">
        <f>ROUND(I522*H522,2)</f>
        <v>0</v>
      </c>
      <c r="BL522" s="17" t="s">
        <v>131</v>
      </c>
      <c r="BM522" s="216" t="s">
        <v>716</v>
      </c>
    </row>
    <row r="523" spans="1:65" s="2" customFormat="1" ht="39">
      <c r="A523" s="34"/>
      <c r="B523" s="35"/>
      <c r="C523" s="36"/>
      <c r="D523" s="218" t="s">
        <v>133</v>
      </c>
      <c r="E523" s="36"/>
      <c r="F523" s="219" t="s">
        <v>717</v>
      </c>
      <c r="G523" s="36"/>
      <c r="H523" s="36"/>
      <c r="I523" s="115"/>
      <c r="J523" s="36"/>
      <c r="K523" s="36"/>
      <c r="L523" s="39"/>
      <c r="M523" s="220"/>
      <c r="N523" s="221"/>
      <c r="O523" s="71"/>
      <c r="P523" s="71"/>
      <c r="Q523" s="71"/>
      <c r="R523" s="71"/>
      <c r="S523" s="71"/>
      <c r="T523" s="72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133</v>
      </c>
      <c r="AU523" s="17" t="s">
        <v>87</v>
      </c>
    </row>
    <row r="524" spans="1:65" s="14" customFormat="1" ht="11.25">
      <c r="B524" s="232"/>
      <c r="C524" s="233"/>
      <c r="D524" s="218" t="s">
        <v>135</v>
      </c>
      <c r="E524" s="233"/>
      <c r="F524" s="235" t="s">
        <v>718</v>
      </c>
      <c r="G524" s="233"/>
      <c r="H524" s="236">
        <v>3740</v>
      </c>
      <c r="I524" s="237"/>
      <c r="J524" s="233"/>
      <c r="K524" s="233"/>
      <c r="L524" s="238"/>
      <c r="M524" s="239"/>
      <c r="N524" s="240"/>
      <c r="O524" s="240"/>
      <c r="P524" s="240"/>
      <c r="Q524" s="240"/>
      <c r="R524" s="240"/>
      <c r="S524" s="240"/>
      <c r="T524" s="241"/>
      <c r="AT524" s="242" t="s">
        <v>135</v>
      </c>
      <c r="AU524" s="242" t="s">
        <v>87</v>
      </c>
      <c r="AV524" s="14" t="s">
        <v>87</v>
      </c>
      <c r="AW524" s="14" t="s">
        <v>4</v>
      </c>
      <c r="AX524" s="14" t="s">
        <v>85</v>
      </c>
      <c r="AY524" s="242" t="s">
        <v>125</v>
      </c>
    </row>
    <row r="525" spans="1:65" s="2" customFormat="1" ht="21.75" customHeight="1">
      <c r="A525" s="34"/>
      <c r="B525" s="35"/>
      <c r="C525" s="204" t="s">
        <v>719</v>
      </c>
      <c r="D525" s="204" t="s">
        <v>127</v>
      </c>
      <c r="E525" s="205" t="s">
        <v>720</v>
      </c>
      <c r="F525" s="206" t="s">
        <v>721</v>
      </c>
      <c r="G525" s="207" t="s">
        <v>219</v>
      </c>
      <c r="H525" s="208">
        <v>748</v>
      </c>
      <c r="I525" s="209"/>
      <c r="J525" s="210">
        <f>ROUND(I525*H525,2)</f>
        <v>0</v>
      </c>
      <c r="K525" s="211"/>
      <c r="L525" s="39"/>
      <c r="M525" s="212" t="s">
        <v>1</v>
      </c>
      <c r="N525" s="213" t="s">
        <v>42</v>
      </c>
      <c r="O525" s="71"/>
      <c r="P525" s="214">
        <f>O525*H525</f>
        <v>0</v>
      </c>
      <c r="Q525" s="214">
        <v>0.15540000000000001</v>
      </c>
      <c r="R525" s="214">
        <f>Q525*H525</f>
        <v>116.23920000000001</v>
      </c>
      <c r="S525" s="214">
        <v>0</v>
      </c>
      <c r="T525" s="215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216" t="s">
        <v>131</v>
      </c>
      <c r="AT525" s="216" t="s">
        <v>127</v>
      </c>
      <c r="AU525" s="216" t="s">
        <v>87</v>
      </c>
      <c r="AY525" s="17" t="s">
        <v>125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7" t="s">
        <v>85</v>
      </c>
      <c r="BK525" s="217">
        <f>ROUND(I525*H525,2)</f>
        <v>0</v>
      </c>
      <c r="BL525" s="17" t="s">
        <v>131</v>
      </c>
      <c r="BM525" s="216" t="s">
        <v>722</v>
      </c>
    </row>
    <row r="526" spans="1:65" s="2" customFormat="1" ht="29.25">
      <c r="A526" s="34"/>
      <c r="B526" s="35"/>
      <c r="C526" s="36"/>
      <c r="D526" s="218" t="s">
        <v>133</v>
      </c>
      <c r="E526" s="36"/>
      <c r="F526" s="219" t="s">
        <v>723</v>
      </c>
      <c r="G526" s="36"/>
      <c r="H526" s="36"/>
      <c r="I526" s="115"/>
      <c r="J526" s="36"/>
      <c r="K526" s="36"/>
      <c r="L526" s="39"/>
      <c r="M526" s="220"/>
      <c r="N526" s="221"/>
      <c r="O526" s="71"/>
      <c r="P526" s="71"/>
      <c r="Q526" s="71"/>
      <c r="R526" s="71"/>
      <c r="S526" s="71"/>
      <c r="T526" s="72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T526" s="17" t="s">
        <v>133</v>
      </c>
      <c r="AU526" s="17" t="s">
        <v>87</v>
      </c>
    </row>
    <row r="527" spans="1:65" s="2" customFormat="1" ht="16.5" customHeight="1">
      <c r="A527" s="34"/>
      <c r="B527" s="35"/>
      <c r="C527" s="254" t="s">
        <v>724</v>
      </c>
      <c r="D527" s="254" t="s">
        <v>321</v>
      </c>
      <c r="E527" s="255" t="s">
        <v>725</v>
      </c>
      <c r="F527" s="256" t="s">
        <v>726</v>
      </c>
      <c r="G527" s="257" t="s">
        <v>219</v>
      </c>
      <c r="H527" s="258">
        <v>587.96</v>
      </c>
      <c r="I527" s="259"/>
      <c r="J527" s="260">
        <f>ROUND(I527*H527,2)</f>
        <v>0</v>
      </c>
      <c r="K527" s="261"/>
      <c r="L527" s="262"/>
      <c r="M527" s="263" t="s">
        <v>1</v>
      </c>
      <c r="N527" s="264" t="s">
        <v>42</v>
      </c>
      <c r="O527" s="71"/>
      <c r="P527" s="214">
        <f>O527*H527</f>
        <v>0</v>
      </c>
      <c r="Q527" s="214">
        <v>8.5000000000000006E-2</v>
      </c>
      <c r="R527" s="214">
        <f>Q527*H527</f>
        <v>49.976600000000005</v>
      </c>
      <c r="S527" s="214">
        <v>0</v>
      </c>
      <c r="T527" s="215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216" t="s">
        <v>188</v>
      </c>
      <c r="AT527" s="216" t="s">
        <v>321</v>
      </c>
      <c r="AU527" s="216" t="s">
        <v>87</v>
      </c>
      <c r="AY527" s="17" t="s">
        <v>125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7" t="s">
        <v>85</v>
      </c>
      <c r="BK527" s="217">
        <f>ROUND(I527*H527,2)</f>
        <v>0</v>
      </c>
      <c r="BL527" s="17" t="s">
        <v>131</v>
      </c>
      <c r="BM527" s="216" t="s">
        <v>727</v>
      </c>
    </row>
    <row r="528" spans="1:65" s="2" customFormat="1" ht="11.25">
      <c r="A528" s="34"/>
      <c r="B528" s="35"/>
      <c r="C528" s="36"/>
      <c r="D528" s="218" t="s">
        <v>133</v>
      </c>
      <c r="E528" s="36"/>
      <c r="F528" s="219" t="s">
        <v>726</v>
      </c>
      <c r="G528" s="36"/>
      <c r="H528" s="36"/>
      <c r="I528" s="115"/>
      <c r="J528" s="36"/>
      <c r="K528" s="36"/>
      <c r="L528" s="39"/>
      <c r="M528" s="220"/>
      <c r="N528" s="221"/>
      <c r="O528" s="71"/>
      <c r="P528" s="71"/>
      <c r="Q528" s="71"/>
      <c r="R528" s="71"/>
      <c r="S528" s="71"/>
      <c r="T528" s="72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T528" s="17" t="s">
        <v>133</v>
      </c>
      <c r="AU528" s="17" t="s">
        <v>87</v>
      </c>
    </row>
    <row r="529" spans="1:65" s="13" customFormat="1" ht="11.25">
      <c r="B529" s="222"/>
      <c r="C529" s="223"/>
      <c r="D529" s="218" t="s">
        <v>135</v>
      </c>
      <c r="E529" s="224" t="s">
        <v>1</v>
      </c>
      <c r="F529" s="225" t="s">
        <v>728</v>
      </c>
      <c r="G529" s="223"/>
      <c r="H529" s="224" t="s">
        <v>1</v>
      </c>
      <c r="I529" s="226"/>
      <c r="J529" s="223"/>
      <c r="K529" s="223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135</v>
      </c>
      <c r="AU529" s="231" t="s">
        <v>87</v>
      </c>
      <c r="AV529" s="13" t="s">
        <v>85</v>
      </c>
      <c r="AW529" s="13" t="s">
        <v>33</v>
      </c>
      <c r="AX529" s="13" t="s">
        <v>77</v>
      </c>
      <c r="AY529" s="231" t="s">
        <v>125</v>
      </c>
    </row>
    <row r="530" spans="1:65" s="14" customFormat="1" ht="11.25">
      <c r="B530" s="232"/>
      <c r="C530" s="233"/>
      <c r="D530" s="218" t="s">
        <v>135</v>
      </c>
      <c r="E530" s="234" t="s">
        <v>1</v>
      </c>
      <c r="F530" s="235" t="s">
        <v>729</v>
      </c>
      <c r="G530" s="233"/>
      <c r="H530" s="236">
        <v>762.96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AT530" s="242" t="s">
        <v>135</v>
      </c>
      <c r="AU530" s="242" t="s">
        <v>87</v>
      </c>
      <c r="AV530" s="14" t="s">
        <v>87</v>
      </c>
      <c r="AW530" s="14" t="s">
        <v>33</v>
      </c>
      <c r="AX530" s="14" t="s">
        <v>77</v>
      </c>
      <c r="AY530" s="242" t="s">
        <v>125</v>
      </c>
    </row>
    <row r="531" spans="1:65" s="13" customFormat="1" ht="11.25">
      <c r="B531" s="222"/>
      <c r="C531" s="223"/>
      <c r="D531" s="218" t="s">
        <v>135</v>
      </c>
      <c r="E531" s="224" t="s">
        <v>1</v>
      </c>
      <c r="F531" s="225" t="s">
        <v>730</v>
      </c>
      <c r="G531" s="223"/>
      <c r="H531" s="224" t="s">
        <v>1</v>
      </c>
      <c r="I531" s="226"/>
      <c r="J531" s="223"/>
      <c r="K531" s="223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135</v>
      </c>
      <c r="AU531" s="231" t="s">
        <v>87</v>
      </c>
      <c r="AV531" s="13" t="s">
        <v>85</v>
      </c>
      <c r="AW531" s="13" t="s">
        <v>33</v>
      </c>
      <c r="AX531" s="13" t="s">
        <v>77</v>
      </c>
      <c r="AY531" s="231" t="s">
        <v>125</v>
      </c>
    </row>
    <row r="532" spans="1:65" s="14" customFormat="1" ht="33.75">
      <c r="B532" s="232"/>
      <c r="C532" s="233"/>
      <c r="D532" s="218" t="s">
        <v>135</v>
      </c>
      <c r="E532" s="234" t="s">
        <v>1</v>
      </c>
      <c r="F532" s="235" t="s">
        <v>731</v>
      </c>
      <c r="G532" s="233"/>
      <c r="H532" s="236">
        <v>-175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AT532" s="242" t="s">
        <v>135</v>
      </c>
      <c r="AU532" s="242" t="s">
        <v>87</v>
      </c>
      <c r="AV532" s="14" t="s">
        <v>87</v>
      </c>
      <c r="AW532" s="14" t="s">
        <v>33</v>
      </c>
      <c r="AX532" s="14" t="s">
        <v>77</v>
      </c>
      <c r="AY532" s="242" t="s">
        <v>125</v>
      </c>
    </row>
    <row r="533" spans="1:65" s="15" customFormat="1" ht="11.25">
      <c r="B533" s="243"/>
      <c r="C533" s="244"/>
      <c r="D533" s="218" t="s">
        <v>135</v>
      </c>
      <c r="E533" s="245" t="s">
        <v>1</v>
      </c>
      <c r="F533" s="246" t="s">
        <v>152</v>
      </c>
      <c r="G533" s="244"/>
      <c r="H533" s="247">
        <v>587.96</v>
      </c>
      <c r="I533" s="248"/>
      <c r="J533" s="244"/>
      <c r="K533" s="244"/>
      <c r="L533" s="249"/>
      <c r="M533" s="250"/>
      <c r="N533" s="251"/>
      <c r="O533" s="251"/>
      <c r="P533" s="251"/>
      <c r="Q533" s="251"/>
      <c r="R533" s="251"/>
      <c r="S533" s="251"/>
      <c r="T533" s="252"/>
      <c r="AT533" s="253" t="s">
        <v>135</v>
      </c>
      <c r="AU533" s="253" t="s">
        <v>87</v>
      </c>
      <c r="AV533" s="15" t="s">
        <v>131</v>
      </c>
      <c r="AW533" s="15" t="s">
        <v>33</v>
      </c>
      <c r="AX533" s="15" t="s">
        <v>85</v>
      </c>
      <c r="AY533" s="253" t="s">
        <v>125</v>
      </c>
    </row>
    <row r="534" spans="1:65" s="2" customFormat="1" ht="21.75" customHeight="1">
      <c r="A534" s="34"/>
      <c r="B534" s="35"/>
      <c r="C534" s="254" t="s">
        <v>82</v>
      </c>
      <c r="D534" s="254" t="s">
        <v>321</v>
      </c>
      <c r="E534" s="255" t="s">
        <v>732</v>
      </c>
      <c r="F534" s="256" t="s">
        <v>733</v>
      </c>
      <c r="G534" s="257" t="s">
        <v>219</v>
      </c>
      <c r="H534" s="258">
        <v>178.5</v>
      </c>
      <c r="I534" s="259"/>
      <c r="J534" s="260">
        <f>ROUND(I534*H534,2)</f>
        <v>0</v>
      </c>
      <c r="K534" s="261"/>
      <c r="L534" s="262"/>
      <c r="M534" s="263" t="s">
        <v>1</v>
      </c>
      <c r="N534" s="264" t="s">
        <v>42</v>
      </c>
      <c r="O534" s="71"/>
      <c r="P534" s="214">
        <f>O534*H534</f>
        <v>0</v>
      </c>
      <c r="Q534" s="214">
        <v>4.8300000000000003E-2</v>
      </c>
      <c r="R534" s="214">
        <f>Q534*H534</f>
        <v>8.6215500000000009</v>
      </c>
      <c r="S534" s="214">
        <v>0</v>
      </c>
      <c r="T534" s="215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216" t="s">
        <v>188</v>
      </c>
      <c r="AT534" s="216" t="s">
        <v>321</v>
      </c>
      <c r="AU534" s="216" t="s">
        <v>87</v>
      </c>
      <c r="AY534" s="17" t="s">
        <v>125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17" t="s">
        <v>85</v>
      </c>
      <c r="BK534" s="217">
        <f>ROUND(I534*H534,2)</f>
        <v>0</v>
      </c>
      <c r="BL534" s="17" t="s">
        <v>131</v>
      </c>
      <c r="BM534" s="216" t="s">
        <v>734</v>
      </c>
    </row>
    <row r="535" spans="1:65" s="2" customFormat="1" ht="11.25">
      <c r="A535" s="34"/>
      <c r="B535" s="35"/>
      <c r="C535" s="36"/>
      <c r="D535" s="218" t="s">
        <v>133</v>
      </c>
      <c r="E535" s="36"/>
      <c r="F535" s="219" t="s">
        <v>733</v>
      </c>
      <c r="G535" s="36"/>
      <c r="H535" s="36"/>
      <c r="I535" s="115"/>
      <c r="J535" s="36"/>
      <c r="K535" s="36"/>
      <c r="L535" s="39"/>
      <c r="M535" s="220"/>
      <c r="N535" s="221"/>
      <c r="O535" s="71"/>
      <c r="P535" s="71"/>
      <c r="Q535" s="71"/>
      <c r="R535" s="71"/>
      <c r="S535" s="71"/>
      <c r="T535" s="72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133</v>
      </c>
      <c r="AU535" s="17" t="s">
        <v>87</v>
      </c>
    </row>
    <row r="536" spans="1:65" s="14" customFormat="1" ht="22.5">
      <c r="B536" s="232"/>
      <c r="C536" s="233"/>
      <c r="D536" s="218" t="s">
        <v>135</v>
      </c>
      <c r="E536" s="234" t="s">
        <v>1</v>
      </c>
      <c r="F536" s="235" t="s">
        <v>735</v>
      </c>
      <c r="G536" s="233"/>
      <c r="H536" s="236">
        <v>178.5</v>
      </c>
      <c r="I536" s="237"/>
      <c r="J536" s="233"/>
      <c r="K536" s="233"/>
      <c r="L536" s="238"/>
      <c r="M536" s="239"/>
      <c r="N536" s="240"/>
      <c r="O536" s="240"/>
      <c r="P536" s="240"/>
      <c r="Q536" s="240"/>
      <c r="R536" s="240"/>
      <c r="S536" s="240"/>
      <c r="T536" s="241"/>
      <c r="AT536" s="242" t="s">
        <v>135</v>
      </c>
      <c r="AU536" s="242" t="s">
        <v>87</v>
      </c>
      <c r="AV536" s="14" t="s">
        <v>87</v>
      </c>
      <c r="AW536" s="14" t="s">
        <v>33</v>
      </c>
      <c r="AX536" s="14" t="s">
        <v>85</v>
      </c>
      <c r="AY536" s="242" t="s">
        <v>125</v>
      </c>
    </row>
    <row r="537" spans="1:65" s="2" customFormat="1" ht="21.75" customHeight="1">
      <c r="A537" s="34"/>
      <c r="B537" s="35"/>
      <c r="C537" s="254" t="s">
        <v>736</v>
      </c>
      <c r="D537" s="254" t="s">
        <v>321</v>
      </c>
      <c r="E537" s="255" t="s">
        <v>737</v>
      </c>
      <c r="F537" s="256" t="s">
        <v>738</v>
      </c>
      <c r="G537" s="257" t="s">
        <v>219</v>
      </c>
      <c r="H537" s="258">
        <v>73.44</v>
      </c>
      <c r="I537" s="259"/>
      <c r="J537" s="260">
        <f>ROUND(I537*H537,2)</f>
        <v>0</v>
      </c>
      <c r="K537" s="261"/>
      <c r="L537" s="262"/>
      <c r="M537" s="263" t="s">
        <v>1</v>
      </c>
      <c r="N537" s="264" t="s">
        <v>42</v>
      </c>
      <c r="O537" s="71"/>
      <c r="P537" s="214">
        <f>O537*H537</f>
        <v>0</v>
      </c>
      <c r="Q537" s="214">
        <v>6.4000000000000001E-2</v>
      </c>
      <c r="R537" s="214">
        <f>Q537*H537</f>
        <v>4.7001600000000003</v>
      </c>
      <c r="S537" s="214">
        <v>0</v>
      </c>
      <c r="T537" s="215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216" t="s">
        <v>188</v>
      </c>
      <c r="AT537" s="216" t="s">
        <v>321</v>
      </c>
      <c r="AU537" s="216" t="s">
        <v>87</v>
      </c>
      <c r="AY537" s="17" t="s">
        <v>125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7" t="s">
        <v>85</v>
      </c>
      <c r="BK537" s="217">
        <f>ROUND(I537*H537,2)</f>
        <v>0</v>
      </c>
      <c r="BL537" s="17" t="s">
        <v>131</v>
      </c>
      <c r="BM537" s="216" t="s">
        <v>739</v>
      </c>
    </row>
    <row r="538" spans="1:65" s="2" customFormat="1" ht="11.25">
      <c r="A538" s="34"/>
      <c r="B538" s="35"/>
      <c r="C538" s="36"/>
      <c r="D538" s="218" t="s">
        <v>133</v>
      </c>
      <c r="E538" s="36"/>
      <c r="F538" s="219" t="s">
        <v>738</v>
      </c>
      <c r="G538" s="36"/>
      <c r="H538" s="36"/>
      <c r="I538" s="115"/>
      <c r="J538" s="36"/>
      <c r="K538" s="36"/>
      <c r="L538" s="39"/>
      <c r="M538" s="220"/>
      <c r="N538" s="221"/>
      <c r="O538" s="71"/>
      <c r="P538" s="71"/>
      <c r="Q538" s="71"/>
      <c r="R538" s="71"/>
      <c r="S538" s="71"/>
      <c r="T538" s="72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133</v>
      </c>
      <c r="AU538" s="17" t="s">
        <v>87</v>
      </c>
    </row>
    <row r="539" spans="1:65" s="14" customFormat="1" ht="11.25">
      <c r="B539" s="232"/>
      <c r="C539" s="233"/>
      <c r="D539" s="218" t="s">
        <v>135</v>
      </c>
      <c r="E539" s="234" t="s">
        <v>1</v>
      </c>
      <c r="F539" s="235" t="s">
        <v>740</v>
      </c>
      <c r="G539" s="233"/>
      <c r="H539" s="236">
        <v>73.44</v>
      </c>
      <c r="I539" s="237"/>
      <c r="J539" s="233"/>
      <c r="K539" s="233"/>
      <c r="L539" s="238"/>
      <c r="M539" s="239"/>
      <c r="N539" s="240"/>
      <c r="O539" s="240"/>
      <c r="P539" s="240"/>
      <c r="Q539" s="240"/>
      <c r="R539" s="240"/>
      <c r="S539" s="240"/>
      <c r="T539" s="241"/>
      <c r="AT539" s="242" t="s">
        <v>135</v>
      </c>
      <c r="AU539" s="242" t="s">
        <v>87</v>
      </c>
      <c r="AV539" s="14" t="s">
        <v>87</v>
      </c>
      <c r="AW539" s="14" t="s">
        <v>33</v>
      </c>
      <c r="AX539" s="14" t="s">
        <v>85</v>
      </c>
      <c r="AY539" s="242" t="s">
        <v>125</v>
      </c>
    </row>
    <row r="540" spans="1:65" s="2" customFormat="1" ht="21.75" customHeight="1">
      <c r="A540" s="34"/>
      <c r="B540" s="35"/>
      <c r="C540" s="204" t="s">
        <v>741</v>
      </c>
      <c r="D540" s="204" t="s">
        <v>127</v>
      </c>
      <c r="E540" s="205" t="s">
        <v>742</v>
      </c>
      <c r="F540" s="206" t="s">
        <v>743</v>
      </c>
      <c r="G540" s="207" t="s">
        <v>219</v>
      </c>
      <c r="H540" s="208">
        <v>217</v>
      </c>
      <c r="I540" s="209"/>
      <c r="J540" s="210">
        <f>ROUND(I540*H540,2)</f>
        <v>0</v>
      </c>
      <c r="K540" s="211"/>
      <c r="L540" s="39"/>
      <c r="M540" s="212" t="s">
        <v>1</v>
      </c>
      <c r="N540" s="213" t="s">
        <v>42</v>
      </c>
      <c r="O540" s="71"/>
      <c r="P540" s="214">
        <f>O540*H540</f>
        <v>0</v>
      </c>
      <c r="Q540" s="214">
        <v>0.1295</v>
      </c>
      <c r="R540" s="214">
        <f>Q540*H540</f>
        <v>28.101500000000001</v>
      </c>
      <c r="S540" s="214">
        <v>0</v>
      </c>
      <c r="T540" s="215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216" t="s">
        <v>131</v>
      </c>
      <c r="AT540" s="216" t="s">
        <v>127</v>
      </c>
      <c r="AU540" s="216" t="s">
        <v>87</v>
      </c>
      <c r="AY540" s="17" t="s">
        <v>125</v>
      </c>
      <c r="BE540" s="217">
        <f>IF(N540="základní",J540,0)</f>
        <v>0</v>
      </c>
      <c r="BF540" s="217">
        <f>IF(N540="snížená",J540,0)</f>
        <v>0</v>
      </c>
      <c r="BG540" s="217">
        <f>IF(N540="zákl. přenesená",J540,0)</f>
        <v>0</v>
      </c>
      <c r="BH540" s="217">
        <f>IF(N540="sníž. přenesená",J540,0)</f>
        <v>0</v>
      </c>
      <c r="BI540" s="217">
        <f>IF(N540="nulová",J540,0)</f>
        <v>0</v>
      </c>
      <c r="BJ540" s="17" t="s">
        <v>85</v>
      </c>
      <c r="BK540" s="217">
        <f>ROUND(I540*H540,2)</f>
        <v>0</v>
      </c>
      <c r="BL540" s="17" t="s">
        <v>131</v>
      </c>
      <c r="BM540" s="216" t="s">
        <v>744</v>
      </c>
    </row>
    <row r="541" spans="1:65" s="2" customFormat="1" ht="29.25">
      <c r="A541" s="34"/>
      <c r="B541" s="35"/>
      <c r="C541" s="36"/>
      <c r="D541" s="218" t="s">
        <v>133</v>
      </c>
      <c r="E541" s="36"/>
      <c r="F541" s="219" t="s">
        <v>745</v>
      </c>
      <c r="G541" s="36"/>
      <c r="H541" s="36"/>
      <c r="I541" s="115"/>
      <c r="J541" s="36"/>
      <c r="K541" s="36"/>
      <c r="L541" s="39"/>
      <c r="M541" s="220"/>
      <c r="N541" s="221"/>
      <c r="O541" s="71"/>
      <c r="P541" s="71"/>
      <c r="Q541" s="71"/>
      <c r="R541" s="71"/>
      <c r="S541" s="71"/>
      <c r="T541" s="72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7" t="s">
        <v>133</v>
      </c>
      <c r="AU541" s="17" t="s">
        <v>87</v>
      </c>
    </row>
    <row r="542" spans="1:65" s="13" customFormat="1" ht="11.25">
      <c r="B542" s="222"/>
      <c r="C542" s="223"/>
      <c r="D542" s="218" t="s">
        <v>135</v>
      </c>
      <c r="E542" s="224" t="s">
        <v>1</v>
      </c>
      <c r="F542" s="225" t="s">
        <v>746</v>
      </c>
      <c r="G542" s="223"/>
      <c r="H542" s="224" t="s">
        <v>1</v>
      </c>
      <c r="I542" s="226"/>
      <c r="J542" s="223"/>
      <c r="K542" s="223"/>
      <c r="L542" s="227"/>
      <c r="M542" s="228"/>
      <c r="N542" s="229"/>
      <c r="O542" s="229"/>
      <c r="P542" s="229"/>
      <c r="Q542" s="229"/>
      <c r="R542" s="229"/>
      <c r="S542" s="229"/>
      <c r="T542" s="230"/>
      <c r="AT542" s="231" t="s">
        <v>135</v>
      </c>
      <c r="AU542" s="231" t="s">
        <v>87</v>
      </c>
      <c r="AV542" s="13" t="s">
        <v>85</v>
      </c>
      <c r="AW542" s="13" t="s">
        <v>33</v>
      </c>
      <c r="AX542" s="13" t="s">
        <v>77</v>
      </c>
      <c r="AY542" s="231" t="s">
        <v>125</v>
      </c>
    </row>
    <row r="543" spans="1:65" s="14" customFormat="1" ht="11.25">
      <c r="B543" s="232"/>
      <c r="C543" s="233"/>
      <c r="D543" s="218" t="s">
        <v>135</v>
      </c>
      <c r="E543" s="234" t="s">
        <v>1</v>
      </c>
      <c r="F543" s="235" t="s">
        <v>747</v>
      </c>
      <c r="G543" s="233"/>
      <c r="H543" s="236">
        <v>42</v>
      </c>
      <c r="I543" s="237"/>
      <c r="J543" s="233"/>
      <c r="K543" s="233"/>
      <c r="L543" s="238"/>
      <c r="M543" s="239"/>
      <c r="N543" s="240"/>
      <c r="O543" s="240"/>
      <c r="P543" s="240"/>
      <c r="Q543" s="240"/>
      <c r="R543" s="240"/>
      <c r="S543" s="240"/>
      <c r="T543" s="241"/>
      <c r="AT543" s="242" t="s">
        <v>135</v>
      </c>
      <c r="AU543" s="242" t="s">
        <v>87</v>
      </c>
      <c r="AV543" s="14" t="s">
        <v>87</v>
      </c>
      <c r="AW543" s="14" t="s">
        <v>33</v>
      </c>
      <c r="AX543" s="14" t="s">
        <v>77</v>
      </c>
      <c r="AY543" s="242" t="s">
        <v>125</v>
      </c>
    </row>
    <row r="544" spans="1:65" s="13" customFormat="1" ht="22.5">
      <c r="B544" s="222"/>
      <c r="C544" s="223"/>
      <c r="D544" s="218" t="s">
        <v>135</v>
      </c>
      <c r="E544" s="224" t="s">
        <v>1</v>
      </c>
      <c r="F544" s="225" t="s">
        <v>748</v>
      </c>
      <c r="G544" s="223"/>
      <c r="H544" s="224" t="s">
        <v>1</v>
      </c>
      <c r="I544" s="226"/>
      <c r="J544" s="223"/>
      <c r="K544" s="223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135</v>
      </c>
      <c r="AU544" s="231" t="s">
        <v>87</v>
      </c>
      <c r="AV544" s="13" t="s">
        <v>85</v>
      </c>
      <c r="AW544" s="13" t="s">
        <v>33</v>
      </c>
      <c r="AX544" s="13" t="s">
        <v>77</v>
      </c>
      <c r="AY544" s="231" t="s">
        <v>125</v>
      </c>
    </row>
    <row r="545" spans="1:65" s="14" customFormat="1" ht="22.5">
      <c r="B545" s="232"/>
      <c r="C545" s="233"/>
      <c r="D545" s="218" t="s">
        <v>135</v>
      </c>
      <c r="E545" s="234" t="s">
        <v>1</v>
      </c>
      <c r="F545" s="235" t="s">
        <v>749</v>
      </c>
      <c r="G545" s="233"/>
      <c r="H545" s="236">
        <v>175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AT545" s="242" t="s">
        <v>135</v>
      </c>
      <c r="AU545" s="242" t="s">
        <v>87</v>
      </c>
      <c r="AV545" s="14" t="s">
        <v>87</v>
      </c>
      <c r="AW545" s="14" t="s">
        <v>33</v>
      </c>
      <c r="AX545" s="14" t="s">
        <v>77</v>
      </c>
      <c r="AY545" s="242" t="s">
        <v>125</v>
      </c>
    </row>
    <row r="546" spans="1:65" s="15" customFormat="1" ht="11.25">
      <c r="B546" s="243"/>
      <c r="C546" s="244"/>
      <c r="D546" s="218" t="s">
        <v>135</v>
      </c>
      <c r="E546" s="245" t="s">
        <v>1</v>
      </c>
      <c r="F546" s="246" t="s">
        <v>152</v>
      </c>
      <c r="G546" s="244"/>
      <c r="H546" s="247">
        <v>217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AT546" s="253" t="s">
        <v>135</v>
      </c>
      <c r="AU546" s="253" t="s">
        <v>87</v>
      </c>
      <c r="AV546" s="15" t="s">
        <v>131</v>
      </c>
      <c r="AW546" s="15" t="s">
        <v>33</v>
      </c>
      <c r="AX546" s="15" t="s">
        <v>85</v>
      </c>
      <c r="AY546" s="253" t="s">
        <v>125</v>
      </c>
    </row>
    <row r="547" spans="1:65" s="2" customFormat="1" ht="16.5" customHeight="1">
      <c r="A547" s="34"/>
      <c r="B547" s="35"/>
      <c r="C547" s="254" t="s">
        <v>750</v>
      </c>
      <c r="D547" s="254" t="s">
        <v>321</v>
      </c>
      <c r="E547" s="255" t="s">
        <v>751</v>
      </c>
      <c r="F547" s="256" t="s">
        <v>752</v>
      </c>
      <c r="G547" s="257" t="s">
        <v>219</v>
      </c>
      <c r="H547" s="258">
        <v>221.34</v>
      </c>
      <c r="I547" s="259"/>
      <c r="J547" s="260">
        <f>ROUND(I547*H547,2)</f>
        <v>0</v>
      </c>
      <c r="K547" s="261"/>
      <c r="L547" s="262"/>
      <c r="M547" s="263" t="s">
        <v>1</v>
      </c>
      <c r="N547" s="264" t="s">
        <v>42</v>
      </c>
      <c r="O547" s="71"/>
      <c r="P547" s="214">
        <f>O547*H547</f>
        <v>0</v>
      </c>
      <c r="Q547" s="214">
        <v>4.5999999999999999E-2</v>
      </c>
      <c r="R547" s="214">
        <f>Q547*H547</f>
        <v>10.18164</v>
      </c>
      <c r="S547" s="214">
        <v>0</v>
      </c>
      <c r="T547" s="215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216" t="s">
        <v>188</v>
      </c>
      <c r="AT547" s="216" t="s">
        <v>321</v>
      </c>
      <c r="AU547" s="216" t="s">
        <v>87</v>
      </c>
      <c r="AY547" s="17" t="s">
        <v>125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7" t="s">
        <v>85</v>
      </c>
      <c r="BK547" s="217">
        <f>ROUND(I547*H547,2)</f>
        <v>0</v>
      </c>
      <c r="BL547" s="17" t="s">
        <v>131</v>
      </c>
      <c r="BM547" s="216" t="s">
        <v>753</v>
      </c>
    </row>
    <row r="548" spans="1:65" s="2" customFormat="1" ht="11.25">
      <c r="A548" s="34"/>
      <c r="B548" s="35"/>
      <c r="C548" s="36"/>
      <c r="D548" s="218" t="s">
        <v>133</v>
      </c>
      <c r="E548" s="36"/>
      <c r="F548" s="219" t="s">
        <v>752</v>
      </c>
      <c r="G548" s="36"/>
      <c r="H548" s="36"/>
      <c r="I548" s="115"/>
      <c r="J548" s="36"/>
      <c r="K548" s="36"/>
      <c r="L548" s="39"/>
      <c r="M548" s="220"/>
      <c r="N548" s="221"/>
      <c r="O548" s="71"/>
      <c r="P548" s="71"/>
      <c r="Q548" s="71"/>
      <c r="R548" s="71"/>
      <c r="S548" s="71"/>
      <c r="T548" s="72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T548" s="17" t="s">
        <v>133</v>
      </c>
      <c r="AU548" s="17" t="s">
        <v>87</v>
      </c>
    </row>
    <row r="549" spans="1:65" s="13" customFormat="1" ht="11.25">
      <c r="B549" s="222"/>
      <c r="C549" s="223"/>
      <c r="D549" s="218" t="s">
        <v>135</v>
      </c>
      <c r="E549" s="224" t="s">
        <v>1</v>
      </c>
      <c r="F549" s="225" t="s">
        <v>746</v>
      </c>
      <c r="G549" s="223"/>
      <c r="H549" s="224" t="s">
        <v>1</v>
      </c>
      <c r="I549" s="226"/>
      <c r="J549" s="223"/>
      <c r="K549" s="223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135</v>
      </c>
      <c r="AU549" s="231" t="s">
        <v>87</v>
      </c>
      <c r="AV549" s="13" t="s">
        <v>85</v>
      </c>
      <c r="AW549" s="13" t="s">
        <v>33</v>
      </c>
      <c r="AX549" s="13" t="s">
        <v>77</v>
      </c>
      <c r="AY549" s="231" t="s">
        <v>125</v>
      </c>
    </row>
    <row r="550" spans="1:65" s="14" customFormat="1" ht="11.25">
      <c r="B550" s="232"/>
      <c r="C550" s="233"/>
      <c r="D550" s="218" t="s">
        <v>135</v>
      </c>
      <c r="E550" s="234" t="s">
        <v>1</v>
      </c>
      <c r="F550" s="235" t="s">
        <v>754</v>
      </c>
      <c r="G550" s="233"/>
      <c r="H550" s="236">
        <v>42.84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AT550" s="242" t="s">
        <v>135</v>
      </c>
      <c r="AU550" s="242" t="s">
        <v>87</v>
      </c>
      <c r="AV550" s="14" t="s">
        <v>87</v>
      </c>
      <c r="AW550" s="14" t="s">
        <v>33</v>
      </c>
      <c r="AX550" s="14" t="s">
        <v>77</v>
      </c>
      <c r="AY550" s="242" t="s">
        <v>125</v>
      </c>
    </row>
    <row r="551" spans="1:65" s="13" customFormat="1" ht="22.5">
      <c r="B551" s="222"/>
      <c r="C551" s="223"/>
      <c r="D551" s="218" t="s">
        <v>135</v>
      </c>
      <c r="E551" s="224" t="s">
        <v>1</v>
      </c>
      <c r="F551" s="225" t="s">
        <v>748</v>
      </c>
      <c r="G551" s="223"/>
      <c r="H551" s="224" t="s">
        <v>1</v>
      </c>
      <c r="I551" s="226"/>
      <c r="J551" s="223"/>
      <c r="K551" s="223"/>
      <c r="L551" s="227"/>
      <c r="M551" s="228"/>
      <c r="N551" s="229"/>
      <c r="O551" s="229"/>
      <c r="P551" s="229"/>
      <c r="Q551" s="229"/>
      <c r="R551" s="229"/>
      <c r="S551" s="229"/>
      <c r="T551" s="230"/>
      <c r="AT551" s="231" t="s">
        <v>135</v>
      </c>
      <c r="AU551" s="231" t="s">
        <v>87</v>
      </c>
      <c r="AV551" s="13" t="s">
        <v>85</v>
      </c>
      <c r="AW551" s="13" t="s">
        <v>33</v>
      </c>
      <c r="AX551" s="13" t="s">
        <v>77</v>
      </c>
      <c r="AY551" s="231" t="s">
        <v>125</v>
      </c>
    </row>
    <row r="552" spans="1:65" s="14" customFormat="1" ht="22.5">
      <c r="B552" s="232"/>
      <c r="C552" s="233"/>
      <c r="D552" s="218" t="s">
        <v>135</v>
      </c>
      <c r="E552" s="234" t="s">
        <v>1</v>
      </c>
      <c r="F552" s="235" t="s">
        <v>735</v>
      </c>
      <c r="G552" s="233"/>
      <c r="H552" s="236">
        <v>178.5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AT552" s="242" t="s">
        <v>135</v>
      </c>
      <c r="AU552" s="242" t="s">
        <v>87</v>
      </c>
      <c r="AV552" s="14" t="s">
        <v>87</v>
      </c>
      <c r="AW552" s="14" t="s">
        <v>33</v>
      </c>
      <c r="AX552" s="14" t="s">
        <v>77</v>
      </c>
      <c r="AY552" s="242" t="s">
        <v>125</v>
      </c>
    </row>
    <row r="553" spans="1:65" s="15" customFormat="1" ht="11.25">
      <c r="B553" s="243"/>
      <c r="C553" s="244"/>
      <c r="D553" s="218" t="s">
        <v>135</v>
      </c>
      <c r="E553" s="245" t="s">
        <v>1</v>
      </c>
      <c r="F553" s="246" t="s">
        <v>152</v>
      </c>
      <c r="G553" s="244"/>
      <c r="H553" s="247">
        <v>221.34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AT553" s="253" t="s">
        <v>135</v>
      </c>
      <c r="AU553" s="253" t="s">
        <v>87</v>
      </c>
      <c r="AV553" s="15" t="s">
        <v>131</v>
      </c>
      <c r="AW553" s="15" t="s">
        <v>33</v>
      </c>
      <c r="AX553" s="15" t="s">
        <v>85</v>
      </c>
      <c r="AY553" s="253" t="s">
        <v>125</v>
      </c>
    </row>
    <row r="554" spans="1:65" s="2" customFormat="1" ht="21.75" customHeight="1">
      <c r="A554" s="34"/>
      <c r="B554" s="35"/>
      <c r="C554" s="204" t="s">
        <v>755</v>
      </c>
      <c r="D554" s="204" t="s">
        <v>127</v>
      </c>
      <c r="E554" s="205" t="s">
        <v>756</v>
      </c>
      <c r="F554" s="206" t="s">
        <v>757</v>
      </c>
      <c r="G554" s="207" t="s">
        <v>219</v>
      </c>
      <c r="H554" s="208">
        <v>49.1</v>
      </c>
      <c r="I554" s="209"/>
      <c r="J554" s="210">
        <f>ROUND(I554*H554,2)</f>
        <v>0</v>
      </c>
      <c r="K554" s="211"/>
      <c r="L554" s="39"/>
      <c r="M554" s="212" t="s">
        <v>1</v>
      </c>
      <c r="N554" s="213" t="s">
        <v>42</v>
      </c>
      <c r="O554" s="71"/>
      <c r="P554" s="214">
        <f>O554*H554</f>
        <v>0</v>
      </c>
      <c r="Q554" s="214">
        <v>0</v>
      </c>
      <c r="R554" s="214">
        <f>Q554*H554</f>
        <v>0</v>
      </c>
      <c r="S554" s="214">
        <v>0</v>
      </c>
      <c r="T554" s="215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16" t="s">
        <v>131</v>
      </c>
      <c r="AT554" s="216" t="s">
        <v>127</v>
      </c>
      <c r="AU554" s="216" t="s">
        <v>87</v>
      </c>
      <c r="AY554" s="17" t="s">
        <v>125</v>
      </c>
      <c r="BE554" s="217">
        <f>IF(N554="základní",J554,0)</f>
        <v>0</v>
      </c>
      <c r="BF554" s="217">
        <f>IF(N554="snížená",J554,0)</f>
        <v>0</v>
      </c>
      <c r="BG554" s="217">
        <f>IF(N554="zákl. přenesená",J554,0)</f>
        <v>0</v>
      </c>
      <c r="BH554" s="217">
        <f>IF(N554="sníž. přenesená",J554,0)</f>
        <v>0</v>
      </c>
      <c r="BI554" s="217">
        <f>IF(N554="nulová",J554,0)</f>
        <v>0</v>
      </c>
      <c r="BJ554" s="17" t="s">
        <v>85</v>
      </c>
      <c r="BK554" s="217">
        <f>ROUND(I554*H554,2)</f>
        <v>0</v>
      </c>
      <c r="BL554" s="17" t="s">
        <v>131</v>
      </c>
      <c r="BM554" s="216" t="s">
        <v>758</v>
      </c>
    </row>
    <row r="555" spans="1:65" s="2" customFormat="1" ht="19.5">
      <c r="A555" s="34"/>
      <c r="B555" s="35"/>
      <c r="C555" s="36"/>
      <c r="D555" s="218" t="s">
        <v>133</v>
      </c>
      <c r="E555" s="36"/>
      <c r="F555" s="219" t="s">
        <v>759</v>
      </c>
      <c r="G555" s="36"/>
      <c r="H555" s="36"/>
      <c r="I555" s="115"/>
      <c r="J555" s="36"/>
      <c r="K555" s="36"/>
      <c r="L555" s="39"/>
      <c r="M555" s="220"/>
      <c r="N555" s="221"/>
      <c r="O555" s="71"/>
      <c r="P555" s="71"/>
      <c r="Q555" s="71"/>
      <c r="R555" s="71"/>
      <c r="S555" s="71"/>
      <c r="T555" s="72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133</v>
      </c>
      <c r="AU555" s="17" t="s">
        <v>87</v>
      </c>
    </row>
    <row r="556" spans="1:65" s="14" customFormat="1" ht="11.25">
      <c r="B556" s="232"/>
      <c r="C556" s="233"/>
      <c r="D556" s="218" t="s">
        <v>135</v>
      </c>
      <c r="E556" s="234" t="s">
        <v>1</v>
      </c>
      <c r="F556" s="235" t="s">
        <v>760</v>
      </c>
      <c r="G556" s="233"/>
      <c r="H556" s="236">
        <v>49.1</v>
      </c>
      <c r="I556" s="237"/>
      <c r="J556" s="233"/>
      <c r="K556" s="233"/>
      <c r="L556" s="238"/>
      <c r="M556" s="239"/>
      <c r="N556" s="240"/>
      <c r="O556" s="240"/>
      <c r="P556" s="240"/>
      <c r="Q556" s="240"/>
      <c r="R556" s="240"/>
      <c r="S556" s="240"/>
      <c r="T556" s="241"/>
      <c r="AT556" s="242" t="s">
        <v>135</v>
      </c>
      <c r="AU556" s="242" t="s">
        <v>87</v>
      </c>
      <c r="AV556" s="14" t="s">
        <v>87</v>
      </c>
      <c r="AW556" s="14" t="s">
        <v>33</v>
      </c>
      <c r="AX556" s="14" t="s">
        <v>85</v>
      </c>
      <c r="AY556" s="242" t="s">
        <v>125</v>
      </c>
    </row>
    <row r="557" spans="1:65" s="2" customFormat="1" ht="21.75" customHeight="1">
      <c r="A557" s="34"/>
      <c r="B557" s="35"/>
      <c r="C557" s="204" t="s">
        <v>761</v>
      </c>
      <c r="D557" s="204" t="s">
        <v>127</v>
      </c>
      <c r="E557" s="205" t="s">
        <v>762</v>
      </c>
      <c r="F557" s="206" t="s">
        <v>763</v>
      </c>
      <c r="G557" s="207" t="s">
        <v>219</v>
      </c>
      <c r="H557" s="208">
        <v>49.1</v>
      </c>
      <c r="I557" s="209"/>
      <c r="J557" s="210">
        <f>ROUND(I557*H557,2)</f>
        <v>0</v>
      </c>
      <c r="K557" s="211"/>
      <c r="L557" s="39"/>
      <c r="M557" s="212" t="s">
        <v>1</v>
      </c>
      <c r="N557" s="213" t="s">
        <v>42</v>
      </c>
      <c r="O557" s="71"/>
      <c r="P557" s="214">
        <f>O557*H557</f>
        <v>0</v>
      </c>
      <c r="Q557" s="214">
        <v>5.0000000000000002E-5</v>
      </c>
      <c r="R557" s="214">
        <f>Q557*H557</f>
        <v>2.4550000000000002E-3</v>
      </c>
      <c r="S557" s="214">
        <v>0</v>
      </c>
      <c r="T557" s="215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216" t="s">
        <v>131</v>
      </c>
      <c r="AT557" s="216" t="s">
        <v>127</v>
      </c>
      <c r="AU557" s="216" t="s">
        <v>87</v>
      </c>
      <c r="AY557" s="17" t="s">
        <v>125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17" t="s">
        <v>85</v>
      </c>
      <c r="BK557" s="217">
        <f>ROUND(I557*H557,2)</f>
        <v>0</v>
      </c>
      <c r="BL557" s="17" t="s">
        <v>131</v>
      </c>
      <c r="BM557" s="216" t="s">
        <v>764</v>
      </c>
    </row>
    <row r="558" spans="1:65" s="2" customFormat="1" ht="29.25">
      <c r="A558" s="34"/>
      <c r="B558" s="35"/>
      <c r="C558" s="36"/>
      <c r="D558" s="218" t="s">
        <v>133</v>
      </c>
      <c r="E558" s="36"/>
      <c r="F558" s="219" t="s">
        <v>765</v>
      </c>
      <c r="G558" s="36"/>
      <c r="H558" s="36"/>
      <c r="I558" s="115"/>
      <c r="J558" s="36"/>
      <c r="K558" s="36"/>
      <c r="L558" s="39"/>
      <c r="M558" s="220"/>
      <c r="N558" s="221"/>
      <c r="O558" s="71"/>
      <c r="P558" s="71"/>
      <c r="Q558" s="71"/>
      <c r="R558" s="71"/>
      <c r="S558" s="71"/>
      <c r="T558" s="72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133</v>
      </c>
      <c r="AU558" s="17" t="s">
        <v>87</v>
      </c>
    </row>
    <row r="559" spans="1:65" s="14" customFormat="1" ht="11.25">
      <c r="B559" s="232"/>
      <c r="C559" s="233"/>
      <c r="D559" s="218" t="s">
        <v>135</v>
      </c>
      <c r="E559" s="234" t="s">
        <v>1</v>
      </c>
      <c r="F559" s="235" t="s">
        <v>760</v>
      </c>
      <c r="G559" s="233"/>
      <c r="H559" s="236">
        <v>49.1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AT559" s="242" t="s">
        <v>135</v>
      </c>
      <c r="AU559" s="242" t="s">
        <v>87</v>
      </c>
      <c r="AV559" s="14" t="s">
        <v>87</v>
      </c>
      <c r="AW559" s="14" t="s">
        <v>33</v>
      </c>
      <c r="AX559" s="14" t="s">
        <v>85</v>
      </c>
      <c r="AY559" s="242" t="s">
        <v>125</v>
      </c>
    </row>
    <row r="560" spans="1:65" s="2" customFormat="1" ht="21.75" customHeight="1">
      <c r="A560" s="34"/>
      <c r="B560" s="35"/>
      <c r="C560" s="204" t="s">
        <v>766</v>
      </c>
      <c r="D560" s="204" t="s">
        <v>127</v>
      </c>
      <c r="E560" s="205" t="s">
        <v>767</v>
      </c>
      <c r="F560" s="206" t="s">
        <v>768</v>
      </c>
      <c r="G560" s="207" t="s">
        <v>130</v>
      </c>
      <c r="H560" s="208">
        <v>2595</v>
      </c>
      <c r="I560" s="209"/>
      <c r="J560" s="210">
        <f>ROUND(I560*H560,2)</f>
        <v>0</v>
      </c>
      <c r="K560" s="211"/>
      <c r="L560" s="39"/>
      <c r="M560" s="212" t="s">
        <v>1</v>
      </c>
      <c r="N560" s="213" t="s">
        <v>42</v>
      </c>
      <c r="O560" s="71"/>
      <c r="P560" s="214">
        <f>O560*H560</f>
        <v>0</v>
      </c>
      <c r="Q560" s="214">
        <v>8.8999999999999995E-4</v>
      </c>
      <c r="R560" s="214">
        <f>Q560*H560</f>
        <v>2.3095499999999998</v>
      </c>
      <c r="S560" s="214">
        <v>0</v>
      </c>
      <c r="T560" s="215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216" t="s">
        <v>131</v>
      </c>
      <c r="AT560" s="216" t="s">
        <v>127</v>
      </c>
      <c r="AU560" s="216" t="s">
        <v>87</v>
      </c>
      <c r="AY560" s="17" t="s">
        <v>125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7" t="s">
        <v>85</v>
      </c>
      <c r="BK560" s="217">
        <f>ROUND(I560*H560,2)</f>
        <v>0</v>
      </c>
      <c r="BL560" s="17" t="s">
        <v>131</v>
      </c>
      <c r="BM560" s="216" t="s">
        <v>769</v>
      </c>
    </row>
    <row r="561" spans="1:65" s="2" customFormat="1" ht="19.5">
      <c r="A561" s="34"/>
      <c r="B561" s="35"/>
      <c r="C561" s="36"/>
      <c r="D561" s="218" t="s">
        <v>133</v>
      </c>
      <c r="E561" s="36"/>
      <c r="F561" s="219" t="s">
        <v>770</v>
      </c>
      <c r="G561" s="36"/>
      <c r="H561" s="36"/>
      <c r="I561" s="115"/>
      <c r="J561" s="36"/>
      <c r="K561" s="36"/>
      <c r="L561" s="39"/>
      <c r="M561" s="220"/>
      <c r="N561" s="221"/>
      <c r="O561" s="71"/>
      <c r="P561" s="71"/>
      <c r="Q561" s="71"/>
      <c r="R561" s="71"/>
      <c r="S561" s="71"/>
      <c r="T561" s="72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7" t="s">
        <v>133</v>
      </c>
      <c r="AU561" s="17" t="s">
        <v>87</v>
      </c>
    </row>
    <row r="562" spans="1:65" s="13" customFormat="1" ht="11.25">
      <c r="B562" s="222"/>
      <c r="C562" s="223"/>
      <c r="D562" s="218" t="s">
        <v>135</v>
      </c>
      <c r="E562" s="224" t="s">
        <v>1</v>
      </c>
      <c r="F562" s="225" t="s">
        <v>771</v>
      </c>
      <c r="G562" s="223"/>
      <c r="H562" s="224" t="s">
        <v>1</v>
      </c>
      <c r="I562" s="226"/>
      <c r="J562" s="223"/>
      <c r="K562" s="223"/>
      <c r="L562" s="227"/>
      <c r="M562" s="228"/>
      <c r="N562" s="229"/>
      <c r="O562" s="229"/>
      <c r="P562" s="229"/>
      <c r="Q562" s="229"/>
      <c r="R562" s="229"/>
      <c r="S562" s="229"/>
      <c r="T562" s="230"/>
      <c r="AT562" s="231" t="s">
        <v>135</v>
      </c>
      <c r="AU562" s="231" t="s">
        <v>87</v>
      </c>
      <c r="AV562" s="13" t="s">
        <v>85</v>
      </c>
      <c r="AW562" s="13" t="s">
        <v>33</v>
      </c>
      <c r="AX562" s="13" t="s">
        <v>77</v>
      </c>
      <c r="AY562" s="231" t="s">
        <v>125</v>
      </c>
    </row>
    <row r="563" spans="1:65" s="13" customFormat="1" ht="11.25">
      <c r="B563" s="222"/>
      <c r="C563" s="223"/>
      <c r="D563" s="218" t="s">
        <v>135</v>
      </c>
      <c r="E563" s="224" t="s">
        <v>1</v>
      </c>
      <c r="F563" s="225" t="s">
        <v>772</v>
      </c>
      <c r="G563" s="223"/>
      <c r="H563" s="224" t="s">
        <v>1</v>
      </c>
      <c r="I563" s="226"/>
      <c r="J563" s="223"/>
      <c r="K563" s="223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135</v>
      </c>
      <c r="AU563" s="231" t="s">
        <v>87</v>
      </c>
      <c r="AV563" s="13" t="s">
        <v>85</v>
      </c>
      <c r="AW563" s="13" t="s">
        <v>33</v>
      </c>
      <c r="AX563" s="13" t="s">
        <v>77</v>
      </c>
      <c r="AY563" s="231" t="s">
        <v>125</v>
      </c>
    </row>
    <row r="564" spans="1:65" s="14" customFormat="1" ht="11.25">
      <c r="B564" s="232"/>
      <c r="C564" s="233"/>
      <c r="D564" s="218" t="s">
        <v>135</v>
      </c>
      <c r="E564" s="234" t="s">
        <v>1</v>
      </c>
      <c r="F564" s="235" t="s">
        <v>773</v>
      </c>
      <c r="G564" s="233"/>
      <c r="H564" s="236">
        <v>2595</v>
      </c>
      <c r="I564" s="237"/>
      <c r="J564" s="233"/>
      <c r="K564" s="233"/>
      <c r="L564" s="238"/>
      <c r="M564" s="239"/>
      <c r="N564" s="240"/>
      <c r="O564" s="240"/>
      <c r="P564" s="240"/>
      <c r="Q564" s="240"/>
      <c r="R564" s="240"/>
      <c r="S564" s="240"/>
      <c r="T564" s="241"/>
      <c r="AT564" s="242" t="s">
        <v>135</v>
      </c>
      <c r="AU564" s="242" t="s">
        <v>87</v>
      </c>
      <c r="AV564" s="14" t="s">
        <v>87</v>
      </c>
      <c r="AW564" s="14" t="s">
        <v>33</v>
      </c>
      <c r="AX564" s="14" t="s">
        <v>85</v>
      </c>
      <c r="AY564" s="242" t="s">
        <v>125</v>
      </c>
    </row>
    <row r="565" spans="1:65" s="2" customFormat="1" ht="16.5" customHeight="1">
      <c r="A565" s="34"/>
      <c r="B565" s="35"/>
      <c r="C565" s="204" t="s">
        <v>774</v>
      </c>
      <c r="D565" s="204" t="s">
        <v>127</v>
      </c>
      <c r="E565" s="205" t="s">
        <v>775</v>
      </c>
      <c r="F565" s="206" t="s">
        <v>776</v>
      </c>
      <c r="G565" s="207" t="s">
        <v>219</v>
      </c>
      <c r="H565" s="208">
        <v>49.1</v>
      </c>
      <c r="I565" s="209"/>
      <c r="J565" s="210">
        <f>ROUND(I565*H565,2)</f>
        <v>0</v>
      </c>
      <c r="K565" s="211"/>
      <c r="L565" s="39"/>
      <c r="M565" s="212" t="s">
        <v>1</v>
      </c>
      <c r="N565" s="213" t="s">
        <v>42</v>
      </c>
      <c r="O565" s="71"/>
      <c r="P565" s="214">
        <f>O565*H565</f>
        <v>0</v>
      </c>
      <c r="Q565" s="214">
        <v>0</v>
      </c>
      <c r="R565" s="214">
        <f>Q565*H565</f>
        <v>0</v>
      </c>
      <c r="S565" s="214">
        <v>0</v>
      </c>
      <c r="T565" s="215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216" t="s">
        <v>131</v>
      </c>
      <c r="AT565" s="216" t="s">
        <v>127</v>
      </c>
      <c r="AU565" s="216" t="s">
        <v>87</v>
      </c>
      <c r="AY565" s="17" t="s">
        <v>125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7" t="s">
        <v>85</v>
      </c>
      <c r="BK565" s="217">
        <f>ROUND(I565*H565,2)</f>
        <v>0</v>
      </c>
      <c r="BL565" s="17" t="s">
        <v>131</v>
      </c>
      <c r="BM565" s="216" t="s">
        <v>777</v>
      </c>
    </row>
    <row r="566" spans="1:65" s="2" customFormat="1" ht="19.5">
      <c r="A566" s="34"/>
      <c r="B566" s="35"/>
      <c r="C566" s="36"/>
      <c r="D566" s="218" t="s">
        <v>133</v>
      </c>
      <c r="E566" s="36"/>
      <c r="F566" s="219" t="s">
        <v>778</v>
      </c>
      <c r="G566" s="36"/>
      <c r="H566" s="36"/>
      <c r="I566" s="115"/>
      <c r="J566" s="36"/>
      <c r="K566" s="36"/>
      <c r="L566" s="39"/>
      <c r="M566" s="220"/>
      <c r="N566" s="221"/>
      <c r="O566" s="71"/>
      <c r="P566" s="71"/>
      <c r="Q566" s="71"/>
      <c r="R566" s="71"/>
      <c r="S566" s="71"/>
      <c r="T566" s="72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7" t="s">
        <v>133</v>
      </c>
      <c r="AU566" s="17" t="s">
        <v>87</v>
      </c>
    </row>
    <row r="567" spans="1:65" s="13" customFormat="1" ht="11.25">
      <c r="B567" s="222"/>
      <c r="C567" s="223"/>
      <c r="D567" s="218" t="s">
        <v>135</v>
      </c>
      <c r="E567" s="224" t="s">
        <v>1</v>
      </c>
      <c r="F567" s="225" t="s">
        <v>779</v>
      </c>
      <c r="G567" s="223"/>
      <c r="H567" s="224" t="s">
        <v>1</v>
      </c>
      <c r="I567" s="226"/>
      <c r="J567" s="223"/>
      <c r="K567" s="223"/>
      <c r="L567" s="227"/>
      <c r="M567" s="228"/>
      <c r="N567" s="229"/>
      <c r="O567" s="229"/>
      <c r="P567" s="229"/>
      <c r="Q567" s="229"/>
      <c r="R567" s="229"/>
      <c r="S567" s="229"/>
      <c r="T567" s="230"/>
      <c r="AT567" s="231" t="s">
        <v>135</v>
      </c>
      <c r="AU567" s="231" t="s">
        <v>87</v>
      </c>
      <c r="AV567" s="13" t="s">
        <v>85</v>
      </c>
      <c r="AW567" s="13" t="s">
        <v>33</v>
      </c>
      <c r="AX567" s="13" t="s">
        <v>77</v>
      </c>
      <c r="AY567" s="231" t="s">
        <v>125</v>
      </c>
    </row>
    <row r="568" spans="1:65" s="14" customFormat="1" ht="11.25">
      <c r="B568" s="232"/>
      <c r="C568" s="233"/>
      <c r="D568" s="218" t="s">
        <v>135</v>
      </c>
      <c r="E568" s="234" t="s">
        <v>1</v>
      </c>
      <c r="F568" s="235" t="s">
        <v>780</v>
      </c>
      <c r="G568" s="233"/>
      <c r="H568" s="236">
        <v>49.1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AT568" s="242" t="s">
        <v>135</v>
      </c>
      <c r="AU568" s="242" t="s">
        <v>87</v>
      </c>
      <c r="AV568" s="14" t="s">
        <v>87</v>
      </c>
      <c r="AW568" s="14" t="s">
        <v>33</v>
      </c>
      <c r="AX568" s="14" t="s">
        <v>85</v>
      </c>
      <c r="AY568" s="242" t="s">
        <v>125</v>
      </c>
    </row>
    <row r="569" spans="1:65" s="2" customFormat="1" ht="21.75" customHeight="1">
      <c r="A569" s="34"/>
      <c r="B569" s="35"/>
      <c r="C569" s="204" t="s">
        <v>781</v>
      </c>
      <c r="D569" s="204" t="s">
        <v>127</v>
      </c>
      <c r="E569" s="205" t="s">
        <v>782</v>
      </c>
      <c r="F569" s="206" t="s">
        <v>783</v>
      </c>
      <c r="G569" s="207" t="s">
        <v>219</v>
      </c>
      <c r="H569" s="208">
        <v>56.65</v>
      </c>
      <c r="I569" s="209"/>
      <c r="J569" s="210">
        <f>ROUND(I569*H569,2)</f>
        <v>0</v>
      </c>
      <c r="K569" s="211"/>
      <c r="L569" s="39"/>
      <c r="M569" s="212" t="s">
        <v>1</v>
      </c>
      <c r="N569" s="213" t="s">
        <v>42</v>
      </c>
      <c r="O569" s="71"/>
      <c r="P569" s="214">
        <f>O569*H569</f>
        <v>0</v>
      </c>
      <c r="Q569" s="214">
        <v>0.29221000000000003</v>
      </c>
      <c r="R569" s="214">
        <f>Q569*H569</f>
        <v>16.553696500000001</v>
      </c>
      <c r="S569" s="214">
        <v>0</v>
      </c>
      <c r="T569" s="215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216" t="s">
        <v>131</v>
      </c>
      <c r="AT569" s="216" t="s">
        <v>127</v>
      </c>
      <c r="AU569" s="216" t="s">
        <v>87</v>
      </c>
      <c r="AY569" s="17" t="s">
        <v>125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17" t="s">
        <v>85</v>
      </c>
      <c r="BK569" s="217">
        <f>ROUND(I569*H569,2)</f>
        <v>0</v>
      </c>
      <c r="BL569" s="17" t="s">
        <v>131</v>
      </c>
      <c r="BM569" s="216" t="s">
        <v>784</v>
      </c>
    </row>
    <row r="570" spans="1:65" s="2" customFormat="1" ht="19.5">
      <c r="A570" s="34"/>
      <c r="B570" s="35"/>
      <c r="C570" s="36"/>
      <c r="D570" s="218" t="s">
        <v>133</v>
      </c>
      <c r="E570" s="36"/>
      <c r="F570" s="219" t="s">
        <v>785</v>
      </c>
      <c r="G570" s="36"/>
      <c r="H570" s="36"/>
      <c r="I570" s="115"/>
      <c r="J570" s="36"/>
      <c r="K570" s="36"/>
      <c r="L570" s="39"/>
      <c r="M570" s="220"/>
      <c r="N570" s="221"/>
      <c r="O570" s="71"/>
      <c r="P570" s="71"/>
      <c r="Q570" s="71"/>
      <c r="R570" s="71"/>
      <c r="S570" s="71"/>
      <c r="T570" s="72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T570" s="17" t="s">
        <v>133</v>
      </c>
      <c r="AU570" s="17" t="s">
        <v>87</v>
      </c>
    </row>
    <row r="571" spans="1:65" s="13" customFormat="1" ht="11.25">
      <c r="B571" s="222"/>
      <c r="C571" s="223"/>
      <c r="D571" s="218" t="s">
        <v>135</v>
      </c>
      <c r="E571" s="224" t="s">
        <v>1</v>
      </c>
      <c r="F571" s="225" t="s">
        <v>786</v>
      </c>
      <c r="G571" s="223"/>
      <c r="H571" s="224" t="s">
        <v>1</v>
      </c>
      <c r="I571" s="226"/>
      <c r="J571" s="223"/>
      <c r="K571" s="223"/>
      <c r="L571" s="227"/>
      <c r="M571" s="228"/>
      <c r="N571" s="229"/>
      <c r="O571" s="229"/>
      <c r="P571" s="229"/>
      <c r="Q571" s="229"/>
      <c r="R571" s="229"/>
      <c r="S571" s="229"/>
      <c r="T571" s="230"/>
      <c r="AT571" s="231" t="s">
        <v>135</v>
      </c>
      <c r="AU571" s="231" t="s">
        <v>87</v>
      </c>
      <c r="AV571" s="13" t="s">
        <v>85</v>
      </c>
      <c r="AW571" s="13" t="s">
        <v>33</v>
      </c>
      <c r="AX571" s="13" t="s">
        <v>77</v>
      </c>
      <c r="AY571" s="231" t="s">
        <v>125</v>
      </c>
    </row>
    <row r="572" spans="1:65" s="13" customFormat="1" ht="11.25">
      <c r="B572" s="222"/>
      <c r="C572" s="223"/>
      <c r="D572" s="218" t="s">
        <v>135</v>
      </c>
      <c r="E572" s="224" t="s">
        <v>1</v>
      </c>
      <c r="F572" s="225" t="s">
        <v>787</v>
      </c>
      <c r="G572" s="223"/>
      <c r="H572" s="224" t="s">
        <v>1</v>
      </c>
      <c r="I572" s="226"/>
      <c r="J572" s="223"/>
      <c r="K572" s="223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135</v>
      </c>
      <c r="AU572" s="231" t="s">
        <v>87</v>
      </c>
      <c r="AV572" s="13" t="s">
        <v>85</v>
      </c>
      <c r="AW572" s="13" t="s">
        <v>33</v>
      </c>
      <c r="AX572" s="13" t="s">
        <v>77</v>
      </c>
      <c r="AY572" s="231" t="s">
        <v>125</v>
      </c>
    </row>
    <row r="573" spans="1:65" s="14" customFormat="1" ht="11.25">
      <c r="B573" s="232"/>
      <c r="C573" s="233"/>
      <c r="D573" s="218" t="s">
        <v>135</v>
      </c>
      <c r="E573" s="234" t="s">
        <v>1</v>
      </c>
      <c r="F573" s="235" t="s">
        <v>788</v>
      </c>
      <c r="G573" s="233"/>
      <c r="H573" s="236">
        <v>56.65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AT573" s="242" t="s">
        <v>135</v>
      </c>
      <c r="AU573" s="242" t="s">
        <v>87</v>
      </c>
      <c r="AV573" s="14" t="s">
        <v>87</v>
      </c>
      <c r="AW573" s="14" t="s">
        <v>33</v>
      </c>
      <c r="AX573" s="14" t="s">
        <v>85</v>
      </c>
      <c r="AY573" s="242" t="s">
        <v>125</v>
      </c>
    </row>
    <row r="574" spans="1:65" s="2" customFormat="1" ht="21.75" customHeight="1">
      <c r="A574" s="34"/>
      <c r="B574" s="35"/>
      <c r="C574" s="254" t="s">
        <v>789</v>
      </c>
      <c r="D574" s="254" t="s">
        <v>321</v>
      </c>
      <c r="E574" s="255" t="s">
        <v>790</v>
      </c>
      <c r="F574" s="256" t="s">
        <v>791</v>
      </c>
      <c r="G574" s="257" t="s">
        <v>710</v>
      </c>
      <c r="H574" s="258">
        <v>60</v>
      </c>
      <c r="I574" s="259"/>
      <c r="J574" s="260">
        <f>ROUND(I574*H574,2)</f>
        <v>0</v>
      </c>
      <c r="K574" s="261"/>
      <c r="L574" s="262"/>
      <c r="M574" s="263" t="s">
        <v>1</v>
      </c>
      <c r="N574" s="264" t="s">
        <v>42</v>
      </c>
      <c r="O574" s="71"/>
      <c r="P574" s="214">
        <f>O574*H574</f>
        <v>0</v>
      </c>
      <c r="Q574" s="214">
        <v>0</v>
      </c>
      <c r="R574" s="214">
        <f>Q574*H574</f>
        <v>0</v>
      </c>
      <c r="S574" s="214">
        <v>0</v>
      </c>
      <c r="T574" s="215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216" t="s">
        <v>188</v>
      </c>
      <c r="AT574" s="216" t="s">
        <v>321</v>
      </c>
      <c r="AU574" s="216" t="s">
        <v>87</v>
      </c>
      <c r="AY574" s="17" t="s">
        <v>125</v>
      </c>
      <c r="BE574" s="217">
        <f>IF(N574="základní",J574,0)</f>
        <v>0</v>
      </c>
      <c r="BF574" s="217">
        <f>IF(N574="snížená",J574,0)</f>
        <v>0</v>
      </c>
      <c r="BG574" s="217">
        <f>IF(N574="zákl. přenesená",J574,0)</f>
        <v>0</v>
      </c>
      <c r="BH574" s="217">
        <f>IF(N574="sníž. přenesená",J574,0)</f>
        <v>0</v>
      </c>
      <c r="BI574" s="217">
        <f>IF(N574="nulová",J574,0)</f>
        <v>0</v>
      </c>
      <c r="BJ574" s="17" t="s">
        <v>85</v>
      </c>
      <c r="BK574" s="217">
        <f>ROUND(I574*H574,2)</f>
        <v>0</v>
      </c>
      <c r="BL574" s="17" t="s">
        <v>131</v>
      </c>
      <c r="BM574" s="216" t="s">
        <v>792</v>
      </c>
    </row>
    <row r="575" spans="1:65" s="2" customFormat="1" ht="19.5">
      <c r="A575" s="34"/>
      <c r="B575" s="35"/>
      <c r="C575" s="36"/>
      <c r="D575" s="218" t="s">
        <v>133</v>
      </c>
      <c r="E575" s="36"/>
      <c r="F575" s="219" t="s">
        <v>791</v>
      </c>
      <c r="G575" s="36"/>
      <c r="H575" s="36"/>
      <c r="I575" s="115"/>
      <c r="J575" s="36"/>
      <c r="K575" s="36"/>
      <c r="L575" s="39"/>
      <c r="M575" s="220"/>
      <c r="N575" s="221"/>
      <c r="O575" s="71"/>
      <c r="P575" s="71"/>
      <c r="Q575" s="71"/>
      <c r="R575" s="71"/>
      <c r="S575" s="71"/>
      <c r="T575" s="72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7" t="s">
        <v>133</v>
      </c>
      <c r="AU575" s="17" t="s">
        <v>87</v>
      </c>
    </row>
    <row r="576" spans="1:65" s="13" customFormat="1" ht="22.5">
      <c r="B576" s="222"/>
      <c r="C576" s="223"/>
      <c r="D576" s="218" t="s">
        <v>135</v>
      </c>
      <c r="E576" s="224" t="s">
        <v>1</v>
      </c>
      <c r="F576" s="225" t="s">
        <v>793</v>
      </c>
      <c r="G576" s="223"/>
      <c r="H576" s="224" t="s">
        <v>1</v>
      </c>
      <c r="I576" s="226"/>
      <c r="J576" s="223"/>
      <c r="K576" s="223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135</v>
      </c>
      <c r="AU576" s="231" t="s">
        <v>87</v>
      </c>
      <c r="AV576" s="13" t="s">
        <v>85</v>
      </c>
      <c r="AW576" s="13" t="s">
        <v>33</v>
      </c>
      <c r="AX576" s="13" t="s">
        <v>77</v>
      </c>
      <c r="AY576" s="231" t="s">
        <v>125</v>
      </c>
    </row>
    <row r="577" spans="1:65" s="14" customFormat="1" ht="11.25">
      <c r="B577" s="232"/>
      <c r="C577" s="233"/>
      <c r="D577" s="218" t="s">
        <v>135</v>
      </c>
      <c r="E577" s="234" t="s">
        <v>1</v>
      </c>
      <c r="F577" s="235" t="s">
        <v>794</v>
      </c>
      <c r="G577" s="233"/>
      <c r="H577" s="236">
        <v>60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AT577" s="242" t="s">
        <v>135</v>
      </c>
      <c r="AU577" s="242" t="s">
        <v>87</v>
      </c>
      <c r="AV577" s="14" t="s">
        <v>87</v>
      </c>
      <c r="AW577" s="14" t="s">
        <v>33</v>
      </c>
      <c r="AX577" s="14" t="s">
        <v>85</v>
      </c>
      <c r="AY577" s="242" t="s">
        <v>125</v>
      </c>
    </row>
    <row r="578" spans="1:65" s="2" customFormat="1" ht="16.5" customHeight="1">
      <c r="A578" s="34"/>
      <c r="B578" s="35"/>
      <c r="C578" s="254" t="s">
        <v>795</v>
      </c>
      <c r="D578" s="254" t="s">
        <v>321</v>
      </c>
      <c r="E578" s="255" t="s">
        <v>796</v>
      </c>
      <c r="F578" s="256" t="s">
        <v>797</v>
      </c>
      <c r="G578" s="257" t="s">
        <v>710</v>
      </c>
      <c r="H578" s="258">
        <v>12</v>
      </c>
      <c r="I578" s="259"/>
      <c r="J578" s="260">
        <f>ROUND(I578*H578,2)</f>
        <v>0</v>
      </c>
      <c r="K578" s="261"/>
      <c r="L578" s="262"/>
      <c r="M578" s="263" t="s">
        <v>1</v>
      </c>
      <c r="N578" s="264" t="s">
        <v>42</v>
      </c>
      <c r="O578" s="71"/>
      <c r="P578" s="214">
        <f>O578*H578</f>
        <v>0</v>
      </c>
      <c r="Q578" s="214">
        <v>0</v>
      </c>
      <c r="R578" s="214">
        <f>Q578*H578</f>
        <v>0</v>
      </c>
      <c r="S578" s="214">
        <v>0</v>
      </c>
      <c r="T578" s="215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16" t="s">
        <v>188</v>
      </c>
      <c r="AT578" s="216" t="s">
        <v>321</v>
      </c>
      <c r="AU578" s="216" t="s">
        <v>87</v>
      </c>
      <c r="AY578" s="17" t="s">
        <v>125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7" t="s">
        <v>85</v>
      </c>
      <c r="BK578" s="217">
        <f>ROUND(I578*H578,2)</f>
        <v>0</v>
      </c>
      <c r="BL578" s="17" t="s">
        <v>131</v>
      </c>
      <c r="BM578" s="216" t="s">
        <v>798</v>
      </c>
    </row>
    <row r="579" spans="1:65" s="2" customFormat="1" ht="11.25">
      <c r="A579" s="34"/>
      <c r="B579" s="35"/>
      <c r="C579" s="36"/>
      <c r="D579" s="218" t="s">
        <v>133</v>
      </c>
      <c r="E579" s="36"/>
      <c r="F579" s="219" t="s">
        <v>797</v>
      </c>
      <c r="G579" s="36"/>
      <c r="H579" s="36"/>
      <c r="I579" s="115"/>
      <c r="J579" s="36"/>
      <c r="K579" s="36"/>
      <c r="L579" s="39"/>
      <c r="M579" s="220"/>
      <c r="N579" s="221"/>
      <c r="O579" s="71"/>
      <c r="P579" s="71"/>
      <c r="Q579" s="71"/>
      <c r="R579" s="71"/>
      <c r="S579" s="71"/>
      <c r="T579" s="72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T579" s="17" t="s">
        <v>133</v>
      </c>
      <c r="AU579" s="17" t="s">
        <v>87</v>
      </c>
    </row>
    <row r="580" spans="1:65" s="2" customFormat="1" ht="21.75" customHeight="1">
      <c r="A580" s="34"/>
      <c r="B580" s="35"/>
      <c r="C580" s="254" t="s">
        <v>799</v>
      </c>
      <c r="D580" s="254" t="s">
        <v>321</v>
      </c>
      <c r="E580" s="255" t="s">
        <v>800</v>
      </c>
      <c r="F580" s="256" t="s">
        <v>801</v>
      </c>
      <c r="G580" s="257" t="s">
        <v>710</v>
      </c>
      <c r="H580" s="258">
        <v>12</v>
      </c>
      <c r="I580" s="259"/>
      <c r="J580" s="260">
        <f>ROUND(I580*H580,2)</f>
        <v>0</v>
      </c>
      <c r="K580" s="261"/>
      <c r="L580" s="262"/>
      <c r="M580" s="263" t="s">
        <v>1</v>
      </c>
      <c r="N580" s="264" t="s">
        <v>42</v>
      </c>
      <c r="O580" s="71"/>
      <c r="P580" s="214">
        <f>O580*H580</f>
        <v>0</v>
      </c>
      <c r="Q580" s="214">
        <v>0</v>
      </c>
      <c r="R580" s="214">
        <f>Q580*H580</f>
        <v>0</v>
      </c>
      <c r="S580" s="214">
        <v>0</v>
      </c>
      <c r="T580" s="215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216" t="s">
        <v>188</v>
      </c>
      <c r="AT580" s="216" t="s">
        <v>321</v>
      </c>
      <c r="AU580" s="216" t="s">
        <v>87</v>
      </c>
      <c r="AY580" s="17" t="s">
        <v>125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7" t="s">
        <v>85</v>
      </c>
      <c r="BK580" s="217">
        <f>ROUND(I580*H580,2)</f>
        <v>0</v>
      </c>
      <c r="BL580" s="17" t="s">
        <v>131</v>
      </c>
      <c r="BM580" s="216" t="s">
        <v>802</v>
      </c>
    </row>
    <row r="581" spans="1:65" s="2" customFormat="1" ht="11.25">
      <c r="A581" s="34"/>
      <c r="B581" s="35"/>
      <c r="C581" s="36"/>
      <c r="D581" s="218" t="s">
        <v>133</v>
      </c>
      <c r="E581" s="36"/>
      <c r="F581" s="219" t="s">
        <v>801</v>
      </c>
      <c r="G581" s="36"/>
      <c r="H581" s="36"/>
      <c r="I581" s="115"/>
      <c r="J581" s="36"/>
      <c r="K581" s="36"/>
      <c r="L581" s="39"/>
      <c r="M581" s="220"/>
      <c r="N581" s="221"/>
      <c r="O581" s="71"/>
      <c r="P581" s="71"/>
      <c r="Q581" s="71"/>
      <c r="R581" s="71"/>
      <c r="S581" s="71"/>
      <c r="T581" s="72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7" t="s">
        <v>133</v>
      </c>
      <c r="AU581" s="17" t="s">
        <v>87</v>
      </c>
    </row>
    <row r="582" spans="1:65" s="2" customFormat="1" ht="21.75" customHeight="1">
      <c r="A582" s="34"/>
      <c r="B582" s="35"/>
      <c r="C582" s="254" t="s">
        <v>803</v>
      </c>
      <c r="D582" s="254" t="s">
        <v>321</v>
      </c>
      <c r="E582" s="255" t="s">
        <v>804</v>
      </c>
      <c r="F582" s="256" t="s">
        <v>805</v>
      </c>
      <c r="G582" s="257" t="s">
        <v>710</v>
      </c>
      <c r="H582" s="258">
        <v>60</v>
      </c>
      <c r="I582" s="259"/>
      <c r="J582" s="260">
        <f>ROUND(I582*H582,2)</f>
        <v>0</v>
      </c>
      <c r="K582" s="261"/>
      <c r="L582" s="262"/>
      <c r="M582" s="263" t="s">
        <v>1</v>
      </c>
      <c r="N582" s="264" t="s">
        <v>42</v>
      </c>
      <c r="O582" s="71"/>
      <c r="P582" s="214">
        <f>O582*H582</f>
        <v>0</v>
      </c>
      <c r="Q582" s="214">
        <v>0</v>
      </c>
      <c r="R582" s="214">
        <f>Q582*H582</f>
        <v>0</v>
      </c>
      <c r="S582" s="214">
        <v>0</v>
      </c>
      <c r="T582" s="215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216" t="s">
        <v>188</v>
      </c>
      <c r="AT582" s="216" t="s">
        <v>321</v>
      </c>
      <c r="AU582" s="216" t="s">
        <v>87</v>
      </c>
      <c r="AY582" s="17" t="s">
        <v>125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7" t="s">
        <v>85</v>
      </c>
      <c r="BK582" s="217">
        <f>ROUND(I582*H582,2)</f>
        <v>0</v>
      </c>
      <c r="BL582" s="17" t="s">
        <v>131</v>
      </c>
      <c r="BM582" s="216" t="s">
        <v>806</v>
      </c>
    </row>
    <row r="583" spans="1:65" s="2" customFormat="1" ht="11.25">
      <c r="A583" s="34"/>
      <c r="B583" s="35"/>
      <c r="C583" s="36"/>
      <c r="D583" s="218" t="s">
        <v>133</v>
      </c>
      <c r="E583" s="36"/>
      <c r="F583" s="219" t="s">
        <v>805</v>
      </c>
      <c r="G583" s="36"/>
      <c r="H583" s="36"/>
      <c r="I583" s="115"/>
      <c r="J583" s="36"/>
      <c r="K583" s="36"/>
      <c r="L583" s="39"/>
      <c r="M583" s="220"/>
      <c r="N583" s="221"/>
      <c r="O583" s="71"/>
      <c r="P583" s="71"/>
      <c r="Q583" s="71"/>
      <c r="R583" s="71"/>
      <c r="S583" s="71"/>
      <c r="T583" s="72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7" t="s">
        <v>133</v>
      </c>
      <c r="AU583" s="17" t="s">
        <v>87</v>
      </c>
    </row>
    <row r="584" spans="1:65" s="13" customFormat="1" ht="22.5">
      <c r="B584" s="222"/>
      <c r="C584" s="223"/>
      <c r="D584" s="218" t="s">
        <v>135</v>
      </c>
      <c r="E584" s="224" t="s">
        <v>1</v>
      </c>
      <c r="F584" s="225" t="s">
        <v>793</v>
      </c>
      <c r="G584" s="223"/>
      <c r="H584" s="224" t="s">
        <v>1</v>
      </c>
      <c r="I584" s="226"/>
      <c r="J584" s="223"/>
      <c r="K584" s="223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135</v>
      </c>
      <c r="AU584" s="231" t="s">
        <v>87</v>
      </c>
      <c r="AV584" s="13" t="s">
        <v>85</v>
      </c>
      <c r="AW584" s="13" t="s">
        <v>33</v>
      </c>
      <c r="AX584" s="13" t="s">
        <v>77</v>
      </c>
      <c r="AY584" s="231" t="s">
        <v>125</v>
      </c>
    </row>
    <row r="585" spans="1:65" s="14" customFormat="1" ht="11.25">
      <c r="B585" s="232"/>
      <c r="C585" s="233"/>
      <c r="D585" s="218" t="s">
        <v>135</v>
      </c>
      <c r="E585" s="234" t="s">
        <v>1</v>
      </c>
      <c r="F585" s="235" t="s">
        <v>794</v>
      </c>
      <c r="G585" s="233"/>
      <c r="H585" s="236">
        <v>60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AT585" s="242" t="s">
        <v>135</v>
      </c>
      <c r="AU585" s="242" t="s">
        <v>87</v>
      </c>
      <c r="AV585" s="14" t="s">
        <v>87</v>
      </c>
      <c r="AW585" s="14" t="s">
        <v>33</v>
      </c>
      <c r="AX585" s="14" t="s">
        <v>85</v>
      </c>
      <c r="AY585" s="242" t="s">
        <v>125</v>
      </c>
    </row>
    <row r="586" spans="1:65" s="2" customFormat="1" ht="21.75" customHeight="1">
      <c r="A586" s="34"/>
      <c r="B586" s="35"/>
      <c r="C586" s="204" t="s">
        <v>807</v>
      </c>
      <c r="D586" s="204" t="s">
        <v>127</v>
      </c>
      <c r="E586" s="205" t="s">
        <v>808</v>
      </c>
      <c r="F586" s="206" t="s">
        <v>809</v>
      </c>
      <c r="G586" s="207" t="s">
        <v>544</v>
      </c>
      <c r="H586" s="208">
        <v>15</v>
      </c>
      <c r="I586" s="209"/>
      <c r="J586" s="210">
        <f>ROUND(I586*H586,2)</f>
        <v>0</v>
      </c>
      <c r="K586" s="211"/>
      <c r="L586" s="39"/>
      <c r="M586" s="212" t="s">
        <v>1</v>
      </c>
      <c r="N586" s="213" t="s">
        <v>42</v>
      </c>
      <c r="O586" s="71"/>
      <c r="P586" s="214">
        <f>O586*H586</f>
        <v>0</v>
      </c>
      <c r="Q586" s="214">
        <v>0</v>
      </c>
      <c r="R586" s="214">
        <f>Q586*H586</f>
        <v>0</v>
      </c>
      <c r="S586" s="214">
        <v>7.0000000000000001E-3</v>
      </c>
      <c r="T586" s="215">
        <f>S586*H586</f>
        <v>0.105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16" t="s">
        <v>131</v>
      </c>
      <c r="AT586" s="216" t="s">
        <v>127</v>
      </c>
      <c r="AU586" s="216" t="s">
        <v>87</v>
      </c>
      <c r="AY586" s="17" t="s">
        <v>125</v>
      </c>
      <c r="BE586" s="217">
        <f>IF(N586="základní",J586,0)</f>
        <v>0</v>
      </c>
      <c r="BF586" s="217">
        <f>IF(N586="snížená",J586,0)</f>
        <v>0</v>
      </c>
      <c r="BG586" s="217">
        <f>IF(N586="zákl. přenesená",J586,0)</f>
        <v>0</v>
      </c>
      <c r="BH586" s="217">
        <f>IF(N586="sníž. přenesená",J586,0)</f>
        <v>0</v>
      </c>
      <c r="BI586" s="217">
        <f>IF(N586="nulová",J586,0)</f>
        <v>0</v>
      </c>
      <c r="BJ586" s="17" t="s">
        <v>85</v>
      </c>
      <c r="BK586" s="217">
        <f>ROUND(I586*H586,2)</f>
        <v>0</v>
      </c>
      <c r="BL586" s="17" t="s">
        <v>131</v>
      </c>
      <c r="BM586" s="216" t="s">
        <v>810</v>
      </c>
    </row>
    <row r="587" spans="1:65" s="2" customFormat="1" ht="19.5">
      <c r="A587" s="34"/>
      <c r="B587" s="35"/>
      <c r="C587" s="36"/>
      <c r="D587" s="218" t="s">
        <v>133</v>
      </c>
      <c r="E587" s="36"/>
      <c r="F587" s="219" t="s">
        <v>811</v>
      </c>
      <c r="G587" s="36"/>
      <c r="H587" s="36"/>
      <c r="I587" s="115"/>
      <c r="J587" s="36"/>
      <c r="K587" s="36"/>
      <c r="L587" s="39"/>
      <c r="M587" s="220"/>
      <c r="N587" s="221"/>
      <c r="O587" s="71"/>
      <c r="P587" s="71"/>
      <c r="Q587" s="71"/>
      <c r="R587" s="71"/>
      <c r="S587" s="71"/>
      <c r="T587" s="72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7" t="s">
        <v>133</v>
      </c>
      <c r="AU587" s="17" t="s">
        <v>87</v>
      </c>
    </row>
    <row r="588" spans="1:65" s="13" customFormat="1" ht="11.25">
      <c r="B588" s="222"/>
      <c r="C588" s="223"/>
      <c r="D588" s="218" t="s">
        <v>135</v>
      </c>
      <c r="E588" s="224" t="s">
        <v>1</v>
      </c>
      <c r="F588" s="225" t="s">
        <v>812</v>
      </c>
      <c r="G588" s="223"/>
      <c r="H588" s="224" t="s">
        <v>1</v>
      </c>
      <c r="I588" s="226"/>
      <c r="J588" s="223"/>
      <c r="K588" s="223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135</v>
      </c>
      <c r="AU588" s="231" t="s">
        <v>87</v>
      </c>
      <c r="AV588" s="13" t="s">
        <v>85</v>
      </c>
      <c r="AW588" s="13" t="s">
        <v>33</v>
      </c>
      <c r="AX588" s="13" t="s">
        <v>77</v>
      </c>
      <c r="AY588" s="231" t="s">
        <v>125</v>
      </c>
    </row>
    <row r="589" spans="1:65" s="14" customFormat="1" ht="11.25">
      <c r="B589" s="232"/>
      <c r="C589" s="233"/>
      <c r="D589" s="218" t="s">
        <v>135</v>
      </c>
      <c r="E589" s="234" t="s">
        <v>1</v>
      </c>
      <c r="F589" s="235" t="s">
        <v>8</v>
      </c>
      <c r="G589" s="233"/>
      <c r="H589" s="236">
        <v>15</v>
      </c>
      <c r="I589" s="237"/>
      <c r="J589" s="233"/>
      <c r="K589" s="233"/>
      <c r="L589" s="238"/>
      <c r="M589" s="239"/>
      <c r="N589" s="240"/>
      <c r="O589" s="240"/>
      <c r="P589" s="240"/>
      <c r="Q589" s="240"/>
      <c r="R589" s="240"/>
      <c r="S589" s="240"/>
      <c r="T589" s="241"/>
      <c r="AT589" s="242" t="s">
        <v>135</v>
      </c>
      <c r="AU589" s="242" t="s">
        <v>87</v>
      </c>
      <c r="AV589" s="14" t="s">
        <v>87</v>
      </c>
      <c r="AW589" s="14" t="s">
        <v>33</v>
      </c>
      <c r="AX589" s="14" t="s">
        <v>85</v>
      </c>
      <c r="AY589" s="242" t="s">
        <v>125</v>
      </c>
    </row>
    <row r="590" spans="1:65" s="2" customFormat="1" ht="16.5" customHeight="1">
      <c r="A590" s="34"/>
      <c r="B590" s="35"/>
      <c r="C590" s="204" t="s">
        <v>813</v>
      </c>
      <c r="D590" s="204" t="s">
        <v>127</v>
      </c>
      <c r="E590" s="205" t="s">
        <v>814</v>
      </c>
      <c r="F590" s="206" t="s">
        <v>815</v>
      </c>
      <c r="G590" s="207" t="s">
        <v>219</v>
      </c>
      <c r="H590" s="208">
        <v>742.8</v>
      </c>
      <c r="I590" s="209"/>
      <c r="J590" s="210">
        <f>ROUND(I590*H590,2)</f>
        <v>0</v>
      </c>
      <c r="K590" s="211"/>
      <c r="L590" s="39"/>
      <c r="M590" s="212" t="s">
        <v>1</v>
      </c>
      <c r="N590" s="213" t="s">
        <v>42</v>
      </c>
      <c r="O590" s="71"/>
      <c r="P590" s="214">
        <f>O590*H590</f>
        <v>0</v>
      </c>
      <c r="Q590" s="214">
        <v>0</v>
      </c>
      <c r="R590" s="214">
        <f>Q590*H590</f>
        <v>0</v>
      </c>
      <c r="S590" s="214">
        <v>0</v>
      </c>
      <c r="T590" s="215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16" t="s">
        <v>131</v>
      </c>
      <c r="AT590" s="216" t="s">
        <v>127</v>
      </c>
      <c r="AU590" s="216" t="s">
        <v>87</v>
      </c>
      <c r="AY590" s="17" t="s">
        <v>125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17" t="s">
        <v>85</v>
      </c>
      <c r="BK590" s="217">
        <f>ROUND(I590*H590,2)</f>
        <v>0</v>
      </c>
      <c r="BL590" s="17" t="s">
        <v>131</v>
      </c>
      <c r="BM590" s="216" t="s">
        <v>816</v>
      </c>
    </row>
    <row r="591" spans="1:65" s="2" customFormat="1" ht="39">
      <c r="A591" s="34"/>
      <c r="B591" s="35"/>
      <c r="C591" s="36"/>
      <c r="D591" s="218" t="s">
        <v>133</v>
      </c>
      <c r="E591" s="36"/>
      <c r="F591" s="219" t="s">
        <v>817</v>
      </c>
      <c r="G591" s="36"/>
      <c r="H591" s="36"/>
      <c r="I591" s="115"/>
      <c r="J591" s="36"/>
      <c r="K591" s="36"/>
      <c r="L591" s="39"/>
      <c r="M591" s="220"/>
      <c r="N591" s="221"/>
      <c r="O591" s="71"/>
      <c r="P591" s="71"/>
      <c r="Q591" s="71"/>
      <c r="R591" s="71"/>
      <c r="S591" s="71"/>
      <c r="T591" s="72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7" t="s">
        <v>133</v>
      </c>
      <c r="AU591" s="17" t="s">
        <v>87</v>
      </c>
    </row>
    <row r="592" spans="1:65" s="13" customFormat="1" ht="11.25">
      <c r="B592" s="222"/>
      <c r="C592" s="223"/>
      <c r="D592" s="218" t="s">
        <v>135</v>
      </c>
      <c r="E592" s="224" t="s">
        <v>1</v>
      </c>
      <c r="F592" s="225" t="s">
        <v>818</v>
      </c>
      <c r="G592" s="223"/>
      <c r="H592" s="224" t="s">
        <v>1</v>
      </c>
      <c r="I592" s="226"/>
      <c r="J592" s="223"/>
      <c r="K592" s="223"/>
      <c r="L592" s="227"/>
      <c r="M592" s="228"/>
      <c r="N592" s="229"/>
      <c r="O592" s="229"/>
      <c r="P592" s="229"/>
      <c r="Q592" s="229"/>
      <c r="R592" s="229"/>
      <c r="S592" s="229"/>
      <c r="T592" s="230"/>
      <c r="AT592" s="231" t="s">
        <v>135</v>
      </c>
      <c r="AU592" s="231" t="s">
        <v>87</v>
      </c>
      <c r="AV592" s="13" t="s">
        <v>85</v>
      </c>
      <c r="AW592" s="13" t="s">
        <v>33</v>
      </c>
      <c r="AX592" s="13" t="s">
        <v>77</v>
      </c>
      <c r="AY592" s="231" t="s">
        <v>125</v>
      </c>
    </row>
    <row r="593" spans="1:65" s="14" customFormat="1" ht="11.25">
      <c r="B593" s="232"/>
      <c r="C593" s="233"/>
      <c r="D593" s="218" t="s">
        <v>135</v>
      </c>
      <c r="E593" s="234" t="s">
        <v>1</v>
      </c>
      <c r="F593" s="235" t="s">
        <v>819</v>
      </c>
      <c r="G593" s="233"/>
      <c r="H593" s="236">
        <v>742.8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AT593" s="242" t="s">
        <v>135</v>
      </c>
      <c r="AU593" s="242" t="s">
        <v>87</v>
      </c>
      <c r="AV593" s="14" t="s">
        <v>87</v>
      </c>
      <c r="AW593" s="14" t="s">
        <v>33</v>
      </c>
      <c r="AX593" s="14" t="s">
        <v>85</v>
      </c>
      <c r="AY593" s="242" t="s">
        <v>125</v>
      </c>
    </row>
    <row r="594" spans="1:65" s="2" customFormat="1" ht="21.75" customHeight="1">
      <c r="A594" s="34"/>
      <c r="B594" s="35"/>
      <c r="C594" s="204" t="s">
        <v>820</v>
      </c>
      <c r="D594" s="204" t="s">
        <v>127</v>
      </c>
      <c r="E594" s="205" t="s">
        <v>821</v>
      </c>
      <c r="F594" s="206" t="s">
        <v>822</v>
      </c>
      <c r="G594" s="207" t="s">
        <v>130</v>
      </c>
      <c r="H594" s="208">
        <v>43</v>
      </c>
      <c r="I594" s="209"/>
      <c r="J594" s="210">
        <f>ROUND(I594*H594,2)</f>
        <v>0</v>
      </c>
      <c r="K594" s="211"/>
      <c r="L594" s="39"/>
      <c r="M594" s="212" t="s">
        <v>1</v>
      </c>
      <c r="N594" s="213" t="s">
        <v>42</v>
      </c>
      <c r="O594" s="71"/>
      <c r="P594" s="214">
        <f>O594*H594</f>
        <v>0</v>
      </c>
      <c r="Q594" s="214">
        <v>0</v>
      </c>
      <c r="R594" s="214">
        <f>Q594*H594</f>
        <v>0</v>
      </c>
      <c r="S594" s="214">
        <v>0</v>
      </c>
      <c r="T594" s="215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216" t="s">
        <v>131</v>
      </c>
      <c r="AT594" s="216" t="s">
        <v>127</v>
      </c>
      <c r="AU594" s="216" t="s">
        <v>87</v>
      </c>
      <c r="AY594" s="17" t="s">
        <v>125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17" t="s">
        <v>85</v>
      </c>
      <c r="BK594" s="217">
        <f>ROUND(I594*H594,2)</f>
        <v>0</v>
      </c>
      <c r="BL594" s="17" t="s">
        <v>131</v>
      </c>
      <c r="BM594" s="216" t="s">
        <v>823</v>
      </c>
    </row>
    <row r="595" spans="1:65" s="2" customFormat="1" ht="39">
      <c r="A595" s="34"/>
      <c r="B595" s="35"/>
      <c r="C595" s="36"/>
      <c r="D595" s="218" t="s">
        <v>133</v>
      </c>
      <c r="E595" s="36"/>
      <c r="F595" s="219" t="s">
        <v>824</v>
      </c>
      <c r="G595" s="36"/>
      <c r="H595" s="36"/>
      <c r="I595" s="115"/>
      <c r="J595" s="36"/>
      <c r="K595" s="36"/>
      <c r="L595" s="39"/>
      <c r="M595" s="220"/>
      <c r="N595" s="221"/>
      <c r="O595" s="71"/>
      <c r="P595" s="71"/>
      <c r="Q595" s="71"/>
      <c r="R595" s="71"/>
      <c r="S595" s="71"/>
      <c r="T595" s="72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7" t="s">
        <v>133</v>
      </c>
      <c r="AU595" s="17" t="s">
        <v>87</v>
      </c>
    </row>
    <row r="596" spans="1:65" s="13" customFormat="1" ht="11.25">
      <c r="B596" s="222"/>
      <c r="C596" s="223"/>
      <c r="D596" s="218" t="s">
        <v>135</v>
      </c>
      <c r="E596" s="224" t="s">
        <v>1</v>
      </c>
      <c r="F596" s="225" t="s">
        <v>825</v>
      </c>
      <c r="G596" s="223"/>
      <c r="H596" s="224" t="s">
        <v>1</v>
      </c>
      <c r="I596" s="226"/>
      <c r="J596" s="223"/>
      <c r="K596" s="223"/>
      <c r="L596" s="227"/>
      <c r="M596" s="228"/>
      <c r="N596" s="229"/>
      <c r="O596" s="229"/>
      <c r="P596" s="229"/>
      <c r="Q596" s="229"/>
      <c r="R596" s="229"/>
      <c r="S596" s="229"/>
      <c r="T596" s="230"/>
      <c r="AT596" s="231" t="s">
        <v>135</v>
      </c>
      <c r="AU596" s="231" t="s">
        <v>87</v>
      </c>
      <c r="AV596" s="13" t="s">
        <v>85</v>
      </c>
      <c r="AW596" s="13" t="s">
        <v>33</v>
      </c>
      <c r="AX596" s="13" t="s">
        <v>77</v>
      </c>
      <c r="AY596" s="231" t="s">
        <v>125</v>
      </c>
    </row>
    <row r="597" spans="1:65" s="14" customFormat="1" ht="11.25">
      <c r="B597" s="232"/>
      <c r="C597" s="233"/>
      <c r="D597" s="218" t="s">
        <v>135</v>
      </c>
      <c r="E597" s="234" t="s">
        <v>1</v>
      </c>
      <c r="F597" s="235" t="s">
        <v>273</v>
      </c>
      <c r="G597" s="233"/>
      <c r="H597" s="236">
        <v>19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AT597" s="242" t="s">
        <v>135</v>
      </c>
      <c r="AU597" s="242" t="s">
        <v>87</v>
      </c>
      <c r="AV597" s="14" t="s">
        <v>87</v>
      </c>
      <c r="AW597" s="14" t="s">
        <v>33</v>
      </c>
      <c r="AX597" s="14" t="s">
        <v>77</v>
      </c>
      <c r="AY597" s="242" t="s">
        <v>125</v>
      </c>
    </row>
    <row r="598" spans="1:65" s="13" customFormat="1" ht="11.25">
      <c r="B598" s="222"/>
      <c r="C598" s="223"/>
      <c r="D598" s="218" t="s">
        <v>135</v>
      </c>
      <c r="E598" s="224" t="s">
        <v>1</v>
      </c>
      <c r="F598" s="225" t="s">
        <v>826</v>
      </c>
      <c r="G598" s="223"/>
      <c r="H598" s="224" t="s">
        <v>1</v>
      </c>
      <c r="I598" s="226"/>
      <c r="J598" s="223"/>
      <c r="K598" s="223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135</v>
      </c>
      <c r="AU598" s="231" t="s">
        <v>87</v>
      </c>
      <c r="AV598" s="13" t="s">
        <v>85</v>
      </c>
      <c r="AW598" s="13" t="s">
        <v>33</v>
      </c>
      <c r="AX598" s="13" t="s">
        <v>77</v>
      </c>
      <c r="AY598" s="231" t="s">
        <v>125</v>
      </c>
    </row>
    <row r="599" spans="1:65" s="14" customFormat="1" ht="11.25">
      <c r="B599" s="232"/>
      <c r="C599" s="233"/>
      <c r="D599" s="218" t="s">
        <v>135</v>
      </c>
      <c r="E599" s="234" t="s">
        <v>1</v>
      </c>
      <c r="F599" s="235" t="s">
        <v>300</v>
      </c>
      <c r="G599" s="233"/>
      <c r="H599" s="236">
        <v>24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AT599" s="242" t="s">
        <v>135</v>
      </c>
      <c r="AU599" s="242" t="s">
        <v>87</v>
      </c>
      <c r="AV599" s="14" t="s">
        <v>87</v>
      </c>
      <c r="AW599" s="14" t="s">
        <v>33</v>
      </c>
      <c r="AX599" s="14" t="s">
        <v>77</v>
      </c>
      <c r="AY599" s="242" t="s">
        <v>125</v>
      </c>
    </row>
    <row r="600" spans="1:65" s="15" customFormat="1" ht="11.25">
      <c r="B600" s="243"/>
      <c r="C600" s="244"/>
      <c r="D600" s="218" t="s">
        <v>135</v>
      </c>
      <c r="E600" s="245" t="s">
        <v>1</v>
      </c>
      <c r="F600" s="246" t="s">
        <v>152</v>
      </c>
      <c r="G600" s="244"/>
      <c r="H600" s="247">
        <v>43</v>
      </c>
      <c r="I600" s="248"/>
      <c r="J600" s="244"/>
      <c r="K600" s="244"/>
      <c r="L600" s="249"/>
      <c r="M600" s="250"/>
      <c r="N600" s="251"/>
      <c r="O600" s="251"/>
      <c r="P600" s="251"/>
      <c r="Q600" s="251"/>
      <c r="R600" s="251"/>
      <c r="S600" s="251"/>
      <c r="T600" s="252"/>
      <c r="AT600" s="253" t="s">
        <v>135</v>
      </c>
      <c r="AU600" s="253" t="s">
        <v>87</v>
      </c>
      <c r="AV600" s="15" t="s">
        <v>131</v>
      </c>
      <c r="AW600" s="15" t="s">
        <v>33</v>
      </c>
      <c r="AX600" s="15" t="s">
        <v>85</v>
      </c>
      <c r="AY600" s="253" t="s">
        <v>125</v>
      </c>
    </row>
    <row r="601" spans="1:65" s="2" customFormat="1" ht="21.75" customHeight="1">
      <c r="A601" s="34"/>
      <c r="B601" s="35"/>
      <c r="C601" s="204" t="s">
        <v>827</v>
      </c>
      <c r="D601" s="204" t="s">
        <v>127</v>
      </c>
      <c r="E601" s="205" t="s">
        <v>828</v>
      </c>
      <c r="F601" s="206" t="s">
        <v>829</v>
      </c>
      <c r="G601" s="207" t="s">
        <v>130</v>
      </c>
      <c r="H601" s="208">
        <v>60.25</v>
      </c>
      <c r="I601" s="209"/>
      <c r="J601" s="210">
        <f>ROUND(I601*H601,2)</f>
        <v>0</v>
      </c>
      <c r="K601" s="211"/>
      <c r="L601" s="39"/>
      <c r="M601" s="212" t="s">
        <v>1</v>
      </c>
      <c r="N601" s="213" t="s">
        <v>42</v>
      </c>
      <c r="O601" s="71"/>
      <c r="P601" s="214">
        <f>O601*H601</f>
        <v>0</v>
      </c>
      <c r="Q601" s="214">
        <v>0</v>
      </c>
      <c r="R601" s="214">
        <f>Q601*H601</f>
        <v>0</v>
      </c>
      <c r="S601" s="214">
        <v>0</v>
      </c>
      <c r="T601" s="215">
        <f>S601*H601</f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216" t="s">
        <v>131</v>
      </c>
      <c r="AT601" s="216" t="s">
        <v>127</v>
      </c>
      <c r="AU601" s="216" t="s">
        <v>87</v>
      </c>
      <c r="AY601" s="17" t="s">
        <v>125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17" t="s">
        <v>85</v>
      </c>
      <c r="BK601" s="217">
        <f>ROUND(I601*H601,2)</f>
        <v>0</v>
      </c>
      <c r="BL601" s="17" t="s">
        <v>131</v>
      </c>
      <c r="BM601" s="216" t="s">
        <v>830</v>
      </c>
    </row>
    <row r="602" spans="1:65" s="2" customFormat="1" ht="39">
      <c r="A602" s="34"/>
      <c r="B602" s="35"/>
      <c r="C602" s="36"/>
      <c r="D602" s="218" t="s">
        <v>133</v>
      </c>
      <c r="E602" s="36"/>
      <c r="F602" s="219" t="s">
        <v>831</v>
      </c>
      <c r="G602" s="36"/>
      <c r="H602" s="36"/>
      <c r="I602" s="115"/>
      <c r="J602" s="36"/>
      <c r="K602" s="36"/>
      <c r="L602" s="39"/>
      <c r="M602" s="220"/>
      <c r="N602" s="221"/>
      <c r="O602" s="71"/>
      <c r="P602" s="71"/>
      <c r="Q602" s="71"/>
      <c r="R602" s="71"/>
      <c r="S602" s="71"/>
      <c r="T602" s="72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T602" s="17" t="s">
        <v>133</v>
      </c>
      <c r="AU602" s="17" t="s">
        <v>87</v>
      </c>
    </row>
    <row r="603" spans="1:65" s="13" customFormat="1" ht="11.25">
      <c r="B603" s="222"/>
      <c r="C603" s="223"/>
      <c r="D603" s="218" t="s">
        <v>135</v>
      </c>
      <c r="E603" s="224" t="s">
        <v>1</v>
      </c>
      <c r="F603" s="225" t="s">
        <v>832</v>
      </c>
      <c r="G603" s="223"/>
      <c r="H603" s="224" t="s">
        <v>1</v>
      </c>
      <c r="I603" s="226"/>
      <c r="J603" s="223"/>
      <c r="K603" s="223"/>
      <c r="L603" s="227"/>
      <c r="M603" s="228"/>
      <c r="N603" s="229"/>
      <c r="O603" s="229"/>
      <c r="P603" s="229"/>
      <c r="Q603" s="229"/>
      <c r="R603" s="229"/>
      <c r="S603" s="229"/>
      <c r="T603" s="230"/>
      <c r="AT603" s="231" t="s">
        <v>135</v>
      </c>
      <c r="AU603" s="231" t="s">
        <v>87</v>
      </c>
      <c r="AV603" s="13" t="s">
        <v>85</v>
      </c>
      <c r="AW603" s="13" t="s">
        <v>33</v>
      </c>
      <c r="AX603" s="13" t="s">
        <v>77</v>
      </c>
      <c r="AY603" s="231" t="s">
        <v>125</v>
      </c>
    </row>
    <row r="604" spans="1:65" s="14" customFormat="1" ht="11.25">
      <c r="B604" s="232"/>
      <c r="C604" s="233"/>
      <c r="D604" s="218" t="s">
        <v>135</v>
      </c>
      <c r="E604" s="234" t="s">
        <v>1</v>
      </c>
      <c r="F604" s="235" t="s">
        <v>833</v>
      </c>
      <c r="G604" s="233"/>
      <c r="H604" s="236">
        <v>60.25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AT604" s="242" t="s">
        <v>135</v>
      </c>
      <c r="AU604" s="242" t="s">
        <v>87</v>
      </c>
      <c r="AV604" s="14" t="s">
        <v>87</v>
      </c>
      <c r="AW604" s="14" t="s">
        <v>33</v>
      </c>
      <c r="AX604" s="14" t="s">
        <v>85</v>
      </c>
      <c r="AY604" s="242" t="s">
        <v>125</v>
      </c>
    </row>
    <row r="605" spans="1:65" s="2" customFormat="1" ht="21.75" customHeight="1">
      <c r="A605" s="34"/>
      <c r="B605" s="35"/>
      <c r="C605" s="204" t="s">
        <v>834</v>
      </c>
      <c r="D605" s="204" t="s">
        <v>127</v>
      </c>
      <c r="E605" s="205" t="s">
        <v>835</v>
      </c>
      <c r="F605" s="206" t="s">
        <v>836</v>
      </c>
      <c r="G605" s="207" t="s">
        <v>219</v>
      </c>
      <c r="H605" s="208">
        <v>20</v>
      </c>
      <c r="I605" s="209"/>
      <c r="J605" s="210">
        <f>ROUND(I605*H605,2)</f>
        <v>0</v>
      </c>
      <c r="K605" s="211"/>
      <c r="L605" s="39"/>
      <c r="M605" s="212" t="s">
        <v>1</v>
      </c>
      <c r="N605" s="213" t="s">
        <v>42</v>
      </c>
      <c r="O605" s="71"/>
      <c r="P605" s="214">
        <f>O605*H605</f>
        <v>0</v>
      </c>
      <c r="Q605" s="214">
        <v>0</v>
      </c>
      <c r="R605" s="214">
        <f>Q605*H605</f>
        <v>0</v>
      </c>
      <c r="S605" s="214">
        <v>0</v>
      </c>
      <c r="T605" s="215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216" t="s">
        <v>131</v>
      </c>
      <c r="AT605" s="216" t="s">
        <v>127</v>
      </c>
      <c r="AU605" s="216" t="s">
        <v>87</v>
      </c>
      <c r="AY605" s="17" t="s">
        <v>125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17" t="s">
        <v>85</v>
      </c>
      <c r="BK605" s="217">
        <f>ROUND(I605*H605,2)</f>
        <v>0</v>
      </c>
      <c r="BL605" s="17" t="s">
        <v>131</v>
      </c>
      <c r="BM605" s="216" t="s">
        <v>837</v>
      </c>
    </row>
    <row r="606" spans="1:65" s="2" customFormat="1" ht="19.5">
      <c r="A606" s="34"/>
      <c r="B606" s="35"/>
      <c r="C606" s="36"/>
      <c r="D606" s="218" t="s">
        <v>133</v>
      </c>
      <c r="E606" s="36"/>
      <c r="F606" s="219" t="s">
        <v>838</v>
      </c>
      <c r="G606" s="36"/>
      <c r="H606" s="36"/>
      <c r="I606" s="115"/>
      <c r="J606" s="36"/>
      <c r="K606" s="36"/>
      <c r="L606" s="39"/>
      <c r="M606" s="220"/>
      <c r="N606" s="221"/>
      <c r="O606" s="71"/>
      <c r="P606" s="71"/>
      <c r="Q606" s="71"/>
      <c r="R606" s="71"/>
      <c r="S606" s="71"/>
      <c r="T606" s="72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7" t="s">
        <v>133</v>
      </c>
      <c r="AU606" s="17" t="s">
        <v>87</v>
      </c>
    </row>
    <row r="607" spans="1:65" s="13" customFormat="1" ht="11.25">
      <c r="B607" s="222"/>
      <c r="C607" s="223"/>
      <c r="D607" s="218" t="s">
        <v>135</v>
      </c>
      <c r="E607" s="224" t="s">
        <v>1</v>
      </c>
      <c r="F607" s="225" t="s">
        <v>839</v>
      </c>
      <c r="G607" s="223"/>
      <c r="H607" s="224" t="s">
        <v>1</v>
      </c>
      <c r="I607" s="226"/>
      <c r="J607" s="223"/>
      <c r="K607" s="223"/>
      <c r="L607" s="227"/>
      <c r="M607" s="228"/>
      <c r="N607" s="229"/>
      <c r="O607" s="229"/>
      <c r="P607" s="229"/>
      <c r="Q607" s="229"/>
      <c r="R607" s="229"/>
      <c r="S607" s="229"/>
      <c r="T607" s="230"/>
      <c r="AT607" s="231" t="s">
        <v>135</v>
      </c>
      <c r="AU607" s="231" t="s">
        <v>87</v>
      </c>
      <c r="AV607" s="13" t="s">
        <v>85</v>
      </c>
      <c r="AW607" s="13" t="s">
        <v>33</v>
      </c>
      <c r="AX607" s="13" t="s">
        <v>77</v>
      </c>
      <c r="AY607" s="231" t="s">
        <v>125</v>
      </c>
    </row>
    <row r="608" spans="1:65" s="13" customFormat="1" ht="11.25">
      <c r="B608" s="222"/>
      <c r="C608" s="223"/>
      <c r="D608" s="218" t="s">
        <v>135</v>
      </c>
      <c r="E608" s="224" t="s">
        <v>1</v>
      </c>
      <c r="F608" s="225" t="s">
        <v>840</v>
      </c>
      <c r="G608" s="223"/>
      <c r="H608" s="224" t="s">
        <v>1</v>
      </c>
      <c r="I608" s="226"/>
      <c r="J608" s="223"/>
      <c r="K608" s="223"/>
      <c r="L608" s="227"/>
      <c r="M608" s="228"/>
      <c r="N608" s="229"/>
      <c r="O608" s="229"/>
      <c r="P608" s="229"/>
      <c r="Q608" s="229"/>
      <c r="R608" s="229"/>
      <c r="S608" s="229"/>
      <c r="T608" s="230"/>
      <c r="AT608" s="231" t="s">
        <v>135</v>
      </c>
      <c r="AU608" s="231" t="s">
        <v>87</v>
      </c>
      <c r="AV608" s="13" t="s">
        <v>85</v>
      </c>
      <c r="AW608" s="13" t="s">
        <v>33</v>
      </c>
      <c r="AX608" s="13" t="s">
        <v>77</v>
      </c>
      <c r="AY608" s="231" t="s">
        <v>125</v>
      </c>
    </row>
    <row r="609" spans="1:65" s="13" customFormat="1" ht="11.25">
      <c r="B609" s="222"/>
      <c r="C609" s="223"/>
      <c r="D609" s="218" t="s">
        <v>135</v>
      </c>
      <c r="E609" s="224" t="s">
        <v>1</v>
      </c>
      <c r="F609" s="225" t="s">
        <v>841</v>
      </c>
      <c r="G609" s="223"/>
      <c r="H609" s="224" t="s">
        <v>1</v>
      </c>
      <c r="I609" s="226"/>
      <c r="J609" s="223"/>
      <c r="K609" s="223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135</v>
      </c>
      <c r="AU609" s="231" t="s">
        <v>87</v>
      </c>
      <c r="AV609" s="13" t="s">
        <v>85</v>
      </c>
      <c r="AW609" s="13" t="s">
        <v>33</v>
      </c>
      <c r="AX609" s="13" t="s">
        <v>77</v>
      </c>
      <c r="AY609" s="231" t="s">
        <v>125</v>
      </c>
    </row>
    <row r="610" spans="1:65" s="13" customFormat="1" ht="11.25">
      <c r="B610" s="222"/>
      <c r="C610" s="223"/>
      <c r="D610" s="218" t="s">
        <v>135</v>
      </c>
      <c r="E610" s="224" t="s">
        <v>1</v>
      </c>
      <c r="F610" s="225" t="s">
        <v>842</v>
      </c>
      <c r="G610" s="223"/>
      <c r="H610" s="224" t="s">
        <v>1</v>
      </c>
      <c r="I610" s="226"/>
      <c r="J610" s="223"/>
      <c r="K610" s="223"/>
      <c r="L610" s="227"/>
      <c r="M610" s="228"/>
      <c r="N610" s="229"/>
      <c r="O610" s="229"/>
      <c r="P610" s="229"/>
      <c r="Q610" s="229"/>
      <c r="R610" s="229"/>
      <c r="S610" s="229"/>
      <c r="T610" s="230"/>
      <c r="AT610" s="231" t="s">
        <v>135</v>
      </c>
      <c r="AU610" s="231" t="s">
        <v>87</v>
      </c>
      <c r="AV610" s="13" t="s">
        <v>85</v>
      </c>
      <c r="AW610" s="13" t="s">
        <v>33</v>
      </c>
      <c r="AX610" s="13" t="s">
        <v>77</v>
      </c>
      <c r="AY610" s="231" t="s">
        <v>125</v>
      </c>
    </row>
    <row r="611" spans="1:65" s="13" customFormat="1" ht="11.25">
      <c r="B611" s="222"/>
      <c r="C611" s="223"/>
      <c r="D611" s="218" t="s">
        <v>135</v>
      </c>
      <c r="E611" s="224" t="s">
        <v>1</v>
      </c>
      <c r="F611" s="225" t="s">
        <v>843</v>
      </c>
      <c r="G611" s="223"/>
      <c r="H611" s="224" t="s">
        <v>1</v>
      </c>
      <c r="I611" s="226"/>
      <c r="J611" s="223"/>
      <c r="K611" s="223"/>
      <c r="L611" s="227"/>
      <c r="M611" s="228"/>
      <c r="N611" s="229"/>
      <c r="O611" s="229"/>
      <c r="P611" s="229"/>
      <c r="Q611" s="229"/>
      <c r="R611" s="229"/>
      <c r="S611" s="229"/>
      <c r="T611" s="230"/>
      <c r="AT611" s="231" t="s">
        <v>135</v>
      </c>
      <c r="AU611" s="231" t="s">
        <v>87</v>
      </c>
      <c r="AV611" s="13" t="s">
        <v>85</v>
      </c>
      <c r="AW611" s="13" t="s">
        <v>33</v>
      </c>
      <c r="AX611" s="13" t="s">
        <v>77</v>
      </c>
      <c r="AY611" s="231" t="s">
        <v>125</v>
      </c>
    </row>
    <row r="612" spans="1:65" s="14" customFormat="1" ht="11.25">
      <c r="B612" s="232"/>
      <c r="C612" s="233"/>
      <c r="D612" s="218" t="s">
        <v>135</v>
      </c>
      <c r="E612" s="234" t="s">
        <v>1</v>
      </c>
      <c r="F612" s="235" t="s">
        <v>278</v>
      </c>
      <c r="G612" s="233"/>
      <c r="H612" s="236">
        <v>20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AT612" s="242" t="s">
        <v>135</v>
      </c>
      <c r="AU612" s="242" t="s">
        <v>87</v>
      </c>
      <c r="AV612" s="14" t="s">
        <v>87</v>
      </c>
      <c r="AW612" s="14" t="s">
        <v>33</v>
      </c>
      <c r="AX612" s="14" t="s">
        <v>85</v>
      </c>
      <c r="AY612" s="242" t="s">
        <v>125</v>
      </c>
    </row>
    <row r="613" spans="1:65" s="2" customFormat="1" ht="21.75" customHeight="1">
      <c r="A613" s="34"/>
      <c r="B613" s="35"/>
      <c r="C613" s="204" t="s">
        <v>844</v>
      </c>
      <c r="D613" s="204" t="s">
        <v>127</v>
      </c>
      <c r="E613" s="205" t="s">
        <v>845</v>
      </c>
      <c r="F613" s="206" t="s">
        <v>846</v>
      </c>
      <c r="G613" s="207" t="s">
        <v>219</v>
      </c>
      <c r="H613" s="208">
        <v>40</v>
      </c>
      <c r="I613" s="209"/>
      <c r="J613" s="210">
        <f>ROUND(I613*H613,2)</f>
        <v>0</v>
      </c>
      <c r="K613" s="211"/>
      <c r="L613" s="39"/>
      <c r="M613" s="212" t="s">
        <v>1</v>
      </c>
      <c r="N613" s="213" t="s">
        <v>42</v>
      </c>
      <c r="O613" s="71"/>
      <c r="P613" s="214">
        <f>O613*H613</f>
        <v>0</v>
      </c>
      <c r="Q613" s="214">
        <v>0</v>
      </c>
      <c r="R613" s="214">
        <f>Q613*H613</f>
        <v>0</v>
      </c>
      <c r="S613" s="214">
        <v>0</v>
      </c>
      <c r="T613" s="215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16" t="s">
        <v>131</v>
      </c>
      <c r="AT613" s="216" t="s">
        <v>127</v>
      </c>
      <c r="AU613" s="216" t="s">
        <v>87</v>
      </c>
      <c r="AY613" s="17" t="s">
        <v>125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7" t="s">
        <v>85</v>
      </c>
      <c r="BK613" s="217">
        <f>ROUND(I613*H613,2)</f>
        <v>0</v>
      </c>
      <c r="BL613" s="17" t="s">
        <v>131</v>
      </c>
      <c r="BM613" s="216" t="s">
        <v>847</v>
      </c>
    </row>
    <row r="614" spans="1:65" s="13" customFormat="1" ht="11.25">
      <c r="B614" s="222"/>
      <c r="C614" s="223"/>
      <c r="D614" s="218" t="s">
        <v>135</v>
      </c>
      <c r="E614" s="224" t="s">
        <v>1</v>
      </c>
      <c r="F614" s="225" t="s">
        <v>839</v>
      </c>
      <c r="G614" s="223"/>
      <c r="H614" s="224" t="s">
        <v>1</v>
      </c>
      <c r="I614" s="226"/>
      <c r="J614" s="223"/>
      <c r="K614" s="223"/>
      <c r="L614" s="227"/>
      <c r="M614" s="228"/>
      <c r="N614" s="229"/>
      <c r="O614" s="229"/>
      <c r="P614" s="229"/>
      <c r="Q614" s="229"/>
      <c r="R614" s="229"/>
      <c r="S614" s="229"/>
      <c r="T614" s="230"/>
      <c r="AT614" s="231" t="s">
        <v>135</v>
      </c>
      <c r="AU614" s="231" t="s">
        <v>87</v>
      </c>
      <c r="AV614" s="13" t="s">
        <v>85</v>
      </c>
      <c r="AW614" s="13" t="s">
        <v>33</v>
      </c>
      <c r="AX614" s="13" t="s">
        <v>77</v>
      </c>
      <c r="AY614" s="231" t="s">
        <v>125</v>
      </c>
    </row>
    <row r="615" spans="1:65" s="13" customFormat="1" ht="11.25">
      <c r="B615" s="222"/>
      <c r="C615" s="223"/>
      <c r="D615" s="218" t="s">
        <v>135</v>
      </c>
      <c r="E615" s="224" t="s">
        <v>1</v>
      </c>
      <c r="F615" s="225" t="s">
        <v>840</v>
      </c>
      <c r="G615" s="223"/>
      <c r="H615" s="224" t="s">
        <v>1</v>
      </c>
      <c r="I615" s="226"/>
      <c r="J615" s="223"/>
      <c r="K615" s="223"/>
      <c r="L615" s="227"/>
      <c r="M615" s="228"/>
      <c r="N615" s="229"/>
      <c r="O615" s="229"/>
      <c r="P615" s="229"/>
      <c r="Q615" s="229"/>
      <c r="R615" s="229"/>
      <c r="S615" s="229"/>
      <c r="T615" s="230"/>
      <c r="AT615" s="231" t="s">
        <v>135</v>
      </c>
      <c r="AU615" s="231" t="s">
        <v>87</v>
      </c>
      <c r="AV615" s="13" t="s">
        <v>85</v>
      </c>
      <c r="AW615" s="13" t="s">
        <v>33</v>
      </c>
      <c r="AX615" s="13" t="s">
        <v>77</v>
      </c>
      <c r="AY615" s="231" t="s">
        <v>125</v>
      </c>
    </row>
    <row r="616" spans="1:65" s="13" customFormat="1" ht="11.25">
      <c r="B616" s="222"/>
      <c r="C616" s="223"/>
      <c r="D616" s="218" t="s">
        <v>135</v>
      </c>
      <c r="E616" s="224" t="s">
        <v>1</v>
      </c>
      <c r="F616" s="225" t="s">
        <v>848</v>
      </c>
      <c r="G616" s="223"/>
      <c r="H616" s="224" t="s">
        <v>1</v>
      </c>
      <c r="I616" s="226"/>
      <c r="J616" s="223"/>
      <c r="K616" s="223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135</v>
      </c>
      <c r="AU616" s="231" t="s">
        <v>87</v>
      </c>
      <c r="AV616" s="13" t="s">
        <v>85</v>
      </c>
      <c r="AW616" s="13" t="s">
        <v>33</v>
      </c>
      <c r="AX616" s="13" t="s">
        <v>77</v>
      </c>
      <c r="AY616" s="231" t="s">
        <v>125</v>
      </c>
    </row>
    <row r="617" spans="1:65" s="13" customFormat="1" ht="11.25">
      <c r="B617" s="222"/>
      <c r="C617" s="223"/>
      <c r="D617" s="218" t="s">
        <v>135</v>
      </c>
      <c r="E617" s="224" t="s">
        <v>1</v>
      </c>
      <c r="F617" s="225" t="s">
        <v>842</v>
      </c>
      <c r="G617" s="223"/>
      <c r="H617" s="224" t="s">
        <v>1</v>
      </c>
      <c r="I617" s="226"/>
      <c r="J617" s="223"/>
      <c r="K617" s="223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135</v>
      </c>
      <c r="AU617" s="231" t="s">
        <v>87</v>
      </c>
      <c r="AV617" s="13" t="s">
        <v>85</v>
      </c>
      <c r="AW617" s="13" t="s">
        <v>33</v>
      </c>
      <c r="AX617" s="13" t="s">
        <v>77</v>
      </c>
      <c r="AY617" s="231" t="s">
        <v>125</v>
      </c>
    </row>
    <row r="618" spans="1:65" s="13" customFormat="1" ht="11.25">
      <c r="B618" s="222"/>
      <c r="C618" s="223"/>
      <c r="D618" s="218" t="s">
        <v>135</v>
      </c>
      <c r="E618" s="224" t="s">
        <v>1</v>
      </c>
      <c r="F618" s="225" t="s">
        <v>843</v>
      </c>
      <c r="G618" s="223"/>
      <c r="H618" s="224" t="s">
        <v>1</v>
      </c>
      <c r="I618" s="226"/>
      <c r="J618" s="223"/>
      <c r="K618" s="223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135</v>
      </c>
      <c r="AU618" s="231" t="s">
        <v>87</v>
      </c>
      <c r="AV618" s="13" t="s">
        <v>85</v>
      </c>
      <c r="AW618" s="13" t="s">
        <v>33</v>
      </c>
      <c r="AX618" s="13" t="s">
        <v>77</v>
      </c>
      <c r="AY618" s="231" t="s">
        <v>125</v>
      </c>
    </row>
    <row r="619" spans="1:65" s="14" customFormat="1" ht="11.25">
      <c r="B619" s="232"/>
      <c r="C619" s="233"/>
      <c r="D619" s="218" t="s">
        <v>135</v>
      </c>
      <c r="E619" s="234" t="s">
        <v>1</v>
      </c>
      <c r="F619" s="235" t="s">
        <v>409</v>
      </c>
      <c r="G619" s="233"/>
      <c r="H619" s="236">
        <v>40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AT619" s="242" t="s">
        <v>135</v>
      </c>
      <c r="AU619" s="242" t="s">
        <v>87</v>
      </c>
      <c r="AV619" s="14" t="s">
        <v>87</v>
      </c>
      <c r="AW619" s="14" t="s">
        <v>33</v>
      </c>
      <c r="AX619" s="14" t="s">
        <v>85</v>
      </c>
      <c r="AY619" s="242" t="s">
        <v>125</v>
      </c>
    </row>
    <row r="620" spans="1:65" s="2" customFormat="1" ht="21.75" customHeight="1">
      <c r="A620" s="34"/>
      <c r="B620" s="35"/>
      <c r="C620" s="204" t="s">
        <v>849</v>
      </c>
      <c r="D620" s="204" t="s">
        <v>127</v>
      </c>
      <c r="E620" s="205" t="s">
        <v>850</v>
      </c>
      <c r="F620" s="206" t="s">
        <v>851</v>
      </c>
      <c r="G620" s="207" t="s">
        <v>544</v>
      </c>
      <c r="H620" s="208">
        <v>12</v>
      </c>
      <c r="I620" s="209"/>
      <c r="J620" s="210">
        <f>ROUND(I620*H620,2)</f>
        <v>0</v>
      </c>
      <c r="K620" s="211"/>
      <c r="L620" s="39"/>
      <c r="M620" s="212" t="s">
        <v>1</v>
      </c>
      <c r="N620" s="213" t="s">
        <v>42</v>
      </c>
      <c r="O620" s="71"/>
      <c r="P620" s="214">
        <f>O620*H620</f>
        <v>0</v>
      </c>
      <c r="Q620" s="214">
        <v>0</v>
      </c>
      <c r="R620" s="214">
        <f>Q620*H620</f>
        <v>0</v>
      </c>
      <c r="S620" s="214">
        <v>0</v>
      </c>
      <c r="T620" s="215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216" t="s">
        <v>131</v>
      </c>
      <c r="AT620" s="216" t="s">
        <v>127</v>
      </c>
      <c r="AU620" s="216" t="s">
        <v>87</v>
      </c>
      <c r="AY620" s="17" t="s">
        <v>125</v>
      </c>
      <c r="BE620" s="217">
        <f>IF(N620="základní",J620,0)</f>
        <v>0</v>
      </c>
      <c r="BF620" s="217">
        <f>IF(N620="snížená",J620,0)</f>
        <v>0</v>
      </c>
      <c r="BG620" s="217">
        <f>IF(N620="zákl. přenesená",J620,0)</f>
        <v>0</v>
      </c>
      <c r="BH620" s="217">
        <f>IF(N620="sníž. přenesená",J620,0)</f>
        <v>0</v>
      </c>
      <c r="BI620" s="217">
        <f>IF(N620="nulová",J620,0)</f>
        <v>0</v>
      </c>
      <c r="BJ620" s="17" t="s">
        <v>85</v>
      </c>
      <c r="BK620" s="217">
        <f>ROUND(I620*H620,2)</f>
        <v>0</v>
      </c>
      <c r="BL620" s="17" t="s">
        <v>131</v>
      </c>
      <c r="BM620" s="216" t="s">
        <v>852</v>
      </c>
    </row>
    <row r="621" spans="1:65" s="2" customFormat="1" ht="19.5">
      <c r="A621" s="34"/>
      <c r="B621" s="35"/>
      <c r="C621" s="36"/>
      <c r="D621" s="218" t="s">
        <v>133</v>
      </c>
      <c r="E621" s="36"/>
      <c r="F621" s="219" t="s">
        <v>851</v>
      </c>
      <c r="G621" s="36"/>
      <c r="H621" s="36"/>
      <c r="I621" s="115"/>
      <c r="J621" s="36"/>
      <c r="K621" s="36"/>
      <c r="L621" s="39"/>
      <c r="M621" s="220"/>
      <c r="N621" s="221"/>
      <c r="O621" s="71"/>
      <c r="P621" s="71"/>
      <c r="Q621" s="71"/>
      <c r="R621" s="71"/>
      <c r="S621" s="71"/>
      <c r="T621" s="72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T621" s="17" t="s">
        <v>133</v>
      </c>
      <c r="AU621" s="17" t="s">
        <v>87</v>
      </c>
    </row>
    <row r="622" spans="1:65" s="13" customFormat="1" ht="22.5">
      <c r="B622" s="222"/>
      <c r="C622" s="223"/>
      <c r="D622" s="218" t="s">
        <v>135</v>
      </c>
      <c r="E622" s="224" t="s">
        <v>1</v>
      </c>
      <c r="F622" s="225" t="s">
        <v>853</v>
      </c>
      <c r="G622" s="223"/>
      <c r="H622" s="224" t="s">
        <v>1</v>
      </c>
      <c r="I622" s="226"/>
      <c r="J622" s="223"/>
      <c r="K622" s="223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135</v>
      </c>
      <c r="AU622" s="231" t="s">
        <v>87</v>
      </c>
      <c r="AV622" s="13" t="s">
        <v>85</v>
      </c>
      <c r="AW622" s="13" t="s">
        <v>33</v>
      </c>
      <c r="AX622" s="13" t="s">
        <v>77</v>
      </c>
      <c r="AY622" s="231" t="s">
        <v>125</v>
      </c>
    </row>
    <row r="623" spans="1:65" s="13" customFormat="1" ht="11.25">
      <c r="B623" s="222"/>
      <c r="C623" s="223"/>
      <c r="D623" s="218" t="s">
        <v>135</v>
      </c>
      <c r="E623" s="224" t="s">
        <v>1</v>
      </c>
      <c r="F623" s="225" t="s">
        <v>854</v>
      </c>
      <c r="G623" s="223"/>
      <c r="H623" s="224" t="s">
        <v>1</v>
      </c>
      <c r="I623" s="226"/>
      <c r="J623" s="223"/>
      <c r="K623" s="223"/>
      <c r="L623" s="227"/>
      <c r="M623" s="228"/>
      <c r="N623" s="229"/>
      <c r="O623" s="229"/>
      <c r="P623" s="229"/>
      <c r="Q623" s="229"/>
      <c r="R623" s="229"/>
      <c r="S623" s="229"/>
      <c r="T623" s="230"/>
      <c r="AT623" s="231" t="s">
        <v>135</v>
      </c>
      <c r="AU623" s="231" t="s">
        <v>87</v>
      </c>
      <c r="AV623" s="13" t="s">
        <v>85</v>
      </c>
      <c r="AW623" s="13" t="s">
        <v>33</v>
      </c>
      <c r="AX623" s="13" t="s">
        <v>77</v>
      </c>
      <c r="AY623" s="231" t="s">
        <v>125</v>
      </c>
    </row>
    <row r="624" spans="1:65" s="13" customFormat="1" ht="22.5">
      <c r="B624" s="222"/>
      <c r="C624" s="223"/>
      <c r="D624" s="218" t="s">
        <v>135</v>
      </c>
      <c r="E624" s="224" t="s">
        <v>1</v>
      </c>
      <c r="F624" s="225" t="s">
        <v>855</v>
      </c>
      <c r="G624" s="223"/>
      <c r="H624" s="224" t="s">
        <v>1</v>
      </c>
      <c r="I624" s="226"/>
      <c r="J624" s="223"/>
      <c r="K624" s="223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135</v>
      </c>
      <c r="AU624" s="231" t="s">
        <v>87</v>
      </c>
      <c r="AV624" s="13" t="s">
        <v>85</v>
      </c>
      <c r="AW624" s="13" t="s">
        <v>33</v>
      </c>
      <c r="AX624" s="13" t="s">
        <v>77</v>
      </c>
      <c r="AY624" s="231" t="s">
        <v>125</v>
      </c>
    </row>
    <row r="625" spans="1:65" s="13" customFormat="1" ht="11.25">
      <c r="B625" s="222"/>
      <c r="C625" s="223"/>
      <c r="D625" s="218" t="s">
        <v>135</v>
      </c>
      <c r="E625" s="224" t="s">
        <v>1</v>
      </c>
      <c r="F625" s="225" t="s">
        <v>856</v>
      </c>
      <c r="G625" s="223"/>
      <c r="H625" s="224" t="s">
        <v>1</v>
      </c>
      <c r="I625" s="226"/>
      <c r="J625" s="223"/>
      <c r="K625" s="223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135</v>
      </c>
      <c r="AU625" s="231" t="s">
        <v>87</v>
      </c>
      <c r="AV625" s="13" t="s">
        <v>85</v>
      </c>
      <c r="AW625" s="13" t="s">
        <v>33</v>
      </c>
      <c r="AX625" s="13" t="s">
        <v>77</v>
      </c>
      <c r="AY625" s="231" t="s">
        <v>125</v>
      </c>
    </row>
    <row r="626" spans="1:65" s="14" customFormat="1" ht="11.25">
      <c r="B626" s="232"/>
      <c r="C626" s="233"/>
      <c r="D626" s="218" t="s">
        <v>135</v>
      </c>
      <c r="E626" s="234" t="s">
        <v>1</v>
      </c>
      <c r="F626" s="235" t="s">
        <v>216</v>
      </c>
      <c r="G626" s="233"/>
      <c r="H626" s="236">
        <v>12</v>
      </c>
      <c r="I626" s="237"/>
      <c r="J626" s="233"/>
      <c r="K626" s="233"/>
      <c r="L626" s="238"/>
      <c r="M626" s="239"/>
      <c r="N626" s="240"/>
      <c r="O626" s="240"/>
      <c r="P626" s="240"/>
      <c r="Q626" s="240"/>
      <c r="R626" s="240"/>
      <c r="S626" s="240"/>
      <c r="T626" s="241"/>
      <c r="AT626" s="242" t="s">
        <v>135</v>
      </c>
      <c r="AU626" s="242" t="s">
        <v>87</v>
      </c>
      <c r="AV626" s="14" t="s">
        <v>87</v>
      </c>
      <c r="AW626" s="14" t="s">
        <v>33</v>
      </c>
      <c r="AX626" s="14" t="s">
        <v>85</v>
      </c>
      <c r="AY626" s="242" t="s">
        <v>125</v>
      </c>
    </row>
    <row r="627" spans="1:65" s="12" customFormat="1" ht="22.9" customHeight="1">
      <c r="B627" s="188"/>
      <c r="C627" s="189"/>
      <c r="D627" s="190" t="s">
        <v>76</v>
      </c>
      <c r="E627" s="202" t="s">
        <v>857</v>
      </c>
      <c r="F627" s="202" t="s">
        <v>858</v>
      </c>
      <c r="G627" s="189"/>
      <c r="H627" s="189"/>
      <c r="I627" s="192"/>
      <c r="J627" s="203">
        <f>BK627</f>
        <v>0</v>
      </c>
      <c r="K627" s="189"/>
      <c r="L627" s="194"/>
      <c r="M627" s="195"/>
      <c r="N627" s="196"/>
      <c r="O627" s="196"/>
      <c r="P627" s="197">
        <f>SUM(P628:P643)</f>
        <v>0</v>
      </c>
      <c r="Q627" s="196"/>
      <c r="R627" s="197">
        <f>SUM(R628:R643)</f>
        <v>0</v>
      </c>
      <c r="S627" s="196"/>
      <c r="T627" s="198">
        <f>SUM(T628:T643)</f>
        <v>0</v>
      </c>
      <c r="AR627" s="199" t="s">
        <v>85</v>
      </c>
      <c r="AT627" s="200" t="s">
        <v>76</v>
      </c>
      <c r="AU627" s="200" t="s">
        <v>85</v>
      </c>
      <c r="AY627" s="199" t="s">
        <v>125</v>
      </c>
      <c r="BK627" s="201">
        <f>SUM(BK628:BK643)</f>
        <v>0</v>
      </c>
    </row>
    <row r="628" spans="1:65" s="2" customFormat="1" ht="16.5" customHeight="1">
      <c r="A628" s="34"/>
      <c r="B628" s="35"/>
      <c r="C628" s="204" t="s">
        <v>859</v>
      </c>
      <c r="D628" s="204" t="s">
        <v>127</v>
      </c>
      <c r="E628" s="205" t="s">
        <v>860</v>
      </c>
      <c r="F628" s="206" t="s">
        <v>861</v>
      </c>
      <c r="G628" s="207" t="s">
        <v>308</v>
      </c>
      <c r="H628" s="208">
        <v>2556.3359999999998</v>
      </c>
      <c r="I628" s="209"/>
      <c r="J628" s="210">
        <f>ROUND(I628*H628,2)</f>
        <v>0</v>
      </c>
      <c r="K628" s="211"/>
      <c r="L628" s="39"/>
      <c r="M628" s="212" t="s">
        <v>1</v>
      </c>
      <c r="N628" s="213" t="s">
        <v>42</v>
      </c>
      <c r="O628" s="71"/>
      <c r="P628" s="214">
        <f>O628*H628</f>
        <v>0</v>
      </c>
      <c r="Q628" s="214">
        <v>0</v>
      </c>
      <c r="R628" s="214">
        <f>Q628*H628</f>
        <v>0</v>
      </c>
      <c r="S628" s="214">
        <v>0</v>
      </c>
      <c r="T628" s="215">
        <f>S628*H628</f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216" t="s">
        <v>131</v>
      </c>
      <c r="AT628" s="216" t="s">
        <v>127</v>
      </c>
      <c r="AU628" s="216" t="s">
        <v>87</v>
      </c>
      <c r="AY628" s="17" t="s">
        <v>125</v>
      </c>
      <c r="BE628" s="217">
        <f>IF(N628="základní",J628,0)</f>
        <v>0</v>
      </c>
      <c r="BF628" s="217">
        <f>IF(N628="snížená",J628,0)</f>
        <v>0</v>
      </c>
      <c r="BG628" s="217">
        <f>IF(N628="zákl. přenesená",J628,0)</f>
        <v>0</v>
      </c>
      <c r="BH628" s="217">
        <f>IF(N628="sníž. přenesená",J628,0)</f>
        <v>0</v>
      </c>
      <c r="BI628" s="217">
        <f>IF(N628="nulová",J628,0)</f>
        <v>0</v>
      </c>
      <c r="BJ628" s="17" t="s">
        <v>85</v>
      </c>
      <c r="BK628" s="217">
        <f>ROUND(I628*H628,2)</f>
        <v>0</v>
      </c>
      <c r="BL628" s="17" t="s">
        <v>131</v>
      </c>
      <c r="BM628" s="216" t="s">
        <v>862</v>
      </c>
    </row>
    <row r="629" spans="1:65" s="2" customFormat="1" ht="19.5">
      <c r="A629" s="34"/>
      <c r="B629" s="35"/>
      <c r="C629" s="36"/>
      <c r="D629" s="218" t="s">
        <v>133</v>
      </c>
      <c r="E629" s="36"/>
      <c r="F629" s="219" t="s">
        <v>863</v>
      </c>
      <c r="G629" s="36"/>
      <c r="H629" s="36"/>
      <c r="I629" s="115"/>
      <c r="J629" s="36"/>
      <c r="K629" s="36"/>
      <c r="L629" s="39"/>
      <c r="M629" s="220"/>
      <c r="N629" s="221"/>
      <c r="O629" s="71"/>
      <c r="P629" s="71"/>
      <c r="Q629" s="71"/>
      <c r="R629" s="71"/>
      <c r="S629" s="71"/>
      <c r="T629" s="72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T629" s="17" t="s">
        <v>133</v>
      </c>
      <c r="AU629" s="17" t="s">
        <v>87</v>
      </c>
    </row>
    <row r="630" spans="1:65" s="2" customFormat="1" ht="21.75" customHeight="1">
      <c r="A630" s="34"/>
      <c r="B630" s="35"/>
      <c r="C630" s="204" t="s">
        <v>864</v>
      </c>
      <c r="D630" s="204" t="s">
        <v>127</v>
      </c>
      <c r="E630" s="205" t="s">
        <v>865</v>
      </c>
      <c r="F630" s="206" t="s">
        <v>866</v>
      </c>
      <c r="G630" s="207" t="s">
        <v>308</v>
      </c>
      <c r="H630" s="208">
        <v>20450.687999999998</v>
      </c>
      <c r="I630" s="209"/>
      <c r="J630" s="210">
        <f>ROUND(I630*H630,2)</f>
        <v>0</v>
      </c>
      <c r="K630" s="211"/>
      <c r="L630" s="39"/>
      <c r="M630" s="212" t="s">
        <v>1</v>
      </c>
      <c r="N630" s="213" t="s">
        <v>42</v>
      </c>
      <c r="O630" s="71"/>
      <c r="P630" s="214">
        <f>O630*H630</f>
        <v>0</v>
      </c>
      <c r="Q630" s="214">
        <v>0</v>
      </c>
      <c r="R630" s="214">
        <f>Q630*H630</f>
        <v>0</v>
      </c>
      <c r="S630" s="214">
        <v>0</v>
      </c>
      <c r="T630" s="215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16" t="s">
        <v>131</v>
      </c>
      <c r="AT630" s="216" t="s">
        <v>127</v>
      </c>
      <c r="AU630" s="216" t="s">
        <v>87</v>
      </c>
      <c r="AY630" s="17" t="s">
        <v>125</v>
      </c>
      <c r="BE630" s="217">
        <f>IF(N630="základní",J630,0)</f>
        <v>0</v>
      </c>
      <c r="BF630" s="217">
        <f>IF(N630="snížená",J630,0)</f>
        <v>0</v>
      </c>
      <c r="BG630" s="217">
        <f>IF(N630="zákl. přenesená",J630,0)</f>
        <v>0</v>
      </c>
      <c r="BH630" s="217">
        <f>IF(N630="sníž. přenesená",J630,0)</f>
        <v>0</v>
      </c>
      <c r="BI630" s="217">
        <f>IF(N630="nulová",J630,0)</f>
        <v>0</v>
      </c>
      <c r="BJ630" s="17" t="s">
        <v>85</v>
      </c>
      <c r="BK630" s="217">
        <f>ROUND(I630*H630,2)</f>
        <v>0</v>
      </c>
      <c r="BL630" s="17" t="s">
        <v>131</v>
      </c>
      <c r="BM630" s="216" t="s">
        <v>867</v>
      </c>
    </row>
    <row r="631" spans="1:65" s="2" customFormat="1" ht="29.25">
      <c r="A631" s="34"/>
      <c r="B631" s="35"/>
      <c r="C631" s="36"/>
      <c r="D631" s="218" t="s">
        <v>133</v>
      </c>
      <c r="E631" s="36"/>
      <c r="F631" s="219" t="s">
        <v>868</v>
      </c>
      <c r="G631" s="36"/>
      <c r="H631" s="36"/>
      <c r="I631" s="115"/>
      <c r="J631" s="36"/>
      <c r="K631" s="36"/>
      <c r="L631" s="39"/>
      <c r="M631" s="220"/>
      <c r="N631" s="221"/>
      <c r="O631" s="71"/>
      <c r="P631" s="71"/>
      <c r="Q631" s="71"/>
      <c r="R631" s="71"/>
      <c r="S631" s="71"/>
      <c r="T631" s="72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7" t="s">
        <v>133</v>
      </c>
      <c r="AU631" s="17" t="s">
        <v>87</v>
      </c>
    </row>
    <row r="632" spans="1:65" s="14" customFormat="1" ht="11.25">
      <c r="B632" s="232"/>
      <c r="C632" s="233"/>
      <c r="D632" s="218" t="s">
        <v>135</v>
      </c>
      <c r="E632" s="233"/>
      <c r="F632" s="235" t="s">
        <v>869</v>
      </c>
      <c r="G632" s="233"/>
      <c r="H632" s="236">
        <v>20450.687999999998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AT632" s="242" t="s">
        <v>135</v>
      </c>
      <c r="AU632" s="242" t="s">
        <v>87</v>
      </c>
      <c r="AV632" s="14" t="s">
        <v>87</v>
      </c>
      <c r="AW632" s="14" t="s">
        <v>4</v>
      </c>
      <c r="AX632" s="14" t="s">
        <v>85</v>
      </c>
      <c r="AY632" s="242" t="s">
        <v>125</v>
      </c>
    </row>
    <row r="633" spans="1:65" s="2" customFormat="1" ht="21.75" customHeight="1">
      <c r="A633" s="34"/>
      <c r="B633" s="35"/>
      <c r="C633" s="204" t="s">
        <v>870</v>
      </c>
      <c r="D633" s="204" t="s">
        <v>127</v>
      </c>
      <c r="E633" s="205" t="s">
        <v>871</v>
      </c>
      <c r="F633" s="206" t="s">
        <v>872</v>
      </c>
      <c r="G633" s="207" t="s">
        <v>308</v>
      </c>
      <c r="H633" s="208">
        <v>2556.3359999999998</v>
      </c>
      <c r="I633" s="209"/>
      <c r="J633" s="210">
        <f>ROUND(I633*H633,2)</f>
        <v>0</v>
      </c>
      <c r="K633" s="211"/>
      <c r="L633" s="39"/>
      <c r="M633" s="212" t="s">
        <v>1</v>
      </c>
      <c r="N633" s="213" t="s">
        <v>42</v>
      </c>
      <c r="O633" s="71"/>
      <c r="P633" s="214">
        <f>O633*H633</f>
        <v>0</v>
      </c>
      <c r="Q633" s="214">
        <v>0</v>
      </c>
      <c r="R633" s="214">
        <f>Q633*H633</f>
        <v>0</v>
      </c>
      <c r="S633" s="214">
        <v>0</v>
      </c>
      <c r="T633" s="215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216" t="s">
        <v>131</v>
      </c>
      <c r="AT633" s="216" t="s">
        <v>127</v>
      </c>
      <c r="AU633" s="216" t="s">
        <v>87</v>
      </c>
      <c r="AY633" s="17" t="s">
        <v>125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17" t="s">
        <v>85</v>
      </c>
      <c r="BK633" s="217">
        <f>ROUND(I633*H633,2)</f>
        <v>0</v>
      </c>
      <c r="BL633" s="17" t="s">
        <v>131</v>
      </c>
      <c r="BM633" s="216" t="s">
        <v>873</v>
      </c>
    </row>
    <row r="634" spans="1:65" s="2" customFormat="1" ht="11.25">
      <c r="A634" s="34"/>
      <c r="B634" s="35"/>
      <c r="C634" s="36"/>
      <c r="D634" s="218" t="s">
        <v>133</v>
      </c>
      <c r="E634" s="36"/>
      <c r="F634" s="219" t="s">
        <v>874</v>
      </c>
      <c r="G634" s="36"/>
      <c r="H634" s="36"/>
      <c r="I634" s="115"/>
      <c r="J634" s="36"/>
      <c r="K634" s="36"/>
      <c r="L634" s="39"/>
      <c r="M634" s="220"/>
      <c r="N634" s="221"/>
      <c r="O634" s="71"/>
      <c r="P634" s="71"/>
      <c r="Q634" s="71"/>
      <c r="R634" s="71"/>
      <c r="S634" s="71"/>
      <c r="T634" s="72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T634" s="17" t="s">
        <v>133</v>
      </c>
      <c r="AU634" s="17" t="s">
        <v>87</v>
      </c>
    </row>
    <row r="635" spans="1:65" s="2" customFormat="1" ht="21.75" customHeight="1">
      <c r="A635" s="34"/>
      <c r="B635" s="35"/>
      <c r="C635" s="204" t="s">
        <v>875</v>
      </c>
      <c r="D635" s="204" t="s">
        <v>127</v>
      </c>
      <c r="E635" s="205" t="s">
        <v>876</v>
      </c>
      <c r="F635" s="206" t="s">
        <v>877</v>
      </c>
      <c r="G635" s="207" t="s">
        <v>308</v>
      </c>
      <c r="H635" s="208">
        <v>158.42400000000001</v>
      </c>
      <c r="I635" s="209"/>
      <c r="J635" s="210">
        <f>ROUND(I635*H635,2)</f>
        <v>0</v>
      </c>
      <c r="K635" s="211"/>
      <c r="L635" s="39"/>
      <c r="M635" s="212" t="s">
        <v>1</v>
      </c>
      <c r="N635" s="213" t="s">
        <v>42</v>
      </c>
      <c r="O635" s="71"/>
      <c r="P635" s="214">
        <f>O635*H635</f>
        <v>0</v>
      </c>
      <c r="Q635" s="214">
        <v>0</v>
      </c>
      <c r="R635" s="214">
        <f>Q635*H635</f>
        <v>0</v>
      </c>
      <c r="S635" s="214">
        <v>0</v>
      </c>
      <c r="T635" s="215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216" t="s">
        <v>131</v>
      </c>
      <c r="AT635" s="216" t="s">
        <v>127</v>
      </c>
      <c r="AU635" s="216" t="s">
        <v>87</v>
      </c>
      <c r="AY635" s="17" t="s">
        <v>125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17" t="s">
        <v>85</v>
      </c>
      <c r="BK635" s="217">
        <f>ROUND(I635*H635,2)</f>
        <v>0</v>
      </c>
      <c r="BL635" s="17" t="s">
        <v>131</v>
      </c>
      <c r="BM635" s="216" t="s">
        <v>878</v>
      </c>
    </row>
    <row r="636" spans="1:65" s="2" customFormat="1" ht="19.5">
      <c r="A636" s="34"/>
      <c r="B636" s="35"/>
      <c r="C636" s="36"/>
      <c r="D636" s="218" t="s">
        <v>133</v>
      </c>
      <c r="E636" s="36"/>
      <c r="F636" s="219" t="s">
        <v>879</v>
      </c>
      <c r="G636" s="36"/>
      <c r="H636" s="36"/>
      <c r="I636" s="115"/>
      <c r="J636" s="36"/>
      <c r="K636" s="36"/>
      <c r="L636" s="39"/>
      <c r="M636" s="220"/>
      <c r="N636" s="221"/>
      <c r="O636" s="71"/>
      <c r="P636" s="71"/>
      <c r="Q636" s="71"/>
      <c r="R636" s="71"/>
      <c r="S636" s="71"/>
      <c r="T636" s="72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133</v>
      </c>
      <c r="AU636" s="17" t="s">
        <v>87</v>
      </c>
    </row>
    <row r="637" spans="1:65" s="14" customFormat="1" ht="11.25">
      <c r="B637" s="232"/>
      <c r="C637" s="233"/>
      <c r="D637" s="218" t="s">
        <v>135</v>
      </c>
      <c r="E637" s="234" t="s">
        <v>1</v>
      </c>
      <c r="F637" s="235" t="s">
        <v>880</v>
      </c>
      <c r="G637" s="233"/>
      <c r="H637" s="236">
        <v>158.42400000000001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AT637" s="242" t="s">
        <v>135</v>
      </c>
      <c r="AU637" s="242" t="s">
        <v>87</v>
      </c>
      <c r="AV637" s="14" t="s">
        <v>87</v>
      </c>
      <c r="AW637" s="14" t="s">
        <v>33</v>
      </c>
      <c r="AX637" s="14" t="s">
        <v>85</v>
      </c>
      <c r="AY637" s="242" t="s">
        <v>125</v>
      </c>
    </row>
    <row r="638" spans="1:65" s="2" customFormat="1" ht="21.75" customHeight="1">
      <c r="A638" s="34"/>
      <c r="B638" s="35"/>
      <c r="C638" s="204" t="s">
        <v>881</v>
      </c>
      <c r="D638" s="204" t="s">
        <v>127</v>
      </c>
      <c r="E638" s="205" t="s">
        <v>882</v>
      </c>
      <c r="F638" s="206" t="s">
        <v>883</v>
      </c>
      <c r="G638" s="207" t="s">
        <v>308</v>
      </c>
      <c r="H638" s="208">
        <v>1065.72</v>
      </c>
      <c r="I638" s="209"/>
      <c r="J638" s="210">
        <f>ROUND(I638*H638,2)</f>
        <v>0</v>
      </c>
      <c r="K638" s="211"/>
      <c r="L638" s="39"/>
      <c r="M638" s="212" t="s">
        <v>1</v>
      </c>
      <c r="N638" s="213" t="s">
        <v>42</v>
      </c>
      <c r="O638" s="71"/>
      <c r="P638" s="214">
        <f>O638*H638</f>
        <v>0</v>
      </c>
      <c r="Q638" s="214">
        <v>0</v>
      </c>
      <c r="R638" s="214">
        <f>Q638*H638</f>
        <v>0</v>
      </c>
      <c r="S638" s="214">
        <v>0</v>
      </c>
      <c r="T638" s="215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16" t="s">
        <v>131</v>
      </c>
      <c r="AT638" s="216" t="s">
        <v>127</v>
      </c>
      <c r="AU638" s="216" t="s">
        <v>87</v>
      </c>
      <c r="AY638" s="17" t="s">
        <v>125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17" t="s">
        <v>85</v>
      </c>
      <c r="BK638" s="217">
        <f>ROUND(I638*H638,2)</f>
        <v>0</v>
      </c>
      <c r="BL638" s="17" t="s">
        <v>131</v>
      </c>
      <c r="BM638" s="216" t="s">
        <v>884</v>
      </c>
    </row>
    <row r="639" spans="1:65" s="2" customFormat="1" ht="29.25">
      <c r="A639" s="34"/>
      <c r="B639" s="35"/>
      <c r="C639" s="36"/>
      <c r="D639" s="218" t="s">
        <v>133</v>
      </c>
      <c r="E639" s="36"/>
      <c r="F639" s="219" t="s">
        <v>885</v>
      </c>
      <c r="G639" s="36"/>
      <c r="H639" s="36"/>
      <c r="I639" s="115"/>
      <c r="J639" s="36"/>
      <c r="K639" s="36"/>
      <c r="L639" s="39"/>
      <c r="M639" s="220"/>
      <c r="N639" s="221"/>
      <c r="O639" s="71"/>
      <c r="P639" s="71"/>
      <c r="Q639" s="71"/>
      <c r="R639" s="71"/>
      <c r="S639" s="71"/>
      <c r="T639" s="72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133</v>
      </c>
      <c r="AU639" s="17" t="s">
        <v>87</v>
      </c>
    </row>
    <row r="640" spans="1:65" s="14" customFormat="1" ht="11.25">
      <c r="B640" s="232"/>
      <c r="C640" s="233"/>
      <c r="D640" s="218" t="s">
        <v>135</v>
      </c>
      <c r="E640" s="234" t="s">
        <v>1</v>
      </c>
      <c r="F640" s="235" t="s">
        <v>886</v>
      </c>
      <c r="G640" s="233"/>
      <c r="H640" s="236">
        <v>1065.72</v>
      </c>
      <c r="I640" s="237"/>
      <c r="J640" s="233"/>
      <c r="K640" s="233"/>
      <c r="L640" s="238"/>
      <c r="M640" s="239"/>
      <c r="N640" s="240"/>
      <c r="O640" s="240"/>
      <c r="P640" s="240"/>
      <c r="Q640" s="240"/>
      <c r="R640" s="240"/>
      <c r="S640" s="240"/>
      <c r="T640" s="241"/>
      <c r="AT640" s="242" t="s">
        <v>135</v>
      </c>
      <c r="AU640" s="242" t="s">
        <v>87</v>
      </c>
      <c r="AV640" s="14" t="s">
        <v>87</v>
      </c>
      <c r="AW640" s="14" t="s">
        <v>33</v>
      </c>
      <c r="AX640" s="14" t="s">
        <v>85</v>
      </c>
      <c r="AY640" s="242" t="s">
        <v>125</v>
      </c>
    </row>
    <row r="641" spans="1:65" s="2" customFormat="1" ht="21.75" customHeight="1">
      <c r="A641" s="34"/>
      <c r="B641" s="35"/>
      <c r="C641" s="204" t="s">
        <v>887</v>
      </c>
      <c r="D641" s="204" t="s">
        <v>127</v>
      </c>
      <c r="E641" s="205" t="s">
        <v>888</v>
      </c>
      <c r="F641" s="206" t="s">
        <v>889</v>
      </c>
      <c r="G641" s="207" t="s">
        <v>308</v>
      </c>
      <c r="H641" s="208">
        <v>1332.087</v>
      </c>
      <c r="I641" s="209"/>
      <c r="J641" s="210">
        <f>ROUND(I641*H641,2)</f>
        <v>0</v>
      </c>
      <c r="K641" s="211"/>
      <c r="L641" s="39"/>
      <c r="M641" s="212" t="s">
        <v>1</v>
      </c>
      <c r="N641" s="213" t="s">
        <v>42</v>
      </c>
      <c r="O641" s="71"/>
      <c r="P641" s="214">
        <f>O641*H641</f>
        <v>0</v>
      </c>
      <c r="Q641" s="214">
        <v>0</v>
      </c>
      <c r="R641" s="214">
        <f>Q641*H641</f>
        <v>0</v>
      </c>
      <c r="S641" s="214">
        <v>0</v>
      </c>
      <c r="T641" s="215">
        <f>S641*H641</f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216" t="s">
        <v>131</v>
      </c>
      <c r="AT641" s="216" t="s">
        <v>127</v>
      </c>
      <c r="AU641" s="216" t="s">
        <v>87</v>
      </c>
      <c r="AY641" s="17" t="s">
        <v>125</v>
      </c>
      <c r="BE641" s="217">
        <f>IF(N641="základní",J641,0)</f>
        <v>0</v>
      </c>
      <c r="BF641" s="217">
        <f>IF(N641="snížená",J641,0)</f>
        <v>0</v>
      </c>
      <c r="BG641" s="217">
        <f>IF(N641="zákl. přenesená",J641,0)</f>
        <v>0</v>
      </c>
      <c r="BH641" s="217">
        <f>IF(N641="sníž. přenesená",J641,0)</f>
        <v>0</v>
      </c>
      <c r="BI641" s="217">
        <f>IF(N641="nulová",J641,0)</f>
        <v>0</v>
      </c>
      <c r="BJ641" s="17" t="s">
        <v>85</v>
      </c>
      <c r="BK641" s="217">
        <f>ROUND(I641*H641,2)</f>
        <v>0</v>
      </c>
      <c r="BL641" s="17" t="s">
        <v>131</v>
      </c>
      <c r="BM641" s="216" t="s">
        <v>890</v>
      </c>
    </row>
    <row r="642" spans="1:65" s="2" customFormat="1" ht="29.25">
      <c r="A642" s="34"/>
      <c r="B642" s="35"/>
      <c r="C642" s="36"/>
      <c r="D642" s="218" t="s">
        <v>133</v>
      </c>
      <c r="E642" s="36"/>
      <c r="F642" s="219" t="s">
        <v>310</v>
      </c>
      <c r="G642" s="36"/>
      <c r="H642" s="36"/>
      <c r="I642" s="115"/>
      <c r="J642" s="36"/>
      <c r="K642" s="36"/>
      <c r="L642" s="39"/>
      <c r="M642" s="220"/>
      <c r="N642" s="221"/>
      <c r="O642" s="71"/>
      <c r="P642" s="71"/>
      <c r="Q642" s="71"/>
      <c r="R642" s="71"/>
      <c r="S642" s="71"/>
      <c r="T642" s="72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T642" s="17" t="s">
        <v>133</v>
      </c>
      <c r="AU642" s="17" t="s">
        <v>87</v>
      </c>
    </row>
    <row r="643" spans="1:65" s="14" customFormat="1" ht="11.25">
      <c r="B643" s="232"/>
      <c r="C643" s="233"/>
      <c r="D643" s="218" t="s">
        <v>135</v>
      </c>
      <c r="E643" s="234" t="s">
        <v>1</v>
      </c>
      <c r="F643" s="235" t="s">
        <v>891</v>
      </c>
      <c r="G643" s="233"/>
      <c r="H643" s="236">
        <v>1332.087</v>
      </c>
      <c r="I643" s="237"/>
      <c r="J643" s="233"/>
      <c r="K643" s="233"/>
      <c r="L643" s="238"/>
      <c r="M643" s="239"/>
      <c r="N643" s="240"/>
      <c r="O643" s="240"/>
      <c r="P643" s="240"/>
      <c r="Q643" s="240"/>
      <c r="R643" s="240"/>
      <c r="S643" s="240"/>
      <c r="T643" s="241"/>
      <c r="AT643" s="242" t="s">
        <v>135</v>
      </c>
      <c r="AU643" s="242" t="s">
        <v>87</v>
      </c>
      <c r="AV643" s="14" t="s">
        <v>87</v>
      </c>
      <c r="AW643" s="14" t="s">
        <v>33</v>
      </c>
      <c r="AX643" s="14" t="s">
        <v>85</v>
      </c>
      <c r="AY643" s="242" t="s">
        <v>125</v>
      </c>
    </row>
    <row r="644" spans="1:65" s="12" customFormat="1" ht="22.9" customHeight="1">
      <c r="B644" s="188"/>
      <c r="C644" s="189"/>
      <c r="D644" s="190" t="s">
        <v>76</v>
      </c>
      <c r="E644" s="202" t="s">
        <v>892</v>
      </c>
      <c r="F644" s="202" t="s">
        <v>893</v>
      </c>
      <c r="G644" s="189"/>
      <c r="H644" s="189"/>
      <c r="I644" s="192"/>
      <c r="J644" s="203">
        <f>BK644</f>
        <v>0</v>
      </c>
      <c r="K644" s="189"/>
      <c r="L644" s="194"/>
      <c r="M644" s="195"/>
      <c r="N644" s="196"/>
      <c r="O644" s="196"/>
      <c r="P644" s="197">
        <f>SUM(P645:P646)</f>
        <v>0</v>
      </c>
      <c r="Q644" s="196"/>
      <c r="R644" s="197">
        <f>SUM(R645:R646)</f>
        <v>0</v>
      </c>
      <c r="S644" s="196"/>
      <c r="T644" s="198">
        <f>SUM(T645:T646)</f>
        <v>0</v>
      </c>
      <c r="AR644" s="199" t="s">
        <v>85</v>
      </c>
      <c r="AT644" s="200" t="s">
        <v>76</v>
      </c>
      <c r="AU644" s="200" t="s">
        <v>85</v>
      </c>
      <c r="AY644" s="199" t="s">
        <v>125</v>
      </c>
      <c r="BK644" s="201">
        <f>SUM(BK645:BK646)</f>
        <v>0</v>
      </c>
    </row>
    <row r="645" spans="1:65" s="2" customFormat="1" ht="21.75" customHeight="1">
      <c r="A645" s="34"/>
      <c r="B645" s="35"/>
      <c r="C645" s="204" t="s">
        <v>894</v>
      </c>
      <c r="D645" s="204" t="s">
        <v>127</v>
      </c>
      <c r="E645" s="205" t="s">
        <v>895</v>
      </c>
      <c r="F645" s="206" t="s">
        <v>896</v>
      </c>
      <c r="G645" s="207" t="s">
        <v>308</v>
      </c>
      <c r="H645" s="208">
        <v>1237.626</v>
      </c>
      <c r="I645" s="209"/>
      <c r="J645" s="210">
        <f>ROUND(I645*H645,2)</f>
        <v>0</v>
      </c>
      <c r="K645" s="211"/>
      <c r="L645" s="39"/>
      <c r="M645" s="212" t="s">
        <v>1</v>
      </c>
      <c r="N645" s="213" t="s">
        <v>42</v>
      </c>
      <c r="O645" s="71"/>
      <c r="P645" s="214">
        <f>O645*H645</f>
        <v>0</v>
      </c>
      <c r="Q645" s="214">
        <v>0</v>
      </c>
      <c r="R645" s="214">
        <f>Q645*H645</f>
        <v>0</v>
      </c>
      <c r="S645" s="214">
        <v>0</v>
      </c>
      <c r="T645" s="215">
        <f>S645*H645</f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216" t="s">
        <v>131</v>
      </c>
      <c r="AT645" s="216" t="s">
        <v>127</v>
      </c>
      <c r="AU645" s="216" t="s">
        <v>87</v>
      </c>
      <c r="AY645" s="17" t="s">
        <v>125</v>
      </c>
      <c r="BE645" s="217">
        <f>IF(N645="základní",J645,0)</f>
        <v>0</v>
      </c>
      <c r="BF645" s="217">
        <f>IF(N645="snížená",J645,0)</f>
        <v>0</v>
      </c>
      <c r="BG645" s="217">
        <f>IF(N645="zákl. přenesená",J645,0)</f>
        <v>0</v>
      </c>
      <c r="BH645" s="217">
        <f>IF(N645="sníž. přenesená",J645,0)</f>
        <v>0</v>
      </c>
      <c r="BI645" s="217">
        <f>IF(N645="nulová",J645,0)</f>
        <v>0</v>
      </c>
      <c r="BJ645" s="17" t="s">
        <v>85</v>
      </c>
      <c r="BK645" s="217">
        <f>ROUND(I645*H645,2)</f>
        <v>0</v>
      </c>
      <c r="BL645" s="17" t="s">
        <v>131</v>
      </c>
      <c r="BM645" s="216" t="s">
        <v>897</v>
      </c>
    </row>
    <row r="646" spans="1:65" s="2" customFormat="1" ht="29.25">
      <c r="A646" s="34"/>
      <c r="B646" s="35"/>
      <c r="C646" s="36"/>
      <c r="D646" s="218" t="s">
        <v>133</v>
      </c>
      <c r="E646" s="36"/>
      <c r="F646" s="219" t="s">
        <v>898</v>
      </c>
      <c r="G646" s="36"/>
      <c r="H646" s="36"/>
      <c r="I646" s="115"/>
      <c r="J646" s="36"/>
      <c r="K646" s="36"/>
      <c r="L646" s="39"/>
      <c r="M646" s="220"/>
      <c r="N646" s="221"/>
      <c r="O646" s="71"/>
      <c r="P646" s="71"/>
      <c r="Q646" s="71"/>
      <c r="R646" s="71"/>
      <c r="S646" s="71"/>
      <c r="T646" s="72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T646" s="17" t="s">
        <v>133</v>
      </c>
      <c r="AU646" s="17" t="s">
        <v>87</v>
      </c>
    </row>
    <row r="647" spans="1:65" s="12" customFormat="1" ht="25.9" customHeight="1">
      <c r="B647" s="188"/>
      <c r="C647" s="189"/>
      <c r="D647" s="190" t="s">
        <v>76</v>
      </c>
      <c r="E647" s="191" t="s">
        <v>899</v>
      </c>
      <c r="F647" s="191" t="s">
        <v>900</v>
      </c>
      <c r="G647" s="189"/>
      <c r="H647" s="189"/>
      <c r="I647" s="192"/>
      <c r="J647" s="193">
        <f>BK647</f>
        <v>0</v>
      </c>
      <c r="K647" s="189"/>
      <c r="L647" s="194"/>
      <c r="M647" s="195"/>
      <c r="N647" s="196"/>
      <c r="O647" s="196"/>
      <c r="P647" s="197">
        <f>P648</f>
        <v>0</v>
      </c>
      <c r="Q647" s="196"/>
      <c r="R647" s="197">
        <f>R648</f>
        <v>0.37312000000000001</v>
      </c>
      <c r="S647" s="196"/>
      <c r="T647" s="198">
        <f>T648</f>
        <v>0</v>
      </c>
      <c r="AR647" s="199" t="s">
        <v>87</v>
      </c>
      <c r="AT647" s="200" t="s">
        <v>76</v>
      </c>
      <c r="AU647" s="200" t="s">
        <v>77</v>
      </c>
      <c r="AY647" s="199" t="s">
        <v>125</v>
      </c>
      <c r="BK647" s="201">
        <f>BK648</f>
        <v>0</v>
      </c>
    </row>
    <row r="648" spans="1:65" s="12" customFormat="1" ht="22.9" customHeight="1">
      <c r="B648" s="188"/>
      <c r="C648" s="189"/>
      <c r="D648" s="190" t="s">
        <v>76</v>
      </c>
      <c r="E648" s="202" t="s">
        <v>901</v>
      </c>
      <c r="F648" s="202" t="s">
        <v>902</v>
      </c>
      <c r="G648" s="189"/>
      <c r="H648" s="189"/>
      <c r="I648" s="192"/>
      <c r="J648" s="203">
        <f>BK648</f>
        <v>0</v>
      </c>
      <c r="K648" s="189"/>
      <c r="L648" s="194"/>
      <c r="M648" s="195"/>
      <c r="N648" s="196"/>
      <c r="O648" s="196"/>
      <c r="P648" s="197">
        <f>SUM(P649:P655)</f>
        <v>0</v>
      </c>
      <c r="Q648" s="196"/>
      <c r="R648" s="197">
        <f>SUM(R649:R655)</f>
        <v>0.37312000000000001</v>
      </c>
      <c r="S648" s="196"/>
      <c r="T648" s="198">
        <f>SUM(T649:T655)</f>
        <v>0</v>
      </c>
      <c r="AR648" s="199" t="s">
        <v>87</v>
      </c>
      <c r="AT648" s="200" t="s">
        <v>76</v>
      </c>
      <c r="AU648" s="200" t="s">
        <v>85</v>
      </c>
      <c r="AY648" s="199" t="s">
        <v>125</v>
      </c>
      <c r="BK648" s="201">
        <f>SUM(BK649:BK655)</f>
        <v>0</v>
      </c>
    </row>
    <row r="649" spans="1:65" s="2" customFormat="1" ht="21.75" customHeight="1">
      <c r="A649" s="34"/>
      <c r="B649" s="35"/>
      <c r="C649" s="204" t="s">
        <v>903</v>
      </c>
      <c r="D649" s="204" t="s">
        <v>127</v>
      </c>
      <c r="E649" s="205" t="s">
        <v>904</v>
      </c>
      <c r="F649" s="206" t="s">
        <v>905</v>
      </c>
      <c r="G649" s="207" t="s">
        <v>130</v>
      </c>
      <c r="H649" s="208">
        <v>291.5</v>
      </c>
      <c r="I649" s="209"/>
      <c r="J649" s="210">
        <f>ROUND(I649*H649,2)</f>
        <v>0</v>
      </c>
      <c r="K649" s="211"/>
      <c r="L649" s="39"/>
      <c r="M649" s="212" t="s">
        <v>1</v>
      </c>
      <c r="N649" s="213" t="s">
        <v>42</v>
      </c>
      <c r="O649" s="71"/>
      <c r="P649" s="214">
        <f>O649*H649</f>
        <v>0</v>
      </c>
      <c r="Q649" s="214">
        <v>6.8000000000000005E-4</v>
      </c>
      <c r="R649" s="214">
        <f>Q649*H649</f>
        <v>0.19822000000000001</v>
      </c>
      <c r="S649" s="214">
        <v>0</v>
      </c>
      <c r="T649" s="215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216" t="s">
        <v>246</v>
      </c>
      <c r="AT649" s="216" t="s">
        <v>127</v>
      </c>
      <c r="AU649" s="216" t="s">
        <v>87</v>
      </c>
      <c r="AY649" s="17" t="s">
        <v>125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7" t="s">
        <v>85</v>
      </c>
      <c r="BK649" s="217">
        <f>ROUND(I649*H649,2)</f>
        <v>0</v>
      </c>
      <c r="BL649" s="17" t="s">
        <v>246</v>
      </c>
      <c r="BM649" s="216" t="s">
        <v>906</v>
      </c>
    </row>
    <row r="650" spans="1:65" s="2" customFormat="1" ht="29.25">
      <c r="A650" s="34"/>
      <c r="B650" s="35"/>
      <c r="C650" s="36"/>
      <c r="D650" s="218" t="s">
        <v>133</v>
      </c>
      <c r="E650" s="36"/>
      <c r="F650" s="219" t="s">
        <v>907</v>
      </c>
      <c r="G650" s="36"/>
      <c r="H650" s="36"/>
      <c r="I650" s="115"/>
      <c r="J650" s="36"/>
      <c r="K650" s="36"/>
      <c r="L650" s="39"/>
      <c r="M650" s="220"/>
      <c r="N650" s="221"/>
      <c r="O650" s="71"/>
      <c r="P650" s="71"/>
      <c r="Q650" s="71"/>
      <c r="R650" s="71"/>
      <c r="S650" s="71"/>
      <c r="T650" s="72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T650" s="17" t="s">
        <v>133</v>
      </c>
      <c r="AU650" s="17" t="s">
        <v>87</v>
      </c>
    </row>
    <row r="651" spans="1:65" s="13" customFormat="1" ht="11.25">
      <c r="B651" s="222"/>
      <c r="C651" s="223"/>
      <c r="D651" s="218" t="s">
        <v>135</v>
      </c>
      <c r="E651" s="224" t="s">
        <v>1</v>
      </c>
      <c r="F651" s="225" t="s">
        <v>908</v>
      </c>
      <c r="G651" s="223"/>
      <c r="H651" s="224" t="s">
        <v>1</v>
      </c>
      <c r="I651" s="226"/>
      <c r="J651" s="223"/>
      <c r="K651" s="223"/>
      <c r="L651" s="227"/>
      <c r="M651" s="228"/>
      <c r="N651" s="229"/>
      <c r="O651" s="229"/>
      <c r="P651" s="229"/>
      <c r="Q651" s="229"/>
      <c r="R651" s="229"/>
      <c r="S651" s="229"/>
      <c r="T651" s="230"/>
      <c r="AT651" s="231" t="s">
        <v>135</v>
      </c>
      <c r="AU651" s="231" t="s">
        <v>87</v>
      </c>
      <c r="AV651" s="13" t="s">
        <v>85</v>
      </c>
      <c r="AW651" s="13" t="s">
        <v>33</v>
      </c>
      <c r="AX651" s="13" t="s">
        <v>77</v>
      </c>
      <c r="AY651" s="231" t="s">
        <v>125</v>
      </c>
    </row>
    <row r="652" spans="1:65" s="14" customFormat="1" ht="11.25">
      <c r="B652" s="232"/>
      <c r="C652" s="233"/>
      <c r="D652" s="218" t="s">
        <v>135</v>
      </c>
      <c r="E652" s="234" t="s">
        <v>1</v>
      </c>
      <c r="F652" s="235" t="s">
        <v>909</v>
      </c>
      <c r="G652" s="233"/>
      <c r="H652" s="236">
        <v>291.5</v>
      </c>
      <c r="I652" s="237"/>
      <c r="J652" s="233"/>
      <c r="K652" s="233"/>
      <c r="L652" s="238"/>
      <c r="M652" s="239"/>
      <c r="N652" s="240"/>
      <c r="O652" s="240"/>
      <c r="P652" s="240"/>
      <c r="Q652" s="240"/>
      <c r="R652" s="240"/>
      <c r="S652" s="240"/>
      <c r="T652" s="241"/>
      <c r="AT652" s="242" t="s">
        <v>135</v>
      </c>
      <c r="AU652" s="242" t="s">
        <v>87</v>
      </c>
      <c r="AV652" s="14" t="s">
        <v>87</v>
      </c>
      <c r="AW652" s="14" t="s">
        <v>33</v>
      </c>
      <c r="AX652" s="14" t="s">
        <v>85</v>
      </c>
      <c r="AY652" s="242" t="s">
        <v>125</v>
      </c>
    </row>
    <row r="653" spans="1:65" s="2" customFormat="1" ht="16.5" customHeight="1">
      <c r="A653" s="34"/>
      <c r="B653" s="35"/>
      <c r="C653" s="254" t="s">
        <v>910</v>
      </c>
      <c r="D653" s="254" t="s">
        <v>321</v>
      </c>
      <c r="E653" s="255" t="s">
        <v>911</v>
      </c>
      <c r="F653" s="256" t="s">
        <v>912</v>
      </c>
      <c r="G653" s="257" t="s">
        <v>130</v>
      </c>
      <c r="H653" s="258">
        <v>349.8</v>
      </c>
      <c r="I653" s="259"/>
      <c r="J653" s="260">
        <f>ROUND(I653*H653,2)</f>
        <v>0</v>
      </c>
      <c r="K653" s="261"/>
      <c r="L653" s="262"/>
      <c r="M653" s="263" t="s">
        <v>1</v>
      </c>
      <c r="N653" s="264" t="s">
        <v>42</v>
      </c>
      <c r="O653" s="71"/>
      <c r="P653" s="214">
        <f>O653*H653</f>
        <v>0</v>
      </c>
      <c r="Q653" s="214">
        <v>5.0000000000000001E-4</v>
      </c>
      <c r="R653" s="214">
        <f>Q653*H653</f>
        <v>0.1749</v>
      </c>
      <c r="S653" s="214">
        <v>0</v>
      </c>
      <c r="T653" s="215">
        <f>S653*H653</f>
        <v>0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216" t="s">
        <v>349</v>
      </c>
      <c r="AT653" s="216" t="s">
        <v>321</v>
      </c>
      <c r="AU653" s="216" t="s">
        <v>87</v>
      </c>
      <c r="AY653" s="17" t="s">
        <v>125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17" t="s">
        <v>85</v>
      </c>
      <c r="BK653" s="217">
        <f>ROUND(I653*H653,2)</f>
        <v>0</v>
      </c>
      <c r="BL653" s="17" t="s">
        <v>246</v>
      </c>
      <c r="BM653" s="216" t="s">
        <v>913</v>
      </c>
    </row>
    <row r="654" spans="1:65" s="2" customFormat="1" ht="11.25">
      <c r="A654" s="34"/>
      <c r="B654" s="35"/>
      <c r="C654" s="36"/>
      <c r="D654" s="218" t="s">
        <v>133</v>
      </c>
      <c r="E654" s="36"/>
      <c r="F654" s="219" t="s">
        <v>912</v>
      </c>
      <c r="G654" s="36"/>
      <c r="H654" s="36"/>
      <c r="I654" s="115"/>
      <c r="J654" s="36"/>
      <c r="K654" s="36"/>
      <c r="L654" s="39"/>
      <c r="M654" s="220"/>
      <c r="N654" s="221"/>
      <c r="O654" s="71"/>
      <c r="P654" s="71"/>
      <c r="Q654" s="71"/>
      <c r="R654" s="71"/>
      <c r="S654" s="71"/>
      <c r="T654" s="72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T654" s="17" t="s">
        <v>133</v>
      </c>
      <c r="AU654" s="17" t="s">
        <v>87</v>
      </c>
    </row>
    <row r="655" spans="1:65" s="14" customFormat="1" ht="11.25">
      <c r="B655" s="232"/>
      <c r="C655" s="233"/>
      <c r="D655" s="218" t="s">
        <v>135</v>
      </c>
      <c r="E655" s="234" t="s">
        <v>1</v>
      </c>
      <c r="F655" s="235" t="s">
        <v>914</v>
      </c>
      <c r="G655" s="233"/>
      <c r="H655" s="236">
        <v>349.8</v>
      </c>
      <c r="I655" s="237"/>
      <c r="J655" s="233"/>
      <c r="K655" s="233"/>
      <c r="L655" s="238"/>
      <c r="M655" s="265"/>
      <c r="N655" s="266"/>
      <c r="O655" s="266"/>
      <c r="P655" s="266"/>
      <c r="Q655" s="266"/>
      <c r="R655" s="266"/>
      <c r="S655" s="266"/>
      <c r="T655" s="267"/>
      <c r="AT655" s="242" t="s">
        <v>135</v>
      </c>
      <c r="AU655" s="242" t="s">
        <v>87</v>
      </c>
      <c r="AV655" s="14" t="s">
        <v>87</v>
      </c>
      <c r="AW655" s="14" t="s">
        <v>33</v>
      </c>
      <c r="AX655" s="14" t="s">
        <v>85</v>
      </c>
      <c r="AY655" s="242" t="s">
        <v>125</v>
      </c>
    </row>
    <row r="656" spans="1:65" s="2" customFormat="1" ht="6.95" customHeight="1">
      <c r="A656" s="34"/>
      <c r="B656" s="54"/>
      <c r="C656" s="55"/>
      <c r="D656" s="55"/>
      <c r="E656" s="55"/>
      <c r="F656" s="55"/>
      <c r="G656" s="55"/>
      <c r="H656" s="55"/>
      <c r="I656" s="152"/>
      <c r="J656" s="55"/>
      <c r="K656" s="55"/>
      <c r="L656" s="39"/>
      <c r="M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</row>
  </sheetData>
  <sheetProtection algorithmName="SHA-512" hashValue="FVwlNXKJoMQ+0SDCn8KDMdq1By+ie9Aq/rr8xrNai0LYVCW6gKgXVzdprksr8azUHa+M3DPkMeRJxdVxN7HVMw==" saltValue="+8SPqeQ8551E5j/CCHWs/eCCno3oCWT+Yaa0G38JHYBP7olY/KlSLumnCc12Tqwnh4VZEvx5V2IqmNLL1FFmJA==" spinCount="100000" sheet="1" objects="1" scenarios="1" formatColumns="0" formatRows="0" autoFilter="0"/>
  <autoFilter ref="C126:K65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topLeftCell="A146" workbookViewId="0">
      <selection activeCell="F161" sqref="F16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9.33203125" style="1" customWidth="1"/>
    <col min="8" max="8" width="11.5" style="1" customWidth="1"/>
    <col min="9" max="9" width="20.1640625" style="10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90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87</v>
      </c>
    </row>
    <row r="4" spans="1:46" s="1" customFormat="1" ht="24.95" customHeight="1">
      <c r="B4" s="20"/>
      <c r="D4" s="112" t="s">
        <v>91</v>
      </c>
      <c r="I4" s="108"/>
      <c r="L4" s="20"/>
      <c r="M4" s="113" t="s">
        <v>10</v>
      </c>
      <c r="AT4" s="17" t="s">
        <v>4</v>
      </c>
    </row>
    <row r="5" spans="1:46" s="1" customFormat="1" ht="6.95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9" t="str">
        <f>'Rekapitulace stavby'!K6</f>
        <v>Ulice Družstevní - rekonstrukce ulice - chodníků a vjezdů</v>
      </c>
      <c r="F7" s="310"/>
      <c r="G7" s="310"/>
      <c r="H7" s="310"/>
      <c r="I7" s="108"/>
      <c r="L7" s="20"/>
    </row>
    <row r="8" spans="1:46" s="2" customFormat="1" ht="12" customHeight="1">
      <c r="A8" s="34"/>
      <c r="B8" s="39"/>
      <c r="C8" s="34"/>
      <c r="D8" s="114" t="s">
        <v>92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1" t="s">
        <v>915</v>
      </c>
      <c r="F9" s="312"/>
      <c r="G9" s="312"/>
      <c r="H9" s="312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5. 11. 2019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27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32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35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36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5" t="s">
        <v>1</v>
      </c>
      <c r="F27" s="315"/>
      <c r="G27" s="315"/>
      <c r="H27" s="315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37</v>
      </c>
      <c r="E30" s="34"/>
      <c r="F30" s="34"/>
      <c r="G30" s="34"/>
      <c r="H30" s="34"/>
      <c r="I30" s="115"/>
      <c r="J30" s="126">
        <f>ROUND(J121,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39</v>
      </c>
      <c r="G32" s="34"/>
      <c r="H32" s="34"/>
      <c r="I32" s="128" t="s">
        <v>38</v>
      </c>
      <c r="J32" s="127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41</v>
      </c>
      <c r="E33" s="114" t="s">
        <v>42</v>
      </c>
      <c r="F33" s="130">
        <f>ROUND((SUM(BE121:BE167)),  2)</f>
        <v>0</v>
      </c>
      <c r="G33" s="34"/>
      <c r="H33" s="34"/>
      <c r="I33" s="131">
        <v>0.21</v>
      </c>
      <c r="J33" s="130">
        <f>ROUND(((SUM(BE121:BE167))*I33),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43</v>
      </c>
      <c r="F34" s="130">
        <f>ROUND((SUM(BF121:BF167)),  2)</f>
        <v>0</v>
      </c>
      <c r="G34" s="34"/>
      <c r="H34" s="34"/>
      <c r="I34" s="131">
        <v>0.15</v>
      </c>
      <c r="J34" s="130">
        <f>ROUND(((SUM(BF121:BF167))*I34),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4" t="s">
        <v>44</v>
      </c>
      <c r="F35" s="130">
        <f>ROUND((SUM(BG121:BG167)),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4" t="s">
        <v>45</v>
      </c>
      <c r="F36" s="130">
        <f>ROUND((SUM(BH121:BH167)),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4" t="s">
        <v>46</v>
      </c>
      <c r="F37" s="130">
        <f>ROUND((SUM(BI121:BI167)),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I41" s="108"/>
      <c r="L41" s="20"/>
    </row>
    <row r="42" spans="1:31" s="1" customFormat="1" ht="14.45" customHeight="1">
      <c r="B42" s="20"/>
      <c r="I42" s="108"/>
      <c r="L42" s="20"/>
    </row>
    <row r="43" spans="1:31" s="1" customFormat="1" ht="14.45" customHeight="1">
      <c r="B43" s="20"/>
      <c r="I43" s="108"/>
      <c r="L43" s="20"/>
    </row>
    <row r="44" spans="1:31" s="1" customFormat="1" ht="14.45" customHeight="1">
      <c r="B44" s="20"/>
      <c r="I44" s="108"/>
      <c r="L44" s="20"/>
    </row>
    <row r="45" spans="1:31" s="1" customFormat="1" ht="14.45" customHeight="1">
      <c r="B45" s="20"/>
      <c r="I45" s="108"/>
      <c r="L45" s="20"/>
    </row>
    <row r="46" spans="1:31" s="1" customFormat="1" ht="14.45" customHeight="1">
      <c r="B46" s="20"/>
      <c r="I46" s="108"/>
      <c r="L46" s="20"/>
    </row>
    <row r="47" spans="1:31" s="1" customFormat="1" ht="14.45" customHeight="1">
      <c r="B47" s="20"/>
      <c r="I47" s="108"/>
      <c r="L47" s="20"/>
    </row>
    <row r="48" spans="1:31" s="1" customFormat="1" ht="14.45" customHeight="1">
      <c r="B48" s="20"/>
      <c r="I48" s="108"/>
      <c r="L48" s="20"/>
    </row>
    <row r="49" spans="1:31" s="1" customFormat="1" ht="14.45" customHeight="1">
      <c r="B49" s="20"/>
      <c r="I49" s="108"/>
      <c r="L49" s="20"/>
    </row>
    <row r="50" spans="1:31" s="2" customFormat="1" ht="14.45" customHeight="1">
      <c r="B50" s="51"/>
      <c r="D50" s="140" t="s">
        <v>50</v>
      </c>
      <c r="E50" s="141"/>
      <c r="F50" s="141"/>
      <c r="G50" s="140" t="s">
        <v>51</v>
      </c>
      <c r="H50" s="141"/>
      <c r="I50" s="142"/>
      <c r="J50" s="141"/>
      <c r="K50" s="141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3" t="s">
        <v>52</v>
      </c>
      <c r="E61" s="144"/>
      <c r="F61" s="145" t="s">
        <v>53</v>
      </c>
      <c r="G61" s="143" t="s">
        <v>52</v>
      </c>
      <c r="H61" s="144"/>
      <c r="I61" s="146"/>
      <c r="J61" s="147" t="s">
        <v>53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54</v>
      </c>
      <c r="E65" s="148"/>
      <c r="F65" s="148"/>
      <c r="G65" s="140" t="s">
        <v>55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3" t="s">
        <v>52</v>
      </c>
      <c r="E76" s="144"/>
      <c r="F76" s="145" t="s">
        <v>53</v>
      </c>
      <c r="G76" s="143" t="s">
        <v>52</v>
      </c>
      <c r="H76" s="144"/>
      <c r="I76" s="146"/>
      <c r="J76" s="147" t="s">
        <v>53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6" t="str">
        <f>E7</f>
        <v>Ulice Družstevní - rekonstrukce ulice - chodníků a vjezdů</v>
      </c>
      <c r="F85" s="317"/>
      <c r="G85" s="317"/>
      <c r="H85" s="317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7" t="str">
        <f>E9</f>
        <v>001 - Vedlejší rozpočtové náklady</v>
      </c>
      <c r="F87" s="318"/>
      <c r="G87" s="318"/>
      <c r="H87" s="318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Ústí nad Orlicí</v>
      </c>
      <c r="G89" s="36"/>
      <c r="H89" s="36"/>
      <c r="I89" s="117" t="s">
        <v>22</v>
      </c>
      <c r="J89" s="66" t="str">
        <f>IF(J12="","",J12)</f>
        <v>5. 11. 2019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30</v>
      </c>
      <c r="J91" s="32" t="str">
        <f>E21</f>
        <v>JDS projekt,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>Suchánek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6" t="s">
        <v>95</v>
      </c>
      <c r="D94" s="157"/>
      <c r="E94" s="157"/>
      <c r="F94" s="157"/>
      <c r="G94" s="157"/>
      <c r="H94" s="157"/>
      <c r="I94" s="158"/>
      <c r="J94" s="159" t="s">
        <v>96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97</v>
      </c>
      <c r="D96" s="36"/>
      <c r="E96" s="36"/>
      <c r="F96" s="36"/>
      <c r="G96" s="36"/>
      <c r="H96" s="36"/>
      <c r="I96" s="115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1:31" s="9" customFormat="1" ht="24.95" customHeight="1">
      <c r="B97" s="161"/>
      <c r="C97" s="162"/>
      <c r="D97" s="163" t="s">
        <v>916</v>
      </c>
      <c r="E97" s="164"/>
      <c r="F97" s="164"/>
      <c r="G97" s="164"/>
      <c r="H97" s="164"/>
      <c r="I97" s="165"/>
      <c r="J97" s="166">
        <f>J122</f>
        <v>0</v>
      </c>
      <c r="K97" s="162"/>
      <c r="L97" s="167"/>
    </row>
    <row r="98" spans="1:31" s="10" customFormat="1" ht="19.899999999999999" customHeight="1">
      <c r="B98" s="168"/>
      <c r="C98" s="169"/>
      <c r="D98" s="170" t="s">
        <v>917</v>
      </c>
      <c r="E98" s="171"/>
      <c r="F98" s="171"/>
      <c r="G98" s="171"/>
      <c r="H98" s="171"/>
      <c r="I98" s="172"/>
      <c r="J98" s="173">
        <f>J123</f>
        <v>0</v>
      </c>
      <c r="K98" s="169"/>
      <c r="L98" s="174"/>
    </row>
    <row r="99" spans="1:31" s="10" customFormat="1" ht="19.899999999999999" customHeight="1">
      <c r="B99" s="168"/>
      <c r="C99" s="169"/>
      <c r="D99" s="170" t="s">
        <v>918</v>
      </c>
      <c r="E99" s="171"/>
      <c r="F99" s="171"/>
      <c r="G99" s="171"/>
      <c r="H99" s="171"/>
      <c r="I99" s="172"/>
      <c r="J99" s="173">
        <f>J132</f>
        <v>0</v>
      </c>
      <c r="K99" s="169"/>
      <c r="L99" s="174"/>
    </row>
    <row r="100" spans="1:31" s="10" customFormat="1" ht="19.899999999999999" customHeight="1">
      <c r="B100" s="168"/>
      <c r="C100" s="169"/>
      <c r="D100" s="170" t="s">
        <v>919</v>
      </c>
      <c r="E100" s="171"/>
      <c r="F100" s="171"/>
      <c r="G100" s="171"/>
      <c r="H100" s="171"/>
      <c r="I100" s="172"/>
      <c r="J100" s="173">
        <f>J148</f>
        <v>0</v>
      </c>
      <c r="K100" s="169"/>
      <c r="L100" s="174"/>
    </row>
    <row r="101" spans="1:31" s="10" customFormat="1" ht="19.899999999999999" customHeight="1">
      <c r="B101" s="168"/>
      <c r="C101" s="169"/>
      <c r="D101" s="170" t="s">
        <v>920</v>
      </c>
      <c r="E101" s="171"/>
      <c r="F101" s="171"/>
      <c r="G101" s="171"/>
      <c r="H101" s="171"/>
      <c r="I101" s="172"/>
      <c r="J101" s="173">
        <f>J163</f>
        <v>0</v>
      </c>
      <c r="K101" s="169"/>
      <c r="L101" s="174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15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2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55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110</v>
      </c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6" t="str">
        <f>E7</f>
        <v>Ulice Družstevní - rekonstrukce ulice - chodníků a vjezdů</v>
      </c>
      <c r="F111" s="317"/>
      <c r="G111" s="317"/>
      <c r="H111" s="317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92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287" t="str">
        <f>E9</f>
        <v>001 - Vedlejší rozpočtové náklady</v>
      </c>
      <c r="F113" s="318"/>
      <c r="G113" s="318"/>
      <c r="H113" s="318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Ústí nad Orlicí</v>
      </c>
      <c r="G115" s="36"/>
      <c r="H115" s="36"/>
      <c r="I115" s="117" t="s">
        <v>22</v>
      </c>
      <c r="J115" s="66" t="str">
        <f>IF(J12="","",J12)</f>
        <v>5. 11. 2019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 xml:space="preserve"> </v>
      </c>
      <c r="G117" s="36"/>
      <c r="H117" s="36"/>
      <c r="I117" s="117" t="s">
        <v>30</v>
      </c>
      <c r="J117" s="32" t="str">
        <f>E21</f>
        <v>JDS projekt,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117" t="s">
        <v>34</v>
      </c>
      <c r="J118" s="32" t="str">
        <f>E24</f>
        <v>Suchánek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11" customFormat="1" ht="29.25" customHeight="1">
      <c r="A120" s="175"/>
      <c r="B120" s="176"/>
      <c r="C120" s="177" t="s">
        <v>111</v>
      </c>
      <c r="D120" s="178" t="s">
        <v>62</v>
      </c>
      <c r="E120" s="178" t="s">
        <v>58</v>
      </c>
      <c r="F120" s="178" t="s">
        <v>59</v>
      </c>
      <c r="G120" s="178" t="s">
        <v>112</v>
      </c>
      <c r="H120" s="178" t="s">
        <v>113</v>
      </c>
      <c r="I120" s="179" t="s">
        <v>114</v>
      </c>
      <c r="J120" s="180" t="s">
        <v>96</v>
      </c>
      <c r="K120" s="181" t="s">
        <v>115</v>
      </c>
      <c r="L120" s="182"/>
      <c r="M120" s="75" t="s">
        <v>1</v>
      </c>
      <c r="N120" s="76" t="s">
        <v>41</v>
      </c>
      <c r="O120" s="76" t="s">
        <v>116</v>
      </c>
      <c r="P120" s="76" t="s">
        <v>117</v>
      </c>
      <c r="Q120" s="76" t="s">
        <v>118</v>
      </c>
      <c r="R120" s="76" t="s">
        <v>119</v>
      </c>
      <c r="S120" s="76" t="s">
        <v>120</v>
      </c>
      <c r="T120" s="77" t="s">
        <v>121</v>
      </c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65" s="2" customFormat="1" ht="22.9" customHeight="1">
      <c r="A121" s="34"/>
      <c r="B121" s="35"/>
      <c r="C121" s="82" t="s">
        <v>122</v>
      </c>
      <c r="D121" s="36"/>
      <c r="E121" s="36"/>
      <c r="F121" s="36"/>
      <c r="G121" s="36"/>
      <c r="H121" s="36"/>
      <c r="I121" s="115"/>
      <c r="J121" s="183">
        <f>BK121</f>
        <v>0</v>
      </c>
      <c r="K121" s="36"/>
      <c r="L121" s="39"/>
      <c r="M121" s="78"/>
      <c r="N121" s="184"/>
      <c r="O121" s="79"/>
      <c r="P121" s="185">
        <f>P122</f>
        <v>0</v>
      </c>
      <c r="Q121" s="79"/>
      <c r="R121" s="185">
        <f>R122</f>
        <v>0</v>
      </c>
      <c r="S121" s="79"/>
      <c r="T121" s="186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76</v>
      </c>
      <c r="AU121" s="17" t="s">
        <v>98</v>
      </c>
      <c r="BK121" s="187">
        <f>BK122</f>
        <v>0</v>
      </c>
    </row>
    <row r="122" spans="1:65" s="12" customFormat="1" ht="25.9" customHeight="1">
      <c r="B122" s="188"/>
      <c r="C122" s="189"/>
      <c r="D122" s="190" t="s">
        <v>76</v>
      </c>
      <c r="E122" s="191" t="s">
        <v>921</v>
      </c>
      <c r="F122" s="191" t="s">
        <v>89</v>
      </c>
      <c r="G122" s="189"/>
      <c r="H122" s="189"/>
      <c r="I122" s="192"/>
      <c r="J122" s="193">
        <f>BK122</f>
        <v>0</v>
      </c>
      <c r="K122" s="189"/>
      <c r="L122" s="194"/>
      <c r="M122" s="195"/>
      <c r="N122" s="196"/>
      <c r="O122" s="196"/>
      <c r="P122" s="197">
        <f>P123+P132+P148+P163</f>
        <v>0</v>
      </c>
      <c r="Q122" s="196"/>
      <c r="R122" s="197">
        <f>R123+R132+R148+R163</f>
        <v>0</v>
      </c>
      <c r="S122" s="196"/>
      <c r="T122" s="198">
        <f>T123+T132+T148+T163</f>
        <v>0</v>
      </c>
      <c r="AR122" s="199" t="s">
        <v>165</v>
      </c>
      <c r="AT122" s="200" t="s">
        <v>76</v>
      </c>
      <c r="AU122" s="200" t="s">
        <v>77</v>
      </c>
      <c r="AY122" s="199" t="s">
        <v>125</v>
      </c>
      <c r="BK122" s="201">
        <f>BK123+BK132+BK148+BK163</f>
        <v>0</v>
      </c>
    </row>
    <row r="123" spans="1:65" s="12" customFormat="1" ht="22.9" customHeight="1">
      <c r="B123" s="188"/>
      <c r="C123" s="189"/>
      <c r="D123" s="190" t="s">
        <v>76</v>
      </c>
      <c r="E123" s="202" t="s">
        <v>922</v>
      </c>
      <c r="F123" s="202" t="s">
        <v>923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SUM(P124:P131)</f>
        <v>0</v>
      </c>
      <c r="Q123" s="196"/>
      <c r="R123" s="197">
        <f>SUM(R124:R131)</f>
        <v>0</v>
      </c>
      <c r="S123" s="196"/>
      <c r="T123" s="198">
        <f>SUM(T124:T131)</f>
        <v>0</v>
      </c>
      <c r="AR123" s="199" t="s">
        <v>165</v>
      </c>
      <c r="AT123" s="200" t="s">
        <v>76</v>
      </c>
      <c r="AU123" s="200" t="s">
        <v>85</v>
      </c>
      <c r="AY123" s="199" t="s">
        <v>125</v>
      </c>
      <c r="BK123" s="201">
        <f>SUM(BK124:BK131)</f>
        <v>0</v>
      </c>
    </row>
    <row r="124" spans="1:65" s="2" customFormat="1" ht="16.5" customHeight="1">
      <c r="A124" s="34"/>
      <c r="B124" s="35"/>
      <c r="C124" s="204" t="s">
        <v>85</v>
      </c>
      <c r="D124" s="204" t="s">
        <v>127</v>
      </c>
      <c r="E124" s="205" t="s">
        <v>924</v>
      </c>
      <c r="F124" s="206" t="s">
        <v>925</v>
      </c>
      <c r="G124" s="207" t="s">
        <v>640</v>
      </c>
      <c r="H124" s="208">
        <v>1</v>
      </c>
      <c r="I124" s="209"/>
      <c r="J124" s="210">
        <f>ROUND(I124*H124,2)</f>
        <v>0</v>
      </c>
      <c r="K124" s="211"/>
      <c r="L124" s="39"/>
      <c r="M124" s="212" t="s">
        <v>1</v>
      </c>
      <c r="N124" s="213" t="s">
        <v>42</v>
      </c>
      <c r="O124" s="71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6" t="s">
        <v>926</v>
      </c>
      <c r="AT124" s="216" t="s">
        <v>127</v>
      </c>
      <c r="AU124" s="216" t="s">
        <v>87</v>
      </c>
      <c r="AY124" s="17" t="s">
        <v>125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85</v>
      </c>
      <c r="BK124" s="217">
        <f>ROUND(I124*H124,2)</f>
        <v>0</v>
      </c>
      <c r="BL124" s="17" t="s">
        <v>926</v>
      </c>
      <c r="BM124" s="216" t="s">
        <v>927</v>
      </c>
    </row>
    <row r="125" spans="1:65" s="2" customFormat="1" ht="11.25">
      <c r="A125" s="34"/>
      <c r="B125" s="35"/>
      <c r="C125" s="36"/>
      <c r="D125" s="218" t="s">
        <v>133</v>
      </c>
      <c r="E125" s="36"/>
      <c r="F125" s="219" t="s">
        <v>925</v>
      </c>
      <c r="G125" s="36"/>
      <c r="H125" s="36"/>
      <c r="I125" s="115"/>
      <c r="J125" s="36"/>
      <c r="K125" s="36"/>
      <c r="L125" s="39"/>
      <c r="M125" s="220"/>
      <c r="N125" s="221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133</v>
      </c>
      <c r="AU125" s="17" t="s">
        <v>87</v>
      </c>
    </row>
    <row r="126" spans="1:65" s="2" customFormat="1" ht="16.5" customHeight="1">
      <c r="A126" s="34"/>
      <c r="B126" s="35"/>
      <c r="C126" s="204" t="s">
        <v>87</v>
      </c>
      <c r="D126" s="204" t="s">
        <v>127</v>
      </c>
      <c r="E126" s="205" t="s">
        <v>928</v>
      </c>
      <c r="F126" s="206" t="s">
        <v>929</v>
      </c>
      <c r="G126" s="207" t="s">
        <v>640</v>
      </c>
      <c r="H126" s="208">
        <v>1</v>
      </c>
      <c r="I126" s="209"/>
      <c r="J126" s="210">
        <f>ROUND(I126*H126,2)</f>
        <v>0</v>
      </c>
      <c r="K126" s="211"/>
      <c r="L126" s="39"/>
      <c r="M126" s="212" t="s">
        <v>1</v>
      </c>
      <c r="N126" s="213" t="s">
        <v>42</v>
      </c>
      <c r="O126" s="71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6" t="s">
        <v>926</v>
      </c>
      <c r="AT126" s="216" t="s">
        <v>127</v>
      </c>
      <c r="AU126" s="216" t="s">
        <v>87</v>
      </c>
      <c r="AY126" s="17" t="s">
        <v>125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85</v>
      </c>
      <c r="BK126" s="217">
        <f>ROUND(I126*H126,2)</f>
        <v>0</v>
      </c>
      <c r="BL126" s="17" t="s">
        <v>926</v>
      </c>
      <c r="BM126" s="216" t="s">
        <v>930</v>
      </c>
    </row>
    <row r="127" spans="1:65" s="2" customFormat="1" ht="11.25">
      <c r="A127" s="34"/>
      <c r="B127" s="35"/>
      <c r="C127" s="36"/>
      <c r="D127" s="218" t="s">
        <v>133</v>
      </c>
      <c r="E127" s="36"/>
      <c r="F127" s="219" t="s">
        <v>929</v>
      </c>
      <c r="G127" s="36"/>
      <c r="H127" s="36"/>
      <c r="I127" s="115"/>
      <c r="J127" s="36"/>
      <c r="K127" s="36"/>
      <c r="L127" s="39"/>
      <c r="M127" s="220"/>
      <c r="N127" s="221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133</v>
      </c>
      <c r="AU127" s="17" t="s">
        <v>87</v>
      </c>
    </row>
    <row r="128" spans="1:65" s="2" customFormat="1" ht="16.5" customHeight="1">
      <c r="A128" s="34"/>
      <c r="B128" s="35"/>
      <c r="C128" s="204" t="s">
        <v>144</v>
      </c>
      <c r="D128" s="204" t="s">
        <v>127</v>
      </c>
      <c r="E128" s="205" t="s">
        <v>931</v>
      </c>
      <c r="F128" s="206" t="s">
        <v>932</v>
      </c>
      <c r="G128" s="207" t="s">
        <v>640</v>
      </c>
      <c r="H128" s="208">
        <v>1</v>
      </c>
      <c r="I128" s="209"/>
      <c r="J128" s="210">
        <f>ROUND(I128*H128,2)</f>
        <v>0</v>
      </c>
      <c r="K128" s="211"/>
      <c r="L128" s="39"/>
      <c r="M128" s="212" t="s">
        <v>1</v>
      </c>
      <c r="N128" s="213" t="s">
        <v>42</v>
      </c>
      <c r="O128" s="71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6" t="s">
        <v>926</v>
      </c>
      <c r="AT128" s="216" t="s">
        <v>127</v>
      </c>
      <c r="AU128" s="216" t="s">
        <v>87</v>
      </c>
      <c r="AY128" s="17" t="s">
        <v>125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85</v>
      </c>
      <c r="BK128" s="217">
        <f>ROUND(I128*H128,2)</f>
        <v>0</v>
      </c>
      <c r="BL128" s="17" t="s">
        <v>926</v>
      </c>
      <c r="BM128" s="216" t="s">
        <v>933</v>
      </c>
    </row>
    <row r="129" spans="1:65" s="2" customFormat="1" ht="11.25">
      <c r="A129" s="34"/>
      <c r="B129" s="35"/>
      <c r="C129" s="36"/>
      <c r="D129" s="218" t="s">
        <v>133</v>
      </c>
      <c r="E129" s="36"/>
      <c r="F129" s="219" t="s">
        <v>932</v>
      </c>
      <c r="G129" s="36"/>
      <c r="H129" s="36"/>
      <c r="I129" s="115"/>
      <c r="J129" s="36"/>
      <c r="K129" s="36"/>
      <c r="L129" s="39"/>
      <c r="M129" s="220"/>
      <c r="N129" s="221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133</v>
      </c>
      <c r="AU129" s="17" t="s">
        <v>87</v>
      </c>
    </row>
    <row r="130" spans="1:65" s="2" customFormat="1" ht="16.5" customHeight="1">
      <c r="A130" s="34"/>
      <c r="B130" s="35"/>
      <c r="C130" s="204" t="s">
        <v>131</v>
      </c>
      <c r="D130" s="204" t="s">
        <v>127</v>
      </c>
      <c r="E130" s="205" t="s">
        <v>934</v>
      </c>
      <c r="F130" s="206" t="s">
        <v>935</v>
      </c>
      <c r="G130" s="207" t="s">
        <v>640</v>
      </c>
      <c r="H130" s="208">
        <v>1</v>
      </c>
      <c r="I130" s="209"/>
      <c r="J130" s="210">
        <f>ROUND(I130*H130,2)</f>
        <v>0</v>
      </c>
      <c r="K130" s="211"/>
      <c r="L130" s="39"/>
      <c r="M130" s="212" t="s">
        <v>1</v>
      </c>
      <c r="N130" s="213" t="s">
        <v>42</v>
      </c>
      <c r="O130" s="71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926</v>
      </c>
      <c r="AT130" s="216" t="s">
        <v>127</v>
      </c>
      <c r="AU130" s="216" t="s">
        <v>87</v>
      </c>
      <c r="AY130" s="17" t="s">
        <v>125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85</v>
      </c>
      <c r="BK130" s="217">
        <f>ROUND(I130*H130,2)</f>
        <v>0</v>
      </c>
      <c r="BL130" s="17" t="s">
        <v>926</v>
      </c>
      <c r="BM130" s="216" t="s">
        <v>936</v>
      </c>
    </row>
    <row r="131" spans="1:65" s="2" customFormat="1" ht="11.25">
      <c r="A131" s="34"/>
      <c r="B131" s="35"/>
      <c r="C131" s="36"/>
      <c r="D131" s="218" t="s">
        <v>133</v>
      </c>
      <c r="E131" s="36"/>
      <c r="F131" s="219" t="s">
        <v>935</v>
      </c>
      <c r="G131" s="36"/>
      <c r="H131" s="36"/>
      <c r="I131" s="115"/>
      <c r="J131" s="36"/>
      <c r="K131" s="36"/>
      <c r="L131" s="39"/>
      <c r="M131" s="220"/>
      <c r="N131" s="221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133</v>
      </c>
      <c r="AU131" s="17" t="s">
        <v>87</v>
      </c>
    </row>
    <row r="132" spans="1:65" s="12" customFormat="1" ht="22.9" customHeight="1">
      <c r="B132" s="188"/>
      <c r="C132" s="189"/>
      <c r="D132" s="190" t="s">
        <v>76</v>
      </c>
      <c r="E132" s="202" t="s">
        <v>937</v>
      </c>
      <c r="F132" s="202" t="s">
        <v>938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SUM(P133:P147)</f>
        <v>0</v>
      </c>
      <c r="Q132" s="196"/>
      <c r="R132" s="197">
        <f>SUM(R133:R147)</f>
        <v>0</v>
      </c>
      <c r="S132" s="196"/>
      <c r="T132" s="198">
        <f>SUM(T133:T147)</f>
        <v>0</v>
      </c>
      <c r="AR132" s="199" t="s">
        <v>165</v>
      </c>
      <c r="AT132" s="200" t="s">
        <v>76</v>
      </c>
      <c r="AU132" s="200" t="s">
        <v>85</v>
      </c>
      <c r="AY132" s="199" t="s">
        <v>125</v>
      </c>
      <c r="BK132" s="201">
        <f>SUM(BK133:BK147)</f>
        <v>0</v>
      </c>
    </row>
    <row r="133" spans="1:65" s="2" customFormat="1" ht="16.5" customHeight="1">
      <c r="A133" s="34"/>
      <c r="B133" s="35"/>
      <c r="C133" s="204" t="s">
        <v>165</v>
      </c>
      <c r="D133" s="204" t="s">
        <v>127</v>
      </c>
      <c r="E133" s="205" t="s">
        <v>939</v>
      </c>
      <c r="F133" s="206" t="s">
        <v>938</v>
      </c>
      <c r="G133" s="207" t="s">
        <v>640</v>
      </c>
      <c r="H133" s="208">
        <v>1</v>
      </c>
      <c r="I133" s="209"/>
      <c r="J133" s="210">
        <f>ROUND(I133*H133,2)</f>
        <v>0</v>
      </c>
      <c r="K133" s="211"/>
      <c r="L133" s="39"/>
      <c r="M133" s="212" t="s">
        <v>1</v>
      </c>
      <c r="N133" s="213" t="s">
        <v>42</v>
      </c>
      <c r="O133" s="71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926</v>
      </c>
      <c r="AT133" s="216" t="s">
        <v>127</v>
      </c>
      <c r="AU133" s="216" t="s">
        <v>87</v>
      </c>
      <c r="AY133" s="17" t="s">
        <v>125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85</v>
      </c>
      <c r="BK133" s="217">
        <f>ROUND(I133*H133,2)</f>
        <v>0</v>
      </c>
      <c r="BL133" s="17" t="s">
        <v>926</v>
      </c>
      <c r="BM133" s="216" t="s">
        <v>940</v>
      </c>
    </row>
    <row r="134" spans="1:65" s="2" customFormat="1" ht="11.25">
      <c r="A134" s="34"/>
      <c r="B134" s="35"/>
      <c r="C134" s="36"/>
      <c r="D134" s="218" t="s">
        <v>133</v>
      </c>
      <c r="E134" s="36"/>
      <c r="F134" s="219" t="s">
        <v>938</v>
      </c>
      <c r="G134" s="36"/>
      <c r="H134" s="36"/>
      <c r="I134" s="115"/>
      <c r="J134" s="36"/>
      <c r="K134" s="36"/>
      <c r="L134" s="39"/>
      <c r="M134" s="220"/>
      <c r="N134" s="221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133</v>
      </c>
      <c r="AU134" s="17" t="s">
        <v>87</v>
      </c>
    </row>
    <row r="135" spans="1:65" s="13" customFormat="1" ht="11.25">
      <c r="B135" s="222"/>
      <c r="C135" s="223"/>
      <c r="D135" s="218" t="s">
        <v>135</v>
      </c>
      <c r="E135" s="224" t="s">
        <v>1</v>
      </c>
      <c r="F135" s="225" t="s">
        <v>941</v>
      </c>
      <c r="G135" s="223"/>
      <c r="H135" s="224" t="s">
        <v>1</v>
      </c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135</v>
      </c>
      <c r="AU135" s="231" t="s">
        <v>87</v>
      </c>
      <c r="AV135" s="13" t="s">
        <v>85</v>
      </c>
      <c r="AW135" s="13" t="s">
        <v>33</v>
      </c>
      <c r="AX135" s="13" t="s">
        <v>77</v>
      </c>
      <c r="AY135" s="231" t="s">
        <v>125</v>
      </c>
    </row>
    <row r="136" spans="1:65" s="13" customFormat="1" ht="11.25">
      <c r="B136" s="222"/>
      <c r="C136" s="223"/>
      <c r="D136" s="218" t="s">
        <v>135</v>
      </c>
      <c r="E136" s="224" t="s">
        <v>1</v>
      </c>
      <c r="F136" s="225" t="s">
        <v>942</v>
      </c>
      <c r="G136" s="223"/>
      <c r="H136" s="224" t="s">
        <v>1</v>
      </c>
      <c r="I136" s="226"/>
      <c r="J136" s="223"/>
      <c r="K136" s="223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135</v>
      </c>
      <c r="AU136" s="231" t="s">
        <v>87</v>
      </c>
      <c r="AV136" s="13" t="s">
        <v>85</v>
      </c>
      <c r="AW136" s="13" t="s">
        <v>33</v>
      </c>
      <c r="AX136" s="13" t="s">
        <v>77</v>
      </c>
      <c r="AY136" s="231" t="s">
        <v>125</v>
      </c>
    </row>
    <row r="137" spans="1:65" s="14" customFormat="1" ht="11.25">
      <c r="B137" s="232"/>
      <c r="C137" s="233"/>
      <c r="D137" s="218" t="s">
        <v>135</v>
      </c>
      <c r="E137" s="234" t="s">
        <v>1</v>
      </c>
      <c r="F137" s="235" t="s">
        <v>85</v>
      </c>
      <c r="G137" s="233"/>
      <c r="H137" s="236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135</v>
      </c>
      <c r="AU137" s="242" t="s">
        <v>87</v>
      </c>
      <c r="AV137" s="14" t="s">
        <v>87</v>
      </c>
      <c r="AW137" s="14" t="s">
        <v>33</v>
      </c>
      <c r="AX137" s="14" t="s">
        <v>85</v>
      </c>
      <c r="AY137" s="242" t="s">
        <v>125</v>
      </c>
    </row>
    <row r="138" spans="1:65" s="2" customFormat="1" ht="16.5" customHeight="1">
      <c r="A138" s="34"/>
      <c r="B138" s="35"/>
      <c r="C138" s="204" t="s">
        <v>174</v>
      </c>
      <c r="D138" s="204" t="s">
        <v>127</v>
      </c>
      <c r="E138" s="205" t="s">
        <v>943</v>
      </c>
      <c r="F138" s="206" t="s">
        <v>944</v>
      </c>
      <c r="G138" s="207" t="s">
        <v>640</v>
      </c>
      <c r="H138" s="208">
        <v>1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42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926</v>
      </c>
      <c r="AT138" s="216" t="s">
        <v>127</v>
      </c>
      <c r="AU138" s="216" t="s">
        <v>87</v>
      </c>
      <c r="AY138" s="17" t="s">
        <v>125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85</v>
      </c>
      <c r="BK138" s="217">
        <f>ROUND(I138*H138,2)</f>
        <v>0</v>
      </c>
      <c r="BL138" s="17" t="s">
        <v>926</v>
      </c>
      <c r="BM138" s="216" t="s">
        <v>945</v>
      </c>
    </row>
    <row r="139" spans="1:65" s="2" customFormat="1" ht="11.25">
      <c r="A139" s="34"/>
      <c r="B139" s="35"/>
      <c r="C139" s="36"/>
      <c r="D139" s="218" t="s">
        <v>133</v>
      </c>
      <c r="E139" s="36"/>
      <c r="F139" s="219" t="s">
        <v>944</v>
      </c>
      <c r="G139" s="36"/>
      <c r="H139" s="36"/>
      <c r="I139" s="115"/>
      <c r="J139" s="36"/>
      <c r="K139" s="36"/>
      <c r="L139" s="39"/>
      <c r="M139" s="220"/>
      <c r="N139" s="221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133</v>
      </c>
      <c r="AU139" s="17" t="s">
        <v>87</v>
      </c>
    </row>
    <row r="140" spans="1:65" s="2" customFormat="1" ht="16.5" customHeight="1">
      <c r="A140" s="34"/>
      <c r="B140" s="35"/>
      <c r="C140" s="204" t="s">
        <v>181</v>
      </c>
      <c r="D140" s="204" t="s">
        <v>127</v>
      </c>
      <c r="E140" s="205" t="s">
        <v>946</v>
      </c>
      <c r="F140" s="206" t="s">
        <v>947</v>
      </c>
      <c r="G140" s="207" t="s">
        <v>640</v>
      </c>
      <c r="H140" s="208">
        <v>1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42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926</v>
      </c>
      <c r="AT140" s="216" t="s">
        <v>127</v>
      </c>
      <c r="AU140" s="216" t="s">
        <v>87</v>
      </c>
      <c r="AY140" s="17" t="s">
        <v>125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85</v>
      </c>
      <c r="BK140" s="217">
        <f>ROUND(I140*H140,2)</f>
        <v>0</v>
      </c>
      <c r="BL140" s="17" t="s">
        <v>926</v>
      </c>
      <c r="BM140" s="216" t="s">
        <v>948</v>
      </c>
    </row>
    <row r="141" spans="1:65" s="2" customFormat="1" ht="11.25">
      <c r="A141" s="34"/>
      <c r="B141" s="35"/>
      <c r="C141" s="36"/>
      <c r="D141" s="218" t="s">
        <v>133</v>
      </c>
      <c r="E141" s="36"/>
      <c r="F141" s="219" t="s">
        <v>947</v>
      </c>
      <c r="G141" s="36"/>
      <c r="H141" s="36"/>
      <c r="I141" s="115"/>
      <c r="J141" s="36"/>
      <c r="K141" s="36"/>
      <c r="L141" s="39"/>
      <c r="M141" s="220"/>
      <c r="N141" s="221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133</v>
      </c>
      <c r="AU141" s="17" t="s">
        <v>87</v>
      </c>
    </row>
    <row r="142" spans="1:65" s="2" customFormat="1" ht="16.5" customHeight="1">
      <c r="A142" s="34"/>
      <c r="B142" s="35"/>
      <c r="C142" s="204" t="s">
        <v>188</v>
      </c>
      <c r="D142" s="204" t="s">
        <v>127</v>
      </c>
      <c r="E142" s="205" t="s">
        <v>949</v>
      </c>
      <c r="F142" s="206" t="s">
        <v>950</v>
      </c>
      <c r="G142" s="207" t="s">
        <v>640</v>
      </c>
      <c r="H142" s="208">
        <v>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42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926</v>
      </c>
      <c r="AT142" s="216" t="s">
        <v>127</v>
      </c>
      <c r="AU142" s="216" t="s">
        <v>87</v>
      </c>
      <c r="AY142" s="17" t="s">
        <v>125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85</v>
      </c>
      <c r="BK142" s="217">
        <f>ROUND(I142*H142,2)</f>
        <v>0</v>
      </c>
      <c r="BL142" s="17" t="s">
        <v>926</v>
      </c>
      <c r="BM142" s="216" t="s">
        <v>951</v>
      </c>
    </row>
    <row r="143" spans="1:65" s="2" customFormat="1" ht="11.25">
      <c r="A143" s="34"/>
      <c r="B143" s="35"/>
      <c r="C143" s="36"/>
      <c r="D143" s="218" t="s">
        <v>133</v>
      </c>
      <c r="E143" s="36"/>
      <c r="F143" s="219" t="s">
        <v>950</v>
      </c>
      <c r="G143" s="36"/>
      <c r="H143" s="36"/>
      <c r="I143" s="115"/>
      <c r="J143" s="36"/>
      <c r="K143" s="36"/>
      <c r="L143" s="39"/>
      <c r="M143" s="220"/>
      <c r="N143" s="221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133</v>
      </c>
      <c r="AU143" s="17" t="s">
        <v>87</v>
      </c>
    </row>
    <row r="144" spans="1:65" s="2" customFormat="1" ht="16.5" customHeight="1">
      <c r="A144" s="34"/>
      <c r="B144" s="35"/>
      <c r="C144" s="204" t="s">
        <v>195</v>
      </c>
      <c r="D144" s="204" t="s">
        <v>127</v>
      </c>
      <c r="E144" s="205" t="s">
        <v>952</v>
      </c>
      <c r="F144" s="206" t="s">
        <v>953</v>
      </c>
      <c r="G144" s="207" t="s">
        <v>640</v>
      </c>
      <c r="H144" s="208">
        <v>1</v>
      </c>
      <c r="I144" s="209"/>
      <c r="J144" s="210">
        <f>ROUND(I144*H144,2)</f>
        <v>0</v>
      </c>
      <c r="K144" s="211"/>
      <c r="L144" s="39"/>
      <c r="M144" s="212" t="s">
        <v>1</v>
      </c>
      <c r="N144" s="213" t="s">
        <v>42</v>
      </c>
      <c r="O144" s="71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926</v>
      </c>
      <c r="AT144" s="216" t="s">
        <v>127</v>
      </c>
      <c r="AU144" s="216" t="s">
        <v>87</v>
      </c>
      <c r="AY144" s="17" t="s">
        <v>125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85</v>
      </c>
      <c r="BK144" s="217">
        <f>ROUND(I144*H144,2)</f>
        <v>0</v>
      </c>
      <c r="BL144" s="17" t="s">
        <v>926</v>
      </c>
      <c r="BM144" s="216" t="s">
        <v>954</v>
      </c>
    </row>
    <row r="145" spans="1:65" s="2" customFormat="1" ht="11.25">
      <c r="A145" s="34"/>
      <c r="B145" s="35"/>
      <c r="C145" s="36"/>
      <c r="D145" s="218" t="s">
        <v>133</v>
      </c>
      <c r="E145" s="36"/>
      <c r="F145" s="219" t="s">
        <v>953</v>
      </c>
      <c r="G145" s="36"/>
      <c r="H145" s="36"/>
      <c r="I145" s="115"/>
      <c r="J145" s="36"/>
      <c r="K145" s="36"/>
      <c r="L145" s="39"/>
      <c r="M145" s="220"/>
      <c r="N145" s="221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133</v>
      </c>
      <c r="AU145" s="17" t="s">
        <v>87</v>
      </c>
    </row>
    <row r="146" spans="1:65" s="13" customFormat="1" ht="11.25">
      <c r="B146" s="222"/>
      <c r="C146" s="223"/>
      <c r="D146" s="218" t="s">
        <v>135</v>
      </c>
      <c r="E146" s="224" t="s">
        <v>1</v>
      </c>
      <c r="F146" s="225" t="s">
        <v>955</v>
      </c>
      <c r="G146" s="223"/>
      <c r="H146" s="224" t="s">
        <v>1</v>
      </c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135</v>
      </c>
      <c r="AU146" s="231" t="s">
        <v>87</v>
      </c>
      <c r="AV146" s="13" t="s">
        <v>85</v>
      </c>
      <c r="AW146" s="13" t="s">
        <v>33</v>
      </c>
      <c r="AX146" s="13" t="s">
        <v>77</v>
      </c>
      <c r="AY146" s="231" t="s">
        <v>125</v>
      </c>
    </row>
    <row r="147" spans="1:65" s="14" customFormat="1" ht="11.25">
      <c r="B147" s="232"/>
      <c r="C147" s="233"/>
      <c r="D147" s="218" t="s">
        <v>135</v>
      </c>
      <c r="E147" s="234" t="s">
        <v>1</v>
      </c>
      <c r="F147" s="235" t="s">
        <v>85</v>
      </c>
      <c r="G147" s="233"/>
      <c r="H147" s="236">
        <v>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135</v>
      </c>
      <c r="AU147" s="242" t="s">
        <v>87</v>
      </c>
      <c r="AV147" s="14" t="s">
        <v>87</v>
      </c>
      <c r="AW147" s="14" t="s">
        <v>33</v>
      </c>
      <c r="AX147" s="14" t="s">
        <v>85</v>
      </c>
      <c r="AY147" s="242" t="s">
        <v>125</v>
      </c>
    </row>
    <row r="148" spans="1:65" s="12" customFormat="1" ht="22.9" customHeight="1">
      <c r="B148" s="188"/>
      <c r="C148" s="189"/>
      <c r="D148" s="190" t="s">
        <v>76</v>
      </c>
      <c r="E148" s="202" t="s">
        <v>956</v>
      </c>
      <c r="F148" s="202" t="s">
        <v>957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SUM(P149:P162)</f>
        <v>0</v>
      </c>
      <c r="Q148" s="196"/>
      <c r="R148" s="197">
        <f>SUM(R149:R162)</f>
        <v>0</v>
      </c>
      <c r="S148" s="196"/>
      <c r="T148" s="198">
        <f>SUM(T149:T162)</f>
        <v>0</v>
      </c>
      <c r="AR148" s="199" t="s">
        <v>165</v>
      </c>
      <c r="AT148" s="200" t="s">
        <v>76</v>
      </c>
      <c r="AU148" s="200" t="s">
        <v>85</v>
      </c>
      <c r="AY148" s="199" t="s">
        <v>125</v>
      </c>
      <c r="BK148" s="201">
        <f>SUM(BK149:BK162)</f>
        <v>0</v>
      </c>
    </row>
    <row r="149" spans="1:65" s="2" customFormat="1" ht="16.5" customHeight="1">
      <c r="A149" s="34"/>
      <c r="B149" s="35"/>
      <c r="C149" s="204" t="s">
        <v>202</v>
      </c>
      <c r="D149" s="204" t="s">
        <v>127</v>
      </c>
      <c r="E149" s="205" t="s">
        <v>958</v>
      </c>
      <c r="F149" s="206" t="s">
        <v>959</v>
      </c>
      <c r="G149" s="207" t="s">
        <v>640</v>
      </c>
      <c r="H149" s="208">
        <v>1</v>
      </c>
      <c r="I149" s="209"/>
      <c r="J149" s="210">
        <f>ROUND(I149*H149,2)</f>
        <v>0</v>
      </c>
      <c r="K149" s="211"/>
      <c r="L149" s="39"/>
      <c r="M149" s="212" t="s">
        <v>1</v>
      </c>
      <c r="N149" s="213" t="s">
        <v>42</v>
      </c>
      <c r="O149" s="71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926</v>
      </c>
      <c r="AT149" s="216" t="s">
        <v>127</v>
      </c>
      <c r="AU149" s="216" t="s">
        <v>87</v>
      </c>
      <c r="AY149" s="17" t="s">
        <v>125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85</v>
      </c>
      <c r="BK149" s="217">
        <f>ROUND(I149*H149,2)</f>
        <v>0</v>
      </c>
      <c r="BL149" s="17" t="s">
        <v>926</v>
      </c>
      <c r="BM149" s="216" t="s">
        <v>960</v>
      </c>
    </row>
    <row r="150" spans="1:65" s="2" customFormat="1" ht="11.25">
      <c r="A150" s="34"/>
      <c r="B150" s="35"/>
      <c r="C150" s="36"/>
      <c r="D150" s="218" t="s">
        <v>133</v>
      </c>
      <c r="E150" s="36"/>
      <c r="F150" s="219" t="s">
        <v>959</v>
      </c>
      <c r="G150" s="36"/>
      <c r="H150" s="36"/>
      <c r="I150" s="115"/>
      <c r="J150" s="36"/>
      <c r="K150" s="36"/>
      <c r="L150" s="39"/>
      <c r="M150" s="220"/>
      <c r="N150" s="221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133</v>
      </c>
      <c r="AU150" s="17" t="s">
        <v>87</v>
      </c>
    </row>
    <row r="151" spans="1:65" s="2" customFormat="1" ht="16.5" customHeight="1">
      <c r="A151" s="34"/>
      <c r="B151" s="35"/>
      <c r="C151" s="204" t="s">
        <v>209</v>
      </c>
      <c r="D151" s="204" t="s">
        <v>127</v>
      </c>
      <c r="E151" s="205" t="s">
        <v>961</v>
      </c>
      <c r="F151" s="206" t="s">
        <v>962</v>
      </c>
      <c r="G151" s="207" t="s">
        <v>963</v>
      </c>
      <c r="H151" s="208">
        <v>1</v>
      </c>
      <c r="I151" s="209"/>
      <c r="J151" s="210">
        <f>ROUND(I151*H151,2)</f>
        <v>0</v>
      </c>
      <c r="K151" s="211"/>
      <c r="L151" s="39"/>
      <c r="M151" s="212" t="s">
        <v>1</v>
      </c>
      <c r="N151" s="213" t="s">
        <v>42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926</v>
      </c>
      <c r="AT151" s="216" t="s">
        <v>127</v>
      </c>
      <c r="AU151" s="216" t="s">
        <v>87</v>
      </c>
      <c r="AY151" s="17" t="s">
        <v>125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85</v>
      </c>
      <c r="BK151" s="217">
        <f>ROUND(I151*H151,2)</f>
        <v>0</v>
      </c>
      <c r="BL151" s="17" t="s">
        <v>926</v>
      </c>
      <c r="BM151" s="216" t="s">
        <v>964</v>
      </c>
    </row>
    <row r="152" spans="1:65" s="2" customFormat="1" ht="11.25">
      <c r="A152" s="34"/>
      <c r="B152" s="35"/>
      <c r="C152" s="36"/>
      <c r="D152" s="218" t="s">
        <v>133</v>
      </c>
      <c r="E152" s="36"/>
      <c r="F152" s="219" t="s">
        <v>962</v>
      </c>
      <c r="G152" s="36"/>
      <c r="H152" s="36"/>
      <c r="I152" s="115"/>
      <c r="J152" s="36"/>
      <c r="K152" s="36"/>
      <c r="L152" s="39"/>
      <c r="M152" s="220"/>
      <c r="N152" s="221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133</v>
      </c>
      <c r="AU152" s="17" t="s">
        <v>87</v>
      </c>
    </row>
    <row r="153" spans="1:65" s="2" customFormat="1" ht="16.5" customHeight="1">
      <c r="A153" s="34"/>
      <c r="B153" s="35"/>
      <c r="C153" s="204" t="s">
        <v>216</v>
      </c>
      <c r="D153" s="204" t="s">
        <v>127</v>
      </c>
      <c r="E153" s="205" t="s">
        <v>965</v>
      </c>
      <c r="F153" s="206" t="s">
        <v>966</v>
      </c>
      <c r="G153" s="207" t="s">
        <v>544</v>
      </c>
      <c r="H153" s="208">
        <v>7</v>
      </c>
      <c r="I153" s="209"/>
      <c r="J153" s="210">
        <f>ROUND(I153*H153,2)</f>
        <v>0</v>
      </c>
      <c r="K153" s="211"/>
      <c r="L153" s="39"/>
      <c r="M153" s="212" t="s">
        <v>1</v>
      </c>
      <c r="N153" s="213" t="s">
        <v>42</v>
      </c>
      <c r="O153" s="71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926</v>
      </c>
      <c r="AT153" s="216" t="s">
        <v>127</v>
      </c>
      <c r="AU153" s="216" t="s">
        <v>87</v>
      </c>
      <c r="AY153" s="17" t="s">
        <v>125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85</v>
      </c>
      <c r="BK153" s="217">
        <f>ROUND(I153*H153,2)</f>
        <v>0</v>
      </c>
      <c r="BL153" s="17" t="s">
        <v>926</v>
      </c>
      <c r="BM153" s="216" t="s">
        <v>967</v>
      </c>
    </row>
    <row r="154" spans="1:65" s="2" customFormat="1" ht="11.25">
      <c r="A154" s="34"/>
      <c r="B154" s="35"/>
      <c r="C154" s="36"/>
      <c r="D154" s="218" t="s">
        <v>133</v>
      </c>
      <c r="E154" s="36"/>
      <c r="F154" s="219" t="s">
        <v>966</v>
      </c>
      <c r="G154" s="36"/>
      <c r="H154" s="36"/>
      <c r="I154" s="115"/>
      <c r="J154" s="36"/>
      <c r="K154" s="36"/>
      <c r="L154" s="39"/>
      <c r="M154" s="220"/>
      <c r="N154" s="221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133</v>
      </c>
      <c r="AU154" s="17" t="s">
        <v>87</v>
      </c>
    </row>
    <row r="155" spans="1:65" s="2" customFormat="1" ht="16.5" customHeight="1">
      <c r="A155" s="34"/>
      <c r="B155" s="35"/>
      <c r="C155" s="204" t="s">
        <v>224</v>
      </c>
      <c r="D155" s="204" t="s">
        <v>127</v>
      </c>
      <c r="E155" s="205" t="s">
        <v>968</v>
      </c>
      <c r="F155" s="206" t="s">
        <v>969</v>
      </c>
      <c r="G155" s="207" t="s">
        <v>640</v>
      </c>
      <c r="H155" s="208">
        <v>1</v>
      </c>
      <c r="I155" s="209"/>
      <c r="J155" s="210">
        <f>ROUND(I155*H155,2)</f>
        <v>0</v>
      </c>
      <c r="K155" s="211"/>
      <c r="L155" s="39"/>
      <c r="M155" s="212" t="s">
        <v>1</v>
      </c>
      <c r="N155" s="213" t="s">
        <v>42</v>
      </c>
      <c r="O155" s="71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926</v>
      </c>
      <c r="AT155" s="216" t="s">
        <v>127</v>
      </c>
      <c r="AU155" s="216" t="s">
        <v>87</v>
      </c>
      <c r="AY155" s="17" t="s">
        <v>125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85</v>
      </c>
      <c r="BK155" s="217">
        <f>ROUND(I155*H155,2)</f>
        <v>0</v>
      </c>
      <c r="BL155" s="17" t="s">
        <v>926</v>
      </c>
      <c r="BM155" s="216" t="s">
        <v>970</v>
      </c>
    </row>
    <row r="156" spans="1:65" s="2" customFormat="1" ht="11.25">
      <c r="A156" s="34"/>
      <c r="B156" s="35"/>
      <c r="C156" s="36"/>
      <c r="D156" s="218" t="s">
        <v>133</v>
      </c>
      <c r="E156" s="36"/>
      <c r="F156" s="219" t="s">
        <v>969</v>
      </c>
      <c r="G156" s="36"/>
      <c r="H156" s="36"/>
      <c r="I156" s="115"/>
      <c r="J156" s="36"/>
      <c r="K156" s="36"/>
      <c r="L156" s="39"/>
      <c r="M156" s="220"/>
      <c r="N156" s="221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133</v>
      </c>
      <c r="AU156" s="17" t="s">
        <v>87</v>
      </c>
    </row>
    <row r="157" spans="1:65" s="2" customFormat="1" ht="16.5" customHeight="1">
      <c r="A157" s="34"/>
      <c r="B157" s="35"/>
      <c r="C157" s="204" t="s">
        <v>232</v>
      </c>
      <c r="D157" s="204" t="s">
        <v>127</v>
      </c>
      <c r="E157" s="205" t="s">
        <v>971</v>
      </c>
      <c r="F157" s="206" t="s">
        <v>972</v>
      </c>
      <c r="G157" s="207" t="s">
        <v>640</v>
      </c>
      <c r="H157" s="208">
        <v>1</v>
      </c>
      <c r="I157" s="209"/>
      <c r="J157" s="210">
        <f>ROUND(I157*H157,2)</f>
        <v>0</v>
      </c>
      <c r="K157" s="211"/>
      <c r="L157" s="39"/>
      <c r="M157" s="212" t="s">
        <v>1</v>
      </c>
      <c r="N157" s="213" t="s">
        <v>42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926</v>
      </c>
      <c r="AT157" s="216" t="s">
        <v>127</v>
      </c>
      <c r="AU157" s="216" t="s">
        <v>87</v>
      </c>
      <c r="AY157" s="17" t="s">
        <v>125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85</v>
      </c>
      <c r="BK157" s="217">
        <f>ROUND(I157*H157,2)</f>
        <v>0</v>
      </c>
      <c r="BL157" s="17" t="s">
        <v>926</v>
      </c>
      <c r="BM157" s="216" t="s">
        <v>973</v>
      </c>
    </row>
    <row r="158" spans="1:65" s="2" customFormat="1" ht="11.25">
      <c r="A158" s="34"/>
      <c r="B158" s="35"/>
      <c r="C158" s="36"/>
      <c r="D158" s="218" t="s">
        <v>133</v>
      </c>
      <c r="E158" s="36"/>
      <c r="F158" s="219" t="s">
        <v>972</v>
      </c>
      <c r="G158" s="36"/>
      <c r="H158" s="36"/>
      <c r="I158" s="115"/>
      <c r="J158" s="36"/>
      <c r="K158" s="36"/>
      <c r="L158" s="39"/>
      <c r="M158" s="220"/>
      <c r="N158" s="221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133</v>
      </c>
      <c r="AU158" s="17" t="s">
        <v>87</v>
      </c>
    </row>
    <row r="159" spans="1:65" s="13" customFormat="1" ht="11.25">
      <c r="B159" s="222"/>
      <c r="C159" s="223"/>
      <c r="D159" s="218" t="s">
        <v>135</v>
      </c>
      <c r="E159" s="224" t="s">
        <v>1</v>
      </c>
      <c r="F159" s="225" t="s">
        <v>974</v>
      </c>
      <c r="G159" s="223"/>
      <c r="H159" s="224" t="s">
        <v>1</v>
      </c>
      <c r="I159" s="226"/>
      <c r="J159" s="223"/>
      <c r="K159" s="223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135</v>
      </c>
      <c r="AU159" s="231" t="s">
        <v>87</v>
      </c>
      <c r="AV159" s="13" t="s">
        <v>85</v>
      </c>
      <c r="AW159" s="13" t="s">
        <v>33</v>
      </c>
      <c r="AX159" s="13" t="s">
        <v>77</v>
      </c>
      <c r="AY159" s="231" t="s">
        <v>125</v>
      </c>
    </row>
    <row r="160" spans="1:65" s="14" customFormat="1" ht="11.25">
      <c r="B160" s="232"/>
      <c r="C160" s="233"/>
      <c r="D160" s="218" t="s">
        <v>135</v>
      </c>
      <c r="E160" s="234" t="s">
        <v>1</v>
      </c>
      <c r="F160" s="235" t="s">
        <v>85</v>
      </c>
      <c r="G160" s="233"/>
      <c r="H160" s="236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135</v>
      </c>
      <c r="AU160" s="242" t="s">
        <v>87</v>
      </c>
      <c r="AV160" s="14" t="s">
        <v>87</v>
      </c>
      <c r="AW160" s="14" t="s">
        <v>33</v>
      </c>
      <c r="AX160" s="14" t="s">
        <v>85</v>
      </c>
      <c r="AY160" s="242" t="s">
        <v>125</v>
      </c>
    </row>
    <row r="161" spans="1:65" s="2" customFormat="1" ht="16.5" customHeight="1">
      <c r="A161" s="34"/>
      <c r="B161" s="35"/>
      <c r="C161" s="204" t="s">
        <v>8</v>
      </c>
      <c r="D161" s="204" t="s">
        <v>127</v>
      </c>
      <c r="E161" s="205" t="s">
        <v>975</v>
      </c>
      <c r="F161" s="206" t="s">
        <v>976</v>
      </c>
      <c r="G161" s="207" t="s">
        <v>640</v>
      </c>
      <c r="H161" s="208">
        <v>1</v>
      </c>
      <c r="I161" s="209"/>
      <c r="J161" s="210">
        <f>ROUND(I161*H161,2)</f>
        <v>0</v>
      </c>
      <c r="K161" s="211"/>
      <c r="L161" s="39"/>
      <c r="M161" s="212" t="s">
        <v>1</v>
      </c>
      <c r="N161" s="213" t="s">
        <v>42</v>
      </c>
      <c r="O161" s="71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926</v>
      </c>
      <c r="AT161" s="216" t="s">
        <v>127</v>
      </c>
      <c r="AU161" s="216" t="s">
        <v>87</v>
      </c>
      <c r="AY161" s="17" t="s">
        <v>125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85</v>
      </c>
      <c r="BK161" s="217">
        <f>ROUND(I161*H161,2)</f>
        <v>0</v>
      </c>
      <c r="BL161" s="17" t="s">
        <v>926</v>
      </c>
      <c r="BM161" s="216" t="s">
        <v>977</v>
      </c>
    </row>
    <row r="162" spans="1:65" s="2" customFormat="1" ht="11.25">
      <c r="A162" s="34"/>
      <c r="B162" s="35"/>
      <c r="C162" s="36"/>
      <c r="D162" s="218" t="s">
        <v>133</v>
      </c>
      <c r="E162" s="36"/>
      <c r="F162" s="219" t="s">
        <v>976</v>
      </c>
      <c r="G162" s="36"/>
      <c r="H162" s="36"/>
      <c r="I162" s="115"/>
      <c r="J162" s="36"/>
      <c r="K162" s="36"/>
      <c r="L162" s="39"/>
      <c r="M162" s="220"/>
      <c r="N162" s="221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133</v>
      </c>
      <c r="AU162" s="17" t="s">
        <v>87</v>
      </c>
    </row>
    <row r="163" spans="1:65" s="12" customFormat="1" ht="22.9" customHeight="1">
      <c r="B163" s="188"/>
      <c r="C163" s="189"/>
      <c r="D163" s="190" t="s">
        <v>76</v>
      </c>
      <c r="E163" s="202" t="s">
        <v>978</v>
      </c>
      <c r="F163" s="202" t="s">
        <v>979</v>
      </c>
      <c r="G163" s="189"/>
      <c r="H163" s="189"/>
      <c r="I163" s="192"/>
      <c r="J163" s="203">
        <f>BK163</f>
        <v>0</v>
      </c>
      <c r="K163" s="189"/>
      <c r="L163" s="194"/>
      <c r="M163" s="195"/>
      <c r="N163" s="196"/>
      <c r="O163" s="196"/>
      <c r="P163" s="197">
        <f>SUM(P164:P167)</f>
        <v>0</v>
      </c>
      <c r="Q163" s="196"/>
      <c r="R163" s="197">
        <f>SUM(R164:R167)</f>
        <v>0</v>
      </c>
      <c r="S163" s="196"/>
      <c r="T163" s="198">
        <f>SUM(T164:T167)</f>
        <v>0</v>
      </c>
      <c r="AR163" s="199" t="s">
        <v>165</v>
      </c>
      <c r="AT163" s="200" t="s">
        <v>76</v>
      </c>
      <c r="AU163" s="200" t="s">
        <v>85</v>
      </c>
      <c r="AY163" s="199" t="s">
        <v>125</v>
      </c>
      <c r="BK163" s="201">
        <f>SUM(BK164:BK167)</f>
        <v>0</v>
      </c>
    </row>
    <row r="164" spans="1:65" s="2" customFormat="1" ht="16.5" customHeight="1">
      <c r="A164" s="34"/>
      <c r="B164" s="35"/>
      <c r="C164" s="204" t="s">
        <v>246</v>
      </c>
      <c r="D164" s="204" t="s">
        <v>127</v>
      </c>
      <c r="E164" s="205" t="s">
        <v>980</v>
      </c>
      <c r="F164" s="206" t="s">
        <v>981</v>
      </c>
      <c r="G164" s="207" t="s">
        <v>640</v>
      </c>
      <c r="H164" s="208">
        <v>1</v>
      </c>
      <c r="I164" s="209"/>
      <c r="J164" s="210">
        <f>ROUND(I164*H164,2)</f>
        <v>0</v>
      </c>
      <c r="K164" s="211"/>
      <c r="L164" s="39"/>
      <c r="M164" s="212" t="s">
        <v>1</v>
      </c>
      <c r="N164" s="213" t="s">
        <v>42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926</v>
      </c>
      <c r="AT164" s="216" t="s">
        <v>127</v>
      </c>
      <c r="AU164" s="216" t="s">
        <v>87</v>
      </c>
      <c r="AY164" s="17" t="s">
        <v>125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85</v>
      </c>
      <c r="BK164" s="217">
        <f>ROUND(I164*H164,2)</f>
        <v>0</v>
      </c>
      <c r="BL164" s="17" t="s">
        <v>926</v>
      </c>
      <c r="BM164" s="216" t="s">
        <v>982</v>
      </c>
    </row>
    <row r="165" spans="1:65" s="2" customFormat="1" ht="11.25">
      <c r="A165" s="34"/>
      <c r="B165" s="35"/>
      <c r="C165" s="36"/>
      <c r="D165" s="218" t="s">
        <v>133</v>
      </c>
      <c r="E165" s="36"/>
      <c r="F165" s="219" t="s">
        <v>981</v>
      </c>
      <c r="G165" s="36"/>
      <c r="H165" s="36"/>
      <c r="I165" s="115"/>
      <c r="J165" s="36"/>
      <c r="K165" s="36"/>
      <c r="L165" s="39"/>
      <c r="M165" s="220"/>
      <c r="N165" s="221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133</v>
      </c>
      <c r="AU165" s="17" t="s">
        <v>87</v>
      </c>
    </row>
    <row r="166" spans="1:65" s="13" customFormat="1" ht="11.25">
      <c r="B166" s="222"/>
      <c r="C166" s="223"/>
      <c r="D166" s="218" t="s">
        <v>135</v>
      </c>
      <c r="E166" s="224" t="s">
        <v>1</v>
      </c>
      <c r="F166" s="225" t="s">
        <v>983</v>
      </c>
      <c r="G166" s="223"/>
      <c r="H166" s="224" t="s">
        <v>1</v>
      </c>
      <c r="I166" s="226"/>
      <c r="J166" s="223"/>
      <c r="K166" s="223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135</v>
      </c>
      <c r="AU166" s="231" t="s">
        <v>87</v>
      </c>
      <c r="AV166" s="13" t="s">
        <v>85</v>
      </c>
      <c r="AW166" s="13" t="s">
        <v>33</v>
      </c>
      <c r="AX166" s="13" t="s">
        <v>77</v>
      </c>
      <c r="AY166" s="231" t="s">
        <v>125</v>
      </c>
    </row>
    <row r="167" spans="1:65" s="14" customFormat="1" ht="11.25">
      <c r="B167" s="232"/>
      <c r="C167" s="233"/>
      <c r="D167" s="218" t="s">
        <v>135</v>
      </c>
      <c r="E167" s="234" t="s">
        <v>1</v>
      </c>
      <c r="F167" s="235" t="s">
        <v>85</v>
      </c>
      <c r="G167" s="233"/>
      <c r="H167" s="236">
        <v>1</v>
      </c>
      <c r="I167" s="237"/>
      <c r="J167" s="233"/>
      <c r="K167" s="233"/>
      <c r="L167" s="238"/>
      <c r="M167" s="265"/>
      <c r="N167" s="266"/>
      <c r="O167" s="266"/>
      <c r="P167" s="266"/>
      <c r="Q167" s="266"/>
      <c r="R167" s="266"/>
      <c r="S167" s="266"/>
      <c r="T167" s="267"/>
      <c r="AT167" s="242" t="s">
        <v>135</v>
      </c>
      <c r="AU167" s="242" t="s">
        <v>87</v>
      </c>
      <c r="AV167" s="14" t="s">
        <v>87</v>
      </c>
      <c r="AW167" s="14" t="s">
        <v>33</v>
      </c>
      <c r="AX167" s="14" t="s">
        <v>85</v>
      </c>
      <c r="AY167" s="242" t="s">
        <v>125</v>
      </c>
    </row>
    <row r="168" spans="1:65" s="2" customFormat="1" ht="6.95" customHeight="1">
      <c r="A168" s="34"/>
      <c r="B168" s="54"/>
      <c r="C168" s="55"/>
      <c r="D168" s="55"/>
      <c r="E168" s="55"/>
      <c r="F168" s="55"/>
      <c r="G168" s="55"/>
      <c r="H168" s="55"/>
      <c r="I168" s="152"/>
      <c r="J168" s="55"/>
      <c r="K168" s="55"/>
      <c r="L168" s="39"/>
      <c r="M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</sheetData>
  <sheetProtection algorithmName="SHA-512" hashValue="XBXcXbDofNksCwHAAYdkOPfite+XAMaeT6eUCcFwfcf0nCxizyMBS5Cu8ikJGLBk++sUexan4TLCSpdo9HdQ4A==" saltValue="gs7KNJdB/VZDy6+ot2NjdFITz826uPjNvYTy7yq+9fYHr/7QHs97upludXNguLmkw4Txepq369t+cNyQghy94w==" spinCount="100000" sheet="1" objects="1" scenarios="1" formatColumns="0" formatRows="0" autoFilter="0"/>
  <autoFilter ref="C120:K16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101 - Pozemní komunikace</vt:lpstr>
      <vt:lpstr>001 - Vedlejší rozpočtové...</vt:lpstr>
      <vt:lpstr>'001 - Vedlejší rozpočtové...'!Názvy_tisku</vt:lpstr>
      <vt:lpstr>'101 - Pozemní komunikace'!Názvy_tisku</vt:lpstr>
      <vt:lpstr>'Rekapitulace stavby'!Názvy_tisku</vt:lpstr>
      <vt:lpstr>'001 - Vedlejší rozpočtové...'!Oblast_tisku</vt:lpstr>
      <vt:lpstr>'101 - Pozemní komunikace'!Oblast_tisku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Honza-PC\Honza</dc:creator>
  <cp:lastModifiedBy>MS</cp:lastModifiedBy>
  <dcterms:created xsi:type="dcterms:W3CDTF">2020-02-28T16:56:02Z</dcterms:created>
  <dcterms:modified xsi:type="dcterms:W3CDTF">2020-03-05T13:39:44Z</dcterms:modified>
</cp:coreProperties>
</file>