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ÝKRESY_19\BD Na Pláni 1347 UO\"/>
    </mc:Choice>
  </mc:AlternateContent>
  <bookViews>
    <workbookView xWindow="0" yWindow="0" windowWidth="0" windowHeight="0"/>
  </bookViews>
  <sheets>
    <sheet name="Rekapitulace stavby" sheetId="1" r:id="rId1"/>
    <sheet name="SO 01 - STAVEBNÍ ČÁST" sheetId="2" r:id="rId2"/>
    <sheet name="D.1.4.1 - Vytápění a zdra..." sheetId="3" r:id="rId3"/>
    <sheet name="D.1.4.2 - PLYNOVÁ ZARÍZENÍ" sheetId="4" r:id="rId4"/>
    <sheet name="D.1.4.3 - Elektroinstalac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01 - STAVEBNÍ ČÁST'!$C$133:$K$214</definedName>
    <definedName name="_xlnm.Print_Area" localSheetId="1">'SO 01 - STAVEBNÍ ČÁST'!$C$4:$J$76,'SO 01 - STAVEBNÍ ČÁST'!$C$82:$J$115,'SO 01 - STAVEBNÍ ČÁST'!$C$121:$K$214</definedName>
    <definedName name="_xlnm.Print_Titles" localSheetId="1">'SO 01 - STAVEBNÍ ČÁST'!$133:$133</definedName>
    <definedName name="_xlnm._FilterDatabase" localSheetId="2" hidden="1">'D.1.4.1 - Vytápění a zdra...'!$C$131:$K$278</definedName>
    <definedName name="_xlnm.Print_Area" localSheetId="2">'D.1.4.1 - Vytápění a zdra...'!$C$4:$J$76,'D.1.4.1 - Vytápění a zdra...'!$C$82:$J$111,'D.1.4.1 - Vytápění a zdra...'!$C$117:$K$278</definedName>
    <definedName name="_xlnm.Print_Titles" localSheetId="2">'D.1.4.1 - Vytápění a zdra...'!$131:$131</definedName>
    <definedName name="_xlnm._FilterDatabase" localSheetId="3" hidden="1">'D.1.4.2 - PLYNOVÁ ZARÍZENÍ'!$C$122:$K$161</definedName>
    <definedName name="_xlnm.Print_Area" localSheetId="3">'D.1.4.2 - PLYNOVÁ ZARÍZENÍ'!$C$4:$J$76,'D.1.4.2 - PLYNOVÁ ZARÍZENÍ'!$C$82:$J$102,'D.1.4.2 - PLYNOVÁ ZARÍZENÍ'!$C$108:$K$161</definedName>
    <definedName name="_xlnm.Print_Titles" localSheetId="3">'D.1.4.2 - PLYNOVÁ ZARÍZENÍ'!$122:$122</definedName>
    <definedName name="_xlnm._FilterDatabase" localSheetId="4" hidden="1">'D.1.4.3 - Elektroinstalac...'!$C$136:$K$233</definedName>
    <definedName name="_xlnm.Print_Area" localSheetId="4">'D.1.4.3 - Elektroinstalac...'!$C$4:$J$76,'D.1.4.3 - Elektroinstalac...'!$C$82:$J$116,'D.1.4.3 - Elektroinstalac...'!$C$122:$K$233</definedName>
    <definedName name="_xlnm.Print_Titles" localSheetId="4">'D.1.4.3 - Elektroinstalac...'!$136:$136</definedName>
  </definedNames>
  <calcPr/>
</workbook>
</file>

<file path=xl/calcChain.xml><?xml version="1.0" encoding="utf-8"?>
<calcChain xmlns="http://schemas.openxmlformats.org/spreadsheetml/2006/main">
  <c i="5" l="1" r="J39"/>
  <c r="J38"/>
  <c i="1" r="AY99"/>
  <c i="5" r="J37"/>
  <c i="1" r="AX99"/>
  <c i="5"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T192"/>
  <c r="R193"/>
  <c r="R192"/>
  <c r="P193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T187"/>
  <c r="R188"/>
  <c r="R187"/>
  <c r="P188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F131"/>
  <c r="E129"/>
  <c r="J93"/>
  <c r="F91"/>
  <c r="E89"/>
  <c r="J26"/>
  <c r="E26"/>
  <c r="J134"/>
  <c r="J25"/>
  <c r="J20"/>
  <c r="E20"/>
  <c r="F94"/>
  <c r="J19"/>
  <c r="J17"/>
  <c r="E17"/>
  <c r="F93"/>
  <c r="J16"/>
  <c r="J14"/>
  <c r="J91"/>
  <c r="E7"/>
  <c r="E125"/>
  <c i="4" r="J39"/>
  <c r="J38"/>
  <c i="1" r="AY98"/>
  <c i="4" r="J37"/>
  <c i="1" r="AX98"/>
  <c i="4"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85"/>
  <c i="3" r="J39"/>
  <c r="J38"/>
  <c i="1" r="AY97"/>
  <c i="3" r="J37"/>
  <c i="1" r="AX97"/>
  <c i="3"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T263"/>
  <c r="R264"/>
  <c r="R263"/>
  <c r="P264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J93"/>
  <c r="F93"/>
  <c r="F91"/>
  <c r="E89"/>
  <c r="J26"/>
  <c r="E26"/>
  <c r="J129"/>
  <c r="J25"/>
  <c r="J20"/>
  <c r="E20"/>
  <c r="F94"/>
  <c r="J19"/>
  <c r="J14"/>
  <c r="J126"/>
  <c r="E7"/>
  <c r="E85"/>
  <c i="2" r="J37"/>
  <c r="J36"/>
  <c i="1" r="AY95"/>
  <c i="2" r="J35"/>
  <c i="1" r="AX95"/>
  <c i="2"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J130"/>
  <c r="F130"/>
  <c r="F128"/>
  <c r="E126"/>
  <c r="J91"/>
  <c r="F91"/>
  <c r="F89"/>
  <c r="E87"/>
  <c r="J24"/>
  <c r="E24"/>
  <c r="J92"/>
  <c r="J23"/>
  <c r="J18"/>
  <c r="E18"/>
  <c r="F131"/>
  <c r="J17"/>
  <c r="J12"/>
  <c r="J128"/>
  <c r="E7"/>
  <c r="E124"/>
  <c i="1" r="L90"/>
  <c r="AM90"/>
  <c r="AM89"/>
  <c r="L89"/>
  <c r="AM87"/>
  <c r="L87"/>
  <c r="L85"/>
  <c r="L84"/>
  <c i="5" r="J166"/>
  <c r="J162"/>
  <c r="J155"/>
  <c r="J153"/>
  <c r="J148"/>
  <c r="J147"/>
  <c r="BK145"/>
  <c r="BK143"/>
  <c r="J142"/>
  <c i="4" r="BK157"/>
  <c r="J156"/>
  <c r="J155"/>
  <c r="BK152"/>
  <c r="J151"/>
  <c r="J145"/>
  <c r="J144"/>
  <c r="BK141"/>
  <c r="BK140"/>
  <c r="J139"/>
  <c r="BK137"/>
  <c r="BK136"/>
  <c r="BK135"/>
  <c r="J133"/>
  <c r="BK132"/>
  <c r="J131"/>
  <c r="J127"/>
  <c r="J126"/>
  <c i="3" r="J276"/>
  <c r="J273"/>
  <c r="BK271"/>
  <c r="BK270"/>
  <c r="BK269"/>
  <c r="BK268"/>
  <c r="J262"/>
  <c r="J261"/>
  <c r="BK260"/>
  <c r="BK258"/>
  <c r="J257"/>
  <c r="BK254"/>
  <c r="J253"/>
  <c r="BK251"/>
  <c r="J250"/>
  <c r="BK249"/>
  <c r="J247"/>
  <c r="BK245"/>
  <c r="BK244"/>
  <c r="J243"/>
  <c r="BK239"/>
  <c r="BK234"/>
  <c r="BK233"/>
  <c r="BK232"/>
  <c r="BK229"/>
  <c r="BK227"/>
  <c r="BK224"/>
  <c r="J223"/>
  <c r="BK222"/>
  <c r="BK221"/>
  <c r="BK215"/>
  <c r="BK209"/>
  <c r="BK208"/>
  <c r="J206"/>
  <c r="BK204"/>
  <c r="BK201"/>
  <c r="J200"/>
  <c r="BK195"/>
  <c r="J193"/>
  <c r="BK190"/>
  <c r="J189"/>
  <c r="J184"/>
  <c r="BK180"/>
  <c r="J174"/>
  <c r="BK172"/>
  <c r="BK171"/>
  <c r="J170"/>
  <c r="J167"/>
  <c r="J166"/>
  <c r="J165"/>
  <c r="BK164"/>
  <c r="J161"/>
  <c r="J160"/>
  <c r="BK155"/>
  <c r="BK153"/>
  <c r="J150"/>
  <c r="BK148"/>
  <c r="BK147"/>
  <c r="BK145"/>
  <c r="BK143"/>
  <c r="BK138"/>
  <c r="J137"/>
  <c i="2" r="BK213"/>
  <c r="BK209"/>
  <c r="BK205"/>
  <c r="BK202"/>
  <c r="J200"/>
  <c r="J198"/>
  <c r="BK197"/>
  <c r="BK193"/>
  <c r="J192"/>
  <c r="J184"/>
  <c r="J178"/>
  <c r="BK175"/>
  <c r="J174"/>
  <c r="J172"/>
  <c r="J171"/>
  <c r="J169"/>
  <c r="J166"/>
  <c r="BK165"/>
  <c r="BK162"/>
  <c r="BK160"/>
  <c r="BK155"/>
  <c r="J154"/>
  <c r="J153"/>
  <c r="J151"/>
  <c r="J149"/>
  <c r="J139"/>
  <c r="J137"/>
  <c i="1" r="AS96"/>
  <c i="5" r="J164"/>
  <c r="BK159"/>
  <c r="BK155"/>
  <c r="BK153"/>
  <c r="J152"/>
  <c r="J151"/>
  <c r="J150"/>
  <c r="BK148"/>
  <c r="J145"/>
  <c r="BK142"/>
  <c r="BK140"/>
  <c r="BK139"/>
  <c i="4" r="J158"/>
  <c r="BK155"/>
  <c r="J153"/>
  <c r="BK150"/>
  <c r="J149"/>
  <c r="J148"/>
  <c r="J147"/>
  <c r="BK144"/>
  <c r="J142"/>
  <c r="J141"/>
  <c r="BK138"/>
  <c r="J136"/>
  <c r="J132"/>
  <c r="J130"/>
  <c r="BK128"/>
  <c r="BK127"/>
  <c i="3" r="BK276"/>
  <c r="BK274"/>
  <c r="BK273"/>
  <c r="J272"/>
  <c r="J270"/>
  <c r="J266"/>
  <c r="J264"/>
  <c r="J260"/>
  <c r="BK259"/>
  <c r="J259"/>
  <c r="BK257"/>
  <c r="BK256"/>
  <c r="BK253"/>
  <c r="J249"/>
  <c r="BK248"/>
  <c r="BK247"/>
  <c r="J246"/>
  <c r="BK243"/>
  <c r="BK242"/>
  <c r="BK240"/>
  <c r="J238"/>
  <c r="BK236"/>
  <c r="BK235"/>
  <c r="BK231"/>
  <c r="BK225"/>
  <c r="BK223"/>
  <c r="J220"/>
  <c r="J218"/>
  <c r="BK217"/>
  <c r="J216"/>
  <c r="BK214"/>
  <c r="J213"/>
  <c r="J212"/>
  <c r="BK211"/>
  <c r="J209"/>
  <c r="BK205"/>
  <c r="BK203"/>
  <c r="J202"/>
  <c r="J201"/>
  <c r="BK198"/>
  <c r="J195"/>
  <c r="J194"/>
  <c r="J190"/>
  <c r="BK188"/>
  <c r="BK187"/>
  <c r="BK185"/>
  <c r="BK184"/>
  <c r="BK182"/>
  <c r="J181"/>
  <c r="BK179"/>
  <c r="J178"/>
  <c r="BK173"/>
  <c r="J171"/>
  <c r="BK169"/>
  <c r="J168"/>
  <c r="BK166"/>
  <c r="BK163"/>
  <c r="BK161"/>
  <c r="BK160"/>
  <c r="J159"/>
  <c r="BK157"/>
  <c r="J156"/>
  <c r="BK151"/>
  <c r="BK150"/>
  <c r="J149"/>
  <c r="J148"/>
  <c r="BK146"/>
  <c r="BK141"/>
  <c r="J140"/>
  <c r="J139"/>
  <c r="BK137"/>
  <c r="BK136"/>
  <c r="BK135"/>
  <c i="2" r="J211"/>
  <c r="BK206"/>
  <c r="BK200"/>
  <c r="J194"/>
  <c r="J193"/>
  <c r="J191"/>
  <c r="BK187"/>
  <c r="J186"/>
  <c r="BK184"/>
  <c r="J183"/>
  <c r="BK179"/>
  <c r="BK177"/>
  <c r="BK174"/>
  <c r="J173"/>
  <c r="BK172"/>
  <c r="J167"/>
  <c r="BK156"/>
  <c r="BK152"/>
  <c r="BK149"/>
  <c r="BK147"/>
  <c r="BK144"/>
  <c r="BK143"/>
  <c r="J140"/>
  <c r="BK137"/>
  <c i="5" r="J233"/>
  <c r="BK232"/>
  <c r="J232"/>
  <c r="BK231"/>
  <c r="J231"/>
  <c r="BK230"/>
  <c r="J230"/>
  <c r="BK228"/>
  <c r="J228"/>
  <c r="BK227"/>
  <c r="BK226"/>
  <c r="J225"/>
  <c r="J223"/>
  <c r="BK222"/>
  <c r="BK221"/>
  <c r="J220"/>
  <c r="J219"/>
  <c r="BK218"/>
  <c r="BK217"/>
  <c r="BK216"/>
  <c r="J215"/>
  <c r="BK214"/>
  <c r="BK212"/>
  <c r="BK210"/>
  <c r="J209"/>
  <c r="J208"/>
  <c r="BK207"/>
  <c r="BK206"/>
  <c r="BK205"/>
  <c r="J204"/>
  <c r="J203"/>
  <c r="BK202"/>
  <c r="J201"/>
  <c r="BK200"/>
  <c r="J199"/>
  <c r="J198"/>
  <c r="BK197"/>
  <c r="BK196"/>
  <c r="J195"/>
  <c r="BK193"/>
  <c r="J191"/>
  <c r="J190"/>
  <c r="BK188"/>
  <c r="J186"/>
  <c r="J185"/>
  <c r="BK184"/>
  <c r="BK183"/>
  <c r="BK182"/>
  <c r="J181"/>
  <c r="J180"/>
  <c r="J179"/>
  <c r="J178"/>
  <c r="BK177"/>
  <c r="BK175"/>
  <c r="BK174"/>
  <c r="J173"/>
  <c r="BK172"/>
  <c r="J171"/>
  <c r="J170"/>
  <c r="BK169"/>
  <c r="J168"/>
  <c r="BK167"/>
  <c r="J165"/>
  <c r="BK162"/>
  <c r="J161"/>
  <c r="J158"/>
  <c r="BK156"/>
  <c r="BK150"/>
  <c r="BK147"/>
  <c r="J140"/>
  <c r="J139"/>
  <c i="4" r="BK161"/>
  <c r="J160"/>
  <c r="BK158"/>
  <c r="BK154"/>
  <c r="J152"/>
  <c r="J146"/>
  <c r="BK145"/>
  <c r="J143"/>
  <c r="BK142"/>
  <c r="J135"/>
  <c r="J134"/>
  <c r="BK131"/>
  <c r="J129"/>
  <c i="3" r="BK278"/>
  <c r="J278"/>
  <c r="BK277"/>
  <c r="J277"/>
  <c r="J271"/>
  <c r="BK267"/>
  <c r="BK264"/>
  <c r="BK262"/>
  <c r="J258"/>
  <c r="J255"/>
  <c r="J254"/>
  <c r="J252"/>
  <c r="J251"/>
  <c r="BK250"/>
  <c r="J248"/>
  <c r="BK246"/>
  <c r="J242"/>
  <c r="J241"/>
  <c r="J240"/>
  <c r="J236"/>
  <c r="J235"/>
  <c r="J233"/>
  <c r="J232"/>
  <c r="J231"/>
  <c r="J230"/>
  <c r="BK228"/>
  <c r="J226"/>
  <c r="J224"/>
  <c r="J222"/>
  <c r="J221"/>
  <c r="BK220"/>
  <c r="BK213"/>
  <c r="BK212"/>
  <c r="J211"/>
  <c r="BK210"/>
  <c r="J203"/>
  <c r="J199"/>
  <c r="J197"/>
  <c r="BK192"/>
  <c r="BK191"/>
  <c r="J187"/>
  <c r="J185"/>
  <c r="BK181"/>
  <c r="BK178"/>
  <c r="J177"/>
  <c r="J176"/>
  <c r="J175"/>
  <c r="BK174"/>
  <c r="J173"/>
  <c r="J172"/>
  <c r="BK168"/>
  <c r="J164"/>
  <c r="J163"/>
  <c r="BK162"/>
  <c r="J158"/>
  <c r="J157"/>
  <c r="BK154"/>
  <c r="J153"/>
  <c r="J151"/>
  <c r="J147"/>
  <c r="BK142"/>
  <c r="J141"/>
  <c r="BK140"/>
  <c r="BK139"/>
  <c r="J138"/>
  <c r="J135"/>
  <c i="2" r="BK214"/>
  <c r="BK211"/>
  <c r="BK210"/>
  <c r="J209"/>
  <c r="J208"/>
  <c r="J206"/>
  <c r="J205"/>
  <c r="BK204"/>
  <c r="BK203"/>
  <c r="J202"/>
  <c r="J199"/>
  <c r="BK196"/>
  <c r="BK189"/>
  <c r="J188"/>
  <c r="J187"/>
  <c r="BK185"/>
  <c r="BK183"/>
  <c r="BK182"/>
  <c r="BK180"/>
  <c r="J177"/>
  <c r="BK173"/>
  <c r="J165"/>
  <c r="J162"/>
  <c r="J159"/>
  <c r="BK158"/>
  <c r="BK153"/>
  <c r="BK151"/>
  <c r="J150"/>
  <c r="J147"/>
  <c r="BK146"/>
  <c r="BK145"/>
  <c r="J143"/>
  <c r="BK141"/>
  <c r="BK140"/>
  <c r="BK139"/>
  <c i="5" r="BK233"/>
  <c r="J227"/>
  <c r="J226"/>
  <c r="BK225"/>
  <c r="BK223"/>
  <c r="J222"/>
  <c r="J221"/>
  <c r="BK220"/>
  <c r="BK219"/>
  <c r="J218"/>
  <c r="J217"/>
  <c r="J216"/>
  <c r="BK215"/>
  <c r="J214"/>
  <c r="J212"/>
  <c r="BK211"/>
  <c r="J211"/>
  <c r="J210"/>
  <c r="BK209"/>
  <c r="BK208"/>
  <c r="J207"/>
  <c r="J206"/>
  <c r="J205"/>
  <c r="BK204"/>
  <c r="BK203"/>
  <c r="J202"/>
  <c r="BK201"/>
  <c r="J200"/>
  <c r="BK199"/>
  <c r="BK198"/>
  <c r="J197"/>
  <c r="J196"/>
  <c r="BK195"/>
  <c r="J193"/>
  <c r="BK191"/>
  <c r="BK190"/>
  <c r="J188"/>
  <c r="BK186"/>
  <c r="BK185"/>
  <c r="J184"/>
  <c r="J183"/>
  <c r="J182"/>
  <c r="BK181"/>
  <c r="BK180"/>
  <c r="BK179"/>
  <c r="BK178"/>
  <c r="J177"/>
  <c r="J175"/>
  <c r="J174"/>
  <c r="BK173"/>
  <c r="J172"/>
  <c r="BK171"/>
  <c r="BK170"/>
  <c r="J169"/>
  <c r="BK168"/>
  <c r="J167"/>
  <c r="BK166"/>
  <c r="BK165"/>
  <c r="BK164"/>
  <c r="BK161"/>
  <c r="J159"/>
  <c r="BK158"/>
  <c r="J156"/>
  <c r="BK152"/>
  <c r="BK151"/>
  <c r="J143"/>
  <c i="4" r="J161"/>
  <c r="BK160"/>
  <c r="J157"/>
  <c r="BK156"/>
  <c r="J154"/>
  <c r="BK153"/>
  <c r="BK151"/>
  <c r="J150"/>
  <c r="BK149"/>
  <c r="BK148"/>
  <c r="BK147"/>
  <c r="BK146"/>
  <c r="BK143"/>
  <c r="J140"/>
  <c r="BK139"/>
  <c r="J138"/>
  <c r="J137"/>
  <c r="BK134"/>
  <c r="BK133"/>
  <c r="BK130"/>
  <c r="BK129"/>
  <c r="J128"/>
  <c r="BK126"/>
  <c i="3" r="J274"/>
  <c r="BK272"/>
  <c r="J269"/>
  <c r="J268"/>
  <c r="J267"/>
  <c r="BK266"/>
  <c r="BK261"/>
  <c r="J256"/>
  <c r="BK255"/>
  <c r="BK252"/>
  <c r="J245"/>
  <c r="J244"/>
  <c r="BK241"/>
  <c r="J239"/>
  <c r="BK238"/>
  <c r="J234"/>
  <c r="BK230"/>
  <c r="J229"/>
  <c r="J228"/>
  <c r="J227"/>
  <c r="BK226"/>
  <c r="J225"/>
  <c r="BK218"/>
  <c r="J217"/>
  <c r="BK216"/>
  <c r="J215"/>
  <c r="J214"/>
  <c r="J210"/>
  <c r="J208"/>
  <c r="BK206"/>
  <c r="J205"/>
  <c r="J204"/>
  <c r="BK202"/>
  <c r="BK200"/>
  <c r="BK199"/>
  <c r="J198"/>
  <c r="BK197"/>
  <c r="BK194"/>
  <c r="BK193"/>
  <c r="J192"/>
  <c r="J191"/>
  <c r="BK189"/>
  <c r="J188"/>
  <c r="J182"/>
  <c r="J180"/>
  <c r="J179"/>
  <c r="BK177"/>
  <c r="BK176"/>
  <c r="BK175"/>
  <c r="BK170"/>
  <c r="J169"/>
  <c r="BK167"/>
  <c r="BK165"/>
  <c r="J162"/>
  <c r="BK159"/>
  <c r="BK158"/>
  <c r="BK156"/>
  <c r="J155"/>
  <c r="J154"/>
  <c r="BK149"/>
  <c r="J146"/>
  <c r="J145"/>
  <c r="J143"/>
  <c r="J142"/>
  <c r="J136"/>
  <c i="2" r="J214"/>
  <c r="J213"/>
  <c r="J210"/>
  <c r="BK208"/>
  <c r="J204"/>
  <c r="J203"/>
  <c r="BK199"/>
  <c r="BK198"/>
  <c r="J197"/>
  <c r="J196"/>
  <c r="BK194"/>
  <c r="BK192"/>
  <c r="BK191"/>
  <c r="J189"/>
  <c r="BK188"/>
  <c r="BK186"/>
  <c r="J185"/>
  <c r="J182"/>
  <c r="J180"/>
  <c r="J179"/>
  <c r="BK178"/>
  <c r="J175"/>
  <c r="BK171"/>
  <c r="BK169"/>
  <c r="BK167"/>
  <c r="BK166"/>
  <c r="J160"/>
  <c r="BK159"/>
  <c r="J158"/>
  <c r="J156"/>
  <c r="J155"/>
  <c r="BK154"/>
  <c r="J152"/>
  <c r="BK150"/>
  <c r="J146"/>
  <c r="J145"/>
  <c r="J144"/>
  <c r="J141"/>
  <c l="1" r="T138"/>
  <c r="T135"/>
  <c r="R142"/>
  <c r="T148"/>
  <c r="T157"/>
  <c r="T164"/>
  <c r="R170"/>
  <c r="T176"/>
  <c r="R181"/>
  <c r="P190"/>
  <c r="BK201"/>
  <c r="J201"/>
  <c r="J112"/>
  <c r="BK207"/>
  <c r="J207"/>
  <c r="J113"/>
  <c r="BK212"/>
  <c r="J212"/>
  <c r="J114"/>
  <c i="3" r="T134"/>
  <c r="T144"/>
  <c r="R152"/>
  <c r="P183"/>
  <c r="P186"/>
  <c r="T207"/>
  <c r="T219"/>
  <c r="BK265"/>
  <c r="J265"/>
  <c r="J109"/>
  <c r="BK275"/>
  <c r="J275"/>
  <c r="J110"/>
  <c i="4" r="P125"/>
  <c r="T125"/>
  <c r="BK159"/>
  <c r="J159"/>
  <c r="J101"/>
  <c r="P159"/>
  <c r="R159"/>
  <c r="T159"/>
  <c i="5" r="BK176"/>
  <c r="J176"/>
  <c r="J108"/>
  <c r="P176"/>
  <c r="R176"/>
  <c r="T176"/>
  <c r="P194"/>
  <c r="P229"/>
  <c i="2" r="P138"/>
  <c r="P135"/>
  <c r="P142"/>
  <c r="P148"/>
  <c r="P157"/>
  <c r="BK164"/>
  <c r="J164"/>
  <c r="J105"/>
  <c r="P170"/>
  <c r="BK181"/>
  <c r="J181"/>
  <c r="J109"/>
  <c r="BK190"/>
  <c r="J190"/>
  <c r="J110"/>
  <c r="T190"/>
  <c r="R195"/>
  <c r="T201"/>
  <c r="T207"/>
  <c r="P212"/>
  <c i="3" r="BK134"/>
  <c r="BK144"/>
  <c r="J144"/>
  <c r="J101"/>
  <c r="BK152"/>
  <c r="J152"/>
  <c r="J102"/>
  <c r="BK183"/>
  <c r="J183"/>
  <c r="J103"/>
  <c r="R183"/>
  <c r="T186"/>
  <c r="P207"/>
  <c r="P219"/>
  <c r="P265"/>
  <c r="R275"/>
  <c i="5" r="T149"/>
  <c r="T194"/>
  <c r="BK213"/>
  <c r="J213"/>
  <c r="J113"/>
  <c r="P213"/>
  <c r="T213"/>
  <c r="BK224"/>
  <c r="J224"/>
  <c r="J114"/>
  <c r="P224"/>
  <c r="T224"/>
  <c r="R229"/>
  <c i="2" r="BK138"/>
  <c r="J138"/>
  <c r="J99"/>
  <c r="BK142"/>
  <c r="J142"/>
  <c r="J100"/>
  <c r="T142"/>
  <c r="R148"/>
  <c r="R157"/>
  <c r="R164"/>
  <c r="BK176"/>
  <c r="J176"/>
  <c r="J108"/>
  <c r="R176"/>
  <c r="T181"/>
  <c r="R190"/>
  <c r="T195"/>
  <c r="R201"/>
  <c r="R207"/>
  <c r="T212"/>
  <c i="3" r="R134"/>
  <c r="P144"/>
  <c r="T152"/>
  <c r="T183"/>
  <c r="R186"/>
  <c r="R207"/>
  <c r="R219"/>
  <c r="T265"/>
  <c r="P275"/>
  <c i="4" r="R125"/>
  <c r="R124"/>
  <c r="R123"/>
  <c i="5" r="BK138"/>
  <c r="J138"/>
  <c r="J99"/>
  <c r="P138"/>
  <c r="T138"/>
  <c r="P141"/>
  <c r="T141"/>
  <c r="BK146"/>
  <c r="J146"/>
  <c r="J102"/>
  <c r="P146"/>
  <c r="R146"/>
  <c r="T146"/>
  <c r="BK149"/>
  <c r="J149"/>
  <c r="J103"/>
  <c r="P149"/>
  <c r="R149"/>
  <c r="BK154"/>
  <c r="J154"/>
  <c r="J104"/>
  <c r="P154"/>
  <c r="R154"/>
  <c r="T154"/>
  <c r="BK157"/>
  <c r="J157"/>
  <c r="J105"/>
  <c r="P157"/>
  <c r="R157"/>
  <c r="T157"/>
  <c r="BK160"/>
  <c r="J160"/>
  <c r="J106"/>
  <c r="P160"/>
  <c r="R160"/>
  <c r="T160"/>
  <c r="BK163"/>
  <c r="J163"/>
  <c r="J107"/>
  <c r="P163"/>
  <c r="R163"/>
  <c r="T163"/>
  <c r="BK189"/>
  <c r="J189"/>
  <c r="J110"/>
  <c r="P189"/>
  <c r="R189"/>
  <c r="T189"/>
  <c r="BK194"/>
  <c r="J194"/>
  <c r="J112"/>
  <c r="BK229"/>
  <c r="J229"/>
  <c r="J115"/>
  <c i="2" r="R138"/>
  <c r="R135"/>
  <c r="BK148"/>
  <c r="J148"/>
  <c r="J101"/>
  <c r="BK157"/>
  <c r="J157"/>
  <c r="J102"/>
  <c r="P164"/>
  <c r="BK170"/>
  <c r="J170"/>
  <c r="J107"/>
  <c r="T170"/>
  <c r="P176"/>
  <c r="P181"/>
  <c r="BK195"/>
  <c r="J195"/>
  <c r="J111"/>
  <c r="P195"/>
  <c r="P201"/>
  <c r="P207"/>
  <c r="R212"/>
  <c i="3" r="P134"/>
  <c r="R144"/>
  <c r="P152"/>
  <c r="BK186"/>
  <c r="J186"/>
  <c r="J104"/>
  <c r="BK207"/>
  <c r="J207"/>
  <c r="J105"/>
  <c r="BK219"/>
  <c r="J219"/>
  <c r="J106"/>
  <c r="R265"/>
  <c r="T275"/>
  <c i="4" r="BK125"/>
  <c r="J125"/>
  <c r="J100"/>
  <c i="5" r="R138"/>
  <c r="BK141"/>
  <c r="J141"/>
  <c r="J100"/>
  <c r="R141"/>
  <c r="R194"/>
  <c r="R213"/>
  <c r="R224"/>
  <c r="T229"/>
  <c i="2" r="E85"/>
  <c r="BF143"/>
  <c r="BF145"/>
  <c r="BF151"/>
  <c r="BF155"/>
  <c r="BF156"/>
  <c r="BF162"/>
  <c r="BF174"/>
  <c r="BF178"/>
  <c r="BF179"/>
  <c r="BF180"/>
  <c r="BF185"/>
  <c r="BF188"/>
  <c r="BF196"/>
  <c r="BF203"/>
  <c r="BF204"/>
  <c r="BF209"/>
  <c i="3" r="E120"/>
  <c r="F129"/>
  <c r="BF135"/>
  <c r="BF140"/>
  <c r="BF142"/>
  <c r="BF145"/>
  <c r="BF150"/>
  <c r="BF154"/>
  <c r="BF159"/>
  <c r="BF161"/>
  <c r="BF164"/>
  <c r="BF168"/>
  <c r="BF169"/>
  <c r="BF187"/>
  <c r="BF188"/>
  <c r="BF197"/>
  <c r="BF204"/>
  <c r="BF209"/>
  <c r="BF216"/>
  <c r="BF224"/>
  <c r="BF226"/>
  <c r="BF228"/>
  <c r="BF232"/>
  <c r="BF238"/>
  <c r="BF242"/>
  <c r="BF254"/>
  <c r="BF262"/>
  <c r="BF271"/>
  <c r="BF272"/>
  <c r="BF273"/>
  <c i="4" r="J91"/>
  <c r="J94"/>
  <c r="BF133"/>
  <c r="BF134"/>
  <c r="BF136"/>
  <c r="BF137"/>
  <c r="BF139"/>
  <c r="BF140"/>
  <c r="BF148"/>
  <c r="BF149"/>
  <c r="BF152"/>
  <c r="BF153"/>
  <c r="BF156"/>
  <c r="BF158"/>
  <c i="5" r="J94"/>
  <c r="J131"/>
  <c r="BF142"/>
  <c r="BF143"/>
  <c r="BF158"/>
  <c r="BF161"/>
  <c r="BF167"/>
  <c r="BF168"/>
  <c r="BF171"/>
  <c r="BF173"/>
  <c r="BF174"/>
  <c r="BF179"/>
  <c r="BF181"/>
  <c r="BF183"/>
  <c r="BF188"/>
  <c r="BF193"/>
  <c r="BF196"/>
  <c r="BF198"/>
  <c r="BF199"/>
  <c r="BF201"/>
  <c r="BF204"/>
  <c r="BF205"/>
  <c r="BF206"/>
  <c r="BF210"/>
  <c r="BF211"/>
  <c r="BF215"/>
  <c r="BF217"/>
  <c r="BF220"/>
  <c r="BF221"/>
  <c r="BF223"/>
  <c r="BF225"/>
  <c r="BK187"/>
  <c r="J187"/>
  <c r="J109"/>
  <c i="2" r="J89"/>
  <c r="BF137"/>
  <c r="BF140"/>
  <c r="BF141"/>
  <c r="BF144"/>
  <c r="BF149"/>
  <c r="BF154"/>
  <c r="BF158"/>
  <c r="BF160"/>
  <c r="BF165"/>
  <c r="BF169"/>
  <c r="BF187"/>
  <c r="BF189"/>
  <c r="BF198"/>
  <c r="BF199"/>
  <c r="BF205"/>
  <c r="BF208"/>
  <c r="BK136"/>
  <c i="3" r="J91"/>
  <c r="BF146"/>
  <c r="BF151"/>
  <c r="BF153"/>
  <c r="BF156"/>
  <c r="BF157"/>
  <c r="BF158"/>
  <c r="BF163"/>
  <c r="BF171"/>
  <c r="BF172"/>
  <c r="BF176"/>
  <c r="BF184"/>
  <c r="BF185"/>
  <c r="BF190"/>
  <c r="BF191"/>
  <c r="BF198"/>
  <c r="BF199"/>
  <c r="BF200"/>
  <c r="BF206"/>
  <c r="BF210"/>
  <c r="BF217"/>
  <c r="BF223"/>
  <c r="BF225"/>
  <c r="BF227"/>
  <c r="BF229"/>
  <c r="BF231"/>
  <c r="BF236"/>
  <c r="BF239"/>
  <c r="BF240"/>
  <c r="BF247"/>
  <c r="BF250"/>
  <c r="BF251"/>
  <c r="BF259"/>
  <c r="BF264"/>
  <c r="BF270"/>
  <c r="BF276"/>
  <c r="BF277"/>
  <c r="BF278"/>
  <c i="4" r="E111"/>
  <c r="BF128"/>
  <c r="BF145"/>
  <c r="BF151"/>
  <c r="BF155"/>
  <c i="5" r="E85"/>
  <c r="F133"/>
  <c r="BF139"/>
  <c r="BF164"/>
  <c r="BF165"/>
  <c r="BF166"/>
  <c r="BF169"/>
  <c r="BF170"/>
  <c r="BF172"/>
  <c r="BF175"/>
  <c r="BF177"/>
  <c r="BF178"/>
  <c r="BF180"/>
  <c r="BF182"/>
  <c r="BF184"/>
  <c r="BF185"/>
  <c r="BF186"/>
  <c r="BF190"/>
  <c r="BF191"/>
  <c r="BF195"/>
  <c r="BF197"/>
  <c r="BF200"/>
  <c r="BF202"/>
  <c r="BF203"/>
  <c r="BF207"/>
  <c r="BF208"/>
  <c r="BF209"/>
  <c r="BF212"/>
  <c r="BF214"/>
  <c r="BF216"/>
  <c r="BF218"/>
  <c r="BF219"/>
  <c r="BF222"/>
  <c r="BF226"/>
  <c r="BF227"/>
  <c r="BF228"/>
  <c r="BF230"/>
  <c r="BF231"/>
  <c r="BF232"/>
  <c r="BF233"/>
  <c i="2" r="F92"/>
  <c r="J131"/>
  <c r="BF139"/>
  <c r="BF152"/>
  <c r="BF159"/>
  <c r="BF166"/>
  <c r="BF172"/>
  <c r="BF173"/>
  <c r="BF186"/>
  <c r="BF192"/>
  <c r="BF193"/>
  <c r="BF210"/>
  <c r="BF213"/>
  <c r="BK168"/>
  <c r="J168"/>
  <c r="J106"/>
  <c i="3" r="BF138"/>
  <c r="BF139"/>
  <c r="BF143"/>
  <c r="BF147"/>
  <c r="BF148"/>
  <c r="BF155"/>
  <c r="BF165"/>
  <c r="BF167"/>
  <c r="BF170"/>
  <c r="BF174"/>
  <c r="BF177"/>
  <c r="BF178"/>
  <c r="BF180"/>
  <c r="BF182"/>
  <c r="BF189"/>
  <c r="BF193"/>
  <c r="BF194"/>
  <c r="BF195"/>
  <c r="BF201"/>
  <c r="BF208"/>
  <c r="BF211"/>
  <c r="BF212"/>
  <c r="BF213"/>
  <c r="BF214"/>
  <c r="BF215"/>
  <c r="BF218"/>
  <c r="BF221"/>
  <c r="BF230"/>
  <c r="BF241"/>
  <c r="BF244"/>
  <c r="BF245"/>
  <c r="BF246"/>
  <c r="BF248"/>
  <c r="BF255"/>
  <c r="BF258"/>
  <c r="BF266"/>
  <c r="BF267"/>
  <c r="BF274"/>
  <c r="BK263"/>
  <c r="J263"/>
  <c r="J108"/>
  <c i="4" r="F120"/>
  <c r="BF127"/>
  <c r="BF129"/>
  <c r="BF135"/>
  <c r="BF141"/>
  <c r="BF142"/>
  <c r="BF143"/>
  <c r="BF146"/>
  <c r="BF147"/>
  <c r="BF154"/>
  <c r="BF160"/>
  <c r="BF161"/>
  <c i="5" r="F134"/>
  <c r="BF147"/>
  <c r="BF151"/>
  <c r="BF155"/>
  <c r="BF159"/>
  <c r="BF162"/>
  <c r="BK144"/>
  <c r="J144"/>
  <c r="J101"/>
  <c r="BK192"/>
  <c r="J192"/>
  <c r="J111"/>
  <c i="2" r="BF146"/>
  <c r="BF147"/>
  <c r="BF150"/>
  <c r="BF153"/>
  <c r="BF167"/>
  <c r="BF171"/>
  <c r="BF175"/>
  <c r="BF177"/>
  <c r="BF182"/>
  <c r="BF183"/>
  <c r="BF184"/>
  <c r="BF191"/>
  <c r="BF194"/>
  <c r="BF197"/>
  <c r="BF200"/>
  <c r="BF202"/>
  <c r="BF206"/>
  <c r="BF211"/>
  <c r="BF214"/>
  <c r="BK161"/>
  <c r="J161"/>
  <c r="J103"/>
  <c i="3" r="J94"/>
  <c r="BF136"/>
  <c r="BF137"/>
  <c r="BF141"/>
  <c r="BF149"/>
  <c r="BF160"/>
  <c r="BF162"/>
  <c r="BF166"/>
  <c r="BF173"/>
  <c r="BF175"/>
  <c r="BF179"/>
  <c r="BF181"/>
  <c r="BF192"/>
  <c r="BF202"/>
  <c r="BF203"/>
  <c r="BF205"/>
  <c r="BF220"/>
  <c r="BF222"/>
  <c r="BF233"/>
  <c r="BF234"/>
  <c r="BF235"/>
  <c r="BF243"/>
  <c r="BF249"/>
  <c r="BF252"/>
  <c r="BF253"/>
  <c r="BF256"/>
  <c r="BF257"/>
  <c r="BF260"/>
  <c r="BF261"/>
  <c r="BF268"/>
  <c r="BF269"/>
  <c r="BK237"/>
  <c r="J237"/>
  <c r="J107"/>
  <c i="4" r="BF126"/>
  <c r="BF130"/>
  <c r="BF131"/>
  <c r="BF132"/>
  <c r="BF138"/>
  <c r="BF144"/>
  <c r="BF150"/>
  <c r="BF157"/>
  <c i="5" r="BF140"/>
  <c r="BF145"/>
  <c r="BF148"/>
  <c r="BF150"/>
  <c r="BF152"/>
  <c r="BF153"/>
  <c r="BF156"/>
  <c i="3" r="F38"/>
  <c i="1" r="BC97"/>
  <c i="4" r="F35"/>
  <c i="1" r="AZ98"/>
  <c i="5" r="F37"/>
  <c i="1" r="BB99"/>
  <c i="2" r="F36"/>
  <c i="1" r="BC95"/>
  <c i="3" r="F35"/>
  <c i="1" r="AZ97"/>
  <c i="4" r="F39"/>
  <c i="1" r="BD98"/>
  <c i="5" r="F39"/>
  <c i="1" r="BD99"/>
  <c i="2" r="F33"/>
  <c i="1" r="AZ95"/>
  <c i="2" r="F37"/>
  <c i="1" r="BD95"/>
  <c i="4" r="F38"/>
  <c i="1" r="BC98"/>
  <c i="5" r="F38"/>
  <c i="1" r="BC99"/>
  <c i="3" r="F39"/>
  <c i="1" r="BD97"/>
  <c i="4" r="J35"/>
  <c i="1" r="AV98"/>
  <c i="4" r="F37"/>
  <c i="1" r="BB98"/>
  <c i="5" r="F35"/>
  <c i="1" r="AZ99"/>
  <c i="2" r="F35"/>
  <c i="1" r="BB95"/>
  <c r="AS94"/>
  <c i="2" r="J33"/>
  <c i="1" r="AV95"/>
  <c i="3" r="J35"/>
  <c i="1" r="AV97"/>
  <c i="5" r="J35"/>
  <c i="1" r="AV99"/>
  <c i="3" r="F37"/>
  <c i="1" r="BB97"/>
  <c i="2" l="1" r="BK135"/>
  <c i="5" r="R137"/>
  <c i="3" r="T133"/>
  <c r="T132"/>
  <c r="P133"/>
  <c r="P132"/>
  <c i="1" r="AU97"/>
  <c i="2" r="P163"/>
  <c r="P134"/>
  <c i="1" r="AU95"/>
  <c i="5" r="T137"/>
  <c r="P137"/>
  <c i="1" r="AU99"/>
  <c i="3" r="R133"/>
  <c r="R132"/>
  <c i="2" r="R163"/>
  <c r="R134"/>
  <c i="3" r="BK133"/>
  <c r="J133"/>
  <c r="J99"/>
  <c i="4" r="T124"/>
  <c r="T123"/>
  <c r="P124"/>
  <c r="P123"/>
  <c i="1" r="AU98"/>
  <c i="2" r="T163"/>
  <c r="T134"/>
  <c r="J136"/>
  <c r="J98"/>
  <c r="BK163"/>
  <c r="J163"/>
  <c r="J104"/>
  <c i="3" r="J134"/>
  <c r="J100"/>
  <c i="4" r="BK124"/>
  <c r="BK123"/>
  <c r="J123"/>
  <c r="J98"/>
  <c i="5" r="BK137"/>
  <c r="J137"/>
  <c r="J98"/>
  <c i="1" r="BB96"/>
  <c r="AX96"/>
  <c i="2" r="F34"/>
  <c i="1" r="BA95"/>
  <c r="AZ96"/>
  <c r="AV96"/>
  <c r="BC96"/>
  <c r="AY96"/>
  <c i="3" r="J36"/>
  <c i="1" r="AW97"/>
  <c r="AT97"/>
  <c i="5" r="J36"/>
  <c i="1" r="AW99"/>
  <c r="AT99"/>
  <c r="BD96"/>
  <c i="2" r="J34"/>
  <c i="1" r="AW95"/>
  <c r="AT95"/>
  <c i="5" r="F36"/>
  <c i="1" r="BA99"/>
  <c i="4" r="F36"/>
  <c i="1" r="BA98"/>
  <c i="3" r="F36"/>
  <c i="1" r="BA97"/>
  <c i="4" r="J36"/>
  <c i="1" r="AW98"/>
  <c r="AT98"/>
  <c i="2" l="1" r="BK134"/>
  <c r="J134"/>
  <c r="J96"/>
  <c r="J135"/>
  <c r="J97"/>
  <c i="4" r="J124"/>
  <c r="J99"/>
  <c i="3" r="BK132"/>
  <c r="J132"/>
  <c r="J98"/>
  <c i="1" r="BC94"/>
  <c r="W32"/>
  <c r="AZ94"/>
  <c r="AV94"/>
  <c r="AK29"/>
  <c r="BD94"/>
  <c r="W33"/>
  <c r="BB94"/>
  <c r="AX94"/>
  <c r="BA96"/>
  <c r="AW96"/>
  <c r="AT96"/>
  <c i="5" r="J32"/>
  <c i="1" r="AG99"/>
  <c r="AN99"/>
  <c i="4" r="J32"/>
  <c i="1" r="AG98"/>
  <c r="AN98"/>
  <c r="AU96"/>
  <c i="4" l="1" r="J41"/>
  <c i="5" r="J41"/>
  <c i="1" r="BA94"/>
  <c r="W30"/>
  <c r="AU94"/>
  <c r="W31"/>
  <c i="2" r="J30"/>
  <c i="1" r="AG95"/>
  <c r="AN95"/>
  <c r="AY94"/>
  <c r="W29"/>
  <c i="3" r="J32"/>
  <c i="1" r="AG97"/>
  <c r="AN97"/>
  <c i="3" l="1" r="J41"/>
  <c i="2" r="J39"/>
  <c i="1" r="AW94"/>
  <c r="AK30"/>
  <c r="AG96"/>
  <c r="AN96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<sst xmlns="http://schemas.openxmlformats.org/spreadsheetml/2006/main">
  <si>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</si>
  <si>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</si>
  <si>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</si>
  <si>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</si>
  <si>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</si>
  <si>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{ba1538f7-a73e-464c-9875-43ec9200c959}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</si>
  <si>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</si>
  <si>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</si>
  <si>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</si>
  <si>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</si>
  <si>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</si>
  <si>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</si>
  <si>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</si>
  <si>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</si>
  <si>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</si>
  <si>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</si>
  <si>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</si>
  <si>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PLYNOVÁ KOTELNA PRO BYTOVÝ DŮM - Na Pláni č.p. 1347, Ústí nad Orlicí</t>
  </si>
  <si>
    <t>KSO:</t>
  </si>
  <si>
    <t>CC-CZ:</t>
  </si>
  <si>
    <t>Místo:</t>
  </si>
  <si>
    <t>Na Pláni č.p. 1347, Ústí nad Orlicí</t>
  </si>
  <si>
    <t>Datum:</t>
  </si>
  <si>
    <t>19. 3. 2020</t>
  </si>
  <si>
    <t>Zadavatel:</t>
  </si>
  <si>
    <t>IČ:</t>
  </si>
  <si>
    <t>Společenství vlastníků Na Pláni č.p. 1347</t>
  </si>
  <si>
    <t>DIČ:</t>
  </si>
  <si>
    <t>Uchazeč:</t>
  </si>
  <si>
    <t>Vyplň údaj</t>
  </si>
  <si>
    <t>Projektant:</t>
  </si>
  <si>
    <t>601 45 277</t>
  </si>
  <si>
    <t>Jiří Kamenický, Na špici 211, 561 17 Dlouhá Třebov</t>
  </si>
  <si>
    <t>CZ6912163676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</si>
  <si>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</si>
  <si>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</si>
  <si>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</si>
  <si>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</si>
  <si>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</si>
  <si>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</si>
  <si>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</si>
  <si>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</si>
  <si>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</si>
  <si>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</si>
  <si>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</si>
  <si>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</si>
  <si>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</si>
  <si>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</si>
  <si>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</si>
  <si>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</si>
  <si>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</si>
  <si>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</si>
  <si>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</si>
  <si>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</si>
  <si>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</si>
  <si>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</si>
  <si>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</si>
  <si>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</si>
  <si>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</si>
  <si>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</si>
  <si>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</si>
  <si>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</si>
  <si>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</si>
  <si>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</si>
  <si>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</si>
  <si>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</si>
  <si>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</si>
  <si>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</si>
  <si>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</si>
  <si>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</si>
  <si>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</si>
  <si>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</si>
  <si>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</si>
  <si>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</si>
  <si>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</si>
  <si>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</si>
  <si>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</si>
  <si>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</si>
  <si>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</si>
  <si>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</si>
  <si>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</si>
  <si>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</si>
  <si>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</si>
  <si>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</si>
  <si>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</si>
  <si>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</si>
  <si>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</si>
  <si>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{59e6e89b-06a8-4c5a-b3fc-312db2b3fa7a}</t>
  </si>
  <si>
    <t>SO 02</t>
  </si>
  <si>
    <t>TECHNICKÁ ZAŘÍZENÍ</t>
  </si>
  <si>
    <t>{621573d2-995f-4494-9d2d-dc0677f30f24}</t>
  </si>
  <si>
    <t>D.1.4.1</t>
  </si>
  <si>
    <t>Vytápění a zdravotní technika</t>
  </si>
  <si>
    <t>Soupis</t>
  </si>
  <si>
    <t>2</t>
  </si>
  <si>
    <t>{9ca9937d-5474-44c6-9266-8926f30c6022}</t>
  </si>
  <si>
    <t>D.1.4.2</t>
  </si>
  <si>
    <t>PLYNOVÁ ZARÍZENÍ</t>
  </si>
  <si>
    <t>{726c87aa-669c-4dfe-92f7-46d4ee2180d5}</t>
  </si>
  <si>
    <t>D.1.4.3</t>
  </si>
  <si>
    <t>Elektroinstalace a měření a regulace</t>
  </si>
  <si>
    <t>{4156967b-3f3d-4792-85dd-bf24204d5e5f}</t>
  </si>
  <si>
    <t>KRYCÍ LIST SOUPISU PRACÍ</t>
  </si>
  <si>
    <t>Objekt:</t>
  </si>
  <si>
    <t>SO 01 - STAVEBNÍ ČÁST</t>
  </si>
  <si>
    <t>Ing. Vladimír Ent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</si>
  <si>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</si>
  <si>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</si>
  <si>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</si>
  <si>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</si>
  <si>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</si>
  <si>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</si>
  <si>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</si>
  <si>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</si>
  <si>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</si>
  <si>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</si>
  <si>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</si>
  <si>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</si>
  <si>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</si>
  <si>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</si>
  <si>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</si>
  <si>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</si>
  <si>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</si>
  <si>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</si>
  <si>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</si>
  <si>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</si>
  <si>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</si>
  <si>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</si>
  <si>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</si>
  <si>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</si>
  <si>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</si>
  <si>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</si>
  <si>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</si>
  <si>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</si>
  <si>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</si>
  <si>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</si>
  <si>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</si>
  <si>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</si>
  <si>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</si>
  <si>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</si>
  <si>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</si>
  <si>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</si>
  <si>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</si>
  <si>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</si>
  <si>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</si>
  <si>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</si>
  <si>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</si>
  <si>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174101101</t>
  </si>
  <si>
    <t>Zásyp jam, šachet rýh nebo kolem objektů sypaninou se zhutněním</t>
  </si>
  <si>
    <t>m3</t>
  </si>
  <si>
    <t>4</t>
  </si>
  <si>
    <t>781172316</t>
  </si>
  <si>
    <t>3</t>
  </si>
  <si>
    <t>Svislé a kompletní konstrukce</t>
  </si>
  <si>
    <t>342272205.XLA</t>
  </si>
  <si>
    <t>Příčka z tvárnic Ytong Obezdívka 50 na tenkovrstvou maltu tl 50 mm</t>
  </si>
  <si>
    <t>m2</t>
  </si>
  <si>
    <t>1061115792</t>
  </si>
  <si>
    <t>342272245</t>
  </si>
  <si>
    <t>Příčka z pórobetonových hladkých tvárnic na tenkovrstvou maltu tl 150 mm</t>
  </si>
  <si>
    <t>-338775093</t>
  </si>
  <si>
    <t>389841112</t>
  </si>
  <si>
    <t>Komín jednoprůduchový nerezový s izolovanými izostatickými vložkami s nehořlavou izolační rohoží, přisazený a kotvený ke stávajícímu zdivu, včetně založení na stěně na patních konzolách, vyložení do 570 mm, světlý průměr 18 cm; účinná výška 26,4m</t>
  </si>
  <si>
    <t>soubor</t>
  </si>
  <si>
    <t>-1756913950</t>
  </si>
  <si>
    <t>6</t>
  </si>
  <si>
    <t>Úpravy povrchů, podlahy a osazování výplní</t>
  </si>
  <si>
    <t>5</t>
  </si>
  <si>
    <t>612323111</t>
  </si>
  <si>
    <t>Vápenocementová omítka hladkých vnitřních stěn tloušťky do 5 mm nanášená ručně</t>
  </si>
  <si>
    <t>-1294380490</t>
  </si>
  <si>
    <t>631312131</t>
  </si>
  <si>
    <t>Doplnění dosavadních mazanin betonem prostým plochy do 4 m2 tloušťky přes 80 mm</t>
  </si>
  <si>
    <t>1921996524</t>
  </si>
  <si>
    <t>7</t>
  </si>
  <si>
    <t>632452421</t>
  </si>
  <si>
    <t>Doplnění cementového potěru hlazeného pl do 4 m2 tl do 20 mm</t>
  </si>
  <si>
    <t>648293455</t>
  </si>
  <si>
    <t>8</t>
  </si>
  <si>
    <t>642942111</t>
  </si>
  <si>
    <t>Osazování zárubní nebo rámů dveřních kovových do 2,5 m2 na MC</t>
  </si>
  <si>
    <t>kus</t>
  </si>
  <si>
    <t>336217954</t>
  </si>
  <si>
    <t>9</t>
  </si>
  <si>
    <t>M</t>
  </si>
  <si>
    <t>55331414</t>
  </si>
  <si>
    <t>zárubeň ocelová pro běžné zdění a porobeton protipožární 150 levá/pravá 800</t>
  </si>
  <si>
    <t>-2133703031</t>
  </si>
  <si>
    <t>Ostatní konstrukce a práce, bourání</t>
  </si>
  <si>
    <t>10</t>
  </si>
  <si>
    <t>965043431</t>
  </si>
  <si>
    <t>Bourání podkladů pod dlažby betonových s potěrem nebo teracem tl do 150 mm pl do 4 m2</t>
  </si>
  <si>
    <t>893772775</t>
  </si>
  <si>
    <t>11</t>
  </si>
  <si>
    <t>965049112</t>
  </si>
  <si>
    <t>Příplatek k bourání betonových mazanin za bourání mazanin se svařovanou sítí tl přes 100 mm</t>
  </si>
  <si>
    <t>-97451287</t>
  </si>
  <si>
    <t>12</t>
  </si>
  <si>
    <t>965082941</t>
  </si>
  <si>
    <t>Odstranění násypů pod podlahami tl přes 200 mm</t>
  </si>
  <si>
    <t>-1687353809</t>
  </si>
  <si>
    <t>13</t>
  </si>
  <si>
    <t>977151114</t>
  </si>
  <si>
    <t>Jádrové vrty diamantovými korunkami do D 60 mm do stavebních materiálů</t>
  </si>
  <si>
    <t>m</t>
  </si>
  <si>
    <t>-1308850355</t>
  </si>
  <si>
    <t>14</t>
  </si>
  <si>
    <t>977151125</t>
  </si>
  <si>
    <t>Jádrové vrty diamantovými korunkami do D 200 mm do stavebních materiálů</t>
  </si>
  <si>
    <t>546204678</t>
  </si>
  <si>
    <t>977151127</t>
  </si>
  <si>
    <t>Jádrové vrty diamantovými korunkami do D 250 mm do stavebních materiálů</t>
  </si>
  <si>
    <t>881611120</t>
  </si>
  <si>
    <t>16</t>
  </si>
  <si>
    <t>977151128</t>
  </si>
  <si>
    <t>Provedení prostupu komínové roury střechou</t>
  </si>
  <si>
    <t>1187162615</t>
  </si>
  <si>
    <t>17</t>
  </si>
  <si>
    <t>977151129</t>
  </si>
  <si>
    <t>Pilíř pro MaR plynu 1500/400/1200 betonový stavebnicový včetně základu a zemních prací</t>
  </si>
  <si>
    <t>-964009562</t>
  </si>
  <si>
    <t>997</t>
  </si>
  <si>
    <t>Přesun sutě</t>
  </si>
  <si>
    <t>18</t>
  </si>
  <si>
    <t>997006512</t>
  </si>
  <si>
    <t>Vodorovné doprava suti s naložením a složením na skládku do 1 km</t>
  </si>
  <si>
    <t>t</t>
  </si>
  <si>
    <t>-543017833</t>
  </si>
  <si>
    <t>19</t>
  </si>
  <si>
    <t>997013211</t>
  </si>
  <si>
    <t>Vnitrostaveništní doprava suti a vybouraných hmot pro budovy v do 6 m ručně</t>
  </si>
  <si>
    <t>1583759113</t>
  </si>
  <si>
    <t>20</t>
  </si>
  <si>
    <t>997013809</t>
  </si>
  <si>
    <t>Poplatek za uložení na skládce (skládkovné) stavebního odpadu ze směsí nebo oddělených frakcí betonu, cihel a keramických výrobků kód odpadu 170 107</t>
  </si>
  <si>
    <t>1060096</t>
  </si>
  <si>
    <t>998</t>
  </si>
  <si>
    <t>Přesun hmot</t>
  </si>
  <si>
    <t>998014021</t>
  </si>
  <si>
    <t>Přesun hmot pro budovy vícepodlažní v do 18 m z betonových dílců s nezděným pláštěm</t>
  </si>
  <si>
    <t>-1511581857</t>
  </si>
  <si>
    <t>PSV</t>
  </si>
  <si>
    <t>Práce a dodávky PSV</t>
  </si>
  <si>
    <t>711</t>
  </si>
  <si>
    <t>Izolace proti vodě, vlhkosti a plynům</t>
  </si>
  <si>
    <t>22</t>
  </si>
  <si>
    <t>711441559</t>
  </si>
  <si>
    <t>Provedení izolace proti tlakové vodě vodorovné přitavením pásu NAIP</t>
  </si>
  <si>
    <t>-1713508895</t>
  </si>
  <si>
    <t>23</t>
  </si>
  <si>
    <t>62832000</t>
  </si>
  <si>
    <t>pás asfaltový natavitelný oxidovaný tl. 3,0mm typu V60 S30 s vložkou ze skleněné rohože, s jemnozrnným minerálním posypem</t>
  </si>
  <si>
    <t>32</t>
  </si>
  <si>
    <t>195946148</t>
  </si>
  <si>
    <t>24</t>
  </si>
  <si>
    <t>998711101</t>
  </si>
  <si>
    <t>Přesun hmot tonážní pro izolace proti vodě, vlhkosti a plynům v objektech výšky do 6 m</t>
  </si>
  <si>
    <t>-865341745</t>
  </si>
  <si>
    <t>713</t>
  </si>
  <si>
    <t>Izolace tepelné</t>
  </si>
  <si>
    <t>25</t>
  </si>
  <si>
    <t>713110851</t>
  </si>
  <si>
    <t>Odstranění tepelné izolace stropů lepené z polystyrenu suchého tl do 100 mm</t>
  </si>
  <si>
    <t>-524367768</t>
  </si>
  <si>
    <t>721</t>
  </si>
  <si>
    <t>Zdravotechnika - vnitřní kanalizace</t>
  </si>
  <si>
    <t>26</t>
  </si>
  <si>
    <t>721140906</t>
  </si>
  <si>
    <t>Potrubí litinové vsazení odbočky DN 125</t>
  </si>
  <si>
    <t>547922462</t>
  </si>
  <si>
    <t>27</t>
  </si>
  <si>
    <t>721174045</t>
  </si>
  <si>
    <t>Potrubí kanalizační z PP připojovací systém HT DN 100</t>
  </si>
  <si>
    <t>-1465496153</t>
  </si>
  <si>
    <t>28</t>
  </si>
  <si>
    <t>721211511</t>
  </si>
  <si>
    <t>Vpusť sklepní s vodorovným odtokem a izolační přírubou DN 75/110 mřížka plast 138x138</t>
  </si>
  <si>
    <t>-277583291</t>
  </si>
  <si>
    <t>29</t>
  </si>
  <si>
    <t>721290111</t>
  </si>
  <si>
    <t>Zkouška těsnosti potrubí kanalizace vodou do DN 125</t>
  </si>
  <si>
    <t>-2034763465</t>
  </si>
  <si>
    <t>30</t>
  </si>
  <si>
    <t>998721101</t>
  </si>
  <si>
    <t>Přesun hmot tonážní pro vnitřní kanalizace v objektech v do 6 m</t>
  </si>
  <si>
    <t>-495550862</t>
  </si>
  <si>
    <t>751</t>
  </si>
  <si>
    <t>Vzduchotechnika</t>
  </si>
  <si>
    <t>31</t>
  </si>
  <si>
    <t>751398012</t>
  </si>
  <si>
    <t>Mtž větrací mřížky na kruhové potrubí D do 200 mm</t>
  </si>
  <si>
    <t>-1809144942</t>
  </si>
  <si>
    <t>56245644</t>
  </si>
  <si>
    <t>mřížka větrací kruhová plast se síťovinou 125mm</t>
  </si>
  <si>
    <t>1007094168</t>
  </si>
  <si>
    <t>33</t>
  </si>
  <si>
    <t>56245640</t>
  </si>
  <si>
    <t>mřížka větrací kruhová plast se síťovinou 160mm</t>
  </si>
  <si>
    <t>2104673174</t>
  </si>
  <si>
    <t>34</t>
  </si>
  <si>
    <t>56245605</t>
  </si>
  <si>
    <t>mřížka větrací hranatá plast se žaluzií 200x200mm</t>
  </si>
  <si>
    <t>1537088904</t>
  </si>
  <si>
    <t>763</t>
  </si>
  <si>
    <t>Konstrukce suché výstavby</t>
  </si>
  <si>
    <t>35</t>
  </si>
  <si>
    <t>763111311</t>
  </si>
  <si>
    <t>SDK příčka tl 75 mm profil CW+UW 50 desky 1xA 12,5 TI 50 mm EI 30 Rw 45 dB</t>
  </si>
  <si>
    <t>542466577</t>
  </si>
  <si>
    <t>36</t>
  </si>
  <si>
    <t>763111714</t>
  </si>
  <si>
    <t>SDK příčka zalomení</t>
  </si>
  <si>
    <t>1947158596</t>
  </si>
  <si>
    <t>37</t>
  </si>
  <si>
    <t>763111717</t>
  </si>
  <si>
    <t>SDK příčka základní penetrační nátěr</t>
  </si>
  <si>
    <t>27658567</t>
  </si>
  <si>
    <t>38</t>
  </si>
  <si>
    <t>763111724</t>
  </si>
  <si>
    <t>SDK příčka páska k vyztužení různých úhlů</t>
  </si>
  <si>
    <t>-663617724</t>
  </si>
  <si>
    <t>39</t>
  </si>
  <si>
    <t>763164657</t>
  </si>
  <si>
    <t>SDK obklad kovových kcí tvaru U š přes 1,2 m desky 2xDF 12,5; EI 30</t>
  </si>
  <si>
    <t>1056205778</t>
  </si>
  <si>
    <t>40</t>
  </si>
  <si>
    <t>763172311</t>
  </si>
  <si>
    <t>Montáž revizních dvířek SDK kcí vel. 200x200 mm</t>
  </si>
  <si>
    <t>-490025748</t>
  </si>
  <si>
    <t>41</t>
  </si>
  <si>
    <t>59030158</t>
  </si>
  <si>
    <t>klapka revizní protipožární pro stěny tl 12,5mm 200x200mm EI 30</t>
  </si>
  <si>
    <t>717452684</t>
  </si>
  <si>
    <t>42</t>
  </si>
  <si>
    <t>998763301</t>
  </si>
  <si>
    <t>Přesun hmot tonážní pro sádrokartonové konstrukce v objektech v do 6 m</t>
  </si>
  <si>
    <t>-933633212</t>
  </si>
  <si>
    <t>766</t>
  </si>
  <si>
    <t>Konstrukce truhlářské</t>
  </si>
  <si>
    <t>43</t>
  </si>
  <si>
    <t>766660729</t>
  </si>
  <si>
    <t>Montáž dveřního interiérového kování - štítku s klikou</t>
  </si>
  <si>
    <t>1122425462</t>
  </si>
  <si>
    <t>44</t>
  </si>
  <si>
    <t>54914622</t>
  </si>
  <si>
    <t>kování dveřní vrchní klika včetně štítu a montážního materiálu BB 72 matný nikl</t>
  </si>
  <si>
    <t>-2014806099</t>
  </si>
  <si>
    <t>45</t>
  </si>
  <si>
    <t>54964110</t>
  </si>
  <si>
    <t>vložka zámková cylindrická oboustranná</t>
  </si>
  <si>
    <t>-835018710</t>
  </si>
  <si>
    <t>46</t>
  </si>
  <si>
    <t>998766101</t>
  </si>
  <si>
    <t>Přesun hmot tonážní pro konstrukce truhlářské v objektech v do 6 m</t>
  </si>
  <si>
    <t>-857814717</t>
  </si>
  <si>
    <t>767</t>
  </si>
  <si>
    <t>Konstrukce zámečnické</t>
  </si>
  <si>
    <t>47</t>
  </si>
  <si>
    <t>767646510</t>
  </si>
  <si>
    <t>Montáž dveří protipožárního uzávěru jednokřídlového</t>
  </si>
  <si>
    <t>-1525350853</t>
  </si>
  <si>
    <t>48</t>
  </si>
  <si>
    <t>55341168</t>
  </si>
  <si>
    <t>dveře ocelové protipožární EW 30 D1 rohová zárubeň 1křídlé 800x1970mm nástřik RAL, zámek</t>
  </si>
  <si>
    <t>-488594182</t>
  </si>
  <si>
    <t>49</t>
  </si>
  <si>
    <t>767649191</t>
  </si>
  <si>
    <t>Montáž dveří - samozavírače hydraulického</t>
  </si>
  <si>
    <t>-315828453</t>
  </si>
  <si>
    <t>50</t>
  </si>
  <si>
    <t>54917260</t>
  </si>
  <si>
    <t>samozavírač dveří hydraulický K214 č.13 zlatá bronz</t>
  </si>
  <si>
    <t>1234885450</t>
  </si>
  <si>
    <t>51</t>
  </si>
  <si>
    <t>998767101</t>
  </si>
  <si>
    <t>Přesun hmot tonážní pro zámečnické konstrukce v objektech v do 6 m</t>
  </si>
  <si>
    <t>-1936648930</t>
  </si>
  <si>
    <t>783</t>
  </si>
  <si>
    <t>Dokončovací práce - nátěry</t>
  </si>
  <si>
    <t>52</t>
  </si>
  <si>
    <t>783314101</t>
  </si>
  <si>
    <t>Základní jednonásobný syntetický nátěr zámečnických konstrukcí</t>
  </si>
  <si>
    <t>68090994</t>
  </si>
  <si>
    <t>53</t>
  </si>
  <si>
    <t>783317101</t>
  </si>
  <si>
    <t>Krycí jednonásobný syntetický standardní nátěr zámečnických konstrukcí</t>
  </si>
  <si>
    <t>609597850</t>
  </si>
  <si>
    <t>54</t>
  </si>
  <si>
    <t>783901453</t>
  </si>
  <si>
    <t>Vysátí betonových podlah před provedením nátěru</t>
  </si>
  <si>
    <t>-353155196</t>
  </si>
  <si>
    <t>55</t>
  </si>
  <si>
    <t>783913151</t>
  </si>
  <si>
    <t>Penetrační syntetický nátěr hladkých betonových podlah</t>
  </si>
  <si>
    <t>2069838823</t>
  </si>
  <si>
    <t>56</t>
  </si>
  <si>
    <t>783917151</t>
  </si>
  <si>
    <t>Krycí jednonásobný syntetický nátěr betonové podlahy</t>
  </si>
  <si>
    <t>344980560</t>
  </si>
  <si>
    <t>784</t>
  </si>
  <si>
    <t>Dokončovací práce - malby a tapety</t>
  </si>
  <si>
    <t>57</t>
  </si>
  <si>
    <t>784111001</t>
  </si>
  <si>
    <t>Oprášení (ometení ) podkladu v místnostech výšky do 3,80 m</t>
  </si>
  <si>
    <t>1751015568</t>
  </si>
  <si>
    <t>58</t>
  </si>
  <si>
    <t>784161311</t>
  </si>
  <si>
    <t>Lokální vyrovnání podkladu disperzní stěrkou plochy do 0,25 m2 v místnostech výšky do 3,80 m</t>
  </si>
  <si>
    <t>-1882060373</t>
  </si>
  <si>
    <t>59</t>
  </si>
  <si>
    <t>784211107</t>
  </si>
  <si>
    <t>Dvojnásobné bílé malby ze směsí za mokra výborně otěruvzdorných na schodišti výšky do 3,80 m</t>
  </si>
  <si>
    <t>-1828831133</t>
  </si>
  <si>
    <t>60</t>
  </si>
  <si>
    <t>784211121</t>
  </si>
  <si>
    <t>Dvojnásobné bílé malby ze směsí za mokra středně otěruvzdorných v místnostech výšky do 3,80 m</t>
  </si>
  <si>
    <t>1761531103</t>
  </si>
  <si>
    <t>787</t>
  </si>
  <si>
    <t>Dokončovací práce - zasklívání</t>
  </si>
  <si>
    <t>61</t>
  </si>
  <si>
    <t>787617318</t>
  </si>
  <si>
    <t>Zasklívání oken a dveří PUR plným bez UV ochrany tl 12 mm (výměna výplně oken)</t>
  </si>
  <si>
    <t>1646253235</t>
  </si>
  <si>
    <t>62</t>
  </si>
  <si>
    <t>998787101</t>
  </si>
  <si>
    <t>Přesun hmot tonážní pro zasklívání v objektech v do 6 m</t>
  </si>
  <si>
    <t>1699384569</t>
  </si>
  <si>
    <t>SO 02 - TECHNICKÁ ZAŘÍZENÍ</t>
  </si>
  <si>
    <t>Soupis:</t>
  </si>
  <si>
    <t>D.1.4.1 - Vytápění a zdravotní technika</t>
  </si>
  <si>
    <t>Jiří Kamenický</t>
  </si>
  <si>
    <t xml:space="preserve">    722 - Zdravotechnika - vnitřní vodovod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</si>
  <si>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</si>
  <si>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</si>
  <si>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</si>
  <si>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</si>
  <si>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</si>
  <si>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  101 - TOPNÁ ZKOUŠKA</t>
  </si>
  <si>
    <t>713410831</t>
  </si>
  <si>
    <t>Odstanění izolace tepelné potrubí pásy nebo rohožemi s AL fólií staženými drátem tl do 50 mm</t>
  </si>
  <si>
    <t>892478513</t>
  </si>
  <si>
    <t>713463211</t>
  </si>
  <si>
    <t>Montáž izolace tepelné potrubí potrubními pouzdry s Al fólií staženými Al páskou 1x D do 50 mm</t>
  </si>
  <si>
    <t>-1894883756</t>
  </si>
  <si>
    <t>713463212</t>
  </si>
  <si>
    <t>Montáž izolace tepelné potrubí potrubními pouzdry s Al fólií staženými Al páskou 1x D do 100 mm</t>
  </si>
  <si>
    <t>-1407359110</t>
  </si>
  <si>
    <t>713463213</t>
  </si>
  <si>
    <t>Montáž izolace tepelné potrubí potrubními pouzdry s Al fólií staženými Al páskou 1x D do 150 mm</t>
  </si>
  <si>
    <t>-718675701</t>
  </si>
  <si>
    <t>631431140</t>
  </si>
  <si>
    <t>pouzdro izolační potrubní s jednostrannou Al fólií max. 600/100 °C 49/40 mm</t>
  </si>
  <si>
    <t>1263647004</t>
  </si>
  <si>
    <t>631431150</t>
  </si>
  <si>
    <t>pouzdro izolační potrubní s jednostrannou Al fólií max. 600/100 °C 61/40 mm</t>
  </si>
  <si>
    <t>-1171289972</t>
  </si>
  <si>
    <t>631431770</t>
  </si>
  <si>
    <t>pouzdro izolační potrubní s jednostrannou Al fólií max. 600/100 °C 77/60 mm</t>
  </si>
  <si>
    <t>1421193065</t>
  </si>
  <si>
    <t>63142666</t>
  </si>
  <si>
    <t>rohož izolační z minerální vlny prošívaná na pletivu 80kg/m3 tl 40mm</t>
  </si>
  <si>
    <t>1058595813</t>
  </si>
  <si>
    <t>998713101</t>
  </si>
  <si>
    <t>Přesun hmot tonážní pro izolace tepelné v objektech v do 6 m</t>
  </si>
  <si>
    <t>2139815954</t>
  </si>
  <si>
    <t>1412402959</t>
  </si>
  <si>
    <t>721174043</t>
  </si>
  <si>
    <t>Potrubí kanalizační z PP připojovací DN 50</t>
  </si>
  <si>
    <t>460922860</t>
  </si>
  <si>
    <t>-605982902</t>
  </si>
  <si>
    <t>721194105</t>
  </si>
  <si>
    <t>Vyvedení a upevnění odpadních výpustek DN 50</t>
  </si>
  <si>
    <t>1967306108</t>
  </si>
  <si>
    <t>1524485949</t>
  </si>
  <si>
    <t>905110830</t>
  </si>
  <si>
    <t>268070599</t>
  </si>
  <si>
    <t>722</t>
  </si>
  <si>
    <t>Zdravotechnika - vnitřní vodovod</t>
  </si>
  <si>
    <t>722130236</t>
  </si>
  <si>
    <t>Potrubí vodovodní ocelové závitové pozinkované svařované běžné DN 50</t>
  </si>
  <si>
    <t>-341707565</t>
  </si>
  <si>
    <t>722174023.WVN</t>
  </si>
  <si>
    <t>Potrubí vodovodní plastové PPR EKOPLASTIK S2.5 svar polyfuze PN 20 D 25 x 4,2 mm</t>
  </si>
  <si>
    <t>1595313582</t>
  </si>
  <si>
    <t>722174026.WVN</t>
  </si>
  <si>
    <t>Potrubí vodovodní plastové PPR EKOPLASTIK S2.5 svar polyfuze PN 20 D 50 x 8,4 mm</t>
  </si>
  <si>
    <t>-786984043</t>
  </si>
  <si>
    <t>722174028.WVN</t>
  </si>
  <si>
    <t>Potrubí vodovodní plastové PPR EKOPLASTIK S2.5 svar polyfuze PN 20 D 75 x 12,5</t>
  </si>
  <si>
    <t>823031838</t>
  </si>
  <si>
    <t>722181221</t>
  </si>
  <si>
    <t>Ochrana vodovodního potrubí přilepenými termoizolačními trubicemi z PE tl do 9 mm DN do 22 mm</t>
  </si>
  <si>
    <t>1755006745</t>
  </si>
  <si>
    <t>722181233</t>
  </si>
  <si>
    <t>Ochrana vodovodního potrubí přilepenými termoizolačními trubicemi z PE tl do 13 mm DN do 63 mm</t>
  </si>
  <si>
    <t>-1223470195</t>
  </si>
  <si>
    <t>722224115</t>
  </si>
  <si>
    <t>Kohout plnicí nebo vypouštěcí G 1/2 PN 10 s jedním závitem</t>
  </si>
  <si>
    <t>422627692</t>
  </si>
  <si>
    <t>722224152</t>
  </si>
  <si>
    <t>Kulový kohout zahradní s vnějším závitem a páčkou PN 15, T 120 °C G 1/2 - 3/4"</t>
  </si>
  <si>
    <t>1369061386</t>
  </si>
  <si>
    <t>722231054</t>
  </si>
  <si>
    <t>Šoupátko mosazné G 5/4 PN 10 do 80°C s 2x vnitřním závitem</t>
  </si>
  <si>
    <t>1277767473</t>
  </si>
  <si>
    <t>722231056</t>
  </si>
  <si>
    <t>Šoupátko mosazné G 2 PN 10 do 80°C s 2x vnitřním závitem</t>
  </si>
  <si>
    <t>867266514</t>
  </si>
  <si>
    <t>722231073</t>
  </si>
  <si>
    <t>Ventil zpětný mosazný G 3/4 PN 10 do 110°C se dvěma závity</t>
  </si>
  <si>
    <t>232851652</t>
  </si>
  <si>
    <t>722231075</t>
  </si>
  <si>
    <t>Ventil zpětný mosazný G 5/4 PN 10 do 110°C se dvěma závity</t>
  </si>
  <si>
    <t>-1642589439</t>
  </si>
  <si>
    <t>722231077</t>
  </si>
  <si>
    <t>Ventil zpětný mosazný G 2 PN 10 do 110°C se dvěma závity</t>
  </si>
  <si>
    <t>16661214</t>
  </si>
  <si>
    <t>722231143</t>
  </si>
  <si>
    <t>Ventil závitový pojistný rohový G 1 6 bar</t>
  </si>
  <si>
    <t>1400845476</t>
  </si>
  <si>
    <t>722232044</t>
  </si>
  <si>
    <t>Kohout kulový přímý G 3/4 PN 42 do 185°C vnitřní závit</t>
  </si>
  <si>
    <t>-1306916548</t>
  </si>
  <si>
    <t>722232046</t>
  </si>
  <si>
    <t>Kohout kulový přímý G 5/4 PN 42 do 185°C vnitřní závit</t>
  </si>
  <si>
    <t>1732042382</t>
  </si>
  <si>
    <t>722232048</t>
  </si>
  <si>
    <t>Kohout kulový přímý G 2 PN 42 do 185°C vnitřní závit</t>
  </si>
  <si>
    <t>1791468917</t>
  </si>
  <si>
    <t>722234266</t>
  </si>
  <si>
    <t>Filtr mosazný G 5/4 PN 16 do 120°C s 2x vnitřním závitem</t>
  </si>
  <si>
    <t>-823090983</t>
  </si>
  <si>
    <t>722262223</t>
  </si>
  <si>
    <t>Vodoměr závitový jednovtokový suchoběžný do 30 °C G 3/4 x 130 mm Qn 1,5 m3/s horizontální</t>
  </si>
  <si>
    <t>-1547999155</t>
  </si>
  <si>
    <t>722262302x</t>
  </si>
  <si>
    <t xml:space="preserve">Vodoměr závitový vícevtokový mokroběžný do 30 °C 6/4"x300mm,Qn=10 </t>
  </si>
  <si>
    <t>2073254096</t>
  </si>
  <si>
    <t>722290226</t>
  </si>
  <si>
    <t>Zkouška těsnosti vodovodního potrubí závitového do DN 50</t>
  </si>
  <si>
    <t>174056010</t>
  </si>
  <si>
    <t>722xxx10.1</t>
  </si>
  <si>
    <t>Jednoduchý kabinetový změkčovací filtr obj.č. SMKME-20BNT</t>
  </si>
  <si>
    <t>173561394</t>
  </si>
  <si>
    <t>722xxx11.1</t>
  </si>
  <si>
    <t>Mechanický předfiltr FWS MS31, napojení 1“, ruční odkalovací ventil, Aquina</t>
  </si>
  <si>
    <t>-2046395943</t>
  </si>
  <si>
    <t>722xxx14</t>
  </si>
  <si>
    <t>Chemie na prvotní spuštění, 25 kg regenerační sůl, balení 25 kg, cena za balení 155,- Kč</t>
  </si>
  <si>
    <t>-498148178</t>
  </si>
  <si>
    <t>722xxx21</t>
  </si>
  <si>
    <t>Systémový oddělovač K 20, napojeni .", odd.leni pitne vody od uzav.eneho sys. dle DIN EN 1717, obj.č. AQ-20017</t>
  </si>
  <si>
    <t>2051226533</t>
  </si>
  <si>
    <t>722xxx22</t>
  </si>
  <si>
    <t>Instalační armatury pro snadnou montáž změkčovacího filtru, 2 x nerezové napojovací hadice 600 mm, 1 x montážní blok se zkušebním ventilem a obtokem</t>
  </si>
  <si>
    <t>-1369328061</t>
  </si>
  <si>
    <t>722xxx23</t>
  </si>
  <si>
    <t>Sestavení a montáž výše uvedených komponetentů pro úpravu vody Aquina</t>
  </si>
  <si>
    <t>-603344423</t>
  </si>
  <si>
    <t>722xxx24</t>
  </si>
  <si>
    <t>Odborné uvedení úpravny vody do provozu, proškolení obsluhy</t>
  </si>
  <si>
    <t>-759187813</t>
  </si>
  <si>
    <t>7344211021</t>
  </si>
  <si>
    <t>Tlakoměr s pevným stonkem a zpětnou klapkou tlak 0-1,6 bar průměr 63 mm spodní připojení</t>
  </si>
  <si>
    <t>1356599820</t>
  </si>
  <si>
    <t>998722101</t>
  </si>
  <si>
    <t>Přesun hmot tonážní tonážní pro vnitřní vodovod v objektech v do 6 m</t>
  </si>
  <si>
    <t>-378703327</t>
  </si>
  <si>
    <t>724</t>
  </si>
  <si>
    <t>Zdravotechnika - strojní vybavení</t>
  </si>
  <si>
    <t>426112660</t>
  </si>
  <si>
    <t>Cirrkulační čerpadlo Wilo TOP-Z 30/7 230 V</t>
  </si>
  <si>
    <t>2126920609</t>
  </si>
  <si>
    <t>72414910xx01</t>
  </si>
  <si>
    <t>Montáž čerpadla vodovodního cirkulačního DN 32</t>
  </si>
  <si>
    <t>-1114890051</t>
  </si>
  <si>
    <t>731</t>
  </si>
  <si>
    <t>Ústřední vytápění - kotelny</t>
  </si>
  <si>
    <t>731139620</t>
  </si>
  <si>
    <t>Montáž kotle litinového stacionárního na kapalná nebo plynná paliva o výkonu do 80 kW</t>
  </si>
  <si>
    <t>-710182090</t>
  </si>
  <si>
    <t>731341140</t>
  </si>
  <si>
    <t>Hadice napouštěcí pryžové D 20/28</t>
  </si>
  <si>
    <t>64</t>
  </si>
  <si>
    <t>1405622531</t>
  </si>
  <si>
    <t>731xxx01</t>
  </si>
  <si>
    <t xml:space="preserve">Plynový kondenzační stacionární kotel Hoval UltraGas(70), 4 bary, vč. TopTronicE, nerezová spalovací komora, JMENOVITÝ VÝKON 1 KOTLE PŘI TEPLOTNÍM SPÁDU 40/30°C:  13.6 - 69.9 kW.</t>
  </si>
  <si>
    <t>128</t>
  </si>
  <si>
    <t>-395571394</t>
  </si>
  <si>
    <t>731xxx03</t>
  </si>
  <si>
    <t>Pojistná sada DN 20 - 1 isolovaná (Poj.ventil 4 bar, odvzušňovač, manometr)</t>
  </si>
  <si>
    <t>519129115</t>
  </si>
  <si>
    <t>731xxx05</t>
  </si>
  <si>
    <t xml:space="preserve">Neutralizační box 6012553 - Příslušenství - dodat s kotlem </t>
  </si>
  <si>
    <t>2088515330</t>
  </si>
  <si>
    <t>731xxx06</t>
  </si>
  <si>
    <t>Regulace - modul pro rozšíření - 2-TTE sada GLT Modul 0-10V</t>
  </si>
  <si>
    <t>-997031213</t>
  </si>
  <si>
    <t>731xxx21</t>
  </si>
  <si>
    <t>Odvod spalin - montáž plastového kaskádního systému kouřovodů v kotelně až po napojení na nerezový třívrstvý komín, včetně instalace tlumiče hluku. Miontáž komínu je součástí stavebního rozpočtu.</t>
  </si>
  <si>
    <t>144909510</t>
  </si>
  <si>
    <t>731xxx22</t>
  </si>
  <si>
    <t>Přívod spalovacího vzuduch - montáž potrubí sání do kotlů z venkovního prostoru, včetně instalace tlumiče hluku.</t>
  </si>
  <si>
    <t>828358067</t>
  </si>
  <si>
    <t xml:space="preserve"> 731xxx24</t>
  </si>
  <si>
    <t xml:space="preserve">Odvod spalin a přívodu spalovacího vzuduch -  Komponenty kouřovodu a sání (bez komínu - součást stav.rozpočtu) -  Almeva číslo OH20286</t>
  </si>
  <si>
    <t>256</t>
  </si>
  <si>
    <t>1316723021</t>
  </si>
  <si>
    <t>P</t>
  </si>
  <si>
    <t xml:space="preserve">Poznámka k položce:_x000d_
Cenová kalkulace spalinového systému Almeva číslo OH20286			_x000d_
Kouřovod:			_x000d_
LPKL09	LIL kotlová redukce (na DN110/160)	100 / 150	                2_x000d_
LPZTL1	LIL T-kus pro přívod vzduchu	110/160	                                2_x000d_
PPKT18	Revizní T-kus s měřícím otvorem (redukovaný)	110*/160	1_x000d_
PPRM56	Trubka s hrdlem 0,5m	160	1_x000d_
PPTE16	Trubkový díl s 87° odbočkou	160/110	1_x000d_
PPRTA6	Revizní T-kus s odtokem	160	1_x000d_
ZULJ40	Sifon Long John (pro přetlak) vývod 40mm	40	1_x000d_
ZUWK01	Hadice pro odvod kondenzátu 1bm	0	3_x000d_
PPRB96	Revizní koleno 87°	160	1_x000d_
PPRM16	Trubka s hrdlem 1m	160	1_x000d_
PPRM56	Trubka s hrdlem 0,5m	160	1_x000d_
PPSB46	Koleno 45°	160	1_x000d_
PPRM56	Trubka s hrdlem 0,5m	160	1_x000d_
PPSB46	Koleno 45°	160	1_x000d_
PPRTD6	Revizní T-kus	160	1_x000d_
PPRM06	Trubka s hrdlem 0,25m	160	1_x000d_
_x000d_
Sání:			_x000d_
PPDM01	Hrdlo-hrdlo (pro sání)	110	2_x000d_
PPRM01	Trubka s hrdlem 0,25m	110	2_x000d_
PPSB91	Koleno 87°	110	2_x000d_
PPRM51	Trubka s hrdlem 0,5m	110	2_x000d_
PPKT13	Revizní T-kus s měřícím otvorem (redukovaný)	110*/125	1_x000d_
PPRM52	Trubka s hrdlem 0,5m	125	1_x000d_
PPTE12	Trubkový díl s 87° odbočkou	125/110	1_x000d_
PPRM52	Trubka s hrdlem 0,5m	125	1_x000d_
PPSB92	Koleno 87°	125	1_x000d_
IVERM113	Rovný díl 950mm EW/130		4_x000d_
IVEMDE13	Těsnění Silikon  /130		4_x000d_
IVEKLH13	Spona EW/130		4_x000d_
_x000d_
2 x tlumič hluku :			_x000d_
ASD-B15	Tlumič hluku, útlum 15 dB	DN 160	1_x000d_
ASD-B15	Tlumič hluku, útlum 15 dB	DN 130	1_x000d_
IVEKK125130	Centrická redukce EW/125/130		1_x000d_
IVEKLH13	Spona EW/130		1_x000d_
IVEMDE13	Těsnění Silikon  /130		1_x000d_
</t>
  </si>
  <si>
    <t xml:space="preserve"> 731xxx40</t>
  </si>
  <si>
    <t xml:space="preserve">Protivibrační podložky pod nohy kotlů -sestavení z - 4x křížem  rýhovaná guma např CM3618 (VEGUM) 15x15cm + plechová destička 15x15 cm</t>
  </si>
  <si>
    <t>1578261502</t>
  </si>
  <si>
    <t>731xxx60</t>
  </si>
  <si>
    <t>Revize spalinové cesty</t>
  </si>
  <si>
    <t>-898078925</t>
  </si>
  <si>
    <t>731xxx70</t>
  </si>
  <si>
    <t>Odborná prohlídka kotelny dle vyhl. 91/93 Sb.</t>
  </si>
  <si>
    <t>1050757970</t>
  </si>
  <si>
    <t>731xxx71</t>
  </si>
  <si>
    <t>Přejímka kotelny v režimu VOP Tepvos a ČSN 07 0705</t>
  </si>
  <si>
    <t>-1244840473</t>
  </si>
  <si>
    <t>731xxx72</t>
  </si>
  <si>
    <t xml:space="preserve">Individuelní zkoušky, komplexní zkoušky, garanční zkoušky, zkušební provoz </t>
  </si>
  <si>
    <t>1064631230</t>
  </si>
  <si>
    <t>63</t>
  </si>
  <si>
    <t>731xxx73</t>
  </si>
  <si>
    <t>Místní provozní řád dle vyhl. 91/93 Sb., NV 201/05 Sb., ČSN 070703, 386405</t>
  </si>
  <si>
    <t>455508056</t>
  </si>
  <si>
    <t>731xxx74</t>
  </si>
  <si>
    <t xml:space="preserve">Revizní knihy plynových spotřebičů a rozvodu plynu dle TDG 919 01, ČSN EN 1775, ČSN 07 0703, vyhl. 91/93 Sb. </t>
  </si>
  <si>
    <t>-1332081175</t>
  </si>
  <si>
    <t>65</t>
  </si>
  <si>
    <t>731xxx75</t>
  </si>
  <si>
    <t>Vybavení kotelny dle ČSN 07 0703 (Přenosný hasící přístroj CO2 s hasící schpoností min. 55B - 2kusy, pěnostvorný prostředek nebo vhodný detektor pro kontrolu spojů, lékárnička pro první pomoc, batriová svítilna, detektor na oxid uhličitý)</t>
  </si>
  <si>
    <t>-1933231791</t>
  </si>
  <si>
    <t>66</t>
  </si>
  <si>
    <t>731xxx81</t>
  </si>
  <si>
    <t>Měření emisí</t>
  </si>
  <si>
    <t>1840619445</t>
  </si>
  <si>
    <t>67</t>
  </si>
  <si>
    <t>998731101</t>
  </si>
  <si>
    <t>Přesun hmot tonážní pro kotelny v objektech v do 6 m</t>
  </si>
  <si>
    <t>1351753748</t>
  </si>
  <si>
    <t>732</t>
  </si>
  <si>
    <t>Ústřední vytápění - strojovny</t>
  </si>
  <si>
    <t>68</t>
  </si>
  <si>
    <t>732199100</t>
  </si>
  <si>
    <t>Montáž orientačních štítků</t>
  </si>
  <si>
    <t>-1175542866</t>
  </si>
  <si>
    <t>69</t>
  </si>
  <si>
    <t>732219315</t>
  </si>
  <si>
    <t>Montáž ohříváku vody stojatého PN 0,6/0,6,PN 1,6/0,6 o obsahu 1000 litrů</t>
  </si>
  <si>
    <t>-609895570</t>
  </si>
  <si>
    <t>70</t>
  </si>
  <si>
    <t>48437140.xx</t>
  </si>
  <si>
    <t>ohřívač vody zásobníkový OKC 500 NTR/HP objem 500 l, 6,4 m2</t>
  </si>
  <si>
    <t>-1109157219</t>
  </si>
  <si>
    <t>71</t>
  </si>
  <si>
    <t>732331617.RFX</t>
  </si>
  <si>
    <t>Nádoba tlaková expanzní s membránou Reflex NG závitové připojení PN 0,6 o objemu 80 l</t>
  </si>
  <si>
    <t>412644628</t>
  </si>
  <si>
    <t>72</t>
  </si>
  <si>
    <t>732331624.RFX280</t>
  </si>
  <si>
    <t>Nádoba tlaková expanzní s membránou Reflex slim - úzké provedení, závitové připojení PN 0,6 o objemu 280 l</t>
  </si>
  <si>
    <t>390328387</t>
  </si>
  <si>
    <t>73</t>
  </si>
  <si>
    <t>732331777</t>
  </si>
  <si>
    <t>Příslušenství k expanzním nádobám bezpečnostní uzávěr G 3/4 k měření tlaku</t>
  </si>
  <si>
    <t>-467526750</t>
  </si>
  <si>
    <t>74</t>
  </si>
  <si>
    <t>732429223</t>
  </si>
  <si>
    <t>Montáž čerpadla oběhového mokroběžného přírubového DN 40 jednodílné</t>
  </si>
  <si>
    <t>1719734245</t>
  </si>
  <si>
    <t>75</t>
  </si>
  <si>
    <t>WLO.2120646</t>
  </si>
  <si>
    <t>Yonos MAXO 40/0,5-8 PN6/10</t>
  </si>
  <si>
    <t>-74739462</t>
  </si>
  <si>
    <t>76</t>
  </si>
  <si>
    <t>WLO.2090454</t>
  </si>
  <si>
    <t>Stratos 40/1-8 PN6/10</t>
  </si>
  <si>
    <t>747350349</t>
  </si>
  <si>
    <t>77</t>
  </si>
  <si>
    <t>732xxx05</t>
  </si>
  <si>
    <t xml:space="preserve">Revize  tlakových nádob </t>
  </si>
  <si>
    <t>1901927716</t>
  </si>
  <si>
    <t>78</t>
  </si>
  <si>
    <t>998732101</t>
  </si>
  <si>
    <t>Přesun hmot tonážní pro strojovny v objektech v do 6 m</t>
  </si>
  <si>
    <t>1191950045</t>
  </si>
  <si>
    <t>733</t>
  </si>
  <si>
    <t>Ústřední vytápění - potrubí</t>
  </si>
  <si>
    <t>79</t>
  </si>
  <si>
    <t>733111113</t>
  </si>
  <si>
    <t>Potrubí ocelové závitové bezešvé běžné v kotelnách nebo strojovnách DN 15</t>
  </si>
  <si>
    <t>1913119242</t>
  </si>
  <si>
    <t>80</t>
  </si>
  <si>
    <t>733111114</t>
  </si>
  <si>
    <t>Potrubí ocelové závitové bezešvé běžné v kotelnách nebo strojovnách DN 20</t>
  </si>
  <si>
    <t>78845863</t>
  </si>
  <si>
    <t>81</t>
  </si>
  <si>
    <t>733111115</t>
  </si>
  <si>
    <t>Potrubí ocelové závitové bezešvé běžné v kotelnách nebo strojovnách DN 25</t>
  </si>
  <si>
    <t>-1168931067</t>
  </si>
  <si>
    <t>82</t>
  </si>
  <si>
    <t>733111116</t>
  </si>
  <si>
    <t>Potrubí ocelové závitové bezešvé běžné v kotelnách nebo strojovnách DN 32</t>
  </si>
  <si>
    <t>1504569767</t>
  </si>
  <si>
    <t>83</t>
  </si>
  <si>
    <t>733111117</t>
  </si>
  <si>
    <t>Potrubí ocelové závitové bezešvé běžné v kotelnách nebo strojovnách DN 40</t>
  </si>
  <si>
    <t>-1423035112</t>
  </si>
  <si>
    <t>84</t>
  </si>
  <si>
    <t>733111118</t>
  </si>
  <si>
    <t>Potrubí ocelové závitové bezešvé běžné v kotelnách nebo strojovnách DN 50</t>
  </si>
  <si>
    <t>-1040737923</t>
  </si>
  <si>
    <t>85</t>
  </si>
  <si>
    <t>733120826</t>
  </si>
  <si>
    <t>Demontáž potrubí ocelového hladkého do D 89</t>
  </si>
  <si>
    <t>39240122</t>
  </si>
  <si>
    <t>86</t>
  </si>
  <si>
    <t>733121224</t>
  </si>
  <si>
    <t>Potrubí ocelové hladké bezešvé v kotelnách nebo strojovnách D 76x3,6</t>
  </si>
  <si>
    <t>-1082428515</t>
  </si>
  <si>
    <t>87</t>
  </si>
  <si>
    <t>733141103</t>
  </si>
  <si>
    <t>Odvzdušňovací nádoba z trubek ocelových DN 65</t>
  </si>
  <si>
    <t>780017198</t>
  </si>
  <si>
    <t>88</t>
  </si>
  <si>
    <t>733190107</t>
  </si>
  <si>
    <t>Zkouška těsnosti potrubí ocelové závitové do DN 40</t>
  </si>
  <si>
    <t>1941690754</t>
  </si>
  <si>
    <t>89</t>
  </si>
  <si>
    <t>733190108</t>
  </si>
  <si>
    <t>Zkouška těsnosti potrubí ocelové závitové do DN 50</t>
  </si>
  <si>
    <t>-812193196</t>
  </si>
  <si>
    <t>90</t>
  </si>
  <si>
    <t>733190225</t>
  </si>
  <si>
    <t>Zkouška těsnosti potrubí ocelové hladké přes D 60,3x2,9 do D 89x5,0</t>
  </si>
  <si>
    <t>1905033468</t>
  </si>
  <si>
    <t>91</t>
  </si>
  <si>
    <t>733194925</t>
  </si>
  <si>
    <t>Navaření odbočky na potrubí ocelové hladké D 89x3,6 mm</t>
  </si>
  <si>
    <t>-212238443</t>
  </si>
  <si>
    <t>92</t>
  </si>
  <si>
    <t>733xxx03</t>
  </si>
  <si>
    <t>Prostupy konstrukcemi vrtáním pro průměry potrubí do 50mm - včetně osazení chráničky a utěsnění protipožární manžetou - prostupy potrubí z kotelny.</t>
  </si>
  <si>
    <t>1498240882</t>
  </si>
  <si>
    <t>93</t>
  </si>
  <si>
    <t>733xxx05</t>
  </si>
  <si>
    <t xml:space="preserve">Prostupy konstrukcemi vrtáním pro průměry potrubí  76mm - včetně osazení chráničky a osazení prostupů požárními manžetami - prostupy potrubí z kotelny.</t>
  </si>
  <si>
    <t>-1114108826</t>
  </si>
  <si>
    <t>94</t>
  </si>
  <si>
    <t>733xxx06</t>
  </si>
  <si>
    <t xml:space="preserve">Prostupy konstrukcemi vrtáním pro průměry potrubí 125-160  mm - včetně  osazení prostupů požárními manžetami -  prostupy potrubí z kotelny.</t>
  </si>
  <si>
    <t>282574938</t>
  </si>
  <si>
    <t>95</t>
  </si>
  <si>
    <t>998733101</t>
  </si>
  <si>
    <t>Přesun hmot tonážní pro rozvody potrubí v objektech v do 6 m</t>
  </si>
  <si>
    <t>949049072</t>
  </si>
  <si>
    <t>734</t>
  </si>
  <si>
    <t>Ústřední vytápění - armatury</t>
  </si>
  <si>
    <t>96</t>
  </si>
  <si>
    <t>734100812</t>
  </si>
  <si>
    <t>Demontáž armatury přírubové se dvěma přírubami do DN 100</t>
  </si>
  <si>
    <t>1405095998</t>
  </si>
  <si>
    <t>97</t>
  </si>
  <si>
    <t>734109214</t>
  </si>
  <si>
    <t>Montáž armatury přírubové se dvěma přírubami PN 16 DN 50</t>
  </si>
  <si>
    <t>-1361058220</t>
  </si>
  <si>
    <t>98</t>
  </si>
  <si>
    <t>734xxx10</t>
  </si>
  <si>
    <t>Přírubový gumový kompenzátor - např. AHP F8.500.P.SF í DN 50, PN 16</t>
  </si>
  <si>
    <t>1911395959</t>
  </si>
  <si>
    <t>99</t>
  </si>
  <si>
    <t>734152314</t>
  </si>
  <si>
    <t>Šoupátko přírubové třmenové DN 50 PN 10 do 200°C těsnící sedlo mosaz/mosaz IKO-PLUS typ 101 - JMA</t>
  </si>
  <si>
    <t>-920076999</t>
  </si>
  <si>
    <t>100</t>
  </si>
  <si>
    <t>734152333</t>
  </si>
  <si>
    <t>Šoupátko přírubové třmenové DN 65 PN 16 do 200°C těsnící sedlo mosaz/mosaz IKO-PLUS typ 101 - JMA</t>
  </si>
  <si>
    <t>395767824</t>
  </si>
  <si>
    <t>101</t>
  </si>
  <si>
    <t>734209116</t>
  </si>
  <si>
    <t>Montáž armatury závitové s dvěma závity G 5/4</t>
  </si>
  <si>
    <t>2030085806</t>
  </si>
  <si>
    <t>102</t>
  </si>
  <si>
    <t>734209117</t>
  </si>
  <si>
    <t>Montáž armatury závitové s dvěma závity G 6/4</t>
  </si>
  <si>
    <t>462563218</t>
  </si>
  <si>
    <t>103</t>
  </si>
  <si>
    <t>734209118</t>
  </si>
  <si>
    <t>Montáž armatury závitové s dvěma závity G 2</t>
  </si>
  <si>
    <t>1968763862</t>
  </si>
  <si>
    <t>104</t>
  </si>
  <si>
    <t>734xxx05</t>
  </si>
  <si>
    <t xml:space="preserve">Vyvažovací ventil plynule nastavitelný s měřícími koncovkami a vypouštěním, závitový,  DN 40</t>
  </si>
  <si>
    <t>1185366759</t>
  </si>
  <si>
    <t>105</t>
  </si>
  <si>
    <t>734xxx06</t>
  </si>
  <si>
    <t xml:space="preserve">Vyvažovací ventil plynule nastavitelný s měřícími koncovkami a vypouštěním, závitový,  DN 50</t>
  </si>
  <si>
    <t>265812240</t>
  </si>
  <si>
    <t>106</t>
  </si>
  <si>
    <t>734211127</t>
  </si>
  <si>
    <t>Ventil závitový odvzdušňovací G 1/2 PN 14 do 120°C automatický se zpětnou klapkou otopných těles</t>
  </si>
  <si>
    <t>1510688239</t>
  </si>
  <si>
    <t>107</t>
  </si>
  <si>
    <t>734242416</t>
  </si>
  <si>
    <t>Ventil závitový zpětný přímý G 6/4 PN 16 do 110°C</t>
  </si>
  <si>
    <t>-574313868</t>
  </si>
  <si>
    <t>108</t>
  </si>
  <si>
    <t>734291123</t>
  </si>
  <si>
    <t>Kohout plnící a vypouštěcí G 1/2 PN 10 do 90°C závitový</t>
  </si>
  <si>
    <t>1408857772</t>
  </si>
  <si>
    <t>109</t>
  </si>
  <si>
    <t>734291246</t>
  </si>
  <si>
    <t>Filtr závitový přímý G 1 1/2 PN 16 do 130°C s vnitřními závity</t>
  </si>
  <si>
    <t>-1418833796</t>
  </si>
  <si>
    <t>110</t>
  </si>
  <si>
    <t>734291247</t>
  </si>
  <si>
    <t>Filtr závitový přímý G 2 PN 16 do 130°C s vnitřními závity</t>
  </si>
  <si>
    <t>1892470265</t>
  </si>
  <si>
    <t>111</t>
  </si>
  <si>
    <t>734292813</t>
  </si>
  <si>
    <t>Kohout kulový přímý G 1/2 PN 42 do 185°C plnoprůtokový vnitřní závit těžká řada</t>
  </si>
  <si>
    <t>2003846911</t>
  </si>
  <si>
    <t>112</t>
  </si>
  <si>
    <t>734292817</t>
  </si>
  <si>
    <t>Kohout kulový přímý G 1 1/2 PN 42 do 185°C plnoprůtokový vnitřní závit těžká řada</t>
  </si>
  <si>
    <t>1667555116</t>
  </si>
  <si>
    <t>113</t>
  </si>
  <si>
    <t>734292818</t>
  </si>
  <si>
    <t>Kohout kulový přímý G 2 PN 42 do 185°C plnoprůtokový vnitřní závit těžká řada</t>
  </si>
  <si>
    <t>1526837542</t>
  </si>
  <si>
    <t>114</t>
  </si>
  <si>
    <t>734411101</t>
  </si>
  <si>
    <t>Teploměr technický s pevným stonkem a jímkou zadní připojení průměr 63 mm délky 50 mm</t>
  </si>
  <si>
    <t>1125036595</t>
  </si>
  <si>
    <t>115</t>
  </si>
  <si>
    <t>7344211021.1</t>
  </si>
  <si>
    <t>Tlakoměr s pevným stonkem a zpětnou klapkou tlak 0-4 bar průměr 63 mm spodní připojení</t>
  </si>
  <si>
    <t>-1314608796</t>
  </si>
  <si>
    <t>116</t>
  </si>
  <si>
    <t>734424101</t>
  </si>
  <si>
    <t>Kondenzační smyčka k přivaření zahnutá PN 250 do 300°C</t>
  </si>
  <si>
    <t>1744371520</t>
  </si>
  <si>
    <t>117</t>
  </si>
  <si>
    <t>734494111</t>
  </si>
  <si>
    <t>Návarek s metrickým závitem M 12x1,5 délky do 220 mm</t>
  </si>
  <si>
    <t>-1925348147</t>
  </si>
  <si>
    <t>118</t>
  </si>
  <si>
    <t>734494213</t>
  </si>
  <si>
    <t>Návarek s trubkovým závitem G 1/2</t>
  </si>
  <si>
    <t>1522080270</t>
  </si>
  <si>
    <t>119</t>
  </si>
  <si>
    <t>734xxx09</t>
  </si>
  <si>
    <t xml:space="preserve">Ventil závitový pojistný rohový  DUCO 1"x 5/4", 4,0 bar</t>
  </si>
  <si>
    <t>-1176995256</t>
  </si>
  <si>
    <t>120</t>
  </si>
  <si>
    <t>998734101</t>
  </si>
  <si>
    <t>Přesun hmot tonážní pro armatury v objektech v do 6 m</t>
  </si>
  <si>
    <t>-1739951653</t>
  </si>
  <si>
    <t>TOPNÁ ZKOUŠKA</t>
  </si>
  <si>
    <t>121</t>
  </si>
  <si>
    <t>101a</t>
  </si>
  <si>
    <t>Topná zkouška a vyvážení systému ÚT</t>
  </si>
  <si>
    <t>hod</t>
  </si>
  <si>
    <t>512</t>
  </si>
  <si>
    <t>838335906</t>
  </si>
  <si>
    <t>122</t>
  </si>
  <si>
    <t>767995113</t>
  </si>
  <si>
    <t>Montáž atypických zámečnických konstrukcí hmotnosti do 20 kg</t>
  </si>
  <si>
    <t>kg</t>
  </si>
  <si>
    <t>-1451429919</t>
  </si>
  <si>
    <t>123</t>
  </si>
  <si>
    <t>767xxx01</t>
  </si>
  <si>
    <t xml:space="preserve">Profilová ocel pro pomocné konstrukce, odmaštěná, bez rzi, opatřená základní  ochrannou barvou proti rzi, svařovaná konstrukce. Včetně příslušenství, jako vrutů, kotev, hmoždnek, pracovního materiálu"</t>
  </si>
  <si>
    <t>24345615</t>
  </si>
  <si>
    <t>124</t>
  </si>
  <si>
    <t>767xxx10</t>
  </si>
  <si>
    <t>Montáž přívodního a odvodního větracího potrubí DN 150</t>
  </si>
  <si>
    <t>-1722036058</t>
  </si>
  <si>
    <t>125</t>
  </si>
  <si>
    <t>767xxx11</t>
  </si>
  <si>
    <t>Spiro potrubí 0150/3000 mm - 0,45 mm - FeZN plech, průměr 150</t>
  </si>
  <si>
    <t>1972221518</t>
  </si>
  <si>
    <t>126</t>
  </si>
  <si>
    <t>767xxx12</t>
  </si>
  <si>
    <t>Lisované koleno 90/150/G</t>
  </si>
  <si>
    <t>1637596204</t>
  </si>
  <si>
    <t>127</t>
  </si>
  <si>
    <t>767xxx13</t>
  </si>
  <si>
    <t>Redukce osová 200/150 G</t>
  </si>
  <si>
    <t>-306945014</t>
  </si>
  <si>
    <t>767xxx14</t>
  </si>
  <si>
    <t>Protideštové žaluzie plechové TWG 200</t>
  </si>
  <si>
    <t>-1879428254</t>
  </si>
  <si>
    <t>129</t>
  </si>
  <si>
    <t>767xxx20</t>
  </si>
  <si>
    <t>Výměna prosklené výplně 500x500mm v okně za pur panel s vyříznutým otvorem průměru 200mm</t>
  </si>
  <si>
    <t>-610089036</t>
  </si>
  <si>
    <t>130</t>
  </si>
  <si>
    <t>998713102</t>
  </si>
  <si>
    <t>Přesun hmot tonážní pro izolace tepelné v objektech v do 12 m</t>
  </si>
  <si>
    <t>147948011</t>
  </si>
  <si>
    <t>131</t>
  </si>
  <si>
    <t>783314203</t>
  </si>
  <si>
    <t>Základní antikorozní jednonásobný syntetický samozákladující nátěr zámečnických konstrukcí</t>
  </si>
  <si>
    <t>1107702877</t>
  </si>
  <si>
    <t>132</t>
  </si>
  <si>
    <t>783617613</t>
  </si>
  <si>
    <t>Krycí dvojnásobný syntetický samozákladující nátěr potrubí DN do 50 mm</t>
  </si>
  <si>
    <t>1706787575</t>
  </si>
  <si>
    <t>133</t>
  </si>
  <si>
    <t>783617633</t>
  </si>
  <si>
    <t>Krycí dvojnásobný syntetický samozákladující nátěr potrubí DN do 100 mm</t>
  </si>
  <si>
    <t>3941066</t>
  </si>
  <si>
    <t>D.1.4.2 - PLYNOVÁ ZARÍZENÍ</t>
  </si>
  <si>
    <t xml:space="preserve">    723 - Zdravotechnika - vnitřní plynovod</t>
  </si>
  <si>
    <t>723</t>
  </si>
  <si>
    <t>Zdravotechnika - vnitřní plynovod</t>
  </si>
  <si>
    <t>388411490</t>
  </si>
  <si>
    <t>tlakoměr plynový D 160 se spodním přípojem rozsah 0-6 KPa včetně přípojky a kohoutu a montáže</t>
  </si>
  <si>
    <t>1637092170</t>
  </si>
  <si>
    <t>723111202</t>
  </si>
  <si>
    <t>Potrubí ocelové závitové černé bezešvé svařované běžné DN 15</t>
  </si>
  <si>
    <t>-420102762</t>
  </si>
  <si>
    <t>723111203</t>
  </si>
  <si>
    <t>Potrubí ocelové závitové černé bezešvé svařované běžné DN 20</t>
  </si>
  <si>
    <t>-1107589585</t>
  </si>
  <si>
    <t>723111204</t>
  </si>
  <si>
    <t>Potrubí ocelové závitové černé bezešvé svařované běžné DN 25</t>
  </si>
  <si>
    <t>-1416484582</t>
  </si>
  <si>
    <t>723111206</t>
  </si>
  <si>
    <t>Potrubí ocelové závitové černé bezešvé svařované běžné DN 40</t>
  </si>
  <si>
    <t>1182896272</t>
  </si>
  <si>
    <t>723150312</t>
  </si>
  <si>
    <t>Potrubí ocelové hladké černé bezešvé spojované svařováním tvářené za tepla D 57x3,2 mm</t>
  </si>
  <si>
    <t>-704311059</t>
  </si>
  <si>
    <t>723150315</t>
  </si>
  <si>
    <t>Potrubí ocelové hladké černé bezešvé spojované svařováním tvářené za tepla D 108x4 mm</t>
  </si>
  <si>
    <t>-470299108</t>
  </si>
  <si>
    <t>723150351</t>
  </si>
  <si>
    <t>Redukce zhotovená kováním přes 2 DN DN 40/20</t>
  </si>
  <si>
    <t>-1241493823</t>
  </si>
  <si>
    <t>723150355</t>
  </si>
  <si>
    <t>Redukce zhotovená kováním přes 2 DN DN 100/50</t>
  </si>
  <si>
    <t>352637950</t>
  </si>
  <si>
    <t>723150366</t>
  </si>
  <si>
    <t>Chránička D 44,5x2,6 mm</t>
  </si>
  <si>
    <t>1184896502</t>
  </si>
  <si>
    <t>723150368</t>
  </si>
  <si>
    <t>Chránička D 76x3,2 mm</t>
  </si>
  <si>
    <t>1473940841</t>
  </si>
  <si>
    <t>72315xxx02</t>
  </si>
  <si>
    <t xml:space="preserve">Požární ucpávky prostupů stěn (manžety) pro průměr potrbí DN 15 - 50 mm, dodávka  a instalace, označení prostupu</t>
  </si>
  <si>
    <t>1932404449</t>
  </si>
  <si>
    <t>723160206</t>
  </si>
  <si>
    <t>Přípojka k plynoměru spojované na závit bez ochozu G 6/4</t>
  </si>
  <si>
    <t>-1828130324</t>
  </si>
  <si>
    <t>723160336</t>
  </si>
  <si>
    <t>Rozpěrka přípojek plynoměru G 6/4</t>
  </si>
  <si>
    <t>1177075377</t>
  </si>
  <si>
    <t>723180113.YPS</t>
  </si>
  <si>
    <t>Potrubí plynové nerezové EUROTIS TFG PN 0,5 DN 20</t>
  </si>
  <si>
    <t>1451450433</t>
  </si>
  <si>
    <t>723190203</t>
  </si>
  <si>
    <t>Přípojka plynovodní ocelová závitová černá bezešvá spojovaná na závit běžná DN 20</t>
  </si>
  <si>
    <t>753966661</t>
  </si>
  <si>
    <t>723231162</t>
  </si>
  <si>
    <t>1016030440</t>
  </si>
  <si>
    <t>723231164</t>
  </si>
  <si>
    <t>Kohout kulový přímý G 1 PN 42 do 185°C plnoprůtokový vnitřní závit těžká řada</t>
  </si>
  <si>
    <t>-369645845</t>
  </si>
  <si>
    <t>723231166</t>
  </si>
  <si>
    <t>-239737150</t>
  </si>
  <si>
    <t>723231167</t>
  </si>
  <si>
    <t>-1643034852</t>
  </si>
  <si>
    <t>723239101</t>
  </si>
  <si>
    <t>Montáž armatur plynovodních se dvěma závity G 1/2 ostatní typ</t>
  </si>
  <si>
    <t>1527167138</t>
  </si>
  <si>
    <t>319444040</t>
  </si>
  <si>
    <t>zátka s vnějším závitem č.290 DN 1/2" zinkovaná</t>
  </si>
  <si>
    <t>698408847</t>
  </si>
  <si>
    <t>319444xxx</t>
  </si>
  <si>
    <t>Násadec K916 1/2"</t>
  </si>
  <si>
    <t>-866743041</t>
  </si>
  <si>
    <t>723239103</t>
  </si>
  <si>
    <t>Montáž armatur plynovodních se dvěma závity G 1 ostatní typ</t>
  </si>
  <si>
    <t>-891896983</t>
  </si>
  <si>
    <t>723xxx10</t>
  </si>
  <si>
    <t>Regulátor tlaku plynu středotlaký- dvoustupňový R/25.</t>
  </si>
  <si>
    <t>14664006</t>
  </si>
  <si>
    <t>723239105</t>
  </si>
  <si>
    <t>Montáž armatur plynovodních se dvěma závity G 1 1/2 ostatní typ</t>
  </si>
  <si>
    <t>-1716682397</t>
  </si>
  <si>
    <t>422xxx050</t>
  </si>
  <si>
    <t>Filtr KAP DN 40 Rp 1 ½ , filtrace 5 mikronů - nerezová mřížka potažená netkanou textilií, max. přetlak 600 kPa</t>
  </si>
  <si>
    <t>420496135</t>
  </si>
  <si>
    <t>4226182xxx</t>
  </si>
  <si>
    <t>Bezpečnostní uzávěr plynu , BAP05 DN 40-NT-C-Rp 1 ½, 230V 50Hz, bez napětí uzavřený dle EN 161, pracovní přetlak NT 1 – 5 kPa, C – výbušné II2G/D EEx m llT3 prostředí</t>
  </si>
  <si>
    <t>992134723</t>
  </si>
  <si>
    <t>733193928</t>
  </si>
  <si>
    <t>Zaslepení potrubí ocelového hladkého dýnkem D 108</t>
  </si>
  <si>
    <t>-1547645203</t>
  </si>
  <si>
    <t>73319xxx01</t>
  </si>
  <si>
    <t>Tlaková zkouška a revize potrubí plynu</t>
  </si>
  <si>
    <t>2134001798</t>
  </si>
  <si>
    <t>73319xxx02</t>
  </si>
  <si>
    <t>Vypuštění a zpětné napuštění stávajícího rozvodu plynu v objektu - před a po napojení odbočky pro kotelnu</t>
  </si>
  <si>
    <t>46655221</t>
  </si>
  <si>
    <t>73319xxx03</t>
  </si>
  <si>
    <t>Demontáž a zpětná montáž do nové polohy stávajícího regulátoru tlaku B25N pro stávající rozvodu plynu v objektu</t>
  </si>
  <si>
    <t>-1909616967</t>
  </si>
  <si>
    <t>998723101</t>
  </si>
  <si>
    <t>Přesun hmot tonážní pro vnitřní plynovod v objektech v do 6 m</t>
  </si>
  <si>
    <t>451100579</t>
  </si>
  <si>
    <t>2076818723</t>
  </si>
  <si>
    <t>-664741476</t>
  </si>
  <si>
    <t>D.1.4.3 - Elektroinstalace a měření a regulace</t>
  </si>
  <si>
    <t>ing. Josef Hofman</t>
  </si>
  <si>
    <t>D1 - 1. Regulace teploty z kotle K1</t>
  </si>
  <si>
    <t>D2 - 2. Regulace teploty z kotle K2</t>
  </si>
  <si>
    <t>D3 - 3. Venkovní teplota</t>
  </si>
  <si>
    <t>D4 - 4 . Ohřev topné vody pro ÚT</t>
  </si>
  <si>
    <t>D5 - 5. Příprava TV</t>
  </si>
  <si>
    <t xml:space="preserve">D6 - 6. Tlak topné vody  pro ÚT </t>
  </si>
  <si>
    <t xml:space="preserve">D7 - 7. Tlak topné vody  pro TV</t>
  </si>
  <si>
    <t>D8 - 8. Úpravna vody</t>
  </si>
  <si>
    <t>D9 - 9. Havarijní zabezpečení, signalizace poruch</t>
  </si>
  <si>
    <t>D10 - Řídící systém</t>
  </si>
  <si>
    <t>D11 - Rozvaděč RD1</t>
  </si>
  <si>
    <t>D12 - Doplnění rozvaděče elektro spol. prostor</t>
  </si>
  <si>
    <t>D13 - Vizualizace</t>
  </si>
  <si>
    <t>D14 - Montážní materiál</t>
  </si>
  <si>
    <t>D15 - Připojení ocel. komínu na stáv. hromosvodovou a zemnící síť</t>
  </si>
  <si>
    <t>D16 - Elektromontáže</t>
  </si>
  <si>
    <t>D17 - Ostatní</t>
  </si>
  <si>
    <t>D1</t>
  </si>
  <si>
    <t>1. Regulace teploty z kotle K1</t>
  </si>
  <si>
    <t>P13S150-100</t>
  </si>
  <si>
    <t>Odporový snímač teploty do potrubí, délka jímky 100mm</t>
  </si>
  <si>
    <t>Pol1</t>
  </si>
  <si>
    <t>Kondenzační kotel Hoval UltraGas 70 s automatikou TopTronic a GLT modulem řízení 0-10V, skutečný výkon 0-10V Dodáno vč. uzavírací klapky, - stroj.dod.</t>
  </si>
  <si>
    <t>D2</t>
  </si>
  <si>
    <t>2. Regulace teploty z kotle K2</t>
  </si>
  <si>
    <t>D3</t>
  </si>
  <si>
    <t>3. Venkovní teplota</t>
  </si>
  <si>
    <t>P111S</t>
  </si>
  <si>
    <t>Snímač teploty, pro venkovní prostředí, krytí IP65</t>
  </si>
  <si>
    <t>D4</t>
  </si>
  <si>
    <t>4 . Ohřev topné vody pro ÚT</t>
  </si>
  <si>
    <t>Stratos 40/1-8</t>
  </si>
  <si>
    <t>Oběhové čerpadlo Wilo Stratos 40/1-8, 230V, 1,37A, 310W stroj.dod.</t>
  </si>
  <si>
    <t>D5</t>
  </si>
  <si>
    <t>5. Příprava TV</t>
  </si>
  <si>
    <t>P13S200-340</t>
  </si>
  <si>
    <t>Odporový snímač teploty do potrubí, délka jímky 340mm</t>
  </si>
  <si>
    <t>Yonos Maxo 40/0,5-8</t>
  </si>
  <si>
    <t>Nabíjecí čerpadlo Wilo Yonos Maxo 40/0,5-8, 230V, 1,33A, 305W, stroj.dod.</t>
  </si>
  <si>
    <t>TOP-Z 30/7</t>
  </si>
  <si>
    <t>Cirkulační čerpadlo Wilo TOP-Z 30/7 tříotáčkové, 230V, 0,90A, 185W, stroj.dod.</t>
  </si>
  <si>
    <t>D6</t>
  </si>
  <si>
    <t xml:space="preserve">6. Tlak topné vody  pro ÚT </t>
  </si>
  <si>
    <t>DMP 331 110-4001-1-3</t>
  </si>
  <si>
    <t>Snímač tlaku DMP 331 DMP 331 110-4001-1-3-100-800-1-000 rozsah 0…4 bar výstup 4…20 mA/2 v přesnost 0,35 % elektrické připojení konektor DIN 43650 přípojka tlaku M 20 x 1,5 EN 837-1/-3 těsnění Viton normální provedení</t>
  </si>
  <si>
    <t>Pol2</t>
  </si>
  <si>
    <t>Kohout tlakoměrový zkušební ČSN 137513, M20x1,5, mosaz, PN25</t>
  </si>
  <si>
    <t>D7</t>
  </si>
  <si>
    <t xml:space="preserve">7. Tlak topné vody  pro TV</t>
  </si>
  <si>
    <t>D8</t>
  </si>
  <si>
    <t>8. Úpravna vody</t>
  </si>
  <si>
    <t>Pol3</t>
  </si>
  <si>
    <t xml:space="preserve">Úpravna vody  230V, stroj.dod.</t>
  </si>
  <si>
    <t>Pol4</t>
  </si>
  <si>
    <t>Zásuvka 230V/16A IP44 - pro úpravnu vody</t>
  </si>
  <si>
    <t>D9</t>
  </si>
  <si>
    <t>9. Havarijní zabezpečení, signalizace poruch</t>
  </si>
  <si>
    <t>405 612 146 032</t>
  </si>
  <si>
    <t>Regulátor tlaku vlnovcový, provedení T, kontakty v provedení "A", rozsah 40 až 400kPa</t>
  </si>
  <si>
    <t>405 611 136 014</t>
  </si>
  <si>
    <t>Regulátor teploty prostorový, provedení T, kontakty v provedení "A" rozsah 20 až 60°C</t>
  </si>
  <si>
    <t>405 611 266 041</t>
  </si>
  <si>
    <t>Regulátor teploty kapilárový, provedení T, spínač "A", rozsah +30 až +90°C, kapilára 1,6 m</t>
  </si>
  <si>
    <t>405 961 014 616</t>
  </si>
  <si>
    <t>Nerezová ochranná jímka, G1/2, 135mm, d = 12mm</t>
  </si>
  <si>
    <t>DZ4</t>
  </si>
  <si>
    <t>Snímač zaplavení typ DZ4</t>
  </si>
  <si>
    <t>DS</t>
  </si>
  <si>
    <t>Snímací elektroda DS</t>
  </si>
  <si>
    <t>GC20N</t>
  </si>
  <si>
    <t>Detektor hořlavých plynů GC20N</t>
  </si>
  <si>
    <t>GIC40N</t>
  </si>
  <si>
    <t>Detektor oxidu uhelnatého</t>
  </si>
  <si>
    <t>NZ34-DIN</t>
  </si>
  <si>
    <t>Napájecí zdroj NZ34-DIN</t>
  </si>
  <si>
    <t>Pol5</t>
  </si>
  <si>
    <t>Havarijní uzávěr plynu BAP 05, 230V, NZ, stroj.dod.</t>
  </si>
  <si>
    <t>Pol6</t>
  </si>
  <si>
    <t>Havarijní tlačítko s aretací v plastové skříňce</t>
  </si>
  <si>
    <t>D10</t>
  </si>
  <si>
    <t>Řídící systém</t>
  </si>
  <si>
    <t>TXN 110 05</t>
  </si>
  <si>
    <t>CP-1005, CPU, ETH100/10, 1xRS232, 1xSCH, 6xAI/DI, 2xAO, 6xRO 230 V/ 3A, 1xCIB</t>
  </si>
  <si>
    <t>TXN 116 04</t>
  </si>
  <si>
    <t>IT-1604, 8xAI: 16bit, 4-20mA, 0-10V, Ni1000, 2xAO: 10 bit/0÷10 V, GO</t>
  </si>
  <si>
    <t>TXN 113 01</t>
  </si>
  <si>
    <t>IB-1301, 12xDI 24 VAC/DC, GO</t>
  </si>
  <si>
    <t>TXN 054 45.04</t>
  </si>
  <si>
    <t>ID-32, dotykový panel vestavný, rezistivní 4.3" TFT 480x272 px, Ethernet 10/100Base, RS-485, s rámečkem - šedá (Light Charcoal)</t>
  </si>
  <si>
    <t>TXN 111 62</t>
  </si>
  <si>
    <t>SX-1162; ETH switch, 5x 10/100base TX; IEEE802.3, unmanaged</t>
  </si>
  <si>
    <t>HDR-60-24</t>
  </si>
  <si>
    <t>HDR-60-24; Napájecí zdroj 85-264VAC/24VDC, 2.5A ve 3M pouzdru</t>
  </si>
  <si>
    <t>Pol7</t>
  </si>
  <si>
    <t>Převodník ETHERNET/KTR, pronájem KTUO</t>
  </si>
  <si>
    <t>Pol8</t>
  </si>
  <si>
    <t>Napájecí zdroj pro převodník ETHERNET/KTR, pronájem KTUO</t>
  </si>
  <si>
    <t>Pol9</t>
  </si>
  <si>
    <t>Uživatelký SW pro DDC vč. seřízení a manuálu</t>
  </si>
  <si>
    <t>Pol10</t>
  </si>
  <si>
    <t>Vizualizační aplikace pro dotykový panel</t>
  </si>
  <si>
    <t>D11</t>
  </si>
  <si>
    <t>Rozvaděč RD1</t>
  </si>
  <si>
    <t>RD1</t>
  </si>
  <si>
    <t xml:space="preserve">Nástěnný rozvaděč  800x1000x250 (š/v/h) kompletně vyzbrojený  vč. silových vývodů (přepěťová ochrana s filtrem pro ovládací obvody, relé, přepínače, signálky, jističe, stykače, svorky apod.)</t>
  </si>
  <si>
    <t>D12</t>
  </si>
  <si>
    <t>Doplnění rozvaděče elektro spol. prostor</t>
  </si>
  <si>
    <t>Pol11</t>
  </si>
  <si>
    <t>Třípólový jistič 16A/B</t>
  </si>
  <si>
    <t>Montáž rozvaděče</t>
  </si>
  <si>
    <t>D13</t>
  </si>
  <si>
    <t>Vizualizace</t>
  </si>
  <si>
    <t>Pol12</t>
  </si>
  <si>
    <t>Aplikační vizualizační SW</t>
  </si>
  <si>
    <t>D14</t>
  </si>
  <si>
    <t>Montážní materiál</t>
  </si>
  <si>
    <t>JYStY 1x2x0,8</t>
  </si>
  <si>
    <t>m.1</t>
  </si>
  <si>
    <t>JYStY 2x2x0,8</t>
  </si>
  <si>
    <t>m.2</t>
  </si>
  <si>
    <t>CYKY-O 2x1,5</t>
  </si>
  <si>
    <t>m.3</t>
  </si>
  <si>
    <t>CYKY-J 3x1,5</t>
  </si>
  <si>
    <t>m.4</t>
  </si>
  <si>
    <t>CYKY-J 3x2,5</t>
  </si>
  <si>
    <t>m.5</t>
  </si>
  <si>
    <t>CYKY-J 5x1,5</t>
  </si>
  <si>
    <t>m.6</t>
  </si>
  <si>
    <t>CYKY-O 5x1,5</t>
  </si>
  <si>
    <t>m.7</t>
  </si>
  <si>
    <t>CYKY-J 5x2,5</t>
  </si>
  <si>
    <t>m.8</t>
  </si>
  <si>
    <t>CY 6</t>
  </si>
  <si>
    <t>m.9</t>
  </si>
  <si>
    <t>Kabelový žlab drátěný 50x50, komplex</t>
  </si>
  <si>
    <t>m.10</t>
  </si>
  <si>
    <t>Kabelový žlab drátěný 100x50, komplex</t>
  </si>
  <si>
    <t>m.11</t>
  </si>
  <si>
    <t>Plastový instalační žlab LV 18x13</t>
  </si>
  <si>
    <t>m.12</t>
  </si>
  <si>
    <t>Plastový instalační žlab LV 24x20</t>
  </si>
  <si>
    <t>m.13</t>
  </si>
  <si>
    <t>Trubka Pe průměr 16 mm</t>
  </si>
  <si>
    <t>m.14</t>
  </si>
  <si>
    <t>Trubka ohebná monoflex P25</t>
  </si>
  <si>
    <t>ks</t>
  </si>
  <si>
    <t>Instalační krabice</t>
  </si>
  <si>
    <t>ks.1</t>
  </si>
  <si>
    <t>Svorka pro pospojování vč. Cu pásku ZSA16</t>
  </si>
  <si>
    <t>kpl</t>
  </si>
  <si>
    <t>Pomocný materiál</t>
  </si>
  <si>
    <t>D15</t>
  </si>
  <si>
    <t>Připojení ocel. komínu na stáv. hromosvodovou a zemnící síť</t>
  </si>
  <si>
    <t>Drát 8 AlMgSi T/4</t>
  </si>
  <si>
    <t>Drát FeZn pr.10mm</t>
  </si>
  <si>
    <t>Lano FeZn pr.8mm</t>
  </si>
  <si>
    <t>Páska ST</t>
  </si>
  <si>
    <t>Ochranný úhelník FeZn</t>
  </si>
  <si>
    <t>ks.2</t>
  </si>
  <si>
    <t>Držák ochr. úhelníku na stěnu FeZn</t>
  </si>
  <si>
    <t>134</t>
  </si>
  <si>
    <t>ks.3</t>
  </si>
  <si>
    <t>Svorka spojovací FeZN</t>
  </si>
  <si>
    <t>136</t>
  </si>
  <si>
    <t>ks.4</t>
  </si>
  <si>
    <t>Svorka zkušební FeZN</t>
  </si>
  <si>
    <t>138</t>
  </si>
  <si>
    <t>Rýha pro vedení zemnícího drátu</t>
  </si>
  <si>
    <t>140</t>
  </si>
  <si>
    <t>hod.1</t>
  </si>
  <si>
    <t>Montáž jímací soustavy</t>
  </si>
  <si>
    <t>142</t>
  </si>
  <si>
    <t>D16</t>
  </si>
  <si>
    <t>Elektromontáže</t>
  </si>
  <si>
    <t>hod.2</t>
  </si>
  <si>
    <t>Montáž a připojení přístrojů</t>
  </si>
  <si>
    <t>144</t>
  </si>
  <si>
    <t>ks.5</t>
  </si>
  <si>
    <t>Usazení rozvaděče</t>
  </si>
  <si>
    <t>146</t>
  </si>
  <si>
    <t>Montáž kabeláže</t>
  </si>
  <si>
    <t>148</t>
  </si>
  <si>
    <t>hod.3</t>
  </si>
  <si>
    <t>Montáž nosných částí</t>
  </si>
  <si>
    <t>150</t>
  </si>
  <si>
    <t>D17</t>
  </si>
  <si>
    <t>Ostatní</t>
  </si>
  <si>
    <t>Pol13</t>
  </si>
  <si>
    <t>Oživení a uvedení provozu</t>
  </si>
  <si>
    <t>152</t>
  </si>
  <si>
    <t>Pol14</t>
  </si>
  <si>
    <t>Výchozí revize elektro</t>
  </si>
  <si>
    <t>154</t>
  </si>
  <si>
    <t>Pol15</t>
  </si>
  <si>
    <t>Vedlejší rozpočtové náklady, režie, doprava</t>
  </si>
  <si>
    <t>156</t>
  </si>
  <si>
    <t>Pol16</t>
  </si>
  <si>
    <t>Dokumentace skutečného provední</t>
  </si>
  <si>
    <t>158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</si>
</sst>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33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20005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PLYNOVÁ KOTELNA PRO BYTOVÝ DŮM - Na Pláni č.p. 1347, Ústí nad Orlicí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Na Pláni č.p. 1347, Ústí nad Orlicí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19. 3. 2020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Společenství vlastníků Na Pláni č.p. 1347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Jiří Kamenický, Na špici 211, 561 17 Dlouhá Třebov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ROUND(AG95+AG96,2)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ROUND(AS95+AS96,2)</f>
        <v>0</v>
      </c>
      <c r="AT94" s="111">
        <f>ROUND(SUM(AV94:AW94),2)</f>
        <v>0</v>
      </c>
      <c r="AU94" s="112">
        <f>ROUND(AU95+AU96,5)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ROUND(AZ95+AZ96,2)</f>
        <v>0</v>
      </c>
      <c r="BA94" s="111">
        <f>ROUND(BA95+BA96,2)</f>
        <v>0</v>
      </c>
      <c r="BB94" s="111">
        <f>ROUND(BB95+BB96,2)</f>
        <v>0</v>
      </c>
      <c r="BC94" s="111">
        <f>ROUND(BC95+BC96,2)</f>
        <v>0</v>
      </c>
      <c r="BD94" s="113">
        <f>ROUND(BD95+BD96,2)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16.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01 - STAVEBNÍ ČÁST'!J30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'SO 01 - STAVEBNÍ ČÁST'!P134</f>
        <v>0</v>
      </c>
      <c r="AV95" s="125">
        <f>'SO 01 - STAVEBNÍ ČÁST'!J33</f>
        <v>0</v>
      </c>
      <c r="AW95" s="125">
        <f>'SO 01 - STAVEBNÍ ČÁST'!J34</f>
        <v>0</v>
      </c>
      <c r="AX95" s="125">
        <f>'SO 01 - STAVEBNÍ ČÁST'!J35</f>
        <v>0</v>
      </c>
      <c r="AY95" s="125">
        <f>'SO 01 - STAVEBNÍ ČÁST'!J36</f>
        <v>0</v>
      </c>
      <c r="AZ95" s="125">
        <f>'SO 01 - STAVEBNÍ ČÁST'!F33</f>
        <v>0</v>
      </c>
      <c r="BA95" s="125">
        <f>'SO 01 - STAVEBNÍ ČÁST'!F34</f>
        <v>0</v>
      </c>
      <c r="BB95" s="125">
        <f>'SO 01 - STAVEBNÍ ČÁST'!F35</f>
        <v>0</v>
      </c>
      <c r="BC95" s="125">
        <f>'SO 01 - STAVEBNÍ ČÁST'!F36</f>
        <v>0</v>
      </c>
      <c r="BD95" s="127">
        <f>'SO 01 - STAVEBNÍ ČÁST'!F37</f>
        <v>0</v>
      </c>
      <c r="BE95" s="7"/>
      <c r="BT95" s="128" t="s">
        <v>86</v>
      </c>
      <c r="BV95" s="128" t="s">
        <v>80</v>
      </c>
      <c r="BW95" s="128" t="s">
        <v>87</v>
      </c>
      <c r="BX95" s="128" t="s">
        <v>5</v>
      </c>
      <c r="CL95" s="128" t="s">
        <v>1</v>
      </c>
      <c r="CM95" s="128" t="s">
        <v>86</v>
      </c>
    </row>
    <row r="96" s="7" customFormat="1" ht="16.5" customHeight="1">
      <c r="A96" s="7"/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9">
        <f>ROUND(SUM(AG97:AG99),2)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4">
        <f>ROUND(SUM(AS97:AS99),2)</f>
        <v>0</v>
      </c>
      <c r="AT96" s="125">
        <f>ROUND(SUM(AV96:AW96),2)</f>
        <v>0</v>
      </c>
      <c r="AU96" s="126">
        <f>ROUND(SUM(AU97:AU99),5)</f>
        <v>0</v>
      </c>
      <c r="AV96" s="125">
        <f>ROUND(AZ96*L29,2)</f>
        <v>0</v>
      </c>
      <c r="AW96" s="125">
        <f>ROUND(BA96*L30,2)</f>
        <v>0</v>
      </c>
      <c r="AX96" s="125">
        <f>ROUND(BB96*L29,2)</f>
        <v>0</v>
      </c>
      <c r="AY96" s="125">
        <f>ROUND(BC96*L30,2)</f>
        <v>0</v>
      </c>
      <c r="AZ96" s="125">
        <f>ROUND(SUM(AZ97:AZ99),2)</f>
        <v>0</v>
      </c>
      <c r="BA96" s="125">
        <f>ROUND(SUM(BA97:BA99),2)</f>
        <v>0</v>
      </c>
      <c r="BB96" s="125">
        <f>ROUND(SUM(BB97:BB99),2)</f>
        <v>0</v>
      </c>
      <c r="BC96" s="125">
        <f>ROUND(SUM(BC97:BC99),2)</f>
        <v>0</v>
      </c>
      <c r="BD96" s="127">
        <f>ROUND(SUM(BD97:BD99),2)</f>
        <v>0</v>
      </c>
      <c r="BE96" s="7"/>
      <c r="BS96" s="128" t="s">
        <v>77</v>
      </c>
      <c r="BT96" s="128" t="s">
        <v>86</v>
      </c>
      <c r="BU96" s="128" t="s">
        <v>79</v>
      </c>
      <c r="BV96" s="128" t="s">
        <v>80</v>
      </c>
      <c r="BW96" s="128" t="s">
        <v>90</v>
      </c>
      <c r="BX96" s="128" t="s">
        <v>5</v>
      </c>
      <c r="CL96" s="128" t="s">
        <v>1</v>
      </c>
      <c r="CM96" s="128" t="s">
        <v>86</v>
      </c>
    </row>
    <row r="97" s="4" customFormat="1" ht="16.5" customHeight="1">
      <c r="A97" s="116" t="s">
        <v>82</v>
      </c>
      <c r="B97" s="67"/>
      <c r="C97" s="130"/>
      <c r="D97" s="130"/>
      <c r="E97" s="131" t="s">
        <v>91</v>
      </c>
      <c r="F97" s="131"/>
      <c r="G97" s="131"/>
      <c r="H97" s="131"/>
      <c r="I97" s="131"/>
      <c r="J97" s="130"/>
      <c r="K97" s="131" t="s">
        <v>92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'D.1.4.1 - Vytápění a zdra...'!J32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93</v>
      </c>
      <c r="AR97" s="69"/>
      <c r="AS97" s="134">
        <v>0</v>
      </c>
      <c r="AT97" s="135">
        <f>ROUND(SUM(AV97:AW97),2)</f>
        <v>0</v>
      </c>
      <c r="AU97" s="136">
        <f>'D.1.4.1 - Vytápění a zdra...'!P132</f>
        <v>0</v>
      </c>
      <c r="AV97" s="135">
        <f>'D.1.4.1 - Vytápění a zdra...'!J35</f>
        <v>0</v>
      </c>
      <c r="AW97" s="135">
        <f>'D.1.4.1 - Vytápění a zdra...'!J36</f>
        <v>0</v>
      </c>
      <c r="AX97" s="135">
        <f>'D.1.4.1 - Vytápění a zdra...'!J37</f>
        <v>0</v>
      </c>
      <c r="AY97" s="135">
        <f>'D.1.4.1 - Vytápění a zdra...'!J38</f>
        <v>0</v>
      </c>
      <c r="AZ97" s="135">
        <f>'D.1.4.1 - Vytápění a zdra...'!F35</f>
        <v>0</v>
      </c>
      <c r="BA97" s="135">
        <f>'D.1.4.1 - Vytápění a zdra...'!F36</f>
        <v>0</v>
      </c>
      <c r="BB97" s="135">
        <f>'D.1.4.1 - Vytápění a zdra...'!F37</f>
        <v>0</v>
      </c>
      <c r="BC97" s="135">
        <f>'D.1.4.1 - Vytápění a zdra...'!F38</f>
        <v>0</v>
      </c>
      <c r="BD97" s="137">
        <f>'D.1.4.1 - Vytápění a zdra...'!F39</f>
        <v>0</v>
      </c>
      <c r="BE97" s="4"/>
      <c r="BT97" s="138" t="s">
        <v>94</v>
      </c>
      <c r="BV97" s="138" t="s">
        <v>80</v>
      </c>
      <c r="BW97" s="138" t="s">
        <v>95</v>
      </c>
      <c r="BX97" s="138" t="s">
        <v>90</v>
      </c>
      <c r="CL97" s="138" t="s">
        <v>1</v>
      </c>
    </row>
    <row r="98" s="4" customFormat="1" ht="16.5" customHeight="1">
      <c r="A98" s="116" t="s">
        <v>82</v>
      </c>
      <c r="B98" s="67"/>
      <c r="C98" s="130"/>
      <c r="D98" s="130"/>
      <c r="E98" s="131" t="s">
        <v>96</v>
      </c>
      <c r="F98" s="131"/>
      <c r="G98" s="131"/>
      <c r="H98" s="131"/>
      <c r="I98" s="131"/>
      <c r="J98" s="130"/>
      <c r="K98" s="131" t="s">
        <v>97</v>
      </c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2">
        <f>'D.1.4.2 - PLYNOVÁ ZARÍZENÍ'!J32</f>
        <v>0</v>
      </c>
      <c r="AH98" s="130"/>
      <c r="AI98" s="130"/>
      <c r="AJ98" s="130"/>
      <c r="AK98" s="130"/>
      <c r="AL98" s="130"/>
      <c r="AM98" s="130"/>
      <c r="AN98" s="132">
        <f>SUM(AG98,AT98)</f>
        <v>0</v>
      </c>
      <c r="AO98" s="130"/>
      <c r="AP98" s="130"/>
      <c r="AQ98" s="133" t="s">
        <v>93</v>
      </c>
      <c r="AR98" s="69"/>
      <c r="AS98" s="134">
        <v>0</v>
      </c>
      <c r="AT98" s="135">
        <f>ROUND(SUM(AV98:AW98),2)</f>
        <v>0</v>
      </c>
      <c r="AU98" s="136">
        <f>'D.1.4.2 - PLYNOVÁ ZARÍZENÍ'!P123</f>
        <v>0</v>
      </c>
      <c r="AV98" s="135">
        <f>'D.1.4.2 - PLYNOVÁ ZARÍZENÍ'!J35</f>
        <v>0</v>
      </c>
      <c r="AW98" s="135">
        <f>'D.1.4.2 - PLYNOVÁ ZARÍZENÍ'!J36</f>
        <v>0</v>
      </c>
      <c r="AX98" s="135">
        <f>'D.1.4.2 - PLYNOVÁ ZARÍZENÍ'!J37</f>
        <v>0</v>
      </c>
      <c r="AY98" s="135">
        <f>'D.1.4.2 - PLYNOVÁ ZARÍZENÍ'!J38</f>
        <v>0</v>
      </c>
      <c r="AZ98" s="135">
        <f>'D.1.4.2 - PLYNOVÁ ZARÍZENÍ'!F35</f>
        <v>0</v>
      </c>
      <c r="BA98" s="135">
        <f>'D.1.4.2 - PLYNOVÁ ZARÍZENÍ'!F36</f>
        <v>0</v>
      </c>
      <c r="BB98" s="135">
        <f>'D.1.4.2 - PLYNOVÁ ZARÍZENÍ'!F37</f>
        <v>0</v>
      </c>
      <c r="BC98" s="135">
        <f>'D.1.4.2 - PLYNOVÁ ZARÍZENÍ'!F38</f>
        <v>0</v>
      </c>
      <c r="BD98" s="137">
        <f>'D.1.4.2 - PLYNOVÁ ZARÍZENÍ'!F39</f>
        <v>0</v>
      </c>
      <c r="BE98" s="4"/>
      <c r="BT98" s="138" t="s">
        <v>94</v>
      </c>
      <c r="BV98" s="138" t="s">
        <v>80</v>
      </c>
      <c r="BW98" s="138" t="s">
        <v>98</v>
      </c>
      <c r="BX98" s="138" t="s">
        <v>90</v>
      </c>
      <c r="CL98" s="138" t="s">
        <v>1</v>
      </c>
    </row>
    <row r="99" s="4" customFormat="1" ht="16.5" customHeight="1">
      <c r="A99" s="116" t="s">
        <v>82</v>
      </c>
      <c r="B99" s="67"/>
      <c r="C99" s="130"/>
      <c r="D99" s="130"/>
      <c r="E99" s="131" t="s">
        <v>99</v>
      </c>
      <c r="F99" s="131"/>
      <c r="G99" s="131"/>
      <c r="H99" s="131"/>
      <c r="I99" s="131"/>
      <c r="J99" s="130"/>
      <c r="K99" s="131" t="s">
        <v>100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2">
        <f>'D.1.4.3 - Elektroinstalac...'!J32</f>
        <v>0</v>
      </c>
      <c r="AH99" s="130"/>
      <c r="AI99" s="130"/>
      <c r="AJ99" s="130"/>
      <c r="AK99" s="130"/>
      <c r="AL99" s="130"/>
      <c r="AM99" s="130"/>
      <c r="AN99" s="132">
        <f>SUM(AG99,AT99)</f>
        <v>0</v>
      </c>
      <c r="AO99" s="130"/>
      <c r="AP99" s="130"/>
      <c r="AQ99" s="133" t="s">
        <v>93</v>
      </c>
      <c r="AR99" s="69"/>
      <c r="AS99" s="139">
        <v>0</v>
      </c>
      <c r="AT99" s="140">
        <f>ROUND(SUM(AV99:AW99),2)</f>
        <v>0</v>
      </c>
      <c r="AU99" s="141">
        <f>'D.1.4.3 - Elektroinstalac...'!P137</f>
        <v>0</v>
      </c>
      <c r="AV99" s="140">
        <f>'D.1.4.3 - Elektroinstalac...'!J35</f>
        <v>0</v>
      </c>
      <c r="AW99" s="140">
        <f>'D.1.4.3 - Elektroinstalac...'!J36</f>
        <v>0</v>
      </c>
      <c r="AX99" s="140">
        <f>'D.1.4.3 - Elektroinstalac...'!J37</f>
        <v>0</v>
      </c>
      <c r="AY99" s="140">
        <f>'D.1.4.3 - Elektroinstalac...'!J38</f>
        <v>0</v>
      </c>
      <c r="AZ99" s="140">
        <f>'D.1.4.3 - Elektroinstalac...'!F35</f>
        <v>0</v>
      </c>
      <c r="BA99" s="140">
        <f>'D.1.4.3 - Elektroinstalac...'!F36</f>
        <v>0</v>
      </c>
      <c r="BB99" s="140">
        <f>'D.1.4.3 - Elektroinstalac...'!F37</f>
        <v>0</v>
      </c>
      <c r="BC99" s="140">
        <f>'D.1.4.3 - Elektroinstalac...'!F38</f>
        <v>0</v>
      </c>
      <c r="BD99" s="142">
        <f>'D.1.4.3 - Elektroinstalac...'!F39</f>
        <v>0</v>
      </c>
      <c r="BE99" s="4"/>
      <c r="BT99" s="138" t="s">
        <v>94</v>
      </c>
      <c r="BV99" s="138" t="s">
        <v>80</v>
      </c>
      <c r="BW99" s="138" t="s">
        <v>101</v>
      </c>
      <c r="BX99" s="138" t="s">
        <v>90</v>
      </c>
      <c r="CL99" s="138" t="s">
        <v>1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b0+DplN2sXbn3lg5rfjK0XSdz9/1zfVfiFe2tMxs+dfQEDdajF2F2ZVwRubW6loaqn5XEFQuNml2iQpSX39VOA==" hashValue="ibfhssKuL2+4kRiG/K5KBxYifxG4llxm96JO2Hfq632vExXvHPZHj3xBZQIdlf96+KeWbOvOssg/wWtL+NjIm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SO 01 - STAVEBNÍ ČÁST'!C2" display="/"/>
    <hyperlink ref="A97" location="'D.1.4.1 - Vytápění a zdra...'!C2" display="/"/>
    <hyperlink ref="A98" location="'D.1.4.2 - PLYNOVÁ ZARÍZENÍ'!C2" display="/"/>
    <hyperlink ref="A99" location="'D.1.4.3 - Elektroinstal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6"/>
      <c r="J3" s="145"/>
      <c r="K3" s="145"/>
      <c r="L3" s="17"/>
      <c r="AT3" s="14" t="s">
        <v>86</v>
      </c>
    </row>
    <row r="4" s="1" customFormat="1" ht="24.96" customHeight="1">
      <c r="B4" s="17"/>
      <c r="D4" s="147" t="s">
        <v>102</v>
      </c>
      <c r="I4" s="143"/>
      <c r="L4" s="17"/>
      <c r="M4" s="148" t="s">
        <v>10</v>
      </c>
      <c r="AT4" s="14" t="s">
        <v>4</v>
      </c>
    </row>
    <row r="5" s="1" customFormat="1" ht="6.96" customHeight="1">
      <c r="B5" s="17"/>
      <c r="I5" s="143"/>
      <c r="L5" s="17"/>
    </row>
    <row r="6" s="1" customFormat="1" ht="12" customHeight="1">
      <c r="B6" s="17"/>
      <c r="D6" s="149" t="s">
        <v>16</v>
      </c>
      <c r="I6" s="143"/>
      <c r="L6" s="17"/>
    </row>
    <row r="7" s="1" customFormat="1" ht="23.25" customHeight="1">
      <c r="B7" s="17"/>
      <c r="E7" s="150" t="str">
        <f>'Rekapitulace stavby'!K6</f>
        <v>PLYNOVÁ KOTELNA PRO BYTOVÝ DŮM - Na Pláni č.p. 1347, Ústí nad Orlicí</v>
      </c>
      <c r="F7" s="149"/>
      <c r="G7" s="149"/>
      <c r="H7" s="149"/>
      <c r="I7" s="143"/>
      <c r="L7" s="17"/>
    </row>
    <row r="8" s="2" customFormat="1" ht="12" customHeight="1">
      <c r="A8" s="35"/>
      <c r="B8" s="41"/>
      <c r="C8" s="35"/>
      <c r="D8" s="149" t="s">
        <v>103</v>
      </c>
      <c r="E8" s="35"/>
      <c r="F8" s="35"/>
      <c r="G8" s="35"/>
      <c r="H8" s="35"/>
      <c r="I8" s="15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2" t="s">
        <v>104</v>
      </c>
      <c r="F9" s="35"/>
      <c r="G9" s="35"/>
      <c r="H9" s="35"/>
      <c r="I9" s="15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5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9" t="s">
        <v>18</v>
      </c>
      <c r="E11" s="35"/>
      <c r="F11" s="138" t="s">
        <v>1</v>
      </c>
      <c r="G11" s="35"/>
      <c r="H11" s="35"/>
      <c r="I11" s="153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9" t="s">
        <v>20</v>
      </c>
      <c r="E12" s="35"/>
      <c r="F12" s="138" t="s">
        <v>21</v>
      </c>
      <c r="G12" s="35"/>
      <c r="H12" s="35"/>
      <c r="I12" s="153" t="s">
        <v>22</v>
      </c>
      <c r="J12" s="154" t="str">
        <f>'Rekapitulace stavby'!AN8</f>
        <v>19. 3. 2020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5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9" t="s">
        <v>24</v>
      </c>
      <c r="E14" s="35"/>
      <c r="F14" s="35"/>
      <c r="G14" s="35"/>
      <c r="H14" s="35"/>
      <c r="I14" s="153" t="s">
        <v>25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26</v>
      </c>
      <c r="F15" s="35"/>
      <c r="G15" s="35"/>
      <c r="H15" s="35"/>
      <c r="I15" s="153" t="s">
        <v>27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5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9" t="s">
        <v>28</v>
      </c>
      <c r="E17" s="35"/>
      <c r="F17" s="35"/>
      <c r="G17" s="35"/>
      <c r="H17" s="35"/>
      <c r="I17" s="15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5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5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9" t="s">
        <v>30</v>
      </c>
      <c r="E20" s="35"/>
      <c r="F20" s="35"/>
      <c r="G20" s="35"/>
      <c r="H20" s="35"/>
      <c r="I20" s="153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105</v>
      </c>
      <c r="F21" s="35"/>
      <c r="G21" s="35"/>
      <c r="H21" s="35"/>
      <c r="I21" s="153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5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9" t="s">
        <v>35</v>
      </c>
      <c r="E23" s="35"/>
      <c r="F23" s="35"/>
      <c r="G23" s="35"/>
      <c r="H23" s="35"/>
      <c r="I23" s="153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53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5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9" t="s">
        <v>37</v>
      </c>
      <c r="E26" s="35"/>
      <c r="F26" s="35"/>
      <c r="G26" s="35"/>
      <c r="H26" s="35"/>
      <c r="I26" s="15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8"/>
      <c r="J27" s="155"/>
      <c r="K27" s="155"/>
      <c r="L27" s="159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5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0"/>
      <c r="E29" s="160"/>
      <c r="F29" s="160"/>
      <c r="G29" s="160"/>
      <c r="H29" s="160"/>
      <c r="I29" s="161"/>
      <c r="J29" s="160"/>
      <c r="K29" s="16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2" t="s">
        <v>38</v>
      </c>
      <c r="E30" s="35"/>
      <c r="F30" s="35"/>
      <c r="G30" s="35"/>
      <c r="H30" s="35"/>
      <c r="I30" s="151"/>
      <c r="J30" s="163">
        <f>ROUND(J134,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0"/>
      <c r="E31" s="160"/>
      <c r="F31" s="160"/>
      <c r="G31" s="160"/>
      <c r="H31" s="160"/>
      <c r="I31" s="161"/>
      <c r="J31" s="160"/>
      <c r="K31" s="160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4" t="s">
        <v>40</v>
      </c>
      <c r="G32" s="35"/>
      <c r="H32" s="35"/>
      <c r="I32" s="165" t="s">
        <v>39</v>
      </c>
      <c r="J32" s="164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49" t="s">
        <v>43</v>
      </c>
      <c r="F33" s="167">
        <f>ROUND((SUM(BE134:BE214)),  2)</f>
        <v>0</v>
      </c>
      <c r="G33" s="35"/>
      <c r="H33" s="35"/>
      <c r="I33" s="168">
        <v>0.20999999999999999</v>
      </c>
      <c r="J33" s="167">
        <f>ROUND(((SUM(BE134:BE214))*I33),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9" t="s">
        <v>44</v>
      </c>
      <c r="F34" s="167">
        <f>ROUND((SUM(BF134:BF214)),  2)</f>
        <v>0</v>
      </c>
      <c r="G34" s="35"/>
      <c r="H34" s="35"/>
      <c r="I34" s="168">
        <v>0.14999999999999999</v>
      </c>
      <c r="J34" s="167">
        <f>ROUND(((SUM(BF134:BF214))*I34),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9" t="s">
        <v>45</v>
      </c>
      <c r="F35" s="167">
        <f>ROUND((SUM(BG134:BG214)),  2)</f>
        <v>0</v>
      </c>
      <c r="G35" s="35"/>
      <c r="H35" s="35"/>
      <c r="I35" s="168">
        <v>0.20999999999999999</v>
      </c>
      <c r="J35" s="16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9" t="s">
        <v>46</v>
      </c>
      <c r="F36" s="167">
        <f>ROUND((SUM(BH134:BH214)),  2)</f>
        <v>0</v>
      </c>
      <c r="G36" s="35"/>
      <c r="H36" s="35"/>
      <c r="I36" s="168">
        <v>0.14999999999999999</v>
      </c>
      <c r="J36" s="16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9" t="s">
        <v>47</v>
      </c>
      <c r="F37" s="167">
        <f>ROUND((SUM(BI134:BI214)),  2)</f>
        <v>0</v>
      </c>
      <c r="G37" s="35"/>
      <c r="H37" s="35"/>
      <c r="I37" s="168">
        <v>0</v>
      </c>
      <c r="J37" s="16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5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9"/>
      <c r="D39" s="170" t="s">
        <v>48</v>
      </c>
      <c r="E39" s="171"/>
      <c r="F39" s="171"/>
      <c r="G39" s="172" t="s">
        <v>49</v>
      </c>
      <c r="H39" s="173" t="s">
        <v>50</v>
      </c>
      <c r="I39" s="174"/>
      <c r="J39" s="175">
        <f>SUM(J30:J37)</f>
        <v>0</v>
      </c>
      <c r="K39" s="176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5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43"/>
      <c r="L41" s="17"/>
    </row>
    <row r="42" s="1" customFormat="1" ht="14.4" customHeight="1">
      <c r="B42" s="17"/>
      <c r="I42" s="143"/>
      <c r="L42" s="17"/>
    </row>
    <row r="43" s="1" customFormat="1" ht="14.4" customHeight="1">
      <c r="B43" s="17"/>
      <c r="I43" s="143"/>
      <c r="L43" s="17"/>
    </row>
    <row r="44" s="1" customFormat="1" ht="14.4" customHeight="1">
      <c r="B44" s="17"/>
      <c r="I44" s="143"/>
      <c r="L44" s="17"/>
    </row>
    <row r="45" s="1" customFormat="1" ht="14.4" customHeight="1">
      <c r="B45" s="17"/>
      <c r="I45" s="143"/>
      <c r="L45" s="17"/>
    </row>
    <row r="46" s="1" customFormat="1" ht="14.4" customHeight="1">
      <c r="B46" s="17"/>
      <c r="I46" s="143"/>
      <c r="L46" s="17"/>
    </row>
    <row r="47" s="1" customFormat="1" ht="14.4" customHeight="1">
      <c r="B47" s="17"/>
      <c r="I47" s="143"/>
      <c r="L47" s="17"/>
    </row>
    <row r="48" s="1" customFormat="1" ht="14.4" customHeight="1">
      <c r="B48" s="17"/>
      <c r="I48" s="143"/>
      <c r="L48" s="17"/>
    </row>
    <row r="49" s="1" customFormat="1" ht="14.4" customHeight="1">
      <c r="B49" s="17"/>
      <c r="I49" s="143"/>
      <c r="L49" s="17"/>
    </row>
    <row r="50" s="2" customFormat="1" ht="14.4" customHeight="1">
      <c r="B50" s="60"/>
      <c r="D50" s="177" t="s">
        <v>51</v>
      </c>
      <c r="E50" s="178"/>
      <c r="F50" s="178"/>
      <c r="G50" s="177" t="s">
        <v>52</v>
      </c>
      <c r="H50" s="178"/>
      <c r="I50" s="179"/>
      <c r="J50" s="178"/>
      <c r="K50" s="178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0" t="s">
        <v>53</v>
      </c>
      <c r="E61" s="181"/>
      <c r="F61" s="182" t="s">
        <v>54</v>
      </c>
      <c r="G61" s="180" t="s">
        <v>53</v>
      </c>
      <c r="H61" s="181"/>
      <c r="I61" s="183"/>
      <c r="J61" s="184" t="s">
        <v>54</v>
      </c>
      <c r="K61" s="181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7" t="s">
        <v>55</v>
      </c>
      <c r="E65" s="185"/>
      <c r="F65" s="185"/>
      <c r="G65" s="177" t="s">
        <v>56</v>
      </c>
      <c r="H65" s="185"/>
      <c r="I65" s="186"/>
      <c r="J65" s="185"/>
      <c r="K65" s="18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0" t="s">
        <v>53</v>
      </c>
      <c r="E76" s="181"/>
      <c r="F76" s="182" t="s">
        <v>54</v>
      </c>
      <c r="G76" s="180" t="s">
        <v>53</v>
      </c>
      <c r="H76" s="181"/>
      <c r="I76" s="183"/>
      <c r="J76" s="184" t="s">
        <v>54</v>
      </c>
      <c r="K76" s="181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9"/>
      <c r="J77" s="188"/>
      <c r="K77" s="18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90"/>
      <c r="C81" s="191"/>
      <c r="D81" s="191"/>
      <c r="E81" s="191"/>
      <c r="F81" s="191"/>
      <c r="G81" s="191"/>
      <c r="H81" s="191"/>
      <c r="I81" s="192"/>
      <c r="J81" s="191"/>
      <c r="K81" s="19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15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5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5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93" t="str">
        <f>E7</f>
        <v>PLYNOVÁ KOTELNA PRO BYTOVÝ DŮM - Na Pláni č.p. 1347, Ústí nad Orlicí</v>
      </c>
      <c r="F85" s="29"/>
      <c r="G85" s="29"/>
      <c r="H85" s="29"/>
      <c r="I85" s="15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103</v>
      </c>
      <c r="D86" s="37"/>
      <c r="E86" s="37"/>
      <c r="F86" s="37"/>
      <c r="G86" s="37"/>
      <c r="H86" s="37"/>
      <c r="I86" s="15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STAVEBNÍ ČÁST</v>
      </c>
      <c r="F87" s="37"/>
      <c r="G87" s="37"/>
      <c r="H87" s="37"/>
      <c r="I87" s="15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5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Na Pláni č.p. 1347, Ústí nad Orlicí</v>
      </c>
      <c r="G89" s="37"/>
      <c r="H89" s="37"/>
      <c r="I89" s="153" t="s">
        <v>22</v>
      </c>
      <c r="J89" s="76" t="str">
        <f>IF(J12="","",J12)</f>
        <v>19. 3. 2020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5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Společenství vlastníků Na Pláni č.p. 1347</v>
      </c>
      <c r="G91" s="37"/>
      <c r="H91" s="37"/>
      <c r="I91" s="153" t="s">
        <v>30</v>
      </c>
      <c r="J91" s="33" t="str">
        <f>E21</f>
        <v>Ing. Vladimír Ent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53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5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4" t="s">
        <v>107</v>
      </c>
      <c r="D94" s="195"/>
      <c r="E94" s="195"/>
      <c r="F94" s="195"/>
      <c r="G94" s="195"/>
      <c r="H94" s="195"/>
      <c r="I94" s="196"/>
      <c r="J94" s="197" t="s">
        <v>108</v>
      </c>
      <c r="K94" s="195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5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8" t="s">
        <v>109</v>
      </c>
      <c r="D96" s="37"/>
      <c r="E96" s="37"/>
      <c r="F96" s="37"/>
      <c r="G96" s="37"/>
      <c r="H96" s="37"/>
      <c r="I96" s="151"/>
      <c r="J96" s="107">
        <f>J134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99"/>
      <c r="C97" s="200"/>
      <c r="D97" s="201" t="s">
        <v>111</v>
      </c>
      <c r="E97" s="202"/>
      <c r="F97" s="202"/>
      <c r="G97" s="202"/>
      <c r="H97" s="202"/>
      <c r="I97" s="203"/>
      <c r="J97" s="204">
        <f>J135</f>
        <v>0</v>
      </c>
      <c r="K97" s="200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130"/>
      <c r="D98" s="207" t="s">
        <v>112</v>
      </c>
      <c r="E98" s="208"/>
      <c r="F98" s="208"/>
      <c r="G98" s="208"/>
      <c r="H98" s="208"/>
      <c r="I98" s="209"/>
      <c r="J98" s="210">
        <f>J136</f>
        <v>0</v>
      </c>
      <c r="K98" s="130"/>
      <c r="L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130"/>
      <c r="D99" s="207" t="s">
        <v>113</v>
      </c>
      <c r="E99" s="208"/>
      <c r="F99" s="208"/>
      <c r="G99" s="208"/>
      <c r="H99" s="208"/>
      <c r="I99" s="209"/>
      <c r="J99" s="210">
        <f>J138</f>
        <v>0</v>
      </c>
      <c r="K99" s="130"/>
      <c r="L99" s="21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6"/>
      <c r="C100" s="130"/>
      <c r="D100" s="207" t="s">
        <v>114</v>
      </c>
      <c r="E100" s="208"/>
      <c r="F100" s="208"/>
      <c r="G100" s="208"/>
      <c r="H100" s="208"/>
      <c r="I100" s="209"/>
      <c r="J100" s="210">
        <f>J142</f>
        <v>0</v>
      </c>
      <c r="K100" s="130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130"/>
      <c r="D101" s="207" t="s">
        <v>115</v>
      </c>
      <c r="E101" s="208"/>
      <c r="F101" s="208"/>
      <c r="G101" s="208"/>
      <c r="H101" s="208"/>
      <c r="I101" s="209"/>
      <c r="J101" s="210">
        <f>J148</f>
        <v>0</v>
      </c>
      <c r="K101" s="130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130"/>
      <c r="D102" s="207" t="s">
        <v>116</v>
      </c>
      <c r="E102" s="208"/>
      <c r="F102" s="208"/>
      <c r="G102" s="208"/>
      <c r="H102" s="208"/>
      <c r="I102" s="209"/>
      <c r="J102" s="210">
        <f>J157</f>
        <v>0</v>
      </c>
      <c r="K102" s="130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30"/>
      <c r="D103" s="207" t="s">
        <v>117</v>
      </c>
      <c r="E103" s="208"/>
      <c r="F103" s="208"/>
      <c r="G103" s="208"/>
      <c r="H103" s="208"/>
      <c r="I103" s="209"/>
      <c r="J103" s="210">
        <f>J161</f>
        <v>0</v>
      </c>
      <c r="K103" s="130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9"/>
      <c r="C104" s="200"/>
      <c r="D104" s="201" t="s">
        <v>118</v>
      </c>
      <c r="E104" s="202"/>
      <c r="F104" s="202"/>
      <c r="G104" s="202"/>
      <c r="H104" s="202"/>
      <c r="I104" s="203"/>
      <c r="J104" s="204">
        <f>J163</f>
        <v>0</v>
      </c>
      <c r="K104" s="200"/>
      <c r="L104" s="20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6"/>
      <c r="C105" s="130"/>
      <c r="D105" s="207" t="s">
        <v>119</v>
      </c>
      <c r="E105" s="208"/>
      <c r="F105" s="208"/>
      <c r="G105" s="208"/>
      <c r="H105" s="208"/>
      <c r="I105" s="209"/>
      <c r="J105" s="210">
        <f>J164</f>
        <v>0</v>
      </c>
      <c r="K105" s="130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30"/>
      <c r="D106" s="207" t="s">
        <v>120</v>
      </c>
      <c r="E106" s="208"/>
      <c r="F106" s="208"/>
      <c r="G106" s="208"/>
      <c r="H106" s="208"/>
      <c r="I106" s="209"/>
      <c r="J106" s="210">
        <f>J168</f>
        <v>0</v>
      </c>
      <c r="K106" s="130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30"/>
      <c r="D107" s="207" t="s">
        <v>121</v>
      </c>
      <c r="E107" s="208"/>
      <c r="F107" s="208"/>
      <c r="G107" s="208"/>
      <c r="H107" s="208"/>
      <c r="I107" s="209"/>
      <c r="J107" s="210">
        <f>J170</f>
        <v>0</v>
      </c>
      <c r="K107" s="130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6"/>
      <c r="C108" s="130"/>
      <c r="D108" s="207" t="s">
        <v>122</v>
      </c>
      <c r="E108" s="208"/>
      <c r="F108" s="208"/>
      <c r="G108" s="208"/>
      <c r="H108" s="208"/>
      <c r="I108" s="209"/>
      <c r="J108" s="210">
        <f>J176</f>
        <v>0</v>
      </c>
      <c r="K108" s="130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6"/>
      <c r="C109" s="130"/>
      <c r="D109" s="207" t="s">
        <v>123</v>
      </c>
      <c r="E109" s="208"/>
      <c r="F109" s="208"/>
      <c r="G109" s="208"/>
      <c r="H109" s="208"/>
      <c r="I109" s="209"/>
      <c r="J109" s="210">
        <f>J181</f>
        <v>0</v>
      </c>
      <c r="K109" s="130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6"/>
      <c r="C110" s="130"/>
      <c r="D110" s="207" t="s">
        <v>124</v>
      </c>
      <c r="E110" s="208"/>
      <c r="F110" s="208"/>
      <c r="G110" s="208"/>
      <c r="H110" s="208"/>
      <c r="I110" s="209"/>
      <c r="J110" s="210">
        <f>J190</f>
        <v>0</v>
      </c>
      <c r="K110" s="130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6"/>
      <c r="C111" s="130"/>
      <c r="D111" s="207" t="s">
        <v>125</v>
      </c>
      <c r="E111" s="208"/>
      <c r="F111" s="208"/>
      <c r="G111" s="208"/>
      <c r="H111" s="208"/>
      <c r="I111" s="209"/>
      <c r="J111" s="210">
        <f>J195</f>
        <v>0</v>
      </c>
      <c r="K111" s="130"/>
      <c r="L111" s="2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6"/>
      <c r="C112" s="130"/>
      <c r="D112" s="207" t="s">
        <v>126</v>
      </c>
      <c r="E112" s="208"/>
      <c r="F112" s="208"/>
      <c r="G112" s="208"/>
      <c r="H112" s="208"/>
      <c r="I112" s="209"/>
      <c r="J112" s="210">
        <f>J201</f>
        <v>0</v>
      </c>
      <c r="K112" s="130"/>
      <c r="L112" s="21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6"/>
      <c r="C113" s="130"/>
      <c r="D113" s="207" t="s">
        <v>127</v>
      </c>
      <c r="E113" s="208"/>
      <c r="F113" s="208"/>
      <c r="G113" s="208"/>
      <c r="H113" s="208"/>
      <c r="I113" s="209"/>
      <c r="J113" s="210">
        <f>J207</f>
        <v>0</v>
      </c>
      <c r="K113" s="130"/>
      <c r="L113" s="21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6"/>
      <c r="C114" s="130"/>
      <c r="D114" s="207" t="s">
        <v>128</v>
      </c>
      <c r="E114" s="208"/>
      <c r="F114" s="208"/>
      <c r="G114" s="208"/>
      <c r="H114" s="208"/>
      <c r="I114" s="209"/>
      <c r="J114" s="210">
        <f>J212</f>
        <v>0</v>
      </c>
      <c r="K114" s="130"/>
      <c r="L114" s="21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15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189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192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129</v>
      </c>
      <c r="D121" s="37"/>
      <c r="E121" s="37"/>
      <c r="F121" s="37"/>
      <c r="G121" s="37"/>
      <c r="H121" s="37"/>
      <c r="I121" s="15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5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15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3.25" customHeight="1">
      <c r="A124" s="35"/>
      <c r="B124" s="36"/>
      <c r="C124" s="37"/>
      <c r="D124" s="37"/>
      <c r="E124" s="193" t="str">
        <f>E7</f>
        <v>PLYNOVÁ KOTELNA PRO BYTOVÝ DŮM - Na Pláni č.p. 1347, Ústí nad Orlicí</v>
      </c>
      <c r="F124" s="29"/>
      <c r="G124" s="29"/>
      <c r="H124" s="29"/>
      <c r="I124" s="15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103</v>
      </c>
      <c r="D125" s="37"/>
      <c r="E125" s="37"/>
      <c r="F125" s="37"/>
      <c r="G125" s="37"/>
      <c r="H125" s="37"/>
      <c r="I125" s="15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E9</f>
        <v>SO 01 - STAVEBNÍ ČÁST</v>
      </c>
      <c r="F126" s="37"/>
      <c r="G126" s="37"/>
      <c r="H126" s="37"/>
      <c r="I126" s="15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15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F12</f>
        <v>Na Pláni č.p. 1347, Ústí nad Orlicí</v>
      </c>
      <c r="G128" s="37"/>
      <c r="H128" s="37"/>
      <c r="I128" s="153" t="s">
        <v>22</v>
      </c>
      <c r="J128" s="76" t="str">
        <f>IF(J12="","",J12)</f>
        <v>19. 3. 2020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15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E15</f>
        <v>Společenství vlastníků Na Pláni č.p. 1347</v>
      </c>
      <c r="G130" s="37"/>
      <c r="H130" s="37"/>
      <c r="I130" s="153" t="s">
        <v>30</v>
      </c>
      <c r="J130" s="33" t="str">
        <f>E21</f>
        <v>Ing. Vladimír Ent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28</v>
      </c>
      <c r="D131" s="37"/>
      <c r="E131" s="37"/>
      <c r="F131" s="24" t="str">
        <f>IF(E18="","",E18)</f>
        <v>Vyplň údaj</v>
      </c>
      <c r="G131" s="37"/>
      <c r="H131" s="37"/>
      <c r="I131" s="153" t="s">
        <v>35</v>
      </c>
      <c r="J131" s="33" t="str">
        <f>E24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151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212"/>
      <c r="B133" s="213"/>
      <c r="C133" s="214" t="s">
        <v>130</v>
      </c>
      <c r="D133" s="215" t="s">
        <v>63</v>
      </c>
      <c r="E133" s="215" t="s">
        <v>59</v>
      </c>
      <c r="F133" s="215" t="s">
        <v>60</v>
      </c>
      <c r="G133" s="215" t="s">
        <v>131</v>
      </c>
      <c r="H133" s="215" t="s">
        <v>132</v>
      </c>
      <c r="I133" s="216" t="s">
        <v>133</v>
      </c>
      <c r="J133" s="217" t="s">
        <v>108</v>
      </c>
      <c r="K133" s="218" t="s">
        <v>134</v>
      </c>
      <c r="L133" s="219"/>
      <c r="M133" s="97" t="s">
        <v>1</v>
      </c>
      <c r="N133" s="98" t="s">
        <v>42</v>
      </c>
      <c r="O133" s="98" t="s">
        <v>135</v>
      </c>
      <c r="P133" s="98" t="s">
        <v>136</v>
      </c>
      <c r="Q133" s="98" t="s">
        <v>137</v>
      </c>
      <c r="R133" s="98" t="s">
        <v>138</v>
      </c>
      <c r="S133" s="98" t="s">
        <v>139</v>
      </c>
      <c r="T133" s="99" t="s">
        <v>140</v>
      </c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</row>
    <row r="134" s="2" customFormat="1" ht="22.8" customHeight="1">
      <c r="A134" s="35"/>
      <c r="B134" s="36"/>
      <c r="C134" s="104" t="s">
        <v>141</v>
      </c>
      <c r="D134" s="37"/>
      <c r="E134" s="37"/>
      <c r="F134" s="37"/>
      <c r="G134" s="37"/>
      <c r="H134" s="37"/>
      <c r="I134" s="151"/>
      <c r="J134" s="220">
        <f>BK134</f>
        <v>0</v>
      </c>
      <c r="K134" s="37"/>
      <c r="L134" s="41"/>
      <c r="M134" s="100"/>
      <c r="N134" s="221"/>
      <c r="O134" s="101"/>
      <c r="P134" s="222">
        <f>P135+P163</f>
        <v>0</v>
      </c>
      <c r="Q134" s="101"/>
      <c r="R134" s="222">
        <f>R135+R163</f>
        <v>3.3846222400000001</v>
      </c>
      <c r="S134" s="101"/>
      <c r="T134" s="223">
        <f>T135+T163</f>
        <v>4.1677795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77</v>
      </c>
      <c r="AU134" s="14" t="s">
        <v>110</v>
      </c>
      <c r="BK134" s="224">
        <f>BK135+BK163</f>
        <v>0</v>
      </c>
    </row>
    <row r="135" s="12" customFormat="1" ht="25.92" customHeight="1">
      <c r="A135" s="12"/>
      <c r="B135" s="225"/>
      <c r="C135" s="226"/>
      <c r="D135" s="227" t="s">
        <v>77</v>
      </c>
      <c r="E135" s="228" t="s">
        <v>142</v>
      </c>
      <c r="F135" s="228" t="s">
        <v>143</v>
      </c>
      <c r="G135" s="226"/>
      <c r="H135" s="226"/>
      <c r="I135" s="229"/>
      <c r="J135" s="230">
        <f>BK135</f>
        <v>0</v>
      </c>
      <c r="K135" s="226"/>
      <c r="L135" s="231"/>
      <c r="M135" s="232"/>
      <c r="N135" s="233"/>
      <c r="O135" s="233"/>
      <c r="P135" s="234">
        <f>P136+P138+P142+P148+P157+P161</f>
        <v>0</v>
      </c>
      <c r="Q135" s="233"/>
      <c r="R135" s="234">
        <f>R136+R138+R142+R148+R157+R161</f>
        <v>2.9964077900000001</v>
      </c>
      <c r="S135" s="233"/>
      <c r="T135" s="235">
        <f>T136+T138+T142+T148+T157+T161</f>
        <v>4.14682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6" t="s">
        <v>86</v>
      </c>
      <c r="AT135" s="237" t="s">
        <v>77</v>
      </c>
      <c r="AU135" s="237" t="s">
        <v>78</v>
      </c>
      <c r="AY135" s="236" t="s">
        <v>144</v>
      </c>
      <c r="BK135" s="238">
        <f>BK136+BK138+BK142+BK148+BK157+BK161</f>
        <v>0</v>
      </c>
    </row>
    <row r="136" s="12" customFormat="1" ht="22.8" customHeight="1">
      <c r="A136" s="12"/>
      <c r="B136" s="225"/>
      <c r="C136" s="226"/>
      <c r="D136" s="227" t="s">
        <v>77</v>
      </c>
      <c r="E136" s="239" t="s">
        <v>86</v>
      </c>
      <c r="F136" s="239" t="s">
        <v>145</v>
      </c>
      <c r="G136" s="226"/>
      <c r="H136" s="226"/>
      <c r="I136" s="229"/>
      <c r="J136" s="240">
        <f>BK136</f>
        <v>0</v>
      </c>
      <c r="K136" s="226"/>
      <c r="L136" s="231"/>
      <c r="M136" s="232"/>
      <c r="N136" s="233"/>
      <c r="O136" s="233"/>
      <c r="P136" s="234">
        <f>P137</f>
        <v>0</v>
      </c>
      <c r="Q136" s="233"/>
      <c r="R136" s="234">
        <f>R137</f>
        <v>0</v>
      </c>
      <c r="S136" s="233"/>
      <c r="T136" s="23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86</v>
      </c>
      <c r="AT136" s="237" t="s">
        <v>77</v>
      </c>
      <c r="AU136" s="237" t="s">
        <v>86</v>
      </c>
      <c r="AY136" s="236" t="s">
        <v>144</v>
      </c>
      <c r="BK136" s="238">
        <f>BK137</f>
        <v>0</v>
      </c>
    </row>
    <row r="137" s="2" customFormat="1" ht="21.75" customHeight="1">
      <c r="A137" s="35"/>
      <c r="B137" s="36"/>
      <c r="C137" s="241" t="s">
        <v>86</v>
      </c>
      <c r="D137" s="241" t="s">
        <v>146</v>
      </c>
      <c r="E137" s="242" t="s">
        <v>147</v>
      </c>
      <c r="F137" s="243" t="s">
        <v>148</v>
      </c>
      <c r="G137" s="244" t="s">
        <v>149</v>
      </c>
      <c r="H137" s="245">
        <v>1.44</v>
      </c>
      <c r="I137" s="246"/>
      <c r="J137" s="247">
        <f>ROUND(I137*H137,2)</f>
        <v>0</v>
      </c>
      <c r="K137" s="248"/>
      <c r="L137" s="41"/>
      <c r="M137" s="249" t="s">
        <v>1</v>
      </c>
      <c r="N137" s="250" t="s">
        <v>44</v>
      </c>
      <c r="O137" s="88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53" t="s">
        <v>150</v>
      </c>
      <c r="AT137" s="253" t="s">
        <v>146</v>
      </c>
      <c r="AU137" s="253" t="s">
        <v>94</v>
      </c>
      <c r="AY137" s="14" t="s">
        <v>144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4" t="s">
        <v>94</v>
      </c>
      <c r="BK137" s="254">
        <f>ROUND(I137*H137,2)</f>
        <v>0</v>
      </c>
      <c r="BL137" s="14" t="s">
        <v>150</v>
      </c>
      <c r="BM137" s="253" t="s">
        <v>151</v>
      </c>
    </row>
    <row r="138" s="12" customFormat="1" ht="22.8" customHeight="1">
      <c r="A138" s="12"/>
      <c r="B138" s="225"/>
      <c r="C138" s="226"/>
      <c r="D138" s="227" t="s">
        <v>77</v>
      </c>
      <c r="E138" s="239" t="s">
        <v>152</v>
      </c>
      <c r="F138" s="239" t="s">
        <v>153</v>
      </c>
      <c r="G138" s="226"/>
      <c r="H138" s="226"/>
      <c r="I138" s="229"/>
      <c r="J138" s="240">
        <f>BK138</f>
        <v>0</v>
      </c>
      <c r="K138" s="226"/>
      <c r="L138" s="231"/>
      <c r="M138" s="232"/>
      <c r="N138" s="233"/>
      <c r="O138" s="233"/>
      <c r="P138" s="234">
        <f>SUM(P139:P141)</f>
        <v>0</v>
      </c>
      <c r="Q138" s="233"/>
      <c r="R138" s="234">
        <f>SUM(R139:R141)</f>
        <v>1.53303737</v>
      </c>
      <c r="S138" s="233"/>
      <c r="T138" s="235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86</v>
      </c>
      <c r="AT138" s="237" t="s">
        <v>77</v>
      </c>
      <c r="AU138" s="237" t="s">
        <v>86</v>
      </c>
      <c r="AY138" s="236" t="s">
        <v>144</v>
      </c>
      <c r="BK138" s="238">
        <f>SUM(BK139:BK141)</f>
        <v>0</v>
      </c>
    </row>
    <row r="139" s="2" customFormat="1" ht="21.75" customHeight="1">
      <c r="A139" s="35"/>
      <c r="B139" s="36"/>
      <c r="C139" s="241" t="s">
        <v>94</v>
      </c>
      <c r="D139" s="241" t="s">
        <v>146</v>
      </c>
      <c r="E139" s="242" t="s">
        <v>154</v>
      </c>
      <c r="F139" s="243" t="s">
        <v>155</v>
      </c>
      <c r="G139" s="244" t="s">
        <v>156</v>
      </c>
      <c r="H139" s="245">
        <v>16.302</v>
      </c>
      <c r="I139" s="246"/>
      <c r="J139" s="247">
        <f>ROUND(I139*H139,2)</f>
        <v>0</v>
      </c>
      <c r="K139" s="248"/>
      <c r="L139" s="41"/>
      <c r="M139" s="249" t="s">
        <v>1</v>
      </c>
      <c r="N139" s="250" t="s">
        <v>44</v>
      </c>
      <c r="O139" s="88"/>
      <c r="P139" s="251">
        <f>O139*H139</f>
        <v>0</v>
      </c>
      <c r="Q139" s="251">
        <v>0.039809999999999998</v>
      </c>
      <c r="R139" s="251">
        <f>Q139*H139</f>
        <v>0.64898261999999995</v>
      </c>
      <c r="S139" s="251">
        <v>0</v>
      </c>
      <c r="T139" s="25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53" t="s">
        <v>150</v>
      </c>
      <c r="AT139" s="253" t="s">
        <v>146</v>
      </c>
      <c r="AU139" s="253" t="s">
        <v>94</v>
      </c>
      <c r="AY139" s="14" t="s">
        <v>144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4" t="s">
        <v>94</v>
      </c>
      <c r="BK139" s="254">
        <f>ROUND(I139*H139,2)</f>
        <v>0</v>
      </c>
      <c r="BL139" s="14" t="s">
        <v>150</v>
      </c>
      <c r="BM139" s="253" t="s">
        <v>157</v>
      </c>
    </row>
    <row r="140" s="2" customFormat="1" ht="21.75" customHeight="1">
      <c r="A140" s="35"/>
      <c r="B140" s="36"/>
      <c r="C140" s="241" t="s">
        <v>152</v>
      </c>
      <c r="D140" s="241" t="s">
        <v>146</v>
      </c>
      <c r="E140" s="242" t="s">
        <v>158</v>
      </c>
      <c r="F140" s="243" t="s">
        <v>159</v>
      </c>
      <c r="G140" s="244" t="s">
        <v>156</v>
      </c>
      <c r="H140" s="245">
        <v>7.5430000000000001</v>
      </c>
      <c r="I140" s="246"/>
      <c r="J140" s="247">
        <f>ROUND(I140*H140,2)</f>
        <v>0</v>
      </c>
      <c r="K140" s="248"/>
      <c r="L140" s="41"/>
      <c r="M140" s="249" t="s">
        <v>1</v>
      </c>
      <c r="N140" s="250" t="s">
        <v>44</v>
      </c>
      <c r="O140" s="88"/>
      <c r="P140" s="251">
        <f>O140*H140</f>
        <v>0</v>
      </c>
      <c r="Q140" s="251">
        <v>0.10325</v>
      </c>
      <c r="R140" s="251">
        <f>Q140*H140</f>
        <v>0.77881475</v>
      </c>
      <c r="S140" s="251">
        <v>0</v>
      </c>
      <c r="T140" s="25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3" t="s">
        <v>150</v>
      </c>
      <c r="AT140" s="253" t="s">
        <v>146</v>
      </c>
      <c r="AU140" s="253" t="s">
        <v>94</v>
      </c>
      <c r="AY140" s="14" t="s">
        <v>144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4" t="s">
        <v>94</v>
      </c>
      <c r="BK140" s="254">
        <f>ROUND(I140*H140,2)</f>
        <v>0</v>
      </c>
      <c r="BL140" s="14" t="s">
        <v>150</v>
      </c>
      <c r="BM140" s="253" t="s">
        <v>160</v>
      </c>
    </row>
    <row r="141" s="2" customFormat="1" ht="55.5" customHeight="1">
      <c r="A141" s="35"/>
      <c r="B141" s="36"/>
      <c r="C141" s="241" t="s">
        <v>150</v>
      </c>
      <c r="D141" s="241" t="s">
        <v>146</v>
      </c>
      <c r="E141" s="242" t="s">
        <v>161</v>
      </c>
      <c r="F141" s="243" t="s">
        <v>162</v>
      </c>
      <c r="G141" s="244" t="s">
        <v>163</v>
      </c>
      <c r="H141" s="245">
        <v>1</v>
      </c>
      <c r="I141" s="246"/>
      <c r="J141" s="247">
        <f>ROUND(I141*H141,2)</f>
        <v>0</v>
      </c>
      <c r="K141" s="248"/>
      <c r="L141" s="41"/>
      <c r="M141" s="249" t="s">
        <v>1</v>
      </c>
      <c r="N141" s="250" t="s">
        <v>44</v>
      </c>
      <c r="O141" s="88"/>
      <c r="P141" s="251">
        <f>O141*H141</f>
        <v>0</v>
      </c>
      <c r="Q141" s="251">
        <v>0.10524</v>
      </c>
      <c r="R141" s="251">
        <f>Q141*H141</f>
        <v>0.10524</v>
      </c>
      <c r="S141" s="251">
        <v>0</v>
      </c>
      <c r="T141" s="25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53" t="s">
        <v>150</v>
      </c>
      <c r="AT141" s="253" t="s">
        <v>146</v>
      </c>
      <c r="AU141" s="253" t="s">
        <v>94</v>
      </c>
      <c r="AY141" s="14" t="s">
        <v>144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4" t="s">
        <v>94</v>
      </c>
      <c r="BK141" s="254">
        <f>ROUND(I141*H141,2)</f>
        <v>0</v>
      </c>
      <c r="BL141" s="14" t="s">
        <v>150</v>
      </c>
      <c r="BM141" s="253" t="s">
        <v>164</v>
      </c>
    </row>
    <row r="142" s="12" customFormat="1" ht="22.8" customHeight="1">
      <c r="A142" s="12"/>
      <c r="B142" s="225"/>
      <c r="C142" s="226"/>
      <c r="D142" s="227" t="s">
        <v>77</v>
      </c>
      <c r="E142" s="239" t="s">
        <v>165</v>
      </c>
      <c r="F142" s="239" t="s">
        <v>166</v>
      </c>
      <c r="G142" s="226"/>
      <c r="H142" s="226"/>
      <c r="I142" s="229"/>
      <c r="J142" s="240">
        <f>BK142</f>
        <v>0</v>
      </c>
      <c r="K142" s="226"/>
      <c r="L142" s="231"/>
      <c r="M142" s="232"/>
      <c r="N142" s="233"/>
      <c r="O142" s="233"/>
      <c r="P142" s="234">
        <f>SUM(P143:P147)</f>
        <v>0</v>
      </c>
      <c r="Q142" s="233"/>
      <c r="R142" s="234">
        <f>SUM(R143:R147)</f>
        <v>1.44619392</v>
      </c>
      <c r="S142" s="233"/>
      <c r="T142" s="235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6" t="s">
        <v>86</v>
      </c>
      <c r="AT142" s="237" t="s">
        <v>77</v>
      </c>
      <c r="AU142" s="237" t="s">
        <v>86</v>
      </c>
      <c r="AY142" s="236" t="s">
        <v>144</v>
      </c>
      <c r="BK142" s="238">
        <f>SUM(BK143:BK147)</f>
        <v>0</v>
      </c>
    </row>
    <row r="143" s="2" customFormat="1" ht="21.75" customHeight="1">
      <c r="A143" s="35"/>
      <c r="B143" s="36"/>
      <c r="C143" s="241" t="s">
        <v>167</v>
      </c>
      <c r="D143" s="241" t="s">
        <v>146</v>
      </c>
      <c r="E143" s="242" t="s">
        <v>168</v>
      </c>
      <c r="F143" s="243" t="s">
        <v>169</v>
      </c>
      <c r="G143" s="244" t="s">
        <v>156</v>
      </c>
      <c r="H143" s="245">
        <v>31.387</v>
      </c>
      <c r="I143" s="246"/>
      <c r="J143" s="247">
        <f>ROUND(I143*H143,2)</f>
        <v>0</v>
      </c>
      <c r="K143" s="248"/>
      <c r="L143" s="41"/>
      <c r="M143" s="249" t="s">
        <v>1</v>
      </c>
      <c r="N143" s="250" t="s">
        <v>44</v>
      </c>
      <c r="O143" s="88"/>
      <c r="P143" s="251">
        <f>O143*H143</f>
        <v>0</v>
      </c>
      <c r="Q143" s="251">
        <v>0.0065599999999999999</v>
      </c>
      <c r="R143" s="251">
        <f>Q143*H143</f>
        <v>0.20589872000000001</v>
      </c>
      <c r="S143" s="251">
        <v>0</v>
      </c>
      <c r="T143" s="25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3" t="s">
        <v>150</v>
      </c>
      <c r="AT143" s="253" t="s">
        <v>146</v>
      </c>
      <c r="AU143" s="253" t="s">
        <v>94</v>
      </c>
      <c r="AY143" s="14" t="s">
        <v>144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4" t="s">
        <v>94</v>
      </c>
      <c r="BK143" s="254">
        <f>ROUND(I143*H143,2)</f>
        <v>0</v>
      </c>
      <c r="BL143" s="14" t="s">
        <v>150</v>
      </c>
      <c r="BM143" s="253" t="s">
        <v>170</v>
      </c>
    </row>
    <row r="144" s="2" customFormat="1" ht="21.75" customHeight="1">
      <c r="A144" s="35"/>
      <c r="B144" s="36"/>
      <c r="C144" s="241" t="s">
        <v>165</v>
      </c>
      <c r="D144" s="241" t="s">
        <v>146</v>
      </c>
      <c r="E144" s="242" t="s">
        <v>171</v>
      </c>
      <c r="F144" s="243" t="s">
        <v>172</v>
      </c>
      <c r="G144" s="244" t="s">
        <v>149</v>
      </c>
      <c r="H144" s="245">
        <v>0.47999999999999998</v>
      </c>
      <c r="I144" s="246"/>
      <c r="J144" s="247">
        <f>ROUND(I144*H144,2)</f>
        <v>0</v>
      </c>
      <c r="K144" s="248"/>
      <c r="L144" s="41"/>
      <c r="M144" s="249" t="s">
        <v>1</v>
      </c>
      <c r="N144" s="250" t="s">
        <v>44</v>
      </c>
      <c r="O144" s="88"/>
      <c r="P144" s="251">
        <f>O144*H144</f>
        <v>0</v>
      </c>
      <c r="Q144" s="251">
        <v>2.2563399999999998</v>
      </c>
      <c r="R144" s="251">
        <f>Q144*H144</f>
        <v>1.0830431999999999</v>
      </c>
      <c r="S144" s="251">
        <v>0</v>
      </c>
      <c r="T144" s="25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3" t="s">
        <v>150</v>
      </c>
      <c r="AT144" s="253" t="s">
        <v>146</v>
      </c>
      <c r="AU144" s="253" t="s">
        <v>94</v>
      </c>
      <c r="AY144" s="14" t="s">
        <v>144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4" t="s">
        <v>94</v>
      </c>
      <c r="BK144" s="254">
        <f>ROUND(I144*H144,2)</f>
        <v>0</v>
      </c>
      <c r="BL144" s="14" t="s">
        <v>150</v>
      </c>
      <c r="BM144" s="253" t="s">
        <v>173</v>
      </c>
    </row>
    <row r="145" s="2" customFormat="1" ht="21.75" customHeight="1">
      <c r="A145" s="35"/>
      <c r="B145" s="36"/>
      <c r="C145" s="241" t="s">
        <v>174</v>
      </c>
      <c r="D145" s="241" t="s">
        <v>146</v>
      </c>
      <c r="E145" s="242" t="s">
        <v>175</v>
      </c>
      <c r="F145" s="243" t="s">
        <v>176</v>
      </c>
      <c r="G145" s="244" t="s">
        <v>156</v>
      </c>
      <c r="H145" s="245">
        <v>2.3999999999999999</v>
      </c>
      <c r="I145" s="246"/>
      <c r="J145" s="247">
        <f>ROUND(I145*H145,2)</f>
        <v>0</v>
      </c>
      <c r="K145" s="248"/>
      <c r="L145" s="41"/>
      <c r="M145" s="249" t="s">
        <v>1</v>
      </c>
      <c r="N145" s="250" t="s">
        <v>44</v>
      </c>
      <c r="O145" s="88"/>
      <c r="P145" s="251">
        <f>O145*H145</f>
        <v>0</v>
      </c>
      <c r="Q145" s="251">
        <v>0.048680000000000001</v>
      </c>
      <c r="R145" s="251">
        <f>Q145*H145</f>
        <v>0.11683199999999999</v>
      </c>
      <c r="S145" s="251">
        <v>0</v>
      </c>
      <c r="T145" s="25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3" t="s">
        <v>150</v>
      </c>
      <c r="AT145" s="253" t="s">
        <v>146</v>
      </c>
      <c r="AU145" s="253" t="s">
        <v>94</v>
      </c>
      <c r="AY145" s="14" t="s">
        <v>144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4" t="s">
        <v>94</v>
      </c>
      <c r="BK145" s="254">
        <f>ROUND(I145*H145,2)</f>
        <v>0</v>
      </c>
      <c r="BL145" s="14" t="s">
        <v>150</v>
      </c>
      <c r="BM145" s="253" t="s">
        <v>177</v>
      </c>
    </row>
    <row r="146" s="2" customFormat="1" ht="21.75" customHeight="1">
      <c r="A146" s="35"/>
      <c r="B146" s="36"/>
      <c r="C146" s="241" t="s">
        <v>178</v>
      </c>
      <c r="D146" s="241" t="s">
        <v>146</v>
      </c>
      <c r="E146" s="242" t="s">
        <v>179</v>
      </c>
      <c r="F146" s="243" t="s">
        <v>180</v>
      </c>
      <c r="G146" s="244" t="s">
        <v>181</v>
      </c>
      <c r="H146" s="245">
        <v>1</v>
      </c>
      <c r="I146" s="246"/>
      <c r="J146" s="247">
        <f>ROUND(I146*H146,2)</f>
        <v>0</v>
      </c>
      <c r="K146" s="248"/>
      <c r="L146" s="41"/>
      <c r="M146" s="249" t="s">
        <v>1</v>
      </c>
      <c r="N146" s="250" t="s">
        <v>44</v>
      </c>
      <c r="O146" s="88"/>
      <c r="P146" s="251">
        <f>O146*H146</f>
        <v>0</v>
      </c>
      <c r="Q146" s="251">
        <v>0.017770000000000001</v>
      </c>
      <c r="R146" s="251">
        <f>Q146*H146</f>
        <v>0.017770000000000001</v>
      </c>
      <c r="S146" s="251">
        <v>0</v>
      </c>
      <c r="T146" s="25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3" t="s">
        <v>150</v>
      </c>
      <c r="AT146" s="253" t="s">
        <v>146</v>
      </c>
      <c r="AU146" s="253" t="s">
        <v>94</v>
      </c>
      <c r="AY146" s="14" t="s">
        <v>144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4" t="s">
        <v>94</v>
      </c>
      <c r="BK146" s="254">
        <f>ROUND(I146*H146,2)</f>
        <v>0</v>
      </c>
      <c r="BL146" s="14" t="s">
        <v>150</v>
      </c>
      <c r="BM146" s="253" t="s">
        <v>182</v>
      </c>
    </row>
    <row r="147" s="2" customFormat="1" ht="21.75" customHeight="1">
      <c r="A147" s="35"/>
      <c r="B147" s="36"/>
      <c r="C147" s="255" t="s">
        <v>183</v>
      </c>
      <c r="D147" s="255" t="s">
        <v>184</v>
      </c>
      <c r="E147" s="256" t="s">
        <v>185</v>
      </c>
      <c r="F147" s="257" t="s">
        <v>186</v>
      </c>
      <c r="G147" s="258" t="s">
        <v>181</v>
      </c>
      <c r="H147" s="259">
        <v>1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44</v>
      </c>
      <c r="O147" s="88"/>
      <c r="P147" s="251">
        <f>O147*H147</f>
        <v>0</v>
      </c>
      <c r="Q147" s="251">
        <v>0.02265</v>
      </c>
      <c r="R147" s="251">
        <f>Q147*H147</f>
        <v>0.02265</v>
      </c>
      <c r="S147" s="251">
        <v>0</v>
      </c>
      <c r="T147" s="25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3" t="s">
        <v>178</v>
      </c>
      <c r="AT147" s="253" t="s">
        <v>184</v>
      </c>
      <c r="AU147" s="253" t="s">
        <v>94</v>
      </c>
      <c r="AY147" s="14" t="s">
        <v>144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4" t="s">
        <v>94</v>
      </c>
      <c r="BK147" s="254">
        <f>ROUND(I147*H147,2)</f>
        <v>0</v>
      </c>
      <c r="BL147" s="14" t="s">
        <v>150</v>
      </c>
      <c r="BM147" s="253" t="s">
        <v>187</v>
      </c>
    </row>
    <row r="148" s="12" customFormat="1" ht="22.8" customHeight="1">
      <c r="A148" s="12"/>
      <c r="B148" s="225"/>
      <c r="C148" s="226"/>
      <c r="D148" s="227" t="s">
        <v>77</v>
      </c>
      <c r="E148" s="239" t="s">
        <v>183</v>
      </c>
      <c r="F148" s="239" t="s">
        <v>188</v>
      </c>
      <c r="G148" s="226"/>
      <c r="H148" s="226"/>
      <c r="I148" s="229"/>
      <c r="J148" s="240">
        <f>BK148</f>
        <v>0</v>
      </c>
      <c r="K148" s="226"/>
      <c r="L148" s="231"/>
      <c r="M148" s="232"/>
      <c r="N148" s="233"/>
      <c r="O148" s="233"/>
      <c r="P148" s="234">
        <f>SUM(P149:P156)</f>
        <v>0</v>
      </c>
      <c r="Q148" s="233"/>
      <c r="R148" s="234">
        <f>SUM(R149:R156)</f>
        <v>0.017176500000000001</v>
      </c>
      <c r="S148" s="233"/>
      <c r="T148" s="235">
        <f>SUM(T149:T156)</f>
        <v>4.14682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6" t="s">
        <v>86</v>
      </c>
      <c r="AT148" s="237" t="s">
        <v>77</v>
      </c>
      <c r="AU148" s="237" t="s">
        <v>86</v>
      </c>
      <c r="AY148" s="236" t="s">
        <v>144</v>
      </c>
      <c r="BK148" s="238">
        <f>SUM(BK149:BK156)</f>
        <v>0</v>
      </c>
    </row>
    <row r="149" s="2" customFormat="1" ht="21.75" customHeight="1">
      <c r="A149" s="35"/>
      <c r="B149" s="36"/>
      <c r="C149" s="241" t="s">
        <v>189</v>
      </c>
      <c r="D149" s="241" t="s">
        <v>146</v>
      </c>
      <c r="E149" s="242" t="s">
        <v>190</v>
      </c>
      <c r="F149" s="243" t="s">
        <v>191</v>
      </c>
      <c r="G149" s="244" t="s">
        <v>149</v>
      </c>
      <c r="H149" s="245">
        <v>0.47999999999999998</v>
      </c>
      <c r="I149" s="246"/>
      <c r="J149" s="247">
        <f>ROUND(I149*H149,2)</f>
        <v>0</v>
      </c>
      <c r="K149" s="248"/>
      <c r="L149" s="41"/>
      <c r="M149" s="249" t="s">
        <v>1</v>
      </c>
      <c r="N149" s="250" t="s">
        <v>44</v>
      </c>
      <c r="O149" s="88"/>
      <c r="P149" s="251">
        <f>O149*H149</f>
        <v>0</v>
      </c>
      <c r="Q149" s="251">
        <v>0</v>
      </c>
      <c r="R149" s="251">
        <f>Q149*H149</f>
        <v>0</v>
      </c>
      <c r="S149" s="251">
        <v>2.2000000000000002</v>
      </c>
      <c r="T149" s="252">
        <f>S149*H149</f>
        <v>1.0560000000000001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3" t="s">
        <v>150</v>
      </c>
      <c r="AT149" s="253" t="s">
        <v>146</v>
      </c>
      <c r="AU149" s="253" t="s">
        <v>94</v>
      </c>
      <c r="AY149" s="14" t="s">
        <v>144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4" t="s">
        <v>94</v>
      </c>
      <c r="BK149" s="254">
        <f>ROUND(I149*H149,2)</f>
        <v>0</v>
      </c>
      <c r="BL149" s="14" t="s">
        <v>150</v>
      </c>
      <c r="BM149" s="253" t="s">
        <v>192</v>
      </c>
    </row>
    <row r="150" s="2" customFormat="1" ht="21.75" customHeight="1">
      <c r="A150" s="35"/>
      <c r="B150" s="36"/>
      <c r="C150" s="241" t="s">
        <v>193</v>
      </c>
      <c r="D150" s="241" t="s">
        <v>146</v>
      </c>
      <c r="E150" s="242" t="s">
        <v>194</v>
      </c>
      <c r="F150" s="243" t="s">
        <v>195</v>
      </c>
      <c r="G150" s="244" t="s">
        <v>149</v>
      </c>
      <c r="H150" s="245">
        <v>0.47999999999999998</v>
      </c>
      <c r="I150" s="246"/>
      <c r="J150" s="247">
        <f>ROUND(I150*H150,2)</f>
        <v>0</v>
      </c>
      <c r="K150" s="248"/>
      <c r="L150" s="41"/>
      <c r="M150" s="249" t="s">
        <v>1</v>
      </c>
      <c r="N150" s="250" t="s">
        <v>44</v>
      </c>
      <c r="O150" s="88"/>
      <c r="P150" s="251">
        <f>O150*H150</f>
        <v>0</v>
      </c>
      <c r="Q150" s="251">
        <v>0</v>
      </c>
      <c r="R150" s="251">
        <f>Q150*H150</f>
        <v>0</v>
      </c>
      <c r="S150" s="251">
        <v>0.029000000000000001</v>
      </c>
      <c r="T150" s="252">
        <f>S150*H150</f>
        <v>0.01392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3" t="s">
        <v>150</v>
      </c>
      <c r="AT150" s="253" t="s">
        <v>146</v>
      </c>
      <c r="AU150" s="253" t="s">
        <v>94</v>
      </c>
      <c r="AY150" s="14" t="s">
        <v>144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4" t="s">
        <v>94</v>
      </c>
      <c r="BK150" s="254">
        <f>ROUND(I150*H150,2)</f>
        <v>0</v>
      </c>
      <c r="BL150" s="14" t="s">
        <v>150</v>
      </c>
      <c r="BM150" s="253" t="s">
        <v>196</v>
      </c>
    </row>
    <row r="151" s="2" customFormat="1" ht="16.5" customHeight="1">
      <c r="A151" s="35"/>
      <c r="B151" s="36"/>
      <c r="C151" s="241" t="s">
        <v>197</v>
      </c>
      <c r="D151" s="241" t="s">
        <v>146</v>
      </c>
      <c r="E151" s="242" t="s">
        <v>198</v>
      </c>
      <c r="F151" s="243" t="s">
        <v>199</v>
      </c>
      <c r="G151" s="244" t="s">
        <v>149</v>
      </c>
      <c r="H151" s="245">
        <v>1.44</v>
      </c>
      <c r="I151" s="246"/>
      <c r="J151" s="247">
        <f>ROUND(I151*H151,2)</f>
        <v>0</v>
      </c>
      <c r="K151" s="248"/>
      <c r="L151" s="41"/>
      <c r="M151" s="249" t="s">
        <v>1</v>
      </c>
      <c r="N151" s="250" t="s">
        <v>44</v>
      </c>
      <c r="O151" s="88"/>
      <c r="P151" s="251">
        <f>O151*H151</f>
        <v>0</v>
      </c>
      <c r="Q151" s="251">
        <v>0</v>
      </c>
      <c r="R151" s="251">
        <f>Q151*H151</f>
        <v>0</v>
      </c>
      <c r="S151" s="251">
        <v>1.3999999999999999</v>
      </c>
      <c r="T151" s="252">
        <f>S151*H151</f>
        <v>2.016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3" t="s">
        <v>150</v>
      </c>
      <c r="AT151" s="253" t="s">
        <v>146</v>
      </c>
      <c r="AU151" s="253" t="s">
        <v>94</v>
      </c>
      <c r="AY151" s="14" t="s">
        <v>144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4" t="s">
        <v>94</v>
      </c>
      <c r="BK151" s="254">
        <f>ROUND(I151*H151,2)</f>
        <v>0</v>
      </c>
      <c r="BL151" s="14" t="s">
        <v>150</v>
      </c>
      <c r="BM151" s="253" t="s">
        <v>200</v>
      </c>
    </row>
    <row r="152" s="2" customFormat="1" ht="21.75" customHeight="1">
      <c r="A152" s="35"/>
      <c r="B152" s="36"/>
      <c r="C152" s="241" t="s">
        <v>201</v>
      </c>
      <c r="D152" s="241" t="s">
        <v>146</v>
      </c>
      <c r="E152" s="242" t="s">
        <v>202</v>
      </c>
      <c r="F152" s="243" t="s">
        <v>203</v>
      </c>
      <c r="G152" s="244" t="s">
        <v>204</v>
      </c>
      <c r="H152" s="245">
        <v>0.29999999999999999</v>
      </c>
      <c r="I152" s="246"/>
      <c r="J152" s="247">
        <f>ROUND(I152*H152,2)</f>
        <v>0</v>
      </c>
      <c r="K152" s="248"/>
      <c r="L152" s="41"/>
      <c r="M152" s="249" t="s">
        <v>1</v>
      </c>
      <c r="N152" s="250" t="s">
        <v>44</v>
      </c>
      <c r="O152" s="88"/>
      <c r="P152" s="251">
        <f>O152*H152</f>
        <v>0</v>
      </c>
      <c r="Q152" s="251">
        <v>0.00081999999999999998</v>
      </c>
      <c r="R152" s="251">
        <f>Q152*H152</f>
        <v>0.00024599999999999996</v>
      </c>
      <c r="S152" s="251">
        <v>0.010999999999999999</v>
      </c>
      <c r="T152" s="252">
        <f>S152*H152</f>
        <v>0.0032999999999999995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3" t="s">
        <v>150</v>
      </c>
      <c r="AT152" s="253" t="s">
        <v>146</v>
      </c>
      <c r="AU152" s="253" t="s">
        <v>94</v>
      </c>
      <c r="AY152" s="14" t="s">
        <v>144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4" t="s">
        <v>94</v>
      </c>
      <c r="BK152" s="254">
        <f>ROUND(I152*H152,2)</f>
        <v>0</v>
      </c>
      <c r="BL152" s="14" t="s">
        <v>150</v>
      </c>
      <c r="BM152" s="253" t="s">
        <v>205</v>
      </c>
    </row>
    <row r="153" s="2" customFormat="1" ht="21.75" customHeight="1">
      <c r="A153" s="35"/>
      <c r="B153" s="36"/>
      <c r="C153" s="241" t="s">
        <v>206</v>
      </c>
      <c r="D153" s="241" t="s">
        <v>146</v>
      </c>
      <c r="E153" s="242" t="s">
        <v>207</v>
      </c>
      <c r="F153" s="243" t="s">
        <v>208</v>
      </c>
      <c r="G153" s="244" t="s">
        <v>204</v>
      </c>
      <c r="H153" s="245">
        <v>1</v>
      </c>
      <c r="I153" s="246"/>
      <c r="J153" s="247">
        <f>ROUND(I153*H153,2)</f>
        <v>0</v>
      </c>
      <c r="K153" s="248"/>
      <c r="L153" s="41"/>
      <c r="M153" s="249" t="s">
        <v>1</v>
      </c>
      <c r="N153" s="250" t="s">
        <v>44</v>
      </c>
      <c r="O153" s="88"/>
      <c r="P153" s="251">
        <f>O153*H153</f>
        <v>0</v>
      </c>
      <c r="Q153" s="251">
        <v>0.0030899999999999999</v>
      </c>
      <c r="R153" s="251">
        <f>Q153*H153</f>
        <v>0.0030899999999999999</v>
      </c>
      <c r="S153" s="251">
        <v>0.126</v>
      </c>
      <c r="T153" s="252">
        <f>S153*H153</f>
        <v>0.126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3" t="s">
        <v>150</v>
      </c>
      <c r="AT153" s="253" t="s">
        <v>146</v>
      </c>
      <c r="AU153" s="253" t="s">
        <v>94</v>
      </c>
      <c r="AY153" s="14" t="s">
        <v>144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4" t="s">
        <v>94</v>
      </c>
      <c r="BK153" s="254">
        <f>ROUND(I153*H153,2)</f>
        <v>0</v>
      </c>
      <c r="BL153" s="14" t="s">
        <v>150</v>
      </c>
      <c r="BM153" s="253" t="s">
        <v>209</v>
      </c>
    </row>
    <row r="154" s="2" customFormat="1" ht="21.75" customHeight="1">
      <c r="A154" s="35"/>
      <c r="B154" s="36"/>
      <c r="C154" s="241" t="s">
        <v>8</v>
      </c>
      <c r="D154" s="241" t="s">
        <v>146</v>
      </c>
      <c r="E154" s="242" t="s">
        <v>210</v>
      </c>
      <c r="F154" s="243" t="s">
        <v>211</v>
      </c>
      <c r="G154" s="244" t="s">
        <v>204</v>
      </c>
      <c r="H154" s="245">
        <v>1.3500000000000001</v>
      </c>
      <c r="I154" s="246"/>
      <c r="J154" s="247">
        <f>ROUND(I154*H154,2)</f>
        <v>0</v>
      </c>
      <c r="K154" s="248"/>
      <c r="L154" s="41"/>
      <c r="M154" s="249" t="s">
        <v>1</v>
      </c>
      <c r="N154" s="250" t="s">
        <v>44</v>
      </c>
      <c r="O154" s="88"/>
      <c r="P154" s="251">
        <f>O154*H154</f>
        <v>0</v>
      </c>
      <c r="Q154" s="251">
        <v>0.00363</v>
      </c>
      <c r="R154" s="251">
        <f>Q154*H154</f>
        <v>0.0049005000000000003</v>
      </c>
      <c r="S154" s="251">
        <v>0.19600000000000001</v>
      </c>
      <c r="T154" s="252">
        <f>S154*H154</f>
        <v>0.2646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3" t="s">
        <v>150</v>
      </c>
      <c r="AT154" s="253" t="s">
        <v>146</v>
      </c>
      <c r="AU154" s="253" t="s">
        <v>94</v>
      </c>
      <c r="AY154" s="14" t="s">
        <v>144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4" t="s">
        <v>94</v>
      </c>
      <c r="BK154" s="254">
        <f>ROUND(I154*H154,2)</f>
        <v>0</v>
      </c>
      <c r="BL154" s="14" t="s">
        <v>150</v>
      </c>
      <c r="BM154" s="253" t="s">
        <v>212</v>
      </c>
    </row>
    <row r="155" s="2" customFormat="1" ht="16.5" customHeight="1">
      <c r="A155" s="35"/>
      <c r="B155" s="36"/>
      <c r="C155" s="241" t="s">
        <v>213</v>
      </c>
      <c r="D155" s="241" t="s">
        <v>146</v>
      </c>
      <c r="E155" s="242" t="s">
        <v>214</v>
      </c>
      <c r="F155" s="243" t="s">
        <v>215</v>
      </c>
      <c r="G155" s="244" t="s">
        <v>163</v>
      </c>
      <c r="H155" s="245">
        <v>1</v>
      </c>
      <c r="I155" s="246"/>
      <c r="J155" s="247">
        <f>ROUND(I155*H155,2)</f>
        <v>0</v>
      </c>
      <c r="K155" s="248"/>
      <c r="L155" s="41"/>
      <c r="M155" s="249" t="s">
        <v>1</v>
      </c>
      <c r="N155" s="250" t="s">
        <v>44</v>
      </c>
      <c r="O155" s="88"/>
      <c r="P155" s="251">
        <f>O155*H155</f>
        <v>0</v>
      </c>
      <c r="Q155" s="251">
        <v>0.0041700000000000001</v>
      </c>
      <c r="R155" s="251">
        <f>Q155*H155</f>
        <v>0.0041700000000000001</v>
      </c>
      <c r="S155" s="251">
        <v>0.28299999999999997</v>
      </c>
      <c r="T155" s="252">
        <f>S155*H155</f>
        <v>0.28299999999999997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3" t="s">
        <v>150</v>
      </c>
      <c r="AT155" s="253" t="s">
        <v>146</v>
      </c>
      <c r="AU155" s="253" t="s">
        <v>94</v>
      </c>
      <c r="AY155" s="14" t="s">
        <v>144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4" t="s">
        <v>94</v>
      </c>
      <c r="BK155" s="254">
        <f>ROUND(I155*H155,2)</f>
        <v>0</v>
      </c>
      <c r="BL155" s="14" t="s">
        <v>150</v>
      </c>
      <c r="BM155" s="253" t="s">
        <v>216</v>
      </c>
    </row>
    <row r="156" s="2" customFormat="1" ht="21.75" customHeight="1">
      <c r="A156" s="35"/>
      <c r="B156" s="36"/>
      <c r="C156" s="241" t="s">
        <v>217</v>
      </c>
      <c r="D156" s="241" t="s">
        <v>146</v>
      </c>
      <c r="E156" s="242" t="s">
        <v>218</v>
      </c>
      <c r="F156" s="243" t="s">
        <v>219</v>
      </c>
      <c r="G156" s="244" t="s">
        <v>163</v>
      </c>
      <c r="H156" s="245">
        <v>1</v>
      </c>
      <c r="I156" s="246"/>
      <c r="J156" s="247">
        <f>ROUND(I156*H156,2)</f>
        <v>0</v>
      </c>
      <c r="K156" s="248"/>
      <c r="L156" s="41"/>
      <c r="M156" s="249" t="s">
        <v>1</v>
      </c>
      <c r="N156" s="250" t="s">
        <v>44</v>
      </c>
      <c r="O156" s="88"/>
      <c r="P156" s="251">
        <f>O156*H156</f>
        <v>0</v>
      </c>
      <c r="Q156" s="251">
        <v>0.0047699999999999999</v>
      </c>
      <c r="R156" s="251">
        <f>Q156*H156</f>
        <v>0.0047699999999999999</v>
      </c>
      <c r="S156" s="251">
        <v>0.38400000000000001</v>
      </c>
      <c r="T156" s="252">
        <f>S156*H156</f>
        <v>0.38400000000000001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3" t="s">
        <v>150</v>
      </c>
      <c r="AT156" s="253" t="s">
        <v>146</v>
      </c>
      <c r="AU156" s="253" t="s">
        <v>94</v>
      </c>
      <c r="AY156" s="14" t="s">
        <v>144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4" t="s">
        <v>94</v>
      </c>
      <c r="BK156" s="254">
        <f>ROUND(I156*H156,2)</f>
        <v>0</v>
      </c>
      <c r="BL156" s="14" t="s">
        <v>150</v>
      </c>
      <c r="BM156" s="253" t="s">
        <v>220</v>
      </c>
    </row>
    <row r="157" s="12" customFormat="1" ht="22.8" customHeight="1">
      <c r="A157" s="12"/>
      <c r="B157" s="225"/>
      <c r="C157" s="226"/>
      <c r="D157" s="227" t="s">
        <v>77</v>
      </c>
      <c r="E157" s="239" t="s">
        <v>221</v>
      </c>
      <c r="F157" s="239" t="s">
        <v>222</v>
      </c>
      <c r="G157" s="226"/>
      <c r="H157" s="226"/>
      <c r="I157" s="229"/>
      <c r="J157" s="240">
        <f>BK157</f>
        <v>0</v>
      </c>
      <c r="K157" s="226"/>
      <c r="L157" s="231"/>
      <c r="M157" s="232"/>
      <c r="N157" s="233"/>
      <c r="O157" s="233"/>
      <c r="P157" s="234">
        <f>SUM(P158:P160)</f>
        <v>0</v>
      </c>
      <c r="Q157" s="233"/>
      <c r="R157" s="234">
        <f>SUM(R158:R160)</f>
        <v>0</v>
      </c>
      <c r="S157" s="233"/>
      <c r="T157" s="235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6" t="s">
        <v>86</v>
      </c>
      <c r="AT157" s="237" t="s">
        <v>77</v>
      </c>
      <c r="AU157" s="237" t="s">
        <v>86</v>
      </c>
      <c r="AY157" s="236" t="s">
        <v>144</v>
      </c>
      <c r="BK157" s="238">
        <f>SUM(BK158:BK160)</f>
        <v>0</v>
      </c>
    </row>
    <row r="158" s="2" customFormat="1" ht="21.75" customHeight="1">
      <c r="A158" s="35"/>
      <c r="B158" s="36"/>
      <c r="C158" s="241" t="s">
        <v>223</v>
      </c>
      <c r="D158" s="241" t="s">
        <v>146</v>
      </c>
      <c r="E158" s="242" t="s">
        <v>224</v>
      </c>
      <c r="F158" s="243" t="s">
        <v>225</v>
      </c>
      <c r="G158" s="244" t="s">
        <v>226</v>
      </c>
      <c r="H158" s="245">
        <v>4.1680000000000001</v>
      </c>
      <c r="I158" s="246"/>
      <c r="J158" s="247">
        <f>ROUND(I158*H158,2)</f>
        <v>0</v>
      </c>
      <c r="K158" s="248"/>
      <c r="L158" s="41"/>
      <c r="M158" s="249" t="s">
        <v>1</v>
      </c>
      <c r="N158" s="250" t="s">
        <v>44</v>
      </c>
      <c r="O158" s="88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3" t="s">
        <v>150</v>
      </c>
      <c r="AT158" s="253" t="s">
        <v>146</v>
      </c>
      <c r="AU158" s="253" t="s">
        <v>94</v>
      </c>
      <c r="AY158" s="14" t="s">
        <v>144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4" t="s">
        <v>94</v>
      </c>
      <c r="BK158" s="254">
        <f>ROUND(I158*H158,2)</f>
        <v>0</v>
      </c>
      <c r="BL158" s="14" t="s">
        <v>150</v>
      </c>
      <c r="BM158" s="253" t="s">
        <v>227</v>
      </c>
    </row>
    <row r="159" s="2" customFormat="1" ht="21.75" customHeight="1">
      <c r="A159" s="35"/>
      <c r="B159" s="36"/>
      <c r="C159" s="241" t="s">
        <v>228</v>
      </c>
      <c r="D159" s="241" t="s">
        <v>146</v>
      </c>
      <c r="E159" s="242" t="s">
        <v>229</v>
      </c>
      <c r="F159" s="243" t="s">
        <v>230</v>
      </c>
      <c r="G159" s="244" t="s">
        <v>226</v>
      </c>
      <c r="H159" s="245">
        <v>4.1680000000000001</v>
      </c>
      <c r="I159" s="246"/>
      <c r="J159" s="247">
        <f>ROUND(I159*H159,2)</f>
        <v>0</v>
      </c>
      <c r="K159" s="248"/>
      <c r="L159" s="41"/>
      <c r="M159" s="249" t="s">
        <v>1</v>
      </c>
      <c r="N159" s="250" t="s">
        <v>44</v>
      </c>
      <c r="O159" s="88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3" t="s">
        <v>150</v>
      </c>
      <c r="AT159" s="253" t="s">
        <v>146</v>
      </c>
      <c r="AU159" s="253" t="s">
        <v>94</v>
      </c>
      <c r="AY159" s="14" t="s">
        <v>144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4" t="s">
        <v>94</v>
      </c>
      <c r="BK159" s="254">
        <f>ROUND(I159*H159,2)</f>
        <v>0</v>
      </c>
      <c r="BL159" s="14" t="s">
        <v>150</v>
      </c>
      <c r="BM159" s="253" t="s">
        <v>231</v>
      </c>
    </row>
    <row r="160" s="2" customFormat="1" ht="44.25" customHeight="1">
      <c r="A160" s="35"/>
      <c r="B160" s="36"/>
      <c r="C160" s="241" t="s">
        <v>232</v>
      </c>
      <c r="D160" s="241" t="s">
        <v>146</v>
      </c>
      <c r="E160" s="242" t="s">
        <v>233</v>
      </c>
      <c r="F160" s="243" t="s">
        <v>234</v>
      </c>
      <c r="G160" s="244" t="s">
        <v>226</v>
      </c>
      <c r="H160" s="245">
        <v>4.1680000000000001</v>
      </c>
      <c r="I160" s="246"/>
      <c r="J160" s="247">
        <f>ROUND(I160*H160,2)</f>
        <v>0</v>
      </c>
      <c r="K160" s="248"/>
      <c r="L160" s="41"/>
      <c r="M160" s="249" t="s">
        <v>1</v>
      </c>
      <c r="N160" s="250" t="s">
        <v>44</v>
      </c>
      <c r="O160" s="88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3" t="s">
        <v>150</v>
      </c>
      <c r="AT160" s="253" t="s">
        <v>146</v>
      </c>
      <c r="AU160" s="253" t="s">
        <v>94</v>
      </c>
      <c r="AY160" s="14" t="s">
        <v>144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4" t="s">
        <v>94</v>
      </c>
      <c r="BK160" s="254">
        <f>ROUND(I160*H160,2)</f>
        <v>0</v>
      </c>
      <c r="BL160" s="14" t="s">
        <v>150</v>
      </c>
      <c r="BM160" s="253" t="s">
        <v>235</v>
      </c>
    </row>
    <row r="161" s="12" customFormat="1" ht="22.8" customHeight="1">
      <c r="A161" s="12"/>
      <c r="B161" s="225"/>
      <c r="C161" s="226"/>
      <c r="D161" s="227" t="s">
        <v>77</v>
      </c>
      <c r="E161" s="239" t="s">
        <v>236</v>
      </c>
      <c r="F161" s="239" t="s">
        <v>237</v>
      </c>
      <c r="G161" s="226"/>
      <c r="H161" s="226"/>
      <c r="I161" s="229"/>
      <c r="J161" s="240">
        <f>BK161</f>
        <v>0</v>
      </c>
      <c r="K161" s="226"/>
      <c r="L161" s="231"/>
      <c r="M161" s="232"/>
      <c r="N161" s="233"/>
      <c r="O161" s="233"/>
      <c r="P161" s="234">
        <f>P162</f>
        <v>0</v>
      </c>
      <c r="Q161" s="233"/>
      <c r="R161" s="234">
        <f>R162</f>
        <v>0</v>
      </c>
      <c r="S161" s="233"/>
      <c r="T161" s="235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6" t="s">
        <v>86</v>
      </c>
      <c r="AT161" s="237" t="s">
        <v>77</v>
      </c>
      <c r="AU161" s="237" t="s">
        <v>86</v>
      </c>
      <c r="AY161" s="236" t="s">
        <v>144</v>
      </c>
      <c r="BK161" s="238">
        <f>BK162</f>
        <v>0</v>
      </c>
    </row>
    <row r="162" s="2" customFormat="1" ht="21.75" customHeight="1">
      <c r="A162" s="35"/>
      <c r="B162" s="36"/>
      <c r="C162" s="241" t="s">
        <v>7</v>
      </c>
      <c r="D162" s="241" t="s">
        <v>146</v>
      </c>
      <c r="E162" s="242" t="s">
        <v>238</v>
      </c>
      <c r="F162" s="243" t="s">
        <v>239</v>
      </c>
      <c r="G162" s="244" t="s">
        <v>226</v>
      </c>
      <c r="H162" s="245">
        <v>2.996</v>
      </c>
      <c r="I162" s="246"/>
      <c r="J162" s="247">
        <f>ROUND(I162*H162,2)</f>
        <v>0</v>
      </c>
      <c r="K162" s="248"/>
      <c r="L162" s="41"/>
      <c r="M162" s="249" t="s">
        <v>1</v>
      </c>
      <c r="N162" s="250" t="s">
        <v>44</v>
      </c>
      <c r="O162" s="88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3" t="s">
        <v>150</v>
      </c>
      <c r="AT162" s="253" t="s">
        <v>146</v>
      </c>
      <c r="AU162" s="253" t="s">
        <v>94</v>
      </c>
      <c r="AY162" s="14" t="s">
        <v>144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4" t="s">
        <v>94</v>
      </c>
      <c r="BK162" s="254">
        <f>ROUND(I162*H162,2)</f>
        <v>0</v>
      </c>
      <c r="BL162" s="14" t="s">
        <v>150</v>
      </c>
      <c r="BM162" s="253" t="s">
        <v>240</v>
      </c>
    </row>
    <row r="163" s="12" customFormat="1" ht="25.92" customHeight="1">
      <c r="A163" s="12"/>
      <c r="B163" s="225"/>
      <c r="C163" s="226"/>
      <c r="D163" s="227" t="s">
        <v>77</v>
      </c>
      <c r="E163" s="228" t="s">
        <v>241</v>
      </c>
      <c r="F163" s="228" t="s">
        <v>242</v>
      </c>
      <c r="G163" s="226"/>
      <c r="H163" s="226"/>
      <c r="I163" s="229"/>
      <c r="J163" s="230">
        <f>BK163</f>
        <v>0</v>
      </c>
      <c r="K163" s="226"/>
      <c r="L163" s="231"/>
      <c r="M163" s="232"/>
      <c r="N163" s="233"/>
      <c r="O163" s="233"/>
      <c r="P163" s="234">
        <f>P164+P168+P170+P176+P181+P190+P195+P201+P207+P212</f>
        <v>0</v>
      </c>
      <c r="Q163" s="233"/>
      <c r="R163" s="234">
        <f>R164+R168+R170+R176+R181+R190+R195+R201+R207+R212</f>
        <v>0.38821444999999999</v>
      </c>
      <c r="S163" s="233"/>
      <c r="T163" s="235">
        <f>T164+T168+T170+T176+T181+T190+T195+T201+T207+T212</f>
        <v>0.020959500000000002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94</v>
      </c>
      <c r="AT163" s="237" t="s">
        <v>77</v>
      </c>
      <c r="AU163" s="237" t="s">
        <v>78</v>
      </c>
      <c r="AY163" s="236" t="s">
        <v>144</v>
      </c>
      <c r="BK163" s="238">
        <f>BK164+BK168+BK170+BK176+BK181+BK190+BK195+BK201+BK207+BK212</f>
        <v>0</v>
      </c>
    </row>
    <row r="164" s="12" customFormat="1" ht="22.8" customHeight="1">
      <c r="A164" s="12"/>
      <c r="B164" s="225"/>
      <c r="C164" s="226"/>
      <c r="D164" s="227" t="s">
        <v>77</v>
      </c>
      <c r="E164" s="239" t="s">
        <v>243</v>
      </c>
      <c r="F164" s="239" t="s">
        <v>244</v>
      </c>
      <c r="G164" s="226"/>
      <c r="H164" s="226"/>
      <c r="I164" s="229"/>
      <c r="J164" s="240">
        <f>BK164</f>
        <v>0</v>
      </c>
      <c r="K164" s="226"/>
      <c r="L164" s="231"/>
      <c r="M164" s="232"/>
      <c r="N164" s="233"/>
      <c r="O164" s="233"/>
      <c r="P164" s="234">
        <f>SUM(P165:P167)</f>
        <v>0</v>
      </c>
      <c r="Q164" s="233"/>
      <c r="R164" s="234">
        <f>SUM(R165:R167)</f>
        <v>0.0064799999999999996</v>
      </c>
      <c r="S164" s="233"/>
      <c r="T164" s="235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6" t="s">
        <v>94</v>
      </c>
      <c r="AT164" s="237" t="s">
        <v>77</v>
      </c>
      <c r="AU164" s="237" t="s">
        <v>86</v>
      </c>
      <c r="AY164" s="236" t="s">
        <v>144</v>
      </c>
      <c r="BK164" s="238">
        <f>SUM(BK165:BK167)</f>
        <v>0</v>
      </c>
    </row>
    <row r="165" s="2" customFormat="1" ht="21.75" customHeight="1">
      <c r="A165" s="35"/>
      <c r="B165" s="36"/>
      <c r="C165" s="241" t="s">
        <v>245</v>
      </c>
      <c r="D165" s="241" t="s">
        <v>146</v>
      </c>
      <c r="E165" s="242" t="s">
        <v>246</v>
      </c>
      <c r="F165" s="243" t="s">
        <v>247</v>
      </c>
      <c r="G165" s="244" t="s">
        <v>156</v>
      </c>
      <c r="H165" s="245">
        <v>2.3999999999999999</v>
      </c>
      <c r="I165" s="246"/>
      <c r="J165" s="247">
        <f>ROUND(I165*H165,2)</f>
        <v>0</v>
      </c>
      <c r="K165" s="248"/>
      <c r="L165" s="41"/>
      <c r="M165" s="249" t="s">
        <v>1</v>
      </c>
      <c r="N165" s="250" t="s">
        <v>44</v>
      </c>
      <c r="O165" s="88"/>
      <c r="P165" s="251">
        <f>O165*H165</f>
        <v>0</v>
      </c>
      <c r="Q165" s="251">
        <v>0.00040000000000000002</v>
      </c>
      <c r="R165" s="251">
        <f>Q165*H165</f>
        <v>0.00096000000000000002</v>
      </c>
      <c r="S165" s="251">
        <v>0</v>
      </c>
      <c r="T165" s="25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3" t="s">
        <v>213</v>
      </c>
      <c r="AT165" s="253" t="s">
        <v>146</v>
      </c>
      <c r="AU165" s="253" t="s">
        <v>94</v>
      </c>
      <c r="AY165" s="14" t="s">
        <v>144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4" t="s">
        <v>94</v>
      </c>
      <c r="BK165" s="254">
        <f>ROUND(I165*H165,2)</f>
        <v>0</v>
      </c>
      <c r="BL165" s="14" t="s">
        <v>213</v>
      </c>
      <c r="BM165" s="253" t="s">
        <v>248</v>
      </c>
    </row>
    <row r="166" s="2" customFormat="1" ht="33" customHeight="1">
      <c r="A166" s="35"/>
      <c r="B166" s="36"/>
      <c r="C166" s="255" t="s">
        <v>249</v>
      </c>
      <c r="D166" s="255" t="s">
        <v>184</v>
      </c>
      <c r="E166" s="256" t="s">
        <v>250</v>
      </c>
      <c r="F166" s="257" t="s">
        <v>251</v>
      </c>
      <c r="G166" s="258" t="s">
        <v>156</v>
      </c>
      <c r="H166" s="259">
        <v>2.7599999999999998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44</v>
      </c>
      <c r="O166" s="88"/>
      <c r="P166" s="251">
        <f>O166*H166</f>
        <v>0</v>
      </c>
      <c r="Q166" s="251">
        <v>0.002</v>
      </c>
      <c r="R166" s="251">
        <f>Q166*H166</f>
        <v>0.0055199999999999997</v>
      </c>
      <c r="S166" s="251">
        <v>0</v>
      </c>
      <c r="T166" s="25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3" t="s">
        <v>252</v>
      </c>
      <c r="AT166" s="253" t="s">
        <v>184</v>
      </c>
      <c r="AU166" s="253" t="s">
        <v>94</v>
      </c>
      <c r="AY166" s="14" t="s">
        <v>144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4" t="s">
        <v>94</v>
      </c>
      <c r="BK166" s="254">
        <f>ROUND(I166*H166,2)</f>
        <v>0</v>
      </c>
      <c r="BL166" s="14" t="s">
        <v>213</v>
      </c>
      <c r="BM166" s="253" t="s">
        <v>253</v>
      </c>
    </row>
    <row r="167" s="2" customFormat="1" ht="21.75" customHeight="1">
      <c r="A167" s="35"/>
      <c r="B167" s="36"/>
      <c r="C167" s="241" t="s">
        <v>254</v>
      </c>
      <c r="D167" s="241" t="s">
        <v>146</v>
      </c>
      <c r="E167" s="242" t="s">
        <v>255</v>
      </c>
      <c r="F167" s="243" t="s">
        <v>256</v>
      </c>
      <c r="G167" s="244" t="s">
        <v>226</v>
      </c>
      <c r="H167" s="245">
        <v>0.0060000000000000001</v>
      </c>
      <c r="I167" s="246"/>
      <c r="J167" s="247">
        <f>ROUND(I167*H167,2)</f>
        <v>0</v>
      </c>
      <c r="K167" s="248"/>
      <c r="L167" s="41"/>
      <c r="M167" s="249" t="s">
        <v>1</v>
      </c>
      <c r="N167" s="250" t="s">
        <v>44</v>
      </c>
      <c r="O167" s="88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3" t="s">
        <v>213</v>
      </c>
      <c r="AT167" s="253" t="s">
        <v>146</v>
      </c>
      <c r="AU167" s="253" t="s">
        <v>94</v>
      </c>
      <c r="AY167" s="14" t="s">
        <v>144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4" t="s">
        <v>94</v>
      </c>
      <c r="BK167" s="254">
        <f>ROUND(I167*H167,2)</f>
        <v>0</v>
      </c>
      <c r="BL167" s="14" t="s">
        <v>213</v>
      </c>
      <c r="BM167" s="253" t="s">
        <v>257</v>
      </c>
    </row>
    <row r="168" s="12" customFormat="1" ht="22.8" customHeight="1">
      <c r="A168" s="12"/>
      <c r="B168" s="225"/>
      <c r="C168" s="226"/>
      <c r="D168" s="227" t="s">
        <v>77</v>
      </c>
      <c r="E168" s="239" t="s">
        <v>258</v>
      </c>
      <c r="F168" s="239" t="s">
        <v>259</v>
      </c>
      <c r="G168" s="226"/>
      <c r="H168" s="226"/>
      <c r="I168" s="229"/>
      <c r="J168" s="240">
        <f>BK168</f>
        <v>0</v>
      </c>
      <c r="K168" s="226"/>
      <c r="L168" s="231"/>
      <c r="M168" s="232"/>
      <c r="N168" s="233"/>
      <c r="O168" s="233"/>
      <c r="P168" s="234">
        <f>P169</f>
        <v>0</v>
      </c>
      <c r="Q168" s="233"/>
      <c r="R168" s="234">
        <f>R169</f>
        <v>0</v>
      </c>
      <c r="S168" s="233"/>
      <c r="T168" s="235">
        <f>T169</f>
        <v>0.020959500000000002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6" t="s">
        <v>94</v>
      </c>
      <c r="AT168" s="237" t="s">
        <v>77</v>
      </c>
      <c r="AU168" s="237" t="s">
        <v>86</v>
      </c>
      <c r="AY168" s="236" t="s">
        <v>144</v>
      </c>
      <c r="BK168" s="238">
        <f>BK169</f>
        <v>0</v>
      </c>
    </row>
    <row r="169" s="2" customFormat="1" ht="21.75" customHeight="1">
      <c r="A169" s="35"/>
      <c r="B169" s="36"/>
      <c r="C169" s="241" t="s">
        <v>260</v>
      </c>
      <c r="D169" s="241" t="s">
        <v>146</v>
      </c>
      <c r="E169" s="242" t="s">
        <v>261</v>
      </c>
      <c r="F169" s="243" t="s">
        <v>262</v>
      </c>
      <c r="G169" s="244" t="s">
        <v>156</v>
      </c>
      <c r="H169" s="245">
        <v>13.973000000000001</v>
      </c>
      <c r="I169" s="246"/>
      <c r="J169" s="247">
        <f>ROUND(I169*H169,2)</f>
        <v>0</v>
      </c>
      <c r="K169" s="248"/>
      <c r="L169" s="41"/>
      <c r="M169" s="249" t="s">
        <v>1</v>
      </c>
      <c r="N169" s="250" t="s">
        <v>44</v>
      </c>
      <c r="O169" s="88"/>
      <c r="P169" s="251">
        <f>O169*H169</f>
        <v>0</v>
      </c>
      <c r="Q169" s="251">
        <v>0</v>
      </c>
      <c r="R169" s="251">
        <f>Q169*H169</f>
        <v>0</v>
      </c>
      <c r="S169" s="251">
        <v>0.0015</v>
      </c>
      <c r="T169" s="252">
        <f>S169*H169</f>
        <v>0.020959500000000002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3" t="s">
        <v>213</v>
      </c>
      <c r="AT169" s="253" t="s">
        <v>146</v>
      </c>
      <c r="AU169" s="253" t="s">
        <v>94</v>
      </c>
      <c r="AY169" s="14" t="s">
        <v>144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4" t="s">
        <v>94</v>
      </c>
      <c r="BK169" s="254">
        <f>ROUND(I169*H169,2)</f>
        <v>0</v>
      </c>
      <c r="BL169" s="14" t="s">
        <v>213</v>
      </c>
      <c r="BM169" s="253" t="s">
        <v>263</v>
      </c>
    </row>
    <row r="170" s="12" customFormat="1" ht="22.8" customHeight="1">
      <c r="A170" s="12"/>
      <c r="B170" s="225"/>
      <c r="C170" s="226"/>
      <c r="D170" s="227" t="s">
        <v>77</v>
      </c>
      <c r="E170" s="239" t="s">
        <v>264</v>
      </c>
      <c r="F170" s="239" t="s">
        <v>265</v>
      </c>
      <c r="G170" s="226"/>
      <c r="H170" s="226"/>
      <c r="I170" s="229"/>
      <c r="J170" s="240">
        <f>BK170</f>
        <v>0</v>
      </c>
      <c r="K170" s="226"/>
      <c r="L170" s="231"/>
      <c r="M170" s="232"/>
      <c r="N170" s="233"/>
      <c r="O170" s="233"/>
      <c r="P170" s="234">
        <f>SUM(P171:P175)</f>
        <v>0</v>
      </c>
      <c r="Q170" s="233"/>
      <c r="R170" s="234">
        <f>SUM(R171:R175)</f>
        <v>0</v>
      </c>
      <c r="S170" s="233"/>
      <c r="T170" s="235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6" t="s">
        <v>94</v>
      </c>
      <c r="AT170" s="237" t="s">
        <v>77</v>
      </c>
      <c r="AU170" s="237" t="s">
        <v>86</v>
      </c>
      <c r="AY170" s="236" t="s">
        <v>144</v>
      </c>
      <c r="BK170" s="238">
        <f>SUM(BK171:BK175)</f>
        <v>0</v>
      </c>
    </row>
    <row r="171" s="2" customFormat="1" ht="16.5" customHeight="1">
      <c r="A171" s="35"/>
      <c r="B171" s="36"/>
      <c r="C171" s="241" t="s">
        <v>266</v>
      </c>
      <c r="D171" s="241" t="s">
        <v>146</v>
      </c>
      <c r="E171" s="242" t="s">
        <v>267</v>
      </c>
      <c r="F171" s="243" t="s">
        <v>268</v>
      </c>
      <c r="G171" s="244" t="s">
        <v>181</v>
      </c>
      <c r="H171" s="245">
        <v>2</v>
      </c>
      <c r="I171" s="246"/>
      <c r="J171" s="247">
        <f>ROUND(I171*H171,2)</f>
        <v>0</v>
      </c>
      <c r="K171" s="248"/>
      <c r="L171" s="41"/>
      <c r="M171" s="249" t="s">
        <v>1</v>
      </c>
      <c r="N171" s="250" t="s">
        <v>44</v>
      </c>
      <c r="O171" s="88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3" t="s">
        <v>213</v>
      </c>
      <c r="AT171" s="253" t="s">
        <v>146</v>
      </c>
      <c r="AU171" s="253" t="s">
        <v>94</v>
      </c>
      <c r="AY171" s="14" t="s">
        <v>144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4" t="s">
        <v>94</v>
      </c>
      <c r="BK171" s="254">
        <f>ROUND(I171*H171,2)</f>
        <v>0</v>
      </c>
      <c r="BL171" s="14" t="s">
        <v>213</v>
      </c>
      <c r="BM171" s="253" t="s">
        <v>269</v>
      </c>
    </row>
    <row r="172" s="2" customFormat="1" ht="16.5" customHeight="1">
      <c r="A172" s="35"/>
      <c r="B172" s="36"/>
      <c r="C172" s="241" t="s">
        <v>270</v>
      </c>
      <c r="D172" s="241" t="s">
        <v>146</v>
      </c>
      <c r="E172" s="242" t="s">
        <v>271</v>
      </c>
      <c r="F172" s="243" t="s">
        <v>272</v>
      </c>
      <c r="G172" s="244" t="s">
        <v>204</v>
      </c>
      <c r="H172" s="245">
        <v>4</v>
      </c>
      <c r="I172" s="246"/>
      <c r="J172" s="247">
        <f>ROUND(I172*H172,2)</f>
        <v>0</v>
      </c>
      <c r="K172" s="248"/>
      <c r="L172" s="41"/>
      <c r="M172" s="249" t="s">
        <v>1</v>
      </c>
      <c r="N172" s="250" t="s">
        <v>44</v>
      </c>
      <c r="O172" s="88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3" t="s">
        <v>213</v>
      </c>
      <c r="AT172" s="253" t="s">
        <v>146</v>
      </c>
      <c r="AU172" s="253" t="s">
        <v>94</v>
      </c>
      <c r="AY172" s="14" t="s">
        <v>144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4" t="s">
        <v>94</v>
      </c>
      <c r="BK172" s="254">
        <f>ROUND(I172*H172,2)</f>
        <v>0</v>
      </c>
      <c r="BL172" s="14" t="s">
        <v>213</v>
      </c>
      <c r="BM172" s="253" t="s">
        <v>273</v>
      </c>
    </row>
    <row r="173" s="2" customFormat="1" ht="21.75" customHeight="1">
      <c r="A173" s="35"/>
      <c r="B173" s="36"/>
      <c r="C173" s="241" t="s">
        <v>274</v>
      </c>
      <c r="D173" s="241" t="s">
        <v>146</v>
      </c>
      <c r="E173" s="242" t="s">
        <v>275</v>
      </c>
      <c r="F173" s="243" t="s">
        <v>276</v>
      </c>
      <c r="G173" s="244" t="s">
        <v>181</v>
      </c>
      <c r="H173" s="245">
        <v>2</v>
      </c>
      <c r="I173" s="246"/>
      <c r="J173" s="247">
        <f>ROUND(I173*H173,2)</f>
        <v>0</v>
      </c>
      <c r="K173" s="248"/>
      <c r="L173" s="41"/>
      <c r="M173" s="249" t="s">
        <v>1</v>
      </c>
      <c r="N173" s="250" t="s">
        <v>44</v>
      </c>
      <c r="O173" s="88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3" t="s">
        <v>213</v>
      </c>
      <c r="AT173" s="253" t="s">
        <v>146</v>
      </c>
      <c r="AU173" s="253" t="s">
        <v>94</v>
      </c>
      <c r="AY173" s="14" t="s">
        <v>144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4" t="s">
        <v>94</v>
      </c>
      <c r="BK173" s="254">
        <f>ROUND(I173*H173,2)</f>
        <v>0</v>
      </c>
      <c r="BL173" s="14" t="s">
        <v>213</v>
      </c>
      <c r="BM173" s="253" t="s">
        <v>277</v>
      </c>
    </row>
    <row r="174" s="2" customFormat="1" ht="16.5" customHeight="1">
      <c r="A174" s="35"/>
      <c r="B174" s="36"/>
      <c r="C174" s="241" t="s">
        <v>278</v>
      </c>
      <c r="D174" s="241" t="s">
        <v>146</v>
      </c>
      <c r="E174" s="242" t="s">
        <v>279</v>
      </c>
      <c r="F174" s="243" t="s">
        <v>280</v>
      </c>
      <c r="G174" s="244" t="s">
        <v>204</v>
      </c>
      <c r="H174" s="245">
        <v>10</v>
      </c>
      <c r="I174" s="246"/>
      <c r="J174" s="247">
        <f>ROUND(I174*H174,2)</f>
        <v>0</v>
      </c>
      <c r="K174" s="248"/>
      <c r="L174" s="41"/>
      <c r="M174" s="249" t="s">
        <v>1</v>
      </c>
      <c r="N174" s="250" t="s">
        <v>44</v>
      </c>
      <c r="O174" s="88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3" t="s">
        <v>213</v>
      </c>
      <c r="AT174" s="253" t="s">
        <v>146</v>
      </c>
      <c r="AU174" s="253" t="s">
        <v>94</v>
      </c>
      <c r="AY174" s="14" t="s">
        <v>144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4" t="s">
        <v>94</v>
      </c>
      <c r="BK174" s="254">
        <f>ROUND(I174*H174,2)</f>
        <v>0</v>
      </c>
      <c r="BL174" s="14" t="s">
        <v>213</v>
      </c>
      <c r="BM174" s="253" t="s">
        <v>281</v>
      </c>
    </row>
    <row r="175" s="2" customFormat="1" ht="21.75" customHeight="1">
      <c r="A175" s="35"/>
      <c r="B175" s="36"/>
      <c r="C175" s="241" t="s">
        <v>282</v>
      </c>
      <c r="D175" s="241" t="s">
        <v>146</v>
      </c>
      <c r="E175" s="242" t="s">
        <v>283</v>
      </c>
      <c r="F175" s="243" t="s">
        <v>284</v>
      </c>
      <c r="G175" s="244" t="s">
        <v>226</v>
      </c>
      <c r="H175" s="245">
        <v>0.052999999999999998</v>
      </c>
      <c r="I175" s="246"/>
      <c r="J175" s="247">
        <f>ROUND(I175*H175,2)</f>
        <v>0</v>
      </c>
      <c r="K175" s="248"/>
      <c r="L175" s="41"/>
      <c r="M175" s="249" t="s">
        <v>1</v>
      </c>
      <c r="N175" s="250" t="s">
        <v>44</v>
      </c>
      <c r="O175" s="88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3" t="s">
        <v>213</v>
      </c>
      <c r="AT175" s="253" t="s">
        <v>146</v>
      </c>
      <c r="AU175" s="253" t="s">
        <v>94</v>
      </c>
      <c r="AY175" s="14" t="s">
        <v>144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4" t="s">
        <v>94</v>
      </c>
      <c r="BK175" s="254">
        <f>ROUND(I175*H175,2)</f>
        <v>0</v>
      </c>
      <c r="BL175" s="14" t="s">
        <v>213</v>
      </c>
      <c r="BM175" s="253" t="s">
        <v>285</v>
      </c>
    </row>
    <row r="176" s="12" customFormat="1" ht="22.8" customHeight="1">
      <c r="A176" s="12"/>
      <c r="B176" s="225"/>
      <c r="C176" s="226"/>
      <c r="D176" s="227" t="s">
        <v>77</v>
      </c>
      <c r="E176" s="239" t="s">
        <v>286</v>
      </c>
      <c r="F176" s="239" t="s">
        <v>287</v>
      </c>
      <c r="G176" s="226"/>
      <c r="H176" s="226"/>
      <c r="I176" s="229"/>
      <c r="J176" s="240">
        <f>BK176</f>
        <v>0</v>
      </c>
      <c r="K176" s="226"/>
      <c r="L176" s="231"/>
      <c r="M176" s="232"/>
      <c r="N176" s="233"/>
      <c r="O176" s="233"/>
      <c r="P176" s="234">
        <f>SUM(P177:P180)</f>
        <v>0</v>
      </c>
      <c r="Q176" s="233"/>
      <c r="R176" s="234">
        <f>SUM(R177:R180)</f>
        <v>0.00039999999999999996</v>
      </c>
      <c r="S176" s="233"/>
      <c r="T176" s="235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6" t="s">
        <v>94</v>
      </c>
      <c r="AT176" s="237" t="s">
        <v>77</v>
      </c>
      <c r="AU176" s="237" t="s">
        <v>86</v>
      </c>
      <c r="AY176" s="236" t="s">
        <v>144</v>
      </c>
      <c r="BK176" s="238">
        <f>SUM(BK177:BK180)</f>
        <v>0</v>
      </c>
    </row>
    <row r="177" s="2" customFormat="1" ht="16.5" customHeight="1">
      <c r="A177" s="35"/>
      <c r="B177" s="36"/>
      <c r="C177" s="241" t="s">
        <v>288</v>
      </c>
      <c r="D177" s="241" t="s">
        <v>146</v>
      </c>
      <c r="E177" s="242" t="s">
        <v>289</v>
      </c>
      <c r="F177" s="243" t="s">
        <v>290</v>
      </c>
      <c r="G177" s="244" t="s">
        <v>181</v>
      </c>
      <c r="H177" s="245">
        <v>3</v>
      </c>
      <c r="I177" s="246"/>
      <c r="J177" s="247">
        <f>ROUND(I177*H177,2)</f>
        <v>0</v>
      </c>
      <c r="K177" s="248"/>
      <c r="L177" s="41"/>
      <c r="M177" s="249" t="s">
        <v>1</v>
      </c>
      <c r="N177" s="250" t="s">
        <v>44</v>
      </c>
      <c r="O177" s="88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3" t="s">
        <v>213</v>
      </c>
      <c r="AT177" s="253" t="s">
        <v>146</v>
      </c>
      <c r="AU177" s="253" t="s">
        <v>94</v>
      </c>
      <c r="AY177" s="14" t="s">
        <v>144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4" t="s">
        <v>94</v>
      </c>
      <c r="BK177" s="254">
        <f>ROUND(I177*H177,2)</f>
        <v>0</v>
      </c>
      <c r="BL177" s="14" t="s">
        <v>213</v>
      </c>
      <c r="BM177" s="253" t="s">
        <v>291</v>
      </c>
    </row>
    <row r="178" s="2" customFormat="1" ht="16.5" customHeight="1">
      <c r="A178" s="35"/>
      <c r="B178" s="36"/>
      <c r="C178" s="255" t="s">
        <v>252</v>
      </c>
      <c r="D178" s="255" t="s">
        <v>184</v>
      </c>
      <c r="E178" s="256" t="s">
        <v>292</v>
      </c>
      <c r="F178" s="257" t="s">
        <v>293</v>
      </c>
      <c r="G178" s="258" t="s">
        <v>181</v>
      </c>
      <c r="H178" s="259">
        <v>1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44</v>
      </c>
      <c r="O178" s="88"/>
      <c r="P178" s="251">
        <f>O178*H178</f>
        <v>0</v>
      </c>
      <c r="Q178" s="251">
        <v>4.0000000000000003E-05</v>
      </c>
      <c r="R178" s="251">
        <f>Q178*H178</f>
        <v>4.0000000000000003E-05</v>
      </c>
      <c r="S178" s="251">
        <v>0</v>
      </c>
      <c r="T178" s="25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3" t="s">
        <v>252</v>
      </c>
      <c r="AT178" s="253" t="s">
        <v>184</v>
      </c>
      <c r="AU178" s="253" t="s">
        <v>94</v>
      </c>
      <c r="AY178" s="14" t="s">
        <v>144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4" t="s">
        <v>94</v>
      </c>
      <c r="BK178" s="254">
        <f>ROUND(I178*H178,2)</f>
        <v>0</v>
      </c>
      <c r="BL178" s="14" t="s">
        <v>213</v>
      </c>
      <c r="BM178" s="253" t="s">
        <v>294</v>
      </c>
    </row>
    <row r="179" s="2" customFormat="1" ht="16.5" customHeight="1">
      <c r="A179" s="35"/>
      <c r="B179" s="36"/>
      <c r="C179" s="255" t="s">
        <v>295</v>
      </c>
      <c r="D179" s="255" t="s">
        <v>184</v>
      </c>
      <c r="E179" s="256" t="s">
        <v>296</v>
      </c>
      <c r="F179" s="257" t="s">
        <v>297</v>
      </c>
      <c r="G179" s="258" t="s">
        <v>181</v>
      </c>
      <c r="H179" s="259">
        <v>1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44</v>
      </c>
      <c r="O179" s="88"/>
      <c r="P179" s="251">
        <f>O179*H179</f>
        <v>0</v>
      </c>
      <c r="Q179" s="251">
        <v>6.0000000000000002E-05</v>
      </c>
      <c r="R179" s="251">
        <f>Q179*H179</f>
        <v>6.0000000000000002E-05</v>
      </c>
      <c r="S179" s="251">
        <v>0</v>
      </c>
      <c r="T179" s="25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3" t="s">
        <v>252</v>
      </c>
      <c r="AT179" s="253" t="s">
        <v>184</v>
      </c>
      <c r="AU179" s="253" t="s">
        <v>94</v>
      </c>
      <c r="AY179" s="14" t="s">
        <v>144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4" t="s">
        <v>94</v>
      </c>
      <c r="BK179" s="254">
        <f>ROUND(I179*H179,2)</f>
        <v>0</v>
      </c>
      <c r="BL179" s="14" t="s">
        <v>213</v>
      </c>
      <c r="BM179" s="253" t="s">
        <v>298</v>
      </c>
    </row>
    <row r="180" s="2" customFormat="1" ht="16.5" customHeight="1">
      <c r="A180" s="35"/>
      <c r="B180" s="36"/>
      <c r="C180" s="255" t="s">
        <v>299</v>
      </c>
      <c r="D180" s="255" t="s">
        <v>184</v>
      </c>
      <c r="E180" s="256" t="s">
        <v>300</v>
      </c>
      <c r="F180" s="257" t="s">
        <v>301</v>
      </c>
      <c r="G180" s="258" t="s">
        <v>181</v>
      </c>
      <c r="H180" s="259">
        <v>1</v>
      </c>
      <c r="I180" s="260"/>
      <c r="J180" s="261">
        <f>ROUND(I180*H180,2)</f>
        <v>0</v>
      </c>
      <c r="K180" s="262"/>
      <c r="L180" s="263"/>
      <c r="M180" s="264" t="s">
        <v>1</v>
      </c>
      <c r="N180" s="265" t="s">
        <v>44</v>
      </c>
      <c r="O180" s="88"/>
      <c r="P180" s="251">
        <f>O180*H180</f>
        <v>0</v>
      </c>
      <c r="Q180" s="251">
        <v>0.00029999999999999997</v>
      </c>
      <c r="R180" s="251">
        <f>Q180*H180</f>
        <v>0.00029999999999999997</v>
      </c>
      <c r="S180" s="251">
        <v>0</v>
      </c>
      <c r="T180" s="25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3" t="s">
        <v>252</v>
      </c>
      <c r="AT180" s="253" t="s">
        <v>184</v>
      </c>
      <c r="AU180" s="253" t="s">
        <v>94</v>
      </c>
      <c r="AY180" s="14" t="s">
        <v>144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4" t="s">
        <v>94</v>
      </c>
      <c r="BK180" s="254">
        <f>ROUND(I180*H180,2)</f>
        <v>0</v>
      </c>
      <c r="BL180" s="14" t="s">
        <v>213</v>
      </c>
      <c r="BM180" s="253" t="s">
        <v>302</v>
      </c>
    </row>
    <row r="181" s="12" customFormat="1" ht="22.8" customHeight="1">
      <c r="A181" s="12"/>
      <c r="B181" s="225"/>
      <c r="C181" s="226"/>
      <c r="D181" s="227" t="s">
        <v>77</v>
      </c>
      <c r="E181" s="239" t="s">
        <v>303</v>
      </c>
      <c r="F181" s="239" t="s">
        <v>304</v>
      </c>
      <c r="G181" s="226"/>
      <c r="H181" s="226"/>
      <c r="I181" s="229"/>
      <c r="J181" s="240">
        <f>BK181</f>
        <v>0</v>
      </c>
      <c r="K181" s="226"/>
      <c r="L181" s="231"/>
      <c r="M181" s="232"/>
      <c r="N181" s="233"/>
      <c r="O181" s="233"/>
      <c r="P181" s="234">
        <f>SUM(P182:P189)</f>
        <v>0</v>
      </c>
      <c r="Q181" s="233"/>
      <c r="R181" s="234">
        <f>SUM(R182:R189)</f>
        <v>0.23905902000000004</v>
      </c>
      <c r="S181" s="233"/>
      <c r="T181" s="235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6" t="s">
        <v>94</v>
      </c>
      <c r="AT181" s="237" t="s">
        <v>77</v>
      </c>
      <c r="AU181" s="237" t="s">
        <v>86</v>
      </c>
      <c r="AY181" s="236" t="s">
        <v>144</v>
      </c>
      <c r="BK181" s="238">
        <f>SUM(BK182:BK189)</f>
        <v>0</v>
      </c>
    </row>
    <row r="182" s="2" customFormat="1" ht="21.75" customHeight="1">
      <c r="A182" s="35"/>
      <c r="B182" s="36"/>
      <c r="C182" s="241" t="s">
        <v>305</v>
      </c>
      <c r="D182" s="241" t="s">
        <v>146</v>
      </c>
      <c r="E182" s="242" t="s">
        <v>306</v>
      </c>
      <c r="F182" s="243" t="s">
        <v>307</v>
      </c>
      <c r="G182" s="244" t="s">
        <v>156</v>
      </c>
      <c r="H182" s="245">
        <v>1.6379999999999999</v>
      </c>
      <c r="I182" s="246"/>
      <c r="J182" s="247">
        <f>ROUND(I182*H182,2)</f>
        <v>0</v>
      </c>
      <c r="K182" s="248"/>
      <c r="L182" s="41"/>
      <c r="M182" s="249" t="s">
        <v>1</v>
      </c>
      <c r="N182" s="250" t="s">
        <v>44</v>
      </c>
      <c r="O182" s="88"/>
      <c r="P182" s="251">
        <f>O182*H182</f>
        <v>0</v>
      </c>
      <c r="Q182" s="251">
        <v>0.02478</v>
      </c>
      <c r="R182" s="251">
        <f>Q182*H182</f>
        <v>0.040589639999999996</v>
      </c>
      <c r="S182" s="251">
        <v>0</v>
      </c>
      <c r="T182" s="25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3" t="s">
        <v>213</v>
      </c>
      <c r="AT182" s="253" t="s">
        <v>146</v>
      </c>
      <c r="AU182" s="253" t="s">
        <v>94</v>
      </c>
      <c r="AY182" s="14" t="s">
        <v>144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4" t="s">
        <v>94</v>
      </c>
      <c r="BK182" s="254">
        <f>ROUND(I182*H182,2)</f>
        <v>0</v>
      </c>
      <c r="BL182" s="14" t="s">
        <v>213</v>
      </c>
      <c r="BM182" s="253" t="s">
        <v>308</v>
      </c>
    </row>
    <row r="183" s="2" customFormat="1" ht="16.5" customHeight="1">
      <c r="A183" s="35"/>
      <c r="B183" s="36"/>
      <c r="C183" s="241" t="s">
        <v>309</v>
      </c>
      <c r="D183" s="241" t="s">
        <v>146</v>
      </c>
      <c r="E183" s="242" t="s">
        <v>310</v>
      </c>
      <c r="F183" s="243" t="s">
        <v>311</v>
      </c>
      <c r="G183" s="244" t="s">
        <v>204</v>
      </c>
      <c r="H183" s="245">
        <v>1.6379999999999999</v>
      </c>
      <c r="I183" s="246"/>
      <c r="J183" s="247">
        <f>ROUND(I183*H183,2)</f>
        <v>0</v>
      </c>
      <c r="K183" s="248"/>
      <c r="L183" s="41"/>
      <c r="M183" s="249" t="s">
        <v>1</v>
      </c>
      <c r="N183" s="250" t="s">
        <v>44</v>
      </c>
      <c r="O183" s="88"/>
      <c r="P183" s="251">
        <f>O183*H183</f>
        <v>0</v>
      </c>
      <c r="Q183" s="251">
        <v>0.00091</v>
      </c>
      <c r="R183" s="251">
        <f>Q183*H183</f>
        <v>0.0014905799999999998</v>
      </c>
      <c r="S183" s="251">
        <v>0</v>
      </c>
      <c r="T183" s="25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3" t="s">
        <v>213</v>
      </c>
      <c r="AT183" s="253" t="s">
        <v>146</v>
      </c>
      <c r="AU183" s="253" t="s">
        <v>94</v>
      </c>
      <c r="AY183" s="14" t="s">
        <v>144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4" t="s">
        <v>94</v>
      </c>
      <c r="BK183" s="254">
        <f>ROUND(I183*H183,2)</f>
        <v>0</v>
      </c>
      <c r="BL183" s="14" t="s">
        <v>213</v>
      </c>
      <c r="BM183" s="253" t="s">
        <v>312</v>
      </c>
    </row>
    <row r="184" s="2" customFormat="1" ht="16.5" customHeight="1">
      <c r="A184" s="35"/>
      <c r="B184" s="36"/>
      <c r="C184" s="241" t="s">
        <v>313</v>
      </c>
      <c r="D184" s="241" t="s">
        <v>146</v>
      </c>
      <c r="E184" s="242" t="s">
        <v>314</v>
      </c>
      <c r="F184" s="243" t="s">
        <v>315</v>
      </c>
      <c r="G184" s="244" t="s">
        <v>156</v>
      </c>
      <c r="H184" s="245">
        <v>8.766</v>
      </c>
      <c r="I184" s="246"/>
      <c r="J184" s="247">
        <f>ROUND(I184*H184,2)</f>
        <v>0</v>
      </c>
      <c r="K184" s="248"/>
      <c r="L184" s="41"/>
      <c r="M184" s="249" t="s">
        <v>1</v>
      </c>
      <c r="N184" s="250" t="s">
        <v>44</v>
      </c>
      <c r="O184" s="88"/>
      <c r="P184" s="251">
        <f>O184*H184</f>
        <v>0</v>
      </c>
      <c r="Q184" s="251">
        <v>0.00020000000000000001</v>
      </c>
      <c r="R184" s="251">
        <f>Q184*H184</f>
        <v>0.0017532000000000001</v>
      </c>
      <c r="S184" s="251">
        <v>0</v>
      </c>
      <c r="T184" s="25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3" t="s">
        <v>213</v>
      </c>
      <c r="AT184" s="253" t="s">
        <v>146</v>
      </c>
      <c r="AU184" s="253" t="s">
        <v>94</v>
      </c>
      <c r="AY184" s="14" t="s">
        <v>144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4" t="s">
        <v>94</v>
      </c>
      <c r="BK184" s="254">
        <f>ROUND(I184*H184,2)</f>
        <v>0</v>
      </c>
      <c r="BL184" s="14" t="s">
        <v>213</v>
      </c>
      <c r="BM184" s="253" t="s">
        <v>316</v>
      </c>
    </row>
    <row r="185" s="2" customFormat="1" ht="16.5" customHeight="1">
      <c r="A185" s="35"/>
      <c r="B185" s="36"/>
      <c r="C185" s="241" t="s">
        <v>317</v>
      </c>
      <c r="D185" s="241" t="s">
        <v>146</v>
      </c>
      <c r="E185" s="242" t="s">
        <v>318</v>
      </c>
      <c r="F185" s="243" t="s">
        <v>319</v>
      </c>
      <c r="G185" s="244" t="s">
        <v>204</v>
      </c>
      <c r="H185" s="245">
        <v>4.2000000000000002</v>
      </c>
      <c r="I185" s="246"/>
      <c r="J185" s="247">
        <f>ROUND(I185*H185,2)</f>
        <v>0</v>
      </c>
      <c r="K185" s="248"/>
      <c r="L185" s="41"/>
      <c r="M185" s="249" t="s">
        <v>1</v>
      </c>
      <c r="N185" s="250" t="s">
        <v>44</v>
      </c>
      <c r="O185" s="88"/>
      <c r="P185" s="251">
        <f>O185*H185</f>
        <v>0</v>
      </c>
      <c r="Q185" s="251">
        <v>0.00014999999999999999</v>
      </c>
      <c r="R185" s="251">
        <f>Q185*H185</f>
        <v>0.00062999999999999992</v>
      </c>
      <c r="S185" s="251">
        <v>0</v>
      </c>
      <c r="T185" s="25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3" t="s">
        <v>213</v>
      </c>
      <c r="AT185" s="253" t="s">
        <v>146</v>
      </c>
      <c r="AU185" s="253" t="s">
        <v>94</v>
      </c>
      <c r="AY185" s="14" t="s">
        <v>144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4" t="s">
        <v>94</v>
      </c>
      <c r="BK185" s="254">
        <f>ROUND(I185*H185,2)</f>
        <v>0</v>
      </c>
      <c r="BL185" s="14" t="s">
        <v>213</v>
      </c>
      <c r="BM185" s="253" t="s">
        <v>320</v>
      </c>
    </row>
    <row r="186" s="2" customFormat="1" ht="21.75" customHeight="1">
      <c r="A186" s="35"/>
      <c r="B186" s="36"/>
      <c r="C186" s="241" t="s">
        <v>321</v>
      </c>
      <c r="D186" s="241" t="s">
        <v>146</v>
      </c>
      <c r="E186" s="242" t="s">
        <v>322</v>
      </c>
      <c r="F186" s="243" t="s">
        <v>323</v>
      </c>
      <c r="G186" s="244" t="s">
        <v>156</v>
      </c>
      <c r="H186" s="245">
        <v>7.1280000000000001</v>
      </c>
      <c r="I186" s="246"/>
      <c r="J186" s="247">
        <f>ROUND(I186*H186,2)</f>
        <v>0</v>
      </c>
      <c r="K186" s="248"/>
      <c r="L186" s="41"/>
      <c r="M186" s="249" t="s">
        <v>1</v>
      </c>
      <c r="N186" s="250" t="s">
        <v>44</v>
      </c>
      <c r="O186" s="88"/>
      <c r="P186" s="251">
        <f>O186*H186</f>
        <v>0</v>
      </c>
      <c r="Q186" s="251">
        <v>0.026450000000000001</v>
      </c>
      <c r="R186" s="251">
        <f>Q186*H186</f>
        <v>0.18853560000000003</v>
      </c>
      <c r="S186" s="251">
        <v>0</v>
      </c>
      <c r="T186" s="25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3" t="s">
        <v>213</v>
      </c>
      <c r="AT186" s="253" t="s">
        <v>146</v>
      </c>
      <c r="AU186" s="253" t="s">
        <v>94</v>
      </c>
      <c r="AY186" s="14" t="s">
        <v>144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4" t="s">
        <v>94</v>
      </c>
      <c r="BK186" s="254">
        <f>ROUND(I186*H186,2)</f>
        <v>0</v>
      </c>
      <c r="BL186" s="14" t="s">
        <v>213</v>
      </c>
      <c r="BM186" s="253" t="s">
        <v>324</v>
      </c>
    </row>
    <row r="187" s="2" customFormat="1" ht="16.5" customHeight="1">
      <c r="A187" s="35"/>
      <c r="B187" s="36"/>
      <c r="C187" s="241" t="s">
        <v>325</v>
      </c>
      <c r="D187" s="241" t="s">
        <v>146</v>
      </c>
      <c r="E187" s="242" t="s">
        <v>326</v>
      </c>
      <c r="F187" s="243" t="s">
        <v>327</v>
      </c>
      <c r="G187" s="244" t="s">
        <v>181</v>
      </c>
      <c r="H187" s="245">
        <v>2</v>
      </c>
      <c r="I187" s="246"/>
      <c r="J187" s="247">
        <f>ROUND(I187*H187,2)</f>
        <v>0</v>
      </c>
      <c r="K187" s="248"/>
      <c r="L187" s="41"/>
      <c r="M187" s="249" t="s">
        <v>1</v>
      </c>
      <c r="N187" s="250" t="s">
        <v>44</v>
      </c>
      <c r="O187" s="88"/>
      <c r="P187" s="251">
        <f>O187*H187</f>
        <v>0</v>
      </c>
      <c r="Q187" s="251">
        <v>3.0000000000000001E-05</v>
      </c>
      <c r="R187" s="251">
        <f>Q187*H187</f>
        <v>6.0000000000000002E-05</v>
      </c>
      <c r="S187" s="251">
        <v>0</v>
      </c>
      <c r="T187" s="25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3" t="s">
        <v>213</v>
      </c>
      <c r="AT187" s="253" t="s">
        <v>146</v>
      </c>
      <c r="AU187" s="253" t="s">
        <v>94</v>
      </c>
      <c r="AY187" s="14" t="s">
        <v>144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4" t="s">
        <v>94</v>
      </c>
      <c r="BK187" s="254">
        <f>ROUND(I187*H187,2)</f>
        <v>0</v>
      </c>
      <c r="BL187" s="14" t="s">
        <v>213</v>
      </c>
      <c r="BM187" s="253" t="s">
        <v>328</v>
      </c>
    </row>
    <row r="188" s="2" customFormat="1" ht="21.75" customHeight="1">
      <c r="A188" s="35"/>
      <c r="B188" s="36"/>
      <c r="C188" s="255" t="s">
        <v>329</v>
      </c>
      <c r="D188" s="255" t="s">
        <v>184</v>
      </c>
      <c r="E188" s="256" t="s">
        <v>330</v>
      </c>
      <c r="F188" s="257" t="s">
        <v>331</v>
      </c>
      <c r="G188" s="258" t="s">
        <v>181</v>
      </c>
      <c r="H188" s="259">
        <v>2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44</v>
      </c>
      <c r="O188" s="88"/>
      <c r="P188" s="251">
        <f>O188*H188</f>
        <v>0</v>
      </c>
      <c r="Q188" s="251">
        <v>0.0030000000000000001</v>
      </c>
      <c r="R188" s="251">
        <f>Q188*H188</f>
        <v>0.0060000000000000001</v>
      </c>
      <c r="S188" s="251">
        <v>0</v>
      </c>
      <c r="T188" s="25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3" t="s">
        <v>252</v>
      </c>
      <c r="AT188" s="253" t="s">
        <v>184</v>
      </c>
      <c r="AU188" s="253" t="s">
        <v>94</v>
      </c>
      <c r="AY188" s="14" t="s">
        <v>144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4" t="s">
        <v>94</v>
      </c>
      <c r="BK188" s="254">
        <f>ROUND(I188*H188,2)</f>
        <v>0</v>
      </c>
      <c r="BL188" s="14" t="s">
        <v>213</v>
      </c>
      <c r="BM188" s="253" t="s">
        <v>332</v>
      </c>
    </row>
    <row r="189" s="2" customFormat="1" ht="21.75" customHeight="1">
      <c r="A189" s="35"/>
      <c r="B189" s="36"/>
      <c r="C189" s="241" t="s">
        <v>333</v>
      </c>
      <c r="D189" s="241" t="s">
        <v>146</v>
      </c>
      <c r="E189" s="242" t="s">
        <v>334</v>
      </c>
      <c r="F189" s="243" t="s">
        <v>335</v>
      </c>
      <c r="G189" s="244" t="s">
        <v>226</v>
      </c>
      <c r="H189" s="245">
        <v>0.23899999999999999</v>
      </c>
      <c r="I189" s="246"/>
      <c r="J189" s="247">
        <f>ROUND(I189*H189,2)</f>
        <v>0</v>
      </c>
      <c r="K189" s="248"/>
      <c r="L189" s="41"/>
      <c r="M189" s="249" t="s">
        <v>1</v>
      </c>
      <c r="N189" s="250" t="s">
        <v>44</v>
      </c>
      <c r="O189" s="88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3" t="s">
        <v>213</v>
      </c>
      <c r="AT189" s="253" t="s">
        <v>146</v>
      </c>
      <c r="AU189" s="253" t="s">
        <v>94</v>
      </c>
      <c r="AY189" s="14" t="s">
        <v>144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4" t="s">
        <v>94</v>
      </c>
      <c r="BK189" s="254">
        <f>ROUND(I189*H189,2)</f>
        <v>0</v>
      </c>
      <c r="BL189" s="14" t="s">
        <v>213</v>
      </c>
      <c r="BM189" s="253" t="s">
        <v>336</v>
      </c>
    </row>
    <row r="190" s="12" customFormat="1" ht="22.8" customHeight="1">
      <c r="A190" s="12"/>
      <c r="B190" s="225"/>
      <c r="C190" s="226"/>
      <c r="D190" s="227" t="s">
        <v>77</v>
      </c>
      <c r="E190" s="239" t="s">
        <v>337</v>
      </c>
      <c r="F190" s="239" t="s">
        <v>338</v>
      </c>
      <c r="G190" s="226"/>
      <c r="H190" s="226"/>
      <c r="I190" s="229"/>
      <c r="J190" s="240">
        <f>BK190</f>
        <v>0</v>
      </c>
      <c r="K190" s="226"/>
      <c r="L190" s="231"/>
      <c r="M190" s="232"/>
      <c r="N190" s="233"/>
      <c r="O190" s="233"/>
      <c r="P190" s="234">
        <f>SUM(P191:P194)</f>
        <v>0</v>
      </c>
      <c r="Q190" s="233"/>
      <c r="R190" s="234">
        <f>SUM(R191:R194)</f>
        <v>0.0013499999999999999</v>
      </c>
      <c r="S190" s="233"/>
      <c r="T190" s="235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6" t="s">
        <v>94</v>
      </c>
      <c r="AT190" s="237" t="s">
        <v>77</v>
      </c>
      <c r="AU190" s="237" t="s">
        <v>86</v>
      </c>
      <c r="AY190" s="236" t="s">
        <v>144</v>
      </c>
      <c r="BK190" s="238">
        <f>SUM(BK191:BK194)</f>
        <v>0</v>
      </c>
    </row>
    <row r="191" s="2" customFormat="1" ht="16.5" customHeight="1">
      <c r="A191" s="35"/>
      <c r="B191" s="36"/>
      <c r="C191" s="241" t="s">
        <v>339</v>
      </c>
      <c r="D191" s="241" t="s">
        <v>146</v>
      </c>
      <c r="E191" s="242" t="s">
        <v>340</v>
      </c>
      <c r="F191" s="243" t="s">
        <v>341</v>
      </c>
      <c r="G191" s="244" t="s">
        <v>181</v>
      </c>
      <c r="H191" s="245">
        <v>1</v>
      </c>
      <c r="I191" s="246"/>
      <c r="J191" s="247">
        <f>ROUND(I191*H191,2)</f>
        <v>0</v>
      </c>
      <c r="K191" s="248"/>
      <c r="L191" s="41"/>
      <c r="M191" s="249" t="s">
        <v>1</v>
      </c>
      <c r="N191" s="250" t="s">
        <v>44</v>
      </c>
      <c r="O191" s="88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3" t="s">
        <v>213</v>
      </c>
      <c r="AT191" s="253" t="s">
        <v>146</v>
      </c>
      <c r="AU191" s="253" t="s">
        <v>94</v>
      </c>
      <c r="AY191" s="14" t="s">
        <v>144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4" t="s">
        <v>94</v>
      </c>
      <c r="BK191" s="254">
        <f>ROUND(I191*H191,2)</f>
        <v>0</v>
      </c>
      <c r="BL191" s="14" t="s">
        <v>213</v>
      </c>
      <c r="BM191" s="253" t="s">
        <v>342</v>
      </c>
    </row>
    <row r="192" s="2" customFormat="1" ht="21.75" customHeight="1">
      <c r="A192" s="35"/>
      <c r="B192" s="36"/>
      <c r="C192" s="255" t="s">
        <v>343</v>
      </c>
      <c r="D192" s="255" t="s">
        <v>184</v>
      </c>
      <c r="E192" s="256" t="s">
        <v>344</v>
      </c>
      <c r="F192" s="257" t="s">
        <v>345</v>
      </c>
      <c r="G192" s="258" t="s">
        <v>181</v>
      </c>
      <c r="H192" s="259">
        <v>1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44</v>
      </c>
      <c r="O192" s="88"/>
      <c r="P192" s="251">
        <f>O192*H192</f>
        <v>0</v>
      </c>
      <c r="Q192" s="251">
        <v>0.0011999999999999999</v>
      </c>
      <c r="R192" s="251">
        <f>Q192*H192</f>
        <v>0.0011999999999999999</v>
      </c>
      <c r="S192" s="251">
        <v>0</v>
      </c>
      <c r="T192" s="25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3" t="s">
        <v>252</v>
      </c>
      <c r="AT192" s="253" t="s">
        <v>184</v>
      </c>
      <c r="AU192" s="253" t="s">
        <v>94</v>
      </c>
      <c r="AY192" s="14" t="s">
        <v>144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4" t="s">
        <v>94</v>
      </c>
      <c r="BK192" s="254">
        <f>ROUND(I192*H192,2)</f>
        <v>0</v>
      </c>
      <c r="BL192" s="14" t="s">
        <v>213</v>
      </c>
      <c r="BM192" s="253" t="s">
        <v>346</v>
      </c>
    </row>
    <row r="193" s="2" customFormat="1" ht="16.5" customHeight="1">
      <c r="A193" s="35"/>
      <c r="B193" s="36"/>
      <c r="C193" s="255" t="s">
        <v>347</v>
      </c>
      <c r="D193" s="255" t="s">
        <v>184</v>
      </c>
      <c r="E193" s="256" t="s">
        <v>348</v>
      </c>
      <c r="F193" s="257" t="s">
        <v>349</v>
      </c>
      <c r="G193" s="258" t="s">
        <v>181</v>
      </c>
      <c r="H193" s="259">
        <v>1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44</v>
      </c>
      <c r="O193" s="88"/>
      <c r="P193" s="251">
        <f>O193*H193</f>
        <v>0</v>
      </c>
      <c r="Q193" s="251">
        <v>0.00014999999999999999</v>
      </c>
      <c r="R193" s="251">
        <f>Q193*H193</f>
        <v>0.00014999999999999999</v>
      </c>
      <c r="S193" s="251">
        <v>0</v>
      </c>
      <c r="T193" s="25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3" t="s">
        <v>252</v>
      </c>
      <c r="AT193" s="253" t="s">
        <v>184</v>
      </c>
      <c r="AU193" s="253" t="s">
        <v>94</v>
      </c>
      <c r="AY193" s="14" t="s">
        <v>144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4" t="s">
        <v>94</v>
      </c>
      <c r="BK193" s="254">
        <f>ROUND(I193*H193,2)</f>
        <v>0</v>
      </c>
      <c r="BL193" s="14" t="s">
        <v>213</v>
      </c>
      <c r="BM193" s="253" t="s">
        <v>350</v>
      </c>
    </row>
    <row r="194" s="2" customFormat="1" ht="21.75" customHeight="1">
      <c r="A194" s="35"/>
      <c r="B194" s="36"/>
      <c r="C194" s="241" t="s">
        <v>351</v>
      </c>
      <c r="D194" s="241" t="s">
        <v>146</v>
      </c>
      <c r="E194" s="242" t="s">
        <v>352</v>
      </c>
      <c r="F194" s="243" t="s">
        <v>353</v>
      </c>
      <c r="G194" s="244" t="s">
        <v>226</v>
      </c>
      <c r="H194" s="245">
        <v>0.001</v>
      </c>
      <c r="I194" s="246"/>
      <c r="J194" s="247">
        <f>ROUND(I194*H194,2)</f>
        <v>0</v>
      </c>
      <c r="K194" s="248"/>
      <c r="L194" s="41"/>
      <c r="M194" s="249" t="s">
        <v>1</v>
      </c>
      <c r="N194" s="250" t="s">
        <v>44</v>
      </c>
      <c r="O194" s="88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3" t="s">
        <v>213</v>
      </c>
      <c r="AT194" s="253" t="s">
        <v>146</v>
      </c>
      <c r="AU194" s="253" t="s">
        <v>94</v>
      </c>
      <c r="AY194" s="14" t="s">
        <v>144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4" t="s">
        <v>94</v>
      </c>
      <c r="BK194" s="254">
        <f>ROUND(I194*H194,2)</f>
        <v>0</v>
      </c>
      <c r="BL194" s="14" t="s">
        <v>213</v>
      </c>
      <c r="BM194" s="253" t="s">
        <v>354</v>
      </c>
    </row>
    <row r="195" s="12" customFormat="1" ht="22.8" customHeight="1">
      <c r="A195" s="12"/>
      <c r="B195" s="225"/>
      <c r="C195" s="226"/>
      <c r="D195" s="227" t="s">
        <v>77</v>
      </c>
      <c r="E195" s="239" t="s">
        <v>355</v>
      </c>
      <c r="F195" s="239" t="s">
        <v>356</v>
      </c>
      <c r="G195" s="226"/>
      <c r="H195" s="226"/>
      <c r="I195" s="229"/>
      <c r="J195" s="240">
        <f>BK195</f>
        <v>0</v>
      </c>
      <c r="K195" s="226"/>
      <c r="L195" s="231"/>
      <c r="M195" s="232"/>
      <c r="N195" s="233"/>
      <c r="O195" s="233"/>
      <c r="P195" s="234">
        <f>SUM(P196:P200)</f>
        <v>0</v>
      </c>
      <c r="Q195" s="233"/>
      <c r="R195" s="234">
        <f>SUM(R196:R200)</f>
        <v>0.081129999999999994</v>
      </c>
      <c r="S195" s="233"/>
      <c r="T195" s="235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6" t="s">
        <v>94</v>
      </c>
      <c r="AT195" s="237" t="s">
        <v>77</v>
      </c>
      <c r="AU195" s="237" t="s">
        <v>86</v>
      </c>
      <c r="AY195" s="236" t="s">
        <v>144</v>
      </c>
      <c r="BK195" s="238">
        <f>SUM(BK196:BK200)</f>
        <v>0</v>
      </c>
    </row>
    <row r="196" s="2" customFormat="1" ht="16.5" customHeight="1">
      <c r="A196" s="35"/>
      <c r="B196" s="36"/>
      <c r="C196" s="241" t="s">
        <v>357</v>
      </c>
      <c r="D196" s="241" t="s">
        <v>146</v>
      </c>
      <c r="E196" s="242" t="s">
        <v>358</v>
      </c>
      <c r="F196" s="243" t="s">
        <v>359</v>
      </c>
      <c r="G196" s="244" t="s">
        <v>181</v>
      </c>
      <c r="H196" s="245">
        <v>1</v>
      </c>
      <c r="I196" s="246"/>
      <c r="J196" s="247">
        <f>ROUND(I196*H196,2)</f>
        <v>0</v>
      </c>
      <c r="K196" s="248"/>
      <c r="L196" s="41"/>
      <c r="M196" s="249" t="s">
        <v>1</v>
      </c>
      <c r="N196" s="250" t="s">
        <v>44</v>
      </c>
      <c r="O196" s="88"/>
      <c r="P196" s="251">
        <f>O196*H196</f>
        <v>0</v>
      </c>
      <c r="Q196" s="251">
        <v>0.00033</v>
      </c>
      <c r="R196" s="251">
        <f>Q196*H196</f>
        <v>0.00033</v>
      </c>
      <c r="S196" s="251">
        <v>0</v>
      </c>
      <c r="T196" s="25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3" t="s">
        <v>213</v>
      </c>
      <c r="AT196" s="253" t="s">
        <v>146</v>
      </c>
      <c r="AU196" s="253" t="s">
        <v>94</v>
      </c>
      <c r="AY196" s="14" t="s">
        <v>144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4" t="s">
        <v>94</v>
      </c>
      <c r="BK196" s="254">
        <f>ROUND(I196*H196,2)</f>
        <v>0</v>
      </c>
      <c r="BL196" s="14" t="s">
        <v>213</v>
      </c>
      <c r="BM196" s="253" t="s">
        <v>360</v>
      </c>
    </row>
    <row r="197" s="2" customFormat="1" ht="21.75" customHeight="1">
      <c r="A197" s="35"/>
      <c r="B197" s="36"/>
      <c r="C197" s="255" t="s">
        <v>361</v>
      </c>
      <c r="D197" s="255" t="s">
        <v>184</v>
      </c>
      <c r="E197" s="256" t="s">
        <v>362</v>
      </c>
      <c r="F197" s="257" t="s">
        <v>363</v>
      </c>
      <c r="G197" s="258" t="s">
        <v>181</v>
      </c>
      <c r="H197" s="259">
        <v>1</v>
      </c>
      <c r="I197" s="260"/>
      <c r="J197" s="261">
        <f>ROUND(I197*H197,2)</f>
        <v>0</v>
      </c>
      <c r="K197" s="262"/>
      <c r="L197" s="263"/>
      <c r="M197" s="264" t="s">
        <v>1</v>
      </c>
      <c r="N197" s="265" t="s">
        <v>44</v>
      </c>
      <c r="O197" s="88"/>
      <c r="P197" s="251">
        <f>O197*H197</f>
        <v>0</v>
      </c>
      <c r="Q197" s="251">
        <v>0.076999999999999999</v>
      </c>
      <c r="R197" s="251">
        <f>Q197*H197</f>
        <v>0.076999999999999999</v>
      </c>
      <c r="S197" s="251">
        <v>0</v>
      </c>
      <c r="T197" s="25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3" t="s">
        <v>252</v>
      </c>
      <c r="AT197" s="253" t="s">
        <v>184</v>
      </c>
      <c r="AU197" s="253" t="s">
        <v>94</v>
      </c>
      <c r="AY197" s="14" t="s">
        <v>144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4" t="s">
        <v>94</v>
      </c>
      <c r="BK197" s="254">
        <f>ROUND(I197*H197,2)</f>
        <v>0</v>
      </c>
      <c r="BL197" s="14" t="s">
        <v>213</v>
      </c>
      <c r="BM197" s="253" t="s">
        <v>364</v>
      </c>
    </row>
    <row r="198" s="2" customFormat="1" ht="16.5" customHeight="1">
      <c r="A198" s="35"/>
      <c r="B198" s="36"/>
      <c r="C198" s="241" t="s">
        <v>365</v>
      </c>
      <c r="D198" s="241" t="s">
        <v>146</v>
      </c>
      <c r="E198" s="242" t="s">
        <v>366</v>
      </c>
      <c r="F198" s="243" t="s">
        <v>367</v>
      </c>
      <c r="G198" s="244" t="s">
        <v>181</v>
      </c>
      <c r="H198" s="245">
        <v>1</v>
      </c>
      <c r="I198" s="246"/>
      <c r="J198" s="247">
        <f>ROUND(I198*H198,2)</f>
        <v>0</v>
      </c>
      <c r="K198" s="248"/>
      <c r="L198" s="41"/>
      <c r="M198" s="249" t="s">
        <v>1</v>
      </c>
      <c r="N198" s="250" t="s">
        <v>44</v>
      </c>
      <c r="O198" s="88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3" t="s">
        <v>213</v>
      </c>
      <c r="AT198" s="253" t="s">
        <v>146</v>
      </c>
      <c r="AU198" s="253" t="s">
        <v>94</v>
      </c>
      <c r="AY198" s="14" t="s">
        <v>144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4" t="s">
        <v>94</v>
      </c>
      <c r="BK198" s="254">
        <f>ROUND(I198*H198,2)</f>
        <v>0</v>
      </c>
      <c r="BL198" s="14" t="s">
        <v>213</v>
      </c>
      <c r="BM198" s="253" t="s">
        <v>368</v>
      </c>
    </row>
    <row r="199" s="2" customFormat="1" ht="16.5" customHeight="1">
      <c r="A199" s="35"/>
      <c r="B199" s="36"/>
      <c r="C199" s="255" t="s">
        <v>369</v>
      </c>
      <c r="D199" s="255" t="s">
        <v>184</v>
      </c>
      <c r="E199" s="256" t="s">
        <v>370</v>
      </c>
      <c r="F199" s="257" t="s">
        <v>371</v>
      </c>
      <c r="G199" s="258" t="s">
        <v>181</v>
      </c>
      <c r="H199" s="259">
        <v>1</v>
      </c>
      <c r="I199" s="260"/>
      <c r="J199" s="261">
        <f>ROUND(I199*H199,2)</f>
        <v>0</v>
      </c>
      <c r="K199" s="262"/>
      <c r="L199" s="263"/>
      <c r="M199" s="264" t="s">
        <v>1</v>
      </c>
      <c r="N199" s="265" t="s">
        <v>44</v>
      </c>
      <c r="O199" s="88"/>
      <c r="P199" s="251">
        <f>O199*H199</f>
        <v>0</v>
      </c>
      <c r="Q199" s="251">
        <v>0.0038</v>
      </c>
      <c r="R199" s="251">
        <f>Q199*H199</f>
        <v>0.0038</v>
      </c>
      <c r="S199" s="251">
        <v>0</v>
      </c>
      <c r="T199" s="25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3" t="s">
        <v>252</v>
      </c>
      <c r="AT199" s="253" t="s">
        <v>184</v>
      </c>
      <c r="AU199" s="253" t="s">
        <v>94</v>
      </c>
      <c r="AY199" s="14" t="s">
        <v>144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4" t="s">
        <v>94</v>
      </c>
      <c r="BK199" s="254">
        <f>ROUND(I199*H199,2)</f>
        <v>0</v>
      </c>
      <c r="BL199" s="14" t="s">
        <v>213</v>
      </c>
      <c r="BM199" s="253" t="s">
        <v>372</v>
      </c>
    </row>
    <row r="200" s="2" customFormat="1" ht="21.75" customHeight="1">
      <c r="A200" s="35"/>
      <c r="B200" s="36"/>
      <c r="C200" s="241" t="s">
        <v>373</v>
      </c>
      <c r="D200" s="241" t="s">
        <v>146</v>
      </c>
      <c r="E200" s="242" t="s">
        <v>374</v>
      </c>
      <c r="F200" s="243" t="s">
        <v>375</v>
      </c>
      <c r="G200" s="244" t="s">
        <v>226</v>
      </c>
      <c r="H200" s="245">
        <v>0.081000000000000003</v>
      </c>
      <c r="I200" s="246"/>
      <c r="J200" s="247">
        <f>ROUND(I200*H200,2)</f>
        <v>0</v>
      </c>
      <c r="K200" s="248"/>
      <c r="L200" s="41"/>
      <c r="M200" s="249" t="s">
        <v>1</v>
      </c>
      <c r="N200" s="250" t="s">
        <v>44</v>
      </c>
      <c r="O200" s="88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3" t="s">
        <v>213</v>
      </c>
      <c r="AT200" s="253" t="s">
        <v>146</v>
      </c>
      <c r="AU200" s="253" t="s">
        <v>94</v>
      </c>
      <c r="AY200" s="14" t="s">
        <v>144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4" t="s">
        <v>94</v>
      </c>
      <c r="BK200" s="254">
        <f>ROUND(I200*H200,2)</f>
        <v>0</v>
      </c>
      <c r="BL200" s="14" t="s">
        <v>213</v>
      </c>
      <c r="BM200" s="253" t="s">
        <v>376</v>
      </c>
    </row>
    <row r="201" s="12" customFormat="1" ht="22.8" customHeight="1">
      <c r="A201" s="12"/>
      <c r="B201" s="225"/>
      <c r="C201" s="226"/>
      <c r="D201" s="227" t="s">
        <v>77</v>
      </c>
      <c r="E201" s="239" t="s">
        <v>377</v>
      </c>
      <c r="F201" s="239" t="s">
        <v>378</v>
      </c>
      <c r="G201" s="226"/>
      <c r="H201" s="226"/>
      <c r="I201" s="229"/>
      <c r="J201" s="240">
        <f>BK201</f>
        <v>0</v>
      </c>
      <c r="K201" s="226"/>
      <c r="L201" s="231"/>
      <c r="M201" s="232"/>
      <c r="N201" s="233"/>
      <c r="O201" s="233"/>
      <c r="P201" s="234">
        <f>SUM(P202:P206)</f>
        <v>0</v>
      </c>
      <c r="Q201" s="233"/>
      <c r="R201" s="234">
        <f>SUM(R202:R206)</f>
        <v>0.0026835100000000001</v>
      </c>
      <c r="S201" s="233"/>
      <c r="T201" s="235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6" t="s">
        <v>94</v>
      </c>
      <c r="AT201" s="237" t="s">
        <v>77</v>
      </c>
      <c r="AU201" s="237" t="s">
        <v>86</v>
      </c>
      <c r="AY201" s="236" t="s">
        <v>144</v>
      </c>
      <c r="BK201" s="238">
        <f>SUM(BK202:BK206)</f>
        <v>0</v>
      </c>
    </row>
    <row r="202" s="2" customFormat="1" ht="21.75" customHeight="1">
      <c r="A202" s="35"/>
      <c r="B202" s="36"/>
      <c r="C202" s="241" t="s">
        <v>379</v>
      </c>
      <c r="D202" s="241" t="s">
        <v>146</v>
      </c>
      <c r="E202" s="242" t="s">
        <v>380</v>
      </c>
      <c r="F202" s="243" t="s">
        <v>381</v>
      </c>
      <c r="G202" s="244" t="s">
        <v>156</v>
      </c>
      <c r="H202" s="245">
        <v>1.1850000000000001</v>
      </c>
      <c r="I202" s="246"/>
      <c r="J202" s="247">
        <f>ROUND(I202*H202,2)</f>
        <v>0</v>
      </c>
      <c r="K202" s="248"/>
      <c r="L202" s="41"/>
      <c r="M202" s="249" t="s">
        <v>1</v>
      </c>
      <c r="N202" s="250" t="s">
        <v>44</v>
      </c>
      <c r="O202" s="88"/>
      <c r="P202" s="251">
        <f>O202*H202</f>
        <v>0</v>
      </c>
      <c r="Q202" s="251">
        <v>0.00013999999999999999</v>
      </c>
      <c r="R202" s="251">
        <f>Q202*H202</f>
        <v>0.00016589999999999999</v>
      </c>
      <c r="S202" s="251">
        <v>0</v>
      </c>
      <c r="T202" s="25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3" t="s">
        <v>213</v>
      </c>
      <c r="AT202" s="253" t="s">
        <v>146</v>
      </c>
      <c r="AU202" s="253" t="s">
        <v>94</v>
      </c>
      <c r="AY202" s="14" t="s">
        <v>144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4" t="s">
        <v>94</v>
      </c>
      <c r="BK202" s="254">
        <f>ROUND(I202*H202,2)</f>
        <v>0</v>
      </c>
      <c r="BL202" s="14" t="s">
        <v>213</v>
      </c>
      <c r="BM202" s="253" t="s">
        <v>382</v>
      </c>
    </row>
    <row r="203" s="2" customFormat="1" ht="21.75" customHeight="1">
      <c r="A203" s="35"/>
      <c r="B203" s="36"/>
      <c r="C203" s="241" t="s">
        <v>383</v>
      </c>
      <c r="D203" s="241" t="s">
        <v>146</v>
      </c>
      <c r="E203" s="242" t="s">
        <v>384</v>
      </c>
      <c r="F203" s="243" t="s">
        <v>385</v>
      </c>
      <c r="G203" s="244" t="s">
        <v>156</v>
      </c>
      <c r="H203" s="245">
        <v>1.1850000000000001</v>
      </c>
      <c r="I203" s="246"/>
      <c r="J203" s="247">
        <f>ROUND(I203*H203,2)</f>
        <v>0</v>
      </c>
      <c r="K203" s="248"/>
      <c r="L203" s="41"/>
      <c r="M203" s="249" t="s">
        <v>1</v>
      </c>
      <c r="N203" s="250" t="s">
        <v>44</v>
      </c>
      <c r="O203" s="88"/>
      <c r="P203" s="251">
        <f>O203*H203</f>
        <v>0</v>
      </c>
      <c r="Q203" s="251">
        <v>0.00012</v>
      </c>
      <c r="R203" s="251">
        <f>Q203*H203</f>
        <v>0.00014220000000000001</v>
      </c>
      <c r="S203" s="251">
        <v>0</v>
      </c>
      <c r="T203" s="25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3" t="s">
        <v>213</v>
      </c>
      <c r="AT203" s="253" t="s">
        <v>146</v>
      </c>
      <c r="AU203" s="253" t="s">
        <v>94</v>
      </c>
      <c r="AY203" s="14" t="s">
        <v>144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4" t="s">
        <v>94</v>
      </c>
      <c r="BK203" s="254">
        <f>ROUND(I203*H203,2)</f>
        <v>0</v>
      </c>
      <c r="BL203" s="14" t="s">
        <v>213</v>
      </c>
      <c r="BM203" s="253" t="s">
        <v>386</v>
      </c>
    </row>
    <row r="204" s="2" customFormat="1" ht="16.5" customHeight="1">
      <c r="A204" s="35"/>
      <c r="B204" s="36"/>
      <c r="C204" s="241" t="s">
        <v>387</v>
      </c>
      <c r="D204" s="241" t="s">
        <v>146</v>
      </c>
      <c r="E204" s="242" t="s">
        <v>388</v>
      </c>
      <c r="F204" s="243" t="s">
        <v>389</v>
      </c>
      <c r="G204" s="244" t="s">
        <v>156</v>
      </c>
      <c r="H204" s="245">
        <v>13.973000000000001</v>
      </c>
      <c r="I204" s="246"/>
      <c r="J204" s="247">
        <f>ROUND(I204*H204,2)</f>
        <v>0</v>
      </c>
      <c r="K204" s="248"/>
      <c r="L204" s="41"/>
      <c r="M204" s="249" t="s">
        <v>1</v>
      </c>
      <c r="N204" s="250" t="s">
        <v>44</v>
      </c>
      <c r="O204" s="88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3" t="s">
        <v>213</v>
      </c>
      <c r="AT204" s="253" t="s">
        <v>146</v>
      </c>
      <c r="AU204" s="253" t="s">
        <v>94</v>
      </c>
      <c r="AY204" s="14" t="s">
        <v>144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4" t="s">
        <v>94</v>
      </c>
      <c r="BK204" s="254">
        <f>ROUND(I204*H204,2)</f>
        <v>0</v>
      </c>
      <c r="BL204" s="14" t="s">
        <v>213</v>
      </c>
      <c r="BM204" s="253" t="s">
        <v>390</v>
      </c>
    </row>
    <row r="205" s="2" customFormat="1" ht="21.75" customHeight="1">
      <c r="A205" s="35"/>
      <c r="B205" s="36"/>
      <c r="C205" s="241" t="s">
        <v>391</v>
      </c>
      <c r="D205" s="241" t="s">
        <v>146</v>
      </c>
      <c r="E205" s="242" t="s">
        <v>392</v>
      </c>
      <c r="F205" s="243" t="s">
        <v>393</v>
      </c>
      <c r="G205" s="244" t="s">
        <v>156</v>
      </c>
      <c r="H205" s="245">
        <v>13.973000000000001</v>
      </c>
      <c r="I205" s="246"/>
      <c r="J205" s="247">
        <f>ROUND(I205*H205,2)</f>
        <v>0</v>
      </c>
      <c r="K205" s="248"/>
      <c r="L205" s="41"/>
      <c r="M205" s="249" t="s">
        <v>1</v>
      </c>
      <c r="N205" s="250" t="s">
        <v>44</v>
      </c>
      <c r="O205" s="88"/>
      <c r="P205" s="251">
        <f>O205*H205</f>
        <v>0</v>
      </c>
      <c r="Q205" s="251">
        <v>0.00010000000000000001</v>
      </c>
      <c r="R205" s="251">
        <f>Q205*H205</f>
        <v>0.0013973000000000002</v>
      </c>
      <c r="S205" s="251">
        <v>0</v>
      </c>
      <c r="T205" s="25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3" t="s">
        <v>213</v>
      </c>
      <c r="AT205" s="253" t="s">
        <v>146</v>
      </c>
      <c r="AU205" s="253" t="s">
        <v>94</v>
      </c>
      <c r="AY205" s="14" t="s">
        <v>144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4" t="s">
        <v>94</v>
      </c>
      <c r="BK205" s="254">
        <f>ROUND(I205*H205,2)</f>
        <v>0</v>
      </c>
      <c r="BL205" s="14" t="s">
        <v>213</v>
      </c>
      <c r="BM205" s="253" t="s">
        <v>394</v>
      </c>
    </row>
    <row r="206" s="2" customFormat="1" ht="16.5" customHeight="1">
      <c r="A206" s="35"/>
      <c r="B206" s="36"/>
      <c r="C206" s="241" t="s">
        <v>395</v>
      </c>
      <c r="D206" s="241" t="s">
        <v>146</v>
      </c>
      <c r="E206" s="242" t="s">
        <v>396</v>
      </c>
      <c r="F206" s="243" t="s">
        <v>397</v>
      </c>
      <c r="G206" s="244" t="s">
        <v>156</v>
      </c>
      <c r="H206" s="245">
        <v>13.973000000000001</v>
      </c>
      <c r="I206" s="246"/>
      <c r="J206" s="247">
        <f>ROUND(I206*H206,2)</f>
        <v>0</v>
      </c>
      <c r="K206" s="248"/>
      <c r="L206" s="41"/>
      <c r="M206" s="249" t="s">
        <v>1</v>
      </c>
      <c r="N206" s="250" t="s">
        <v>44</v>
      </c>
      <c r="O206" s="88"/>
      <c r="P206" s="251">
        <f>O206*H206</f>
        <v>0</v>
      </c>
      <c r="Q206" s="251">
        <v>6.9999999999999994E-05</v>
      </c>
      <c r="R206" s="251">
        <f>Q206*H206</f>
        <v>0.00097810999999999992</v>
      </c>
      <c r="S206" s="251">
        <v>0</v>
      </c>
      <c r="T206" s="25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3" t="s">
        <v>213</v>
      </c>
      <c r="AT206" s="253" t="s">
        <v>146</v>
      </c>
      <c r="AU206" s="253" t="s">
        <v>94</v>
      </c>
      <c r="AY206" s="14" t="s">
        <v>144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4" t="s">
        <v>94</v>
      </c>
      <c r="BK206" s="254">
        <f>ROUND(I206*H206,2)</f>
        <v>0</v>
      </c>
      <c r="BL206" s="14" t="s">
        <v>213</v>
      </c>
      <c r="BM206" s="253" t="s">
        <v>398</v>
      </c>
    </row>
    <row r="207" s="12" customFormat="1" ht="22.8" customHeight="1">
      <c r="A207" s="12"/>
      <c r="B207" s="225"/>
      <c r="C207" s="226"/>
      <c r="D207" s="227" t="s">
        <v>77</v>
      </c>
      <c r="E207" s="239" t="s">
        <v>399</v>
      </c>
      <c r="F207" s="239" t="s">
        <v>400</v>
      </c>
      <c r="G207" s="226"/>
      <c r="H207" s="226"/>
      <c r="I207" s="229"/>
      <c r="J207" s="240">
        <f>BK207</f>
        <v>0</v>
      </c>
      <c r="K207" s="226"/>
      <c r="L207" s="231"/>
      <c r="M207" s="232"/>
      <c r="N207" s="233"/>
      <c r="O207" s="233"/>
      <c r="P207" s="234">
        <f>SUM(P208:P211)</f>
        <v>0</v>
      </c>
      <c r="Q207" s="233"/>
      <c r="R207" s="234">
        <f>SUM(R208:R211)</f>
        <v>0.045750319999999997</v>
      </c>
      <c r="S207" s="233"/>
      <c r="T207" s="235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6" t="s">
        <v>94</v>
      </c>
      <c r="AT207" s="237" t="s">
        <v>77</v>
      </c>
      <c r="AU207" s="237" t="s">
        <v>86</v>
      </c>
      <c r="AY207" s="236" t="s">
        <v>144</v>
      </c>
      <c r="BK207" s="238">
        <f>SUM(BK208:BK211)</f>
        <v>0</v>
      </c>
    </row>
    <row r="208" s="2" customFormat="1" ht="21.75" customHeight="1">
      <c r="A208" s="35"/>
      <c r="B208" s="36"/>
      <c r="C208" s="241" t="s">
        <v>401</v>
      </c>
      <c r="D208" s="241" t="s">
        <v>146</v>
      </c>
      <c r="E208" s="242" t="s">
        <v>402</v>
      </c>
      <c r="F208" s="243" t="s">
        <v>403</v>
      </c>
      <c r="G208" s="244" t="s">
        <v>156</v>
      </c>
      <c r="H208" s="245">
        <v>30.608000000000001</v>
      </c>
      <c r="I208" s="246"/>
      <c r="J208" s="247">
        <f>ROUND(I208*H208,2)</f>
        <v>0</v>
      </c>
      <c r="K208" s="248"/>
      <c r="L208" s="41"/>
      <c r="M208" s="249" t="s">
        <v>1</v>
      </c>
      <c r="N208" s="250" t="s">
        <v>44</v>
      </c>
      <c r="O208" s="88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3" t="s">
        <v>213</v>
      </c>
      <c r="AT208" s="253" t="s">
        <v>146</v>
      </c>
      <c r="AU208" s="253" t="s">
        <v>94</v>
      </c>
      <c r="AY208" s="14" t="s">
        <v>144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4" t="s">
        <v>94</v>
      </c>
      <c r="BK208" s="254">
        <f>ROUND(I208*H208,2)</f>
        <v>0</v>
      </c>
      <c r="BL208" s="14" t="s">
        <v>213</v>
      </c>
      <c r="BM208" s="253" t="s">
        <v>404</v>
      </c>
    </row>
    <row r="209" s="2" customFormat="1" ht="21.75" customHeight="1">
      <c r="A209" s="35"/>
      <c r="B209" s="36"/>
      <c r="C209" s="241" t="s">
        <v>405</v>
      </c>
      <c r="D209" s="241" t="s">
        <v>146</v>
      </c>
      <c r="E209" s="242" t="s">
        <v>406</v>
      </c>
      <c r="F209" s="243" t="s">
        <v>407</v>
      </c>
      <c r="G209" s="244" t="s">
        <v>181</v>
      </c>
      <c r="H209" s="245">
        <v>20</v>
      </c>
      <c r="I209" s="246"/>
      <c r="J209" s="247">
        <f>ROUND(I209*H209,2)</f>
        <v>0</v>
      </c>
      <c r="K209" s="248"/>
      <c r="L209" s="41"/>
      <c r="M209" s="249" t="s">
        <v>1</v>
      </c>
      <c r="N209" s="250" t="s">
        <v>44</v>
      </c>
      <c r="O209" s="88"/>
      <c r="P209" s="251">
        <f>O209*H209</f>
        <v>0</v>
      </c>
      <c r="Q209" s="251">
        <v>0.0011299999999999999</v>
      </c>
      <c r="R209" s="251">
        <f>Q209*H209</f>
        <v>0.022599999999999999</v>
      </c>
      <c r="S209" s="251">
        <v>0</v>
      </c>
      <c r="T209" s="25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3" t="s">
        <v>213</v>
      </c>
      <c r="AT209" s="253" t="s">
        <v>146</v>
      </c>
      <c r="AU209" s="253" t="s">
        <v>94</v>
      </c>
      <c r="AY209" s="14" t="s">
        <v>144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4" t="s">
        <v>94</v>
      </c>
      <c r="BK209" s="254">
        <f>ROUND(I209*H209,2)</f>
        <v>0</v>
      </c>
      <c r="BL209" s="14" t="s">
        <v>213</v>
      </c>
      <c r="BM209" s="253" t="s">
        <v>408</v>
      </c>
    </row>
    <row r="210" s="2" customFormat="1" ht="21.75" customHeight="1">
      <c r="A210" s="35"/>
      <c r="B210" s="36"/>
      <c r="C210" s="241" t="s">
        <v>409</v>
      </c>
      <c r="D210" s="241" t="s">
        <v>146</v>
      </c>
      <c r="E210" s="242" t="s">
        <v>410</v>
      </c>
      <c r="F210" s="243" t="s">
        <v>411</v>
      </c>
      <c r="G210" s="244" t="s">
        <v>156</v>
      </c>
      <c r="H210" s="245">
        <v>24.783999999999999</v>
      </c>
      <c r="I210" s="246"/>
      <c r="J210" s="247">
        <f>ROUND(I210*H210,2)</f>
        <v>0</v>
      </c>
      <c r="K210" s="248"/>
      <c r="L210" s="41"/>
      <c r="M210" s="249" t="s">
        <v>1</v>
      </c>
      <c r="N210" s="250" t="s">
        <v>44</v>
      </c>
      <c r="O210" s="88"/>
      <c r="P210" s="251">
        <f>O210*H210</f>
        <v>0</v>
      </c>
      <c r="Q210" s="251">
        <v>0.00025999999999999998</v>
      </c>
      <c r="R210" s="251">
        <f>Q210*H210</f>
        <v>0.0064438399999999993</v>
      </c>
      <c r="S210" s="251">
        <v>0</v>
      </c>
      <c r="T210" s="25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3" t="s">
        <v>213</v>
      </c>
      <c r="AT210" s="253" t="s">
        <v>146</v>
      </c>
      <c r="AU210" s="253" t="s">
        <v>94</v>
      </c>
      <c r="AY210" s="14" t="s">
        <v>144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4" t="s">
        <v>94</v>
      </c>
      <c r="BK210" s="254">
        <f>ROUND(I210*H210,2)</f>
        <v>0</v>
      </c>
      <c r="BL210" s="14" t="s">
        <v>213</v>
      </c>
      <c r="BM210" s="253" t="s">
        <v>412</v>
      </c>
    </row>
    <row r="211" s="2" customFormat="1" ht="21.75" customHeight="1">
      <c r="A211" s="35"/>
      <c r="B211" s="36"/>
      <c r="C211" s="241" t="s">
        <v>413</v>
      </c>
      <c r="D211" s="241" t="s">
        <v>146</v>
      </c>
      <c r="E211" s="242" t="s">
        <v>414</v>
      </c>
      <c r="F211" s="243" t="s">
        <v>415</v>
      </c>
      <c r="G211" s="244" t="s">
        <v>156</v>
      </c>
      <c r="H211" s="245">
        <v>59.665999999999997</v>
      </c>
      <c r="I211" s="246"/>
      <c r="J211" s="247">
        <f>ROUND(I211*H211,2)</f>
        <v>0</v>
      </c>
      <c r="K211" s="248"/>
      <c r="L211" s="41"/>
      <c r="M211" s="249" t="s">
        <v>1</v>
      </c>
      <c r="N211" s="250" t="s">
        <v>44</v>
      </c>
      <c r="O211" s="88"/>
      <c r="P211" s="251">
        <f>O211*H211</f>
        <v>0</v>
      </c>
      <c r="Q211" s="251">
        <v>0.00027999999999999998</v>
      </c>
      <c r="R211" s="251">
        <f>Q211*H211</f>
        <v>0.016706479999999999</v>
      </c>
      <c r="S211" s="251">
        <v>0</v>
      </c>
      <c r="T211" s="25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3" t="s">
        <v>213</v>
      </c>
      <c r="AT211" s="253" t="s">
        <v>146</v>
      </c>
      <c r="AU211" s="253" t="s">
        <v>94</v>
      </c>
      <c r="AY211" s="14" t="s">
        <v>144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4" t="s">
        <v>94</v>
      </c>
      <c r="BK211" s="254">
        <f>ROUND(I211*H211,2)</f>
        <v>0</v>
      </c>
      <c r="BL211" s="14" t="s">
        <v>213</v>
      </c>
      <c r="BM211" s="253" t="s">
        <v>416</v>
      </c>
    </row>
    <row r="212" s="12" customFormat="1" ht="22.8" customHeight="1">
      <c r="A212" s="12"/>
      <c r="B212" s="225"/>
      <c r="C212" s="226"/>
      <c r="D212" s="227" t="s">
        <v>77</v>
      </c>
      <c r="E212" s="239" t="s">
        <v>417</v>
      </c>
      <c r="F212" s="239" t="s">
        <v>418</v>
      </c>
      <c r="G212" s="226"/>
      <c r="H212" s="226"/>
      <c r="I212" s="229"/>
      <c r="J212" s="240">
        <f>BK212</f>
        <v>0</v>
      </c>
      <c r="K212" s="226"/>
      <c r="L212" s="231"/>
      <c r="M212" s="232"/>
      <c r="N212" s="233"/>
      <c r="O212" s="233"/>
      <c r="P212" s="234">
        <f>SUM(P213:P214)</f>
        <v>0</v>
      </c>
      <c r="Q212" s="233"/>
      <c r="R212" s="234">
        <f>SUM(R213:R214)</f>
        <v>0.0113616</v>
      </c>
      <c r="S212" s="233"/>
      <c r="T212" s="235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6" t="s">
        <v>94</v>
      </c>
      <c r="AT212" s="237" t="s">
        <v>77</v>
      </c>
      <c r="AU212" s="237" t="s">
        <v>86</v>
      </c>
      <c r="AY212" s="236" t="s">
        <v>144</v>
      </c>
      <c r="BK212" s="238">
        <f>SUM(BK213:BK214)</f>
        <v>0</v>
      </c>
    </row>
    <row r="213" s="2" customFormat="1" ht="21.75" customHeight="1">
      <c r="A213" s="35"/>
      <c r="B213" s="36"/>
      <c r="C213" s="241" t="s">
        <v>419</v>
      </c>
      <c r="D213" s="241" t="s">
        <v>146</v>
      </c>
      <c r="E213" s="242" t="s">
        <v>420</v>
      </c>
      <c r="F213" s="243" t="s">
        <v>421</v>
      </c>
      <c r="G213" s="244" t="s">
        <v>156</v>
      </c>
      <c r="H213" s="245">
        <v>0.71999999999999997</v>
      </c>
      <c r="I213" s="246"/>
      <c r="J213" s="247">
        <f>ROUND(I213*H213,2)</f>
        <v>0</v>
      </c>
      <c r="K213" s="248"/>
      <c r="L213" s="41"/>
      <c r="M213" s="249" t="s">
        <v>1</v>
      </c>
      <c r="N213" s="250" t="s">
        <v>44</v>
      </c>
      <c r="O213" s="88"/>
      <c r="P213" s="251">
        <f>O213*H213</f>
        <v>0</v>
      </c>
      <c r="Q213" s="251">
        <v>0.015779999999999999</v>
      </c>
      <c r="R213" s="251">
        <f>Q213*H213</f>
        <v>0.0113616</v>
      </c>
      <c r="S213" s="251">
        <v>0</v>
      </c>
      <c r="T213" s="25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3" t="s">
        <v>213</v>
      </c>
      <c r="AT213" s="253" t="s">
        <v>146</v>
      </c>
      <c r="AU213" s="253" t="s">
        <v>94</v>
      </c>
      <c r="AY213" s="14" t="s">
        <v>144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4" t="s">
        <v>94</v>
      </c>
      <c r="BK213" s="254">
        <f>ROUND(I213*H213,2)</f>
        <v>0</v>
      </c>
      <c r="BL213" s="14" t="s">
        <v>213</v>
      </c>
      <c r="BM213" s="253" t="s">
        <v>422</v>
      </c>
    </row>
    <row r="214" s="2" customFormat="1" ht="21.75" customHeight="1">
      <c r="A214" s="35"/>
      <c r="B214" s="36"/>
      <c r="C214" s="241" t="s">
        <v>423</v>
      </c>
      <c r="D214" s="241" t="s">
        <v>146</v>
      </c>
      <c r="E214" s="242" t="s">
        <v>424</v>
      </c>
      <c r="F214" s="243" t="s">
        <v>425</v>
      </c>
      <c r="G214" s="244" t="s">
        <v>226</v>
      </c>
      <c r="H214" s="245">
        <v>0.010999999999999999</v>
      </c>
      <c r="I214" s="246"/>
      <c r="J214" s="247">
        <f>ROUND(I214*H214,2)</f>
        <v>0</v>
      </c>
      <c r="K214" s="248"/>
      <c r="L214" s="41"/>
      <c r="M214" s="266" t="s">
        <v>1</v>
      </c>
      <c r="N214" s="267" t="s">
        <v>44</v>
      </c>
      <c r="O214" s="268"/>
      <c r="P214" s="269">
        <f>O214*H214</f>
        <v>0</v>
      </c>
      <c r="Q214" s="269">
        <v>0</v>
      </c>
      <c r="R214" s="269">
        <f>Q214*H214</f>
        <v>0</v>
      </c>
      <c r="S214" s="269">
        <v>0</v>
      </c>
      <c r="T214" s="27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3" t="s">
        <v>213</v>
      </c>
      <c r="AT214" s="253" t="s">
        <v>146</v>
      </c>
      <c r="AU214" s="253" t="s">
        <v>94</v>
      </c>
      <c r="AY214" s="14" t="s">
        <v>144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4" t="s">
        <v>94</v>
      </c>
      <c r="BK214" s="254">
        <f>ROUND(I214*H214,2)</f>
        <v>0</v>
      </c>
      <c r="BL214" s="14" t="s">
        <v>213</v>
      </c>
      <c r="BM214" s="253" t="s">
        <v>426</v>
      </c>
    </row>
    <row r="215" s="2" customFormat="1" ht="6.96" customHeight="1">
      <c r="A215" s="35"/>
      <c r="B215" s="63"/>
      <c r="C215" s="64"/>
      <c r="D215" s="64"/>
      <c r="E215" s="64"/>
      <c r="F215" s="64"/>
      <c r="G215" s="64"/>
      <c r="H215" s="64"/>
      <c r="I215" s="189"/>
      <c r="J215" s="64"/>
      <c r="K215" s="64"/>
      <c r="L215" s="41"/>
      <c r="M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</sheetData>
  <sheetProtection sheet="1" autoFilter="0" formatColumns="0" formatRows="0" objects="1" scenarios="1" spinCount="100000" saltValue="VjSaTho2tHMSvQT8/DIwJYl0U/3OQdORCRvlos4EhhFbLTV7a+3DhDUU1y0BiDeLHxWTDFw2jH2TB1SB57VWBQ==" hashValue="RKgFQ2DUNcd5zTov0umlSO6jjq3TVNoBdQil7KdbUYJ2q3yNhSRhGbSXA5XQr4f8Hox6mAbQ6UyPZD4+s84qtA==" algorithmName="SHA-512" password="CC35"/>
  <autoFilter ref="C133:K21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6"/>
      <c r="J3" s="145"/>
      <c r="K3" s="145"/>
      <c r="L3" s="17"/>
      <c r="AT3" s="14" t="s">
        <v>86</v>
      </c>
    </row>
    <row r="4" s="1" customFormat="1" ht="24.96" customHeight="1">
      <c r="B4" s="17"/>
      <c r="D4" s="147" t="s">
        <v>102</v>
      </c>
      <c r="I4" s="143"/>
      <c r="L4" s="17"/>
      <c r="M4" s="148" t="s">
        <v>10</v>
      </c>
      <c r="AT4" s="14" t="s">
        <v>4</v>
      </c>
    </row>
    <row r="5" s="1" customFormat="1" ht="6.96" customHeight="1">
      <c r="B5" s="17"/>
      <c r="I5" s="143"/>
      <c r="L5" s="17"/>
    </row>
    <row r="6" s="1" customFormat="1" ht="12" customHeight="1">
      <c r="B6" s="17"/>
      <c r="D6" s="149" t="s">
        <v>16</v>
      </c>
      <c r="I6" s="143"/>
      <c r="L6" s="17"/>
    </row>
    <row r="7" s="1" customFormat="1" ht="23.25" customHeight="1">
      <c r="B7" s="17"/>
      <c r="E7" s="150" t="str">
        <f>'Rekapitulace stavby'!K6</f>
        <v>PLYNOVÁ KOTELNA PRO BYTOVÝ DŮM - Na Pláni č.p. 1347, Ústí nad Orlicí</v>
      </c>
      <c r="F7" s="149"/>
      <c r="G7" s="149"/>
      <c r="H7" s="149"/>
      <c r="I7" s="143"/>
      <c r="L7" s="17"/>
    </row>
    <row r="8" s="1" customFormat="1" ht="12" customHeight="1">
      <c r="B8" s="17"/>
      <c r="D8" s="149" t="s">
        <v>103</v>
      </c>
      <c r="I8" s="143"/>
      <c r="L8" s="17"/>
    </row>
    <row r="9" s="2" customFormat="1" ht="16.5" customHeight="1">
      <c r="A9" s="35"/>
      <c r="B9" s="41"/>
      <c r="C9" s="35"/>
      <c r="D9" s="35"/>
      <c r="E9" s="150" t="s">
        <v>427</v>
      </c>
      <c r="F9" s="35"/>
      <c r="G9" s="35"/>
      <c r="H9" s="35"/>
      <c r="I9" s="15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9" t="s">
        <v>428</v>
      </c>
      <c r="E10" s="35"/>
      <c r="F10" s="35"/>
      <c r="G10" s="35"/>
      <c r="H10" s="35"/>
      <c r="I10" s="15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2" t="s">
        <v>429</v>
      </c>
      <c r="F11" s="35"/>
      <c r="G11" s="35"/>
      <c r="H11" s="35"/>
      <c r="I11" s="151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151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9" t="s">
        <v>18</v>
      </c>
      <c r="E13" s="35"/>
      <c r="F13" s="138" t="s">
        <v>1</v>
      </c>
      <c r="G13" s="35"/>
      <c r="H13" s="35"/>
      <c r="I13" s="153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9" t="s">
        <v>20</v>
      </c>
      <c r="E14" s="35"/>
      <c r="F14" s="138" t="s">
        <v>21</v>
      </c>
      <c r="G14" s="35"/>
      <c r="H14" s="35"/>
      <c r="I14" s="153" t="s">
        <v>22</v>
      </c>
      <c r="J14" s="154" t="str">
        <f>'Rekapitulace stavby'!AN8</f>
        <v>19. 3. 2020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151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9" t="s">
        <v>24</v>
      </c>
      <c r="E16" s="35"/>
      <c r="F16" s="35"/>
      <c r="G16" s="35"/>
      <c r="H16" s="35"/>
      <c r="I16" s="153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53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151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9" t="s">
        <v>28</v>
      </c>
      <c r="E19" s="35"/>
      <c r="F19" s="35"/>
      <c r="G19" s="35"/>
      <c r="H19" s="35"/>
      <c r="I19" s="153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53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151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9" t="s">
        <v>30</v>
      </c>
      <c r="E22" s="35"/>
      <c r="F22" s="35"/>
      <c r="G22" s="35"/>
      <c r="H22" s="35"/>
      <c r="I22" s="153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430</v>
      </c>
      <c r="F23" s="35"/>
      <c r="G23" s="35"/>
      <c r="H23" s="35"/>
      <c r="I23" s="153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151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9" t="s">
        <v>35</v>
      </c>
      <c r="E25" s="35"/>
      <c r="F25" s="35"/>
      <c r="G25" s="35"/>
      <c r="H25" s="35"/>
      <c r="I25" s="153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53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151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9" t="s">
        <v>37</v>
      </c>
      <c r="E28" s="35"/>
      <c r="F28" s="35"/>
      <c r="G28" s="35"/>
      <c r="H28" s="35"/>
      <c r="I28" s="15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8"/>
      <c r="J29" s="155"/>
      <c r="K29" s="155"/>
      <c r="L29" s="159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151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0"/>
      <c r="E31" s="160"/>
      <c r="F31" s="160"/>
      <c r="G31" s="160"/>
      <c r="H31" s="160"/>
      <c r="I31" s="161"/>
      <c r="J31" s="160"/>
      <c r="K31" s="160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38</v>
      </c>
      <c r="E32" s="35"/>
      <c r="F32" s="35"/>
      <c r="G32" s="35"/>
      <c r="H32" s="35"/>
      <c r="I32" s="151"/>
      <c r="J32" s="163">
        <f>ROUND(J132,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0"/>
      <c r="E33" s="160"/>
      <c r="F33" s="160"/>
      <c r="G33" s="160"/>
      <c r="H33" s="160"/>
      <c r="I33" s="161"/>
      <c r="J33" s="160"/>
      <c r="K33" s="160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40</v>
      </c>
      <c r="G34" s="35"/>
      <c r="H34" s="35"/>
      <c r="I34" s="165" t="s">
        <v>39</v>
      </c>
      <c r="J34" s="164" t="s">
        <v>41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49" t="s">
        <v>43</v>
      </c>
      <c r="F35" s="167">
        <f>ROUND((SUM(BE132:BE278)),  2)</f>
        <v>0</v>
      </c>
      <c r="G35" s="35"/>
      <c r="H35" s="35"/>
      <c r="I35" s="168">
        <v>0.20999999999999999</v>
      </c>
      <c r="J35" s="167">
        <f>ROUND(((SUM(BE132:BE278))*I35),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9" t="s">
        <v>44</v>
      </c>
      <c r="F36" s="167">
        <f>ROUND((SUM(BF132:BF278)),  2)</f>
        <v>0</v>
      </c>
      <c r="G36" s="35"/>
      <c r="H36" s="35"/>
      <c r="I36" s="168">
        <v>0.14999999999999999</v>
      </c>
      <c r="J36" s="167">
        <f>ROUND(((SUM(BF132:BF278))*I36),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9" t="s">
        <v>45</v>
      </c>
      <c r="F37" s="167">
        <f>ROUND((SUM(BG132:BG278)),  2)</f>
        <v>0</v>
      </c>
      <c r="G37" s="35"/>
      <c r="H37" s="35"/>
      <c r="I37" s="168">
        <v>0.20999999999999999</v>
      </c>
      <c r="J37" s="16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9" t="s">
        <v>46</v>
      </c>
      <c r="F38" s="167">
        <f>ROUND((SUM(BH132:BH278)),  2)</f>
        <v>0</v>
      </c>
      <c r="G38" s="35"/>
      <c r="H38" s="35"/>
      <c r="I38" s="168">
        <v>0.14999999999999999</v>
      </c>
      <c r="J38" s="167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9" t="s">
        <v>47</v>
      </c>
      <c r="F39" s="167">
        <f>ROUND((SUM(BI132:BI278)),  2)</f>
        <v>0</v>
      </c>
      <c r="G39" s="35"/>
      <c r="H39" s="35"/>
      <c r="I39" s="168">
        <v>0</v>
      </c>
      <c r="J39" s="167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15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9"/>
      <c r="D41" s="170" t="s">
        <v>48</v>
      </c>
      <c r="E41" s="171"/>
      <c r="F41" s="171"/>
      <c r="G41" s="172" t="s">
        <v>49</v>
      </c>
      <c r="H41" s="173" t="s">
        <v>50</v>
      </c>
      <c r="I41" s="174"/>
      <c r="J41" s="175">
        <f>SUM(J32:J39)</f>
        <v>0</v>
      </c>
      <c r="K41" s="176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151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I43" s="143"/>
      <c r="L43" s="17"/>
    </row>
    <row r="44" s="1" customFormat="1" ht="14.4" customHeight="1">
      <c r="B44" s="17"/>
      <c r="I44" s="143"/>
      <c r="L44" s="17"/>
    </row>
    <row r="45" s="1" customFormat="1" ht="14.4" customHeight="1">
      <c r="B45" s="17"/>
      <c r="I45" s="143"/>
      <c r="L45" s="17"/>
    </row>
    <row r="46" s="1" customFormat="1" ht="14.4" customHeight="1">
      <c r="B46" s="17"/>
      <c r="I46" s="143"/>
      <c r="L46" s="17"/>
    </row>
    <row r="47" s="1" customFormat="1" ht="14.4" customHeight="1">
      <c r="B47" s="17"/>
      <c r="I47" s="143"/>
      <c r="L47" s="17"/>
    </row>
    <row r="48" s="1" customFormat="1" ht="14.4" customHeight="1">
      <c r="B48" s="17"/>
      <c r="I48" s="143"/>
      <c r="L48" s="17"/>
    </row>
    <row r="49" s="1" customFormat="1" ht="14.4" customHeight="1">
      <c r="B49" s="17"/>
      <c r="I49" s="143"/>
      <c r="L49" s="17"/>
    </row>
    <row r="50" s="2" customFormat="1" ht="14.4" customHeight="1">
      <c r="B50" s="60"/>
      <c r="D50" s="177" t="s">
        <v>51</v>
      </c>
      <c r="E50" s="178"/>
      <c r="F50" s="178"/>
      <c r="G50" s="177" t="s">
        <v>52</v>
      </c>
      <c r="H50" s="178"/>
      <c r="I50" s="179"/>
      <c r="J50" s="178"/>
      <c r="K50" s="178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0" t="s">
        <v>53</v>
      </c>
      <c r="E61" s="181"/>
      <c r="F61" s="182" t="s">
        <v>54</v>
      </c>
      <c r="G61" s="180" t="s">
        <v>53</v>
      </c>
      <c r="H61" s="181"/>
      <c r="I61" s="183"/>
      <c r="J61" s="184" t="s">
        <v>54</v>
      </c>
      <c r="K61" s="181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7" t="s">
        <v>55</v>
      </c>
      <c r="E65" s="185"/>
      <c r="F65" s="185"/>
      <c r="G65" s="177" t="s">
        <v>56</v>
      </c>
      <c r="H65" s="185"/>
      <c r="I65" s="186"/>
      <c r="J65" s="185"/>
      <c r="K65" s="18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0" t="s">
        <v>53</v>
      </c>
      <c r="E76" s="181"/>
      <c r="F76" s="182" t="s">
        <v>54</v>
      </c>
      <c r="G76" s="180" t="s">
        <v>53</v>
      </c>
      <c r="H76" s="181"/>
      <c r="I76" s="183"/>
      <c r="J76" s="184" t="s">
        <v>54</v>
      </c>
      <c r="K76" s="181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9"/>
      <c r="J77" s="188"/>
      <c r="K77" s="18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90"/>
      <c r="C81" s="191"/>
      <c r="D81" s="191"/>
      <c r="E81" s="191"/>
      <c r="F81" s="191"/>
      <c r="G81" s="191"/>
      <c r="H81" s="191"/>
      <c r="I81" s="192"/>
      <c r="J81" s="191"/>
      <c r="K81" s="19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15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5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5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93" t="str">
        <f>E7</f>
        <v>PLYNOVÁ KOTELNA PRO BYTOVÝ DŮM - Na Pláni č.p. 1347, Ústí nad Orlicí</v>
      </c>
      <c r="F85" s="29"/>
      <c r="G85" s="29"/>
      <c r="H85" s="29"/>
      <c r="I85" s="15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103</v>
      </c>
      <c r="D86" s="19"/>
      <c r="E86" s="19"/>
      <c r="F86" s="19"/>
      <c r="G86" s="19"/>
      <c r="H86" s="19"/>
      <c r="I86" s="143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3" t="s">
        <v>427</v>
      </c>
      <c r="F87" s="37"/>
      <c r="G87" s="37"/>
      <c r="H87" s="37"/>
      <c r="I87" s="15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428</v>
      </c>
      <c r="D88" s="37"/>
      <c r="E88" s="37"/>
      <c r="F88" s="37"/>
      <c r="G88" s="37"/>
      <c r="H88" s="37"/>
      <c r="I88" s="15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D.1.4.1 - Vytápění a zdravotní technika</v>
      </c>
      <c r="F89" s="37"/>
      <c r="G89" s="37"/>
      <c r="H89" s="37"/>
      <c r="I89" s="151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5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Na Pláni č.p. 1347, Ústí nad Orlicí</v>
      </c>
      <c r="G91" s="37"/>
      <c r="H91" s="37"/>
      <c r="I91" s="153" t="s">
        <v>22</v>
      </c>
      <c r="J91" s="76" t="str">
        <f>IF(J14="","",J14)</f>
        <v>19. 3. 2020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151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Společenství vlastníků Na Pláni č.p. 1347</v>
      </c>
      <c r="G93" s="37"/>
      <c r="H93" s="37"/>
      <c r="I93" s="153" t="s">
        <v>30</v>
      </c>
      <c r="J93" s="33" t="str">
        <f>E23</f>
        <v>Jiří Kamenický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153" t="s">
        <v>35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5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4" t="s">
        <v>107</v>
      </c>
      <c r="D96" s="195"/>
      <c r="E96" s="195"/>
      <c r="F96" s="195"/>
      <c r="G96" s="195"/>
      <c r="H96" s="195"/>
      <c r="I96" s="196"/>
      <c r="J96" s="197" t="s">
        <v>108</v>
      </c>
      <c r="K96" s="195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151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8" t="s">
        <v>109</v>
      </c>
      <c r="D98" s="37"/>
      <c r="E98" s="37"/>
      <c r="F98" s="37"/>
      <c r="G98" s="37"/>
      <c r="H98" s="37"/>
      <c r="I98" s="151"/>
      <c r="J98" s="107">
        <f>J132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110</v>
      </c>
    </row>
    <row r="99" s="9" customFormat="1" ht="24.96" customHeight="1">
      <c r="A99" s="9"/>
      <c r="B99" s="199"/>
      <c r="C99" s="200"/>
      <c r="D99" s="201" t="s">
        <v>118</v>
      </c>
      <c r="E99" s="202"/>
      <c r="F99" s="202"/>
      <c r="G99" s="202"/>
      <c r="H99" s="202"/>
      <c r="I99" s="203"/>
      <c r="J99" s="204">
        <f>J133</f>
        <v>0</v>
      </c>
      <c r="K99" s="200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6"/>
      <c r="C100" s="130"/>
      <c r="D100" s="207" t="s">
        <v>120</v>
      </c>
      <c r="E100" s="208"/>
      <c r="F100" s="208"/>
      <c r="G100" s="208"/>
      <c r="H100" s="208"/>
      <c r="I100" s="209"/>
      <c r="J100" s="210">
        <f>J134</f>
        <v>0</v>
      </c>
      <c r="K100" s="130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130"/>
      <c r="D101" s="207" t="s">
        <v>121</v>
      </c>
      <c r="E101" s="208"/>
      <c r="F101" s="208"/>
      <c r="G101" s="208"/>
      <c r="H101" s="208"/>
      <c r="I101" s="209"/>
      <c r="J101" s="210">
        <f>J144</f>
        <v>0</v>
      </c>
      <c r="K101" s="130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130"/>
      <c r="D102" s="207" t="s">
        <v>431</v>
      </c>
      <c r="E102" s="208"/>
      <c r="F102" s="208"/>
      <c r="G102" s="208"/>
      <c r="H102" s="208"/>
      <c r="I102" s="209"/>
      <c r="J102" s="210">
        <f>J152</f>
        <v>0</v>
      </c>
      <c r="K102" s="130"/>
      <c r="L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130"/>
      <c r="D103" s="207" t="s">
        <v>432</v>
      </c>
      <c r="E103" s="208"/>
      <c r="F103" s="208"/>
      <c r="G103" s="208"/>
      <c r="H103" s="208"/>
      <c r="I103" s="209"/>
      <c r="J103" s="210">
        <f>J183</f>
        <v>0</v>
      </c>
      <c r="K103" s="130"/>
      <c r="L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130"/>
      <c r="D104" s="207" t="s">
        <v>433</v>
      </c>
      <c r="E104" s="208"/>
      <c r="F104" s="208"/>
      <c r="G104" s="208"/>
      <c r="H104" s="208"/>
      <c r="I104" s="209"/>
      <c r="J104" s="210">
        <f>J186</f>
        <v>0</v>
      </c>
      <c r="K104" s="130"/>
      <c r="L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130"/>
      <c r="D105" s="207" t="s">
        <v>434</v>
      </c>
      <c r="E105" s="208"/>
      <c r="F105" s="208"/>
      <c r="G105" s="208"/>
      <c r="H105" s="208"/>
      <c r="I105" s="209"/>
      <c r="J105" s="210">
        <f>J207</f>
        <v>0</v>
      </c>
      <c r="K105" s="130"/>
      <c r="L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6"/>
      <c r="C106" s="130"/>
      <c r="D106" s="207" t="s">
        <v>435</v>
      </c>
      <c r="E106" s="208"/>
      <c r="F106" s="208"/>
      <c r="G106" s="208"/>
      <c r="H106" s="208"/>
      <c r="I106" s="209"/>
      <c r="J106" s="210">
        <f>J219</f>
        <v>0</v>
      </c>
      <c r="K106" s="130"/>
      <c r="L106" s="21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6"/>
      <c r="C107" s="130"/>
      <c r="D107" s="207" t="s">
        <v>436</v>
      </c>
      <c r="E107" s="208"/>
      <c r="F107" s="208"/>
      <c r="G107" s="208"/>
      <c r="H107" s="208"/>
      <c r="I107" s="209"/>
      <c r="J107" s="210">
        <f>J237</f>
        <v>0</v>
      </c>
      <c r="K107" s="130"/>
      <c r="L107" s="21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06"/>
      <c r="C108" s="130"/>
      <c r="D108" s="207" t="s">
        <v>437</v>
      </c>
      <c r="E108" s="208"/>
      <c r="F108" s="208"/>
      <c r="G108" s="208"/>
      <c r="H108" s="208"/>
      <c r="I108" s="209"/>
      <c r="J108" s="210">
        <f>J263</f>
        <v>0</v>
      </c>
      <c r="K108" s="130"/>
      <c r="L108" s="2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6"/>
      <c r="C109" s="130"/>
      <c r="D109" s="207" t="s">
        <v>125</v>
      </c>
      <c r="E109" s="208"/>
      <c r="F109" s="208"/>
      <c r="G109" s="208"/>
      <c r="H109" s="208"/>
      <c r="I109" s="209"/>
      <c r="J109" s="210">
        <f>J265</f>
        <v>0</v>
      </c>
      <c r="K109" s="130"/>
      <c r="L109" s="2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6"/>
      <c r="C110" s="130"/>
      <c r="D110" s="207" t="s">
        <v>126</v>
      </c>
      <c r="E110" s="208"/>
      <c r="F110" s="208"/>
      <c r="G110" s="208"/>
      <c r="H110" s="208"/>
      <c r="I110" s="209"/>
      <c r="J110" s="210">
        <f>J275</f>
        <v>0</v>
      </c>
      <c r="K110" s="130"/>
      <c r="L110" s="2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15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189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192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129</v>
      </c>
      <c r="D117" s="37"/>
      <c r="E117" s="37"/>
      <c r="F117" s="37"/>
      <c r="G117" s="37"/>
      <c r="H117" s="37"/>
      <c r="I117" s="15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5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15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3.25" customHeight="1">
      <c r="A120" s="35"/>
      <c r="B120" s="36"/>
      <c r="C120" s="37"/>
      <c r="D120" s="37"/>
      <c r="E120" s="193" t="str">
        <f>E7</f>
        <v>PLYNOVÁ KOTELNA PRO BYTOVÝ DŮM - Na Pláni č.p. 1347, Ústí nad Orlicí</v>
      </c>
      <c r="F120" s="29"/>
      <c r="G120" s="29"/>
      <c r="H120" s="29"/>
      <c r="I120" s="15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" customFormat="1" ht="12" customHeight="1">
      <c r="B121" s="18"/>
      <c r="C121" s="29" t="s">
        <v>103</v>
      </c>
      <c r="D121" s="19"/>
      <c r="E121" s="19"/>
      <c r="F121" s="19"/>
      <c r="G121" s="19"/>
      <c r="H121" s="19"/>
      <c r="I121" s="143"/>
      <c r="J121" s="19"/>
      <c r="K121" s="19"/>
      <c r="L121" s="17"/>
    </row>
    <row r="122" s="2" customFormat="1" ht="16.5" customHeight="1">
      <c r="A122" s="35"/>
      <c r="B122" s="36"/>
      <c r="C122" s="37"/>
      <c r="D122" s="37"/>
      <c r="E122" s="193" t="s">
        <v>427</v>
      </c>
      <c r="F122" s="37"/>
      <c r="G122" s="37"/>
      <c r="H122" s="37"/>
      <c r="I122" s="15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428</v>
      </c>
      <c r="D123" s="37"/>
      <c r="E123" s="37"/>
      <c r="F123" s="37"/>
      <c r="G123" s="37"/>
      <c r="H123" s="37"/>
      <c r="I123" s="15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E11</f>
        <v>D.1.4.1 - Vytápění a zdravotní technika</v>
      </c>
      <c r="F124" s="37"/>
      <c r="G124" s="37"/>
      <c r="H124" s="37"/>
      <c r="I124" s="15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15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F14</f>
        <v>Na Pláni č.p. 1347, Ústí nad Orlicí</v>
      </c>
      <c r="G126" s="37"/>
      <c r="H126" s="37"/>
      <c r="I126" s="153" t="s">
        <v>22</v>
      </c>
      <c r="J126" s="76" t="str">
        <f>IF(J14="","",J14)</f>
        <v>19. 3. 2020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15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E17</f>
        <v>Společenství vlastníků Na Pláni č.p. 1347</v>
      </c>
      <c r="G128" s="37"/>
      <c r="H128" s="37"/>
      <c r="I128" s="153" t="s">
        <v>30</v>
      </c>
      <c r="J128" s="33" t="str">
        <f>E23</f>
        <v>Jiří Kamenický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28</v>
      </c>
      <c r="D129" s="37"/>
      <c r="E129" s="37"/>
      <c r="F129" s="24" t="str">
        <f>IF(E20="","",E20)</f>
        <v>Vyplň údaj</v>
      </c>
      <c r="G129" s="37"/>
      <c r="H129" s="37"/>
      <c r="I129" s="153" t="s">
        <v>35</v>
      </c>
      <c r="J129" s="33" t="str">
        <f>E26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15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212"/>
      <c r="B131" s="213"/>
      <c r="C131" s="214" t="s">
        <v>130</v>
      </c>
      <c r="D131" s="215" t="s">
        <v>63</v>
      </c>
      <c r="E131" s="215" t="s">
        <v>59</v>
      </c>
      <c r="F131" s="215" t="s">
        <v>60</v>
      </c>
      <c r="G131" s="215" t="s">
        <v>131</v>
      </c>
      <c r="H131" s="215" t="s">
        <v>132</v>
      </c>
      <c r="I131" s="216" t="s">
        <v>133</v>
      </c>
      <c r="J131" s="217" t="s">
        <v>108</v>
      </c>
      <c r="K131" s="218" t="s">
        <v>134</v>
      </c>
      <c r="L131" s="219"/>
      <c r="M131" s="97" t="s">
        <v>1</v>
      </c>
      <c r="N131" s="98" t="s">
        <v>42</v>
      </c>
      <c r="O131" s="98" t="s">
        <v>135</v>
      </c>
      <c r="P131" s="98" t="s">
        <v>136</v>
      </c>
      <c r="Q131" s="98" t="s">
        <v>137</v>
      </c>
      <c r="R131" s="98" t="s">
        <v>138</v>
      </c>
      <c r="S131" s="98" t="s">
        <v>139</v>
      </c>
      <c r="T131" s="99" t="s">
        <v>140</v>
      </c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</row>
    <row r="132" s="2" customFormat="1" ht="22.8" customHeight="1">
      <c r="A132" s="35"/>
      <c r="B132" s="36"/>
      <c r="C132" s="104" t="s">
        <v>141</v>
      </c>
      <c r="D132" s="37"/>
      <c r="E132" s="37"/>
      <c r="F132" s="37"/>
      <c r="G132" s="37"/>
      <c r="H132" s="37"/>
      <c r="I132" s="151"/>
      <c r="J132" s="220">
        <f>BK132</f>
        <v>0</v>
      </c>
      <c r="K132" s="37"/>
      <c r="L132" s="41"/>
      <c r="M132" s="100"/>
      <c r="N132" s="221"/>
      <c r="O132" s="101"/>
      <c r="P132" s="222">
        <f>P133</f>
        <v>0</v>
      </c>
      <c r="Q132" s="101"/>
      <c r="R132" s="222">
        <f>R133</f>
        <v>1.6784700000000001</v>
      </c>
      <c r="S132" s="101"/>
      <c r="T132" s="223">
        <f>T133</f>
        <v>0.49040000000000006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77</v>
      </c>
      <c r="AU132" s="14" t="s">
        <v>110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77</v>
      </c>
      <c r="E133" s="228" t="s">
        <v>241</v>
      </c>
      <c r="F133" s="228" t="s">
        <v>242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P134+P144+P152+P183+P186+P207+P219+P237+P265+P275</f>
        <v>0</v>
      </c>
      <c r="Q133" s="233"/>
      <c r="R133" s="234">
        <f>R134+R144+R152+R183+R186+R207+R219+R237+R265+R275</f>
        <v>1.6784700000000001</v>
      </c>
      <c r="S133" s="233"/>
      <c r="T133" s="235">
        <f>T134+T144+T152+T183+T186+T207+T219+T237+T265+T275</f>
        <v>0.49040000000000006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94</v>
      </c>
      <c r="AT133" s="237" t="s">
        <v>77</v>
      </c>
      <c r="AU133" s="237" t="s">
        <v>78</v>
      </c>
      <c r="AY133" s="236" t="s">
        <v>144</v>
      </c>
      <c r="BK133" s="238">
        <f>BK134+BK144+BK152+BK183+BK186+BK207+BK219+BK237+BK265+BK275</f>
        <v>0</v>
      </c>
    </row>
    <row r="134" s="12" customFormat="1" ht="22.8" customHeight="1">
      <c r="A134" s="12"/>
      <c r="B134" s="225"/>
      <c r="C134" s="226"/>
      <c r="D134" s="227" t="s">
        <v>77</v>
      </c>
      <c r="E134" s="239" t="s">
        <v>258</v>
      </c>
      <c r="F134" s="239" t="s">
        <v>259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SUM(P135:P143)</f>
        <v>0</v>
      </c>
      <c r="Q134" s="233"/>
      <c r="R134" s="234">
        <f>SUM(R135:R143)</f>
        <v>0.14948999999999998</v>
      </c>
      <c r="S134" s="233"/>
      <c r="T134" s="235">
        <f>SUM(T135:T143)</f>
        <v>0.054200000000000005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94</v>
      </c>
      <c r="AT134" s="237" t="s">
        <v>77</v>
      </c>
      <c r="AU134" s="237" t="s">
        <v>86</v>
      </c>
      <c r="AY134" s="236" t="s">
        <v>144</v>
      </c>
      <c r="BK134" s="238">
        <f>SUM(BK135:BK143)</f>
        <v>0</v>
      </c>
    </row>
    <row r="135" s="2" customFormat="1" ht="21.75" customHeight="1">
      <c r="A135" s="35"/>
      <c r="B135" s="36"/>
      <c r="C135" s="241" t="s">
        <v>86</v>
      </c>
      <c r="D135" s="241" t="s">
        <v>146</v>
      </c>
      <c r="E135" s="242" t="s">
        <v>438</v>
      </c>
      <c r="F135" s="243" t="s">
        <v>439</v>
      </c>
      <c r="G135" s="244" t="s">
        <v>204</v>
      </c>
      <c r="H135" s="245">
        <v>10</v>
      </c>
      <c r="I135" s="246"/>
      <c r="J135" s="247">
        <f>ROUND(I135*H135,2)</f>
        <v>0</v>
      </c>
      <c r="K135" s="248"/>
      <c r="L135" s="41"/>
      <c r="M135" s="249" t="s">
        <v>1</v>
      </c>
      <c r="N135" s="250" t="s">
        <v>44</v>
      </c>
      <c r="O135" s="88"/>
      <c r="P135" s="251">
        <f>O135*H135</f>
        <v>0</v>
      </c>
      <c r="Q135" s="251">
        <v>0</v>
      </c>
      <c r="R135" s="251">
        <f>Q135*H135</f>
        <v>0</v>
      </c>
      <c r="S135" s="251">
        <v>0.0054200000000000003</v>
      </c>
      <c r="T135" s="252">
        <f>S135*H135</f>
        <v>0.054200000000000005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53" t="s">
        <v>213</v>
      </c>
      <c r="AT135" s="253" t="s">
        <v>146</v>
      </c>
      <c r="AU135" s="253" t="s">
        <v>94</v>
      </c>
      <c r="AY135" s="14" t="s">
        <v>144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4" t="s">
        <v>94</v>
      </c>
      <c r="BK135" s="254">
        <f>ROUND(I135*H135,2)</f>
        <v>0</v>
      </c>
      <c r="BL135" s="14" t="s">
        <v>213</v>
      </c>
      <c r="BM135" s="253" t="s">
        <v>440</v>
      </c>
    </row>
    <row r="136" s="2" customFormat="1" ht="21.75" customHeight="1">
      <c r="A136" s="35"/>
      <c r="B136" s="36"/>
      <c r="C136" s="241" t="s">
        <v>94</v>
      </c>
      <c r="D136" s="241" t="s">
        <v>146</v>
      </c>
      <c r="E136" s="242" t="s">
        <v>441</v>
      </c>
      <c r="F136" s="243" t="s">
        <v>442</v>
      </c>
      <c r="G136" s="244" t="s">
        <v>204</v>
      </c>
      <c r="H136" s="245">
        <v>46</v>
      </c>
      <c r="I136" s="246"/>
      <c r="J136" s="247">
        <f>ROUND(I136*H136,2)</f>
        <v>0</v>
      </c>
      <c r="K136" s="248"/>
      <c r="L136" s="41"/>
      <c r="M136" s="249" t="s">
        <v>1</v>
      </c>
      <c r="N136" s="250" t="s">
        <v>44</v>
      </c>
      <c r="O136" s="88"/>
      <c r="P136" s="251">
        <f>O136*H136</f>
        <v>0</v>
      </c>
      <c r="Q136" s="251">
        <v>0.00019000000000000001</v>
      </c>
      <c r="R136" s="251">
        <f>Q136*H136</f>
        <v>0.0087400000000000012</v>
      </c>
      <c r="S136" s="251">
        <v>0</v>
      </c>
      <c r="T136" s="25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53" t="s">
        <v>213</v>
      </c>
      <c r="AT136" s="253" t="s">
        <v>146</v>
      </c>
      <c r="AU136" s="253" t="s">
        <v>94</v>
      </c>
      <c r="AY136" s="14" t="s">
        <v>144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4" t="s">
        <v>94</v>
      </c>
      <c r="BK136" s="254">
        <f>ROUND(I136*H136,2)</f>
        <v>0</v>
      </c>
      <c r="BL136" s="14" t="s">
        <v>213</v>
      </c>
      <c r="BM136" s="253" t="s">
        <v>443</v>
      </c>
    </row>
    <row r="137" s="2" customFormat="1" ht="21.75" customHeight="1">
      <c r="A137" s="35"/>
      <c r="B137" s="36"/>
      <c r="C137" s="241" t="s">
        <v>152</v>
      </c>
      <c r="D137" s="241" t="s">
        <v>146</v>
      </c>
      <c r="E137" s="242" t="s">
        <v>444</v>
      </c>
      <c r="F137" s="243" t="s">
        <v>445</v>
      </c>
      <c r="G137" s="244" t="s">
        <v>204</v>
      </c>
      <c r="H137" s="245">
        <v>34</v>
      </c>
      <c r="I137" s="246"/>
      <c r="J137" s="247">
        <f>ROUND(I137*H137,2)</f>
        <v>0</v>
      </c>
      <c r="K137" s="248"/>
      <c r="L137" s="41"/>
      <c r="M137" s="249" t="s">
        <v>1</v>
      </c>
      <c r="N137" s="250" t="s">
        <v>44</v>
      </c>
      <c r="O137" s="88"/>
      <c r="P137" s="251">
        <f>O137*H137</f>
        <v>0</v>
      </c>
      <c r="Q137" s="251">
        <v>0.00027</v>
      </c>
      <c r="R137" s="251">
        <f>Q137*H137</f>
        <v>0.0091800000000000007</v>
      </c>
      <c r="S137" s="251">
        <v>0</v>
      </c>
      <c r="T137" s="25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53" t="s">
        <v>213</v>
      </c>
      <c r="AT137" s="253" t="s">
        <v>146</v>
      </c>
      <c r="AU137" s="253" t="s">
        <v>94</v>
      </c>
      <c r="AY137" s="14" t="s">
        <v>144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4" t="s">
        <v>94</v>
      </c>
      <c r="BK137" s="254">
        <f>ROUND(I137*H137,2)</f>
        <v>0</v>
      </c>
      <c r="BL137" s="14" t="s">
        <v>213</v>
      </c>
      <c r="BM137" s="253" t="s">
        <v>446</v>
      </c>
    </row>
    <row r="138" s="2" customFormat="1" ht="21.75" customHeight="1">
      <c r="A138" s="35"/>
      <c r="B138" s="36"/>
      <c r="C138" s="241" t="s">
        <v>150</v>
      </c>
      <c r="D138" s="241" t="s">
        <v>146</v>
      </c>
      <c r="E138" s="242" t="s">
        <v>447</v>
      </c>
      <c r="F138" s="243" t="s">
        <v>448</v>
      </c>
      <c r="G138" s="244" t="s">
        <v>204</v>
      </c>
      <c r="H138" s="245">
        <v>9</v>
      </c>
      <c r="I138" s="246"/>
      <c r="J138" s="247">
        <f>ROUND(I138*H138,2)</f>
        <v>0</v>
      </c>
      <c r="K138" s="248"/>
      <c r="L138" s="41"/>
      <c r="M138" s="249" t="s">
        <v>1</v>
      </c>
      <c r="N138" s="250" t="s">
        <v>44</v>
      </c>
      <c r="O138" s="88"/>
      <c r="P138" s="251">
        <f>O138*H138</f>
        <v>0</v>
      </c>
      <c r="Q138" s="251">
        <v>0.00040999999999999999</v>
      </c>
      <c r="R138" s="251">
        <f>Q138*H138</f>
        <v>0.0036899999999999997</v>
      </c>
      <c r="S138" s="251">
        <v>0</v>
      </c>
      <c r="T138" s="25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53" t="s">
        <v>213</v>
      </c>
      <c r="AT138" s="253" t="s">
        <v>146</v>
      </c>
      <c r="AU138" s="253" t="s">
        <v>94</v>
      </c>
      <c r="AY138" s="14" t="s">
        <v>144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4" t="s">
        <v>94</v>
      </c>
      <c r="BK138" s="254">
        <f>ROUND(I138*H138,2)</f>
        <v>0</v>
      </c>
      <c r="BL138" s="14" t="s">
        <v>213</v>
      </c>
      <c r="BM138" s="253" t="s">
        <v>449</v>
      </c>
    </row>
    <row r="139" s="2" customFormat="1" ht="21.75" customHeight="1">
      <c r="A139" s="35"/>
      <c r="B139" s="36"/>
      <c r="C139" s="255" t="s">
        <v>167</v>
      </c>
      <c r="D139" s="255" t="s">
        <v>184</v>
      </c>
      <c r="E139" s="256" t="s">
        <v>450</v>
      </c>
      <c r="F139" s="257" t="s">
        <v>451</v>
      </c>
      <c r="G139" s="258" t="s">
        <v>204</v>
      </c>
      <c r="H139" s="259">
        <v>32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44</v>
      </c>
      <c r="O139" s="88"/>
      <c r="P139" s="251">
        <f>O139*H139</f>
        <v>0</v>
      </c>
      <c r="Q139" s="251">
        <v>0.00077999999999999999</v>
      </c>
      <c r="R139" s="251">
        <f>Q139*H139</f>
        <v>0.02496</v>
      </c>
      <c r="S139" s="251">
        <v>0</v>
      </c>
      <c r="T139" s="25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53" t="s">
        <v>252</v>
      </c>
      <c r="AT139" s="253" t="s">
        <v>184</v>
      </c>
      <c r="AU139" s="253" t="s">
        <v>94</v>
      </c>
      <c r="AY139" s="14" t="s">
        <v>144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4" t="s">
        <v>94</v>
      </c>
      <c r="BK139" s="254">
        <f>ROUND(I139*H139,2)</f>
        <v>0</v>
      </c>
      <c r="BL139" s="14" t="s">
        <v>213</v>
      </c>
      <c r="BM139" s="253" t="s">
        <v>452</v>
      </c>
    </row>
    <row r="140" s="2" customFormat="1" ht="21.75" customHeight="1">
      <c r="A140" s="35"/>
      <c r="B140" s="36"/>
      <c r="C140" s="255" t="s">
        <v>165</v>
      </c>
      <c r="D140" s="255" t="s">
        <v>184</v>
      </c>
      <c r="E140" s="256" t="s">
        <v>453</v>
      </c>
      <c r="F140" s="257" t="s">
        <v>454</v>
      </c>
      <c r="G140" s="258" t="s">
        <v>204</v>
      </c>
      <c r="H140" s="259">
        <v>14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44</v>
      </c>
      <c r="O140" s="88"/>
      <c r="P140" s="251">
        <f>O140*H140</f>
        <v>0</v>
      </c>
      <c r="Q140" s="251">
        <v>0.00088000000000000003</v>
      </c>
      <c r="R140" s="251">
        <f>Q140*H140</f>
        <v>0.012320000000000001</v>
      </c>
      <c r="S140" s="251">
        <v>0</v>
      </c>
      <c r="T140" s="25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3" t="s">
        <v>252</v>
      </c>
      <c r="AT140" s="253" t="s">
        <v>184</v>
      </c>
      <c r="AU140" s="253" t="s">
        <v>94</v>
      </c>
      <c r="AY140" s="14" t="s">
        <v>144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4" t="s">
        <v>94</v>
      </c>
      <c r="BK140" s="254">
        <f>ROUND(I140*H140,2)</f>
        <v>0</v>
      </c>
      <c r="BL140" s="14" t="s">
        <v>213</v>
      </c>
      <c r="BM140" s="253" t="s">
        <v>455</v>
      </c>
    </row>
    <row r="141" s="2" customFormat="1" ht="21.75" customHeight="1">
      <c r="A141" s="35"/>
      <c r="B141" s="36"/>
      <c r="C141" s="255" t="s">
        <v>174</v>
      </c>
      <c r="D141" s="255" t="s">
        <v>184</v>
      </c>
      <c r="E141" s="256" t="s">
        <v>456</v>
      </c>
      <c r="F141" s="257" t="s">
        <v>457</v>
      </c>
      <c r="G141" s="258" t="s">
        <v>204</v>
      </c>
      <c r="H141" s="259">
        <v>34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44</v>
      </c>
      <c r="O141" s="88"/>
      <c r="P141" s="251">
        <f>O141*H141</f>
        <v>0</v>
      </c>
      <c r="Q141" s="251">
        <v>0.0020999999999999999</v>
      </c>
      <c r="R141" s="251">
        <f>Q141*H141</f>
        <v>0.071399999999999991</v>
      </c>
      <c r="S141" s="251">
        <v>0</v>
      </c>
      <c r="T141" s="25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53" t="s">
        <v>252</v>
      </c>
      <c r="AT141" s="253" t="s">
        <v>184</v>
      </c>
      <c r="AU141" s="253" t="s">
        <v>94</v>
      </c>
      <c r="AY141" s="14" t="s">
        <v>144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4" t="s">
        <v>94</v>
      </c>
      <c r="BK141" s="254">
        <f>ROUND(I141*H141,2)</f>
        <v>0</v>
      </c>
      <c r="BL141" s="14" t="s">
        <v>213</v>
      </c>
      <c r="BM141" s="253" t="s">
        <v>458</v>
      </c>
    </row>
    <row r="142" s="2" customFormat="1" ht="21.75" customHeight="1">
      <c r="A142" s="35"/>
      <c r="B142" s="36"/>
      <c r="C142" s="255" t="s">
        <v>178</v>
      </c>
      <c r="D142" s="255" t="s">
        <v>184</v>
      </c>
      <c r="E142" s="256" t="s">
        <v>459</v>
      </c>
      <c r="F142" s="257" t="s">
        <v>460</v>
      </c>
      <c r="G142" s="258" t="s">
        <v>156</v>
      </c>
      <c r="H142" s="259">
        <v>6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44</v>
      </c>
      <c r="O142" s="88"/>
      <c r="P142" s="251">
        <f>O142*H142</f>
        <v>0</v>
      </c>
      <c r="Q142" s="251">
        <v>0.0032000000000000002</v>
      </c>
      <c r="R142" s="251">
        <f>Q142*H142</f>
        <v>0.019200000000000002</v>
      </c>
      <c r="S142" s="251">
        <v>0</v>
      </c>
      <c r="T142" s="25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3" t="s">
        <v>252</v>
      </c>
      <c r="AT142" s="253" t="s">
        <v>184</v>
      </c>
      <c r="AU142" s="253" t="s">
        <v>94</v>
      </c>
      <c r="AY142" s="14" t="s">
        <v>144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4" t="s">
        <v>94</v>
      </c>
      <c r="BK142" s="254">
        <f>ROUND(I142*H142,2)</f>
        <v>0</v>
      </c>
      <c r="BL142" s="14" t="s">
        <v>213</v>
      </c>
      <c r="BM142" s="253" t="s">
        <v>461</v>
      </c>
    </row>
    <row r="143" s="2" customFormat="1" ht="21.75" customHeight="1">
      <c r="A143" s="35"/>
      <c r="B143" s="36"/>
      <c r="C143" s="241" t="s">
        <v>183</v>
      </c>
      <c r="D143" s="241" t="s">
        <v>146</v>
      </c>
      <c r="E143" s="242" t="s">
        <v>462</v>
      </c>
      <c r="F143" s="243" t="s">
        <v>463</v>
      </c>
      <c r="G143" s="244" t="s">
        <v>226</v>
      </c>
      <c r="H143" s="245">
        <v>0.14899999999999999</v>
      </c>
      <c r="I143" s="246"/>
      <c r="J143" s="247">
        <f>ROUND(I143*H143,2)</f>
        <v>0</v>
      </c>
      <c r="K143" s="248"/>
      <c r="L143" s="41"/>
      <c r="M143" s="249" t="s">
        <v>1</v>
      </c>
      <c r="N143" s="250" t="s">
        <v>44</v>
      </c>
      <c r="O143" s="88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3" t="s">
        <v>213</v>
      </c>
      <c r="AT143" s="253" t="s">
        <v>146</v>
      </c>
      <c r="AU143" s="253" t="s">
        <v>94</v>
      </c>
      <c r="AY143" s="14" t="s">
        <v>144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4" t="s">
        <v>94</v>
      </c>
      <c r="BK143" s="254">
        <f>ROUND(I143*H143,2)</f>
        <v>0</v>
      </c>
      <c r="BL143" s="14" t="s">
        <v>213</v>
      </c>
      <c r="BM143" s="253" t="s">
        <v>464</v>
      </c>
    </row>
    <row r="144" s="12" customFormat="1" ht="22.8" customHeight="1">
      <c r="A144" s="12"/>
      <c r="B144" s="225"/>
      <c r="C144" s="226"/>
      <c r="D144" s="227" t="s">
        <v>77</v>
      </c>
      <c r="E144" s="239" t="s">
        <v>264</v>
      </c>
      <c r="F144" s="239" t="s">
        <v>265</v>
      </c>
      <c r="G144" s="226"/>
      <c r="H144" s="226"/>
      <c r="I144" s="229"/>
      <c r="J144" s="240">
        <f>BK144</f>
        <v>0</v>
      </c>
      <c r="K144" s="226"/>
      <c r="L144" s="231"/>
      <c r="M144" s="232"/>
      <c r="N144" s="233"/>
      <c r="O144" s="233"/>
      <c r="P144" s="234">
        <f>SUM(P145:P151)</f>
        <v>0</v>
      </c>
      <c r="Q144" s="233"/>
      <c r="R144" s="234">
        <f>SUM(R145:R151)</f>
        <v>0.054679999999999999</v>
      </c>
      <c r="S144" s="233"/>
      <c r="T144" s="235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6" t="s">
        <v>94</v>
      </c>
      <c r="AT144" s="237" t="s">
        <v>77</v>
      </c>
      <c r="AU144" s="237" t="s">
        <v>86</v>
      </c>
      <c r="AY144" s="236" t="s">
        <v>144</v>
      </c>
      <c r="BK144" s="238">
        <f>SUM(BK145:BK151)</f>
        <v>0</v>
      </c>
    </row>
    <row r="145" s="2" customFormat="1" ht="16.5" customHeight="1">
      <c r="A145" s="35"/>
      <c r="B145" s="36"/>
      <c r="C145" s="241" t="s">
        <v>189</v>
      </c>
      <c r="D145" s="241" t="s">
        <v>146</v>
      </c>
      <c r="E145" s="242" t="s">
        <v>267</v>
      </c>
      <c r="F145" s="243" t="s">
        <v>268</v>
      </c>
      <c r="G145" s="244" t="s">
        <v>181</v>
      </c>
      <c r="H145" s="245">
        <v>2</v>
      </c>
      <c r="I145" s="246"/>
      <c r="J145" s="247">
        <f>ROUND(I145*H145,2)</f>
        <v>0</v>
      </c>
      <c r="K145" s="248"/>
      <c r="L145" s="41"/>
      <c r="M145" s="249" t="s">
        <v>1</v>
      </c>
      <c r="N145" s="250" t="s">
        <v>44</v>
      </c>
      <c r="O145" s="88"/>
      <c r="P145" s="251">
        <f>O145*H145</f>
        <v>0</v>
      </c>
      <c r="Q145" s="251">
        <v>0.022200000000000001</v>
      </c>
      <c r="R145" s="251">
        <f>Q145*H145</f>
        <v>0.044400000000000002</v>
      </c>
      <c r="S145" s="251">
        <v>0</v>
      </c>
      <c r="T145" s="25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3" t="s">
        <v>213</v>
      </c>
      <c r="AT145" s="253" t="s">
        <v>146</v>
      </c>
      <c r="AU145" s="253" t="s">
        <v>94</v>
      </c>
      <c r="AY145" s="14" t="s">
        <v>144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4" t="s">
        <v>94</v>
      </c>
      <c r="BK145" s="254">
        <f>ROUND(I145*H145,2)</f>
        <v>0</v>
      </c>
      <c r="BL145" s="14" t="s">
        <v>213</v>
      </c>
      <c r="BM145" s="253" t="s">
        <v>465</v>
      </c>
    </row>
    <row r="146" s="2" customFormat="1" ht="16.5" customHeight="1">
      <c r="A146" s="35"/>
      <c r="B146" s="36"/>
      <c r="C146" s="241" t="s">
        <v>193</v>
      </c>
      <c r="D146" s="241" t="s">
        <v>146</v>
      </c>
      <c r="E146" s="242" t="s">
        <v>466</v>
      </c>
      <c r="F146" s="243" t="s">
        <v>467</v>
      </c>
      <c r="G146" s="244" t="s">
        <v>204</v>
      </c>
      <c r="H146" s="245">
        <v>4</v>
      </c>
      <c r="I146" s="246"/>
      <c r="J146" s="247">
        <f>ROUND(I146*H146,2)</f>
        <v>0</v>
      </c>
      <c r="K146" s="248"/>
      <c r="L146" s="41"/>
      <c r="M146" s="249" t="s">
        <v>1</v>
      </c>
      <c r="N146" s="250" t="s">
        <v>44</v>
      </c>
      <c r="O146" s="88"/>
      <c r="P146" s="251">
        <f>O146*H146</f>
        <v>0</v>
      </c>
      <c r="Q146" s="251">
        <v>0.00048000000000000001</v>
      </c>
      <c r="R146" s="251">
        <f>Q146*H146</f>
        <v>0.0019200000000000001</v>
      </c>
      <c r="S146" s="251">
        <v>0</v>
      </c>
      <c r="T146" s="25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3" t="s">
        <v>213</v>
      </c>
      <c r="AT146" s="253" t="s">
        <v>146</v>
      </c>
      <c r="AU146" s="253" t="s">
        <v>94</v>
      </c>
      <c r="AY146" s="14" t="s">
        <v>144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4" t="s">
        <v>94</v>
      </c>
      <c r="BK146" s="254">
        <f>ROUND(I146*H146,2)</f>
        <v>0</v>
      </c>
      <c r="BL146" s="14" t="s">
        <v>213</v>
      </c>
      <c r="BM146" s="253" t="s">
        <v>468</v>
      </c>
    </row>
    <row r="147" s="2" customFormat="1" ht="16.5" customHeight="1">
      <c r="A147" s="35"/>
      <c r="B147" s="36"/>
      <c r="C147" s="241" t="s">
        <v>197</v>
      </c>
      <c r="D147" s="241" t="s">
        <v>146</v>
      </c>
      <c r="E147" s="242" t="s">
        <v>271</v>
      </c>
      <c r="F147" s="243" t="s">
        <v>272</v>
      </c>
      <c r="G147" s="244" t="s">
        <v>204</v>
      </c>
      <c r="H147" s="245">
        <v>4</v>
      </c>
      <c r="I147" s="246"/>
      <c r="J147" s="247">
        <f>ROUND(I147*H147,2)</f>
        <v>0</v>
      </c>
      <c r="K147" s="248"/>
      <c r="L147" s="41"/>
      <c r="M147" s="249" t="s">
        <v>1</v>
      </c>
      <c r="N147" s="250" t="s">
        <v>44</v>
      </c>
      <c r="O147" s="88"/>
      <c r="P147" s="251">
        <f>O147*H147</f>
        <v>0</v>
      </c>
      <c r="Q147" s="251">
        <v>0.00114</v>
      </c>
      <c r="R147" s="251">
        <f>Q147*H147</f>
        <v>0.0045599999999999998</v>
      </c>
      <c r="S147" s="251">
        <v>0</v>
      </c>
      <c r="T147" s="25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3" t="s">
        <v>213</v>
      </c>
      <c r="AT147" s="253" t="s">
        <v>146</v>
      </c>
      <c r="AU147" s="253" t="s">
        <v>94</v>
      </c>
      <c r="AY147" s="14" t="s">
        <v>144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4" t="s">
        <v>94</v>
      </c>
      <c r="BK147" s="254">
        <f>ROUND(I147*H147,2)</f>
        <v>0</v>
      </c>
      <c r="BL147" s="14" t="s">
        <v>213</v>
      </c>
      <c r="BM147" s="253" t="s">
        <v>469</v>
      </c>
    </row>
    <row r="148" s="2" customFormat="1" ht="16.5" customHeight="1">
      <c r="A148" s="35"/>
      <c r="B148" s="36"/>
      <c r="C148" s="241" t="s">
        <v>201</v>
      </c>
      <c r="D148" s="241" t="s">
        <v>146</v>
      </c>
      <c r="E148" s="242" t="s">
        <v>470</v>
      </c>
      <c r="F148" s="243" t="s">
        <v>471</v>
      </c>
      <c r="G148" s="244" t="s">
        <v>181</v>
      </c>
      <c r="H148" s="245">
        <v>4</v>
      </c>
      <c r="I148" s="246"/>
      <c r="J148" s="247">
        <f>ROUND(I148*H148,2)</f>
        <v>0</v>
      </c>
      <c r="K148" s="248"/>
      <c r="L148" s="41"/>
      <c r="M148" s="249" t="s">
        <v>1</v>
      </c>
      <c r="N148" s="250" t="s">
        <v>44</v>
      </c>
      <c r="O148" s="88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3" t="s">
        <v>213</v>
      </c>
      <c r="AT148" s="253" t="s">
        <v>146</v>
      </c>
      <c r="AU148" s="253" t="s">
        <v>94</v>
      </c>
      <c r="AY148" s="14" t="s">
        <v>144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4" t="s">
        <v>94</v>
      </c>
      <c r="BK148" s="254">
        <f>ROUND(I148*H148,2)</f>
        <v>0</v>
      </c>
      <c r="BL148" s="14" t="s">
        <v>213</v>
      </c>
      <c r="BM148" s="253" t="s">
        <v>472</v>
      </c>
    </row>
    <row r="149" s="2" customFormat="1" ht="21.75" customHeight="1">
      <c r="A149" s="35"/>
      <c r="B149" s="36"/>
      <c r="C149" s="241" t="s">
        <v>206</v>
      </c>
      <c r="D149" s="241" t="s">
        <v>146</v>
      </c>
      <c r="E149" s="242" t="s">
        <v>275</v>
      </c>
      <c r="F149" s="243" t="s">
        <v>276</v>
      </c>
      <c r="G149" s="244" t="s">
        <v>181</v>
      </c>
      <c r="H149" s="245">
        <v>2</v>
      </c>
      <c r="I149" s="246"/>
      <c r="J149" s="247">
        <f>ROUND(I149*H149,2)</f>
        <v>0</v>
      </c>
      <c r="K149" s="248"/>
      <c r="L149" s="41"/>
      <c r="M149" s="249" t="s">
        <v>1</v>
      </c>
      <c r="N149" s="250" t="s">
        <v>44</v>
      </c>
      <c r="O149" s="88"/>
      <c r="P149" s="251">
        <f>O149*H149</f>
        <v>0</v>
      </c>
      <c r="Q149" s="251">
        <v>0.0019</v>
      </c>
      <c r="R149" s="251">
        <f>Q149*H149</f>
        <v>0.0038</v>
      </c>
      <c r="S149" s="251">
        <v>0</v>
      </c>
      <c r="T149" s="25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3" t="s">
        <v>213</v>
      </c>
      <c r="AT149" s="253" t="s">
        <v>146</v>
      </c>
      <c r="AU149" s="253" t="s">
        <v>94</v>
      </c>
      <c r="AY149" s="14" t="s">
        <v>144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4" t="s">
        <v>94</v>
      </c>
      <c r="BK149" s="254">
        <f>ROUND(I149*H149,2)</f>
        <v>0</v>
      </c>
      <c r="BL149" s="14" t="s">
        <v>213</v>
      </c>
      <c r="BM149" s="253" t="s">
        <v>473</v>
      </c>
    </row>
    <row r="150" s="2" customFormat="1" ht="16.5" customHeight="1">
      <c r="A150" s="35"/>
      <c r="B150" s="36"/>
      <c r="C150" s="241" t="s">
        <v>8</v>
      </c>
      <c r="D150" s="241" t="s">
        <v>146</v>
      </c>
      <c r="E150" s="242" t="s">
        <v>279</v>
      </c>
      <c r="F150" s="243" t="s">
        <v>280</v>
      </c>
      <c r="G150" s="244" t="s">
        <v>204</v>
      </c>
      <c r="H150" s="245">
        <v>10</v>
      </c>
      <c r="I150" s="246"/>
      <c r="J150" s="247">
        <f>ROUND(I150*H150,2)</f>
        <v>0</v>
      </c>
      <c r="K150" s="248"/>
      <c r="L150" s="41"/>
      <c r="M150" s="249" t="s">
        <v>1</v>
      </c>
      <c r="N150" s="250" t="s">
        <v>44</v>
      </c>
      <c r="O150" s="88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3" t="s">
        <v>213</v>
      </c>
      <c r="AT150" s="253" t="s">
        <v>146</v>
      </c>
      <c r="AU150" s="253" t="s">
        <v>94</v>
      </c>
      <c r="AY150" s="14" t="s">
        <v>144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4" t="s">
        <v>94</v>
      </c>
      <c r="BK150" s="254">
        <f>ROUND(I150*H150,2)</f>
        <v>0</v>
      </c>
      <c r="BL150" s="14" t="s">
        <v>213</v>
      </c>
      <c r="BM150" s="253" t="s">
        <v>474</v>
      </c>
    </row>
    <row r="151" s="2" customFormat="1" ht="21.75" customHeight="1">
      <c r="A151" s="35"/>
      <c r="B151" s="36"/>
      <c r="C151" s="241" t="s">
        <v>213</v>
      </c>
      <c r="D151" s="241" t="s">
        <v>146</v>
      </c>
      <c r="E151" s="242" t="s">
        <v>283</v>
      </c>
      <c r="F151" s="243" t="s">
        <v>284</v>
      </c>
      <c r="G151" s="244" t="s">
        <v>226</v>
      </c>
      <c r="H151" s="245">
        <v>0.055</v>
      </c>
      <c r="I151" s="246"/>
      <c r="J151" s="247">
        <f>ROUND(I151*H151,2)</f>
        <v>0</v>
      </c>
      <c r="K151" s="248"/>
      <c r="L151" s="41"/>
      <c r="M151" s="249" t="s">
        <v>1</v>
      </c>
      <c r="N151" s="250" t="s">
        <v>44</v>
      </c>
      <c r="O151" s="88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3" t="s">
        <v>213</v>
      </c>
      <c r="AT151" s="253" t="s">
        <v>146</v>
      </c>
      <c r="AU151" s="253" t="s">
        <v>94</v>
      </c>
      <c r="AY151" s="14" t="s">
        <v>144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4" t="s">
        <v>94</v>
      </c>
      <c r="BK151" s="254">
        <f>ROUND(I151*H151,2)</f>
        <v>0</v>
      </c>
      <c r="BL151" s="14" t="s">
        <v>213</v>
      </c>
      <c r="BM151" s="253" t="s">
        <v>475</v>
      </c>
    </row>
    <row r="152" s="12" customFormat="1" ht="22.8" customHeight="1">
      <c r="A152" s="12"/>
      <c r="B152" s="225"/>
      <c r="C152" s="226"/>
      <c r="D152" s="227" t="s">
        <v>77</v>
      </c>
      <c r="E152" s="239" t="s">
        <v>476</v>
      </c>
      <c r="F152" s="239" t="s">
        <v>477</v>
      </c>
      <c r="G152" s="226"/>
      <c r="H152" s="226"/>
      <c r="I152" s="229"/>
      <c r="J152" s="240">
        <f>BK152</f>
        <v>0</v>
      </c>
      <c r="K152" s="226"/>
      <c r="L152" s="231"/>
      <c r="M152" s="232"/>
      <c r="N152" s="233"/>
      <c r="O152" s="233"/>
      <c r="P152" s="234">
        <f>SUM(P153:P182)</f>
        <v>0</v>
      </c>
      <c r="Q152" s="233"/>
      <c r="R152" s="234">
        <f>SUM(R153:R182)</f>
        <v>0.37531000000000009</v>
      </c>
      <c r="S152" s="233"/>
      <c r="T152" s="235">
        <f>SUM(T153:T182)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6" t="s">
        <v>94</v>
      </c>
      <c r="AT152" s="237" t="s">
        <v>77</v>
      </c>
      <c r="AU152" s="237" t="s">
        <v>86</v>
      </c>
      <c r="AY152" s="236" t="s">
        <v>144</v>
      </c>
      <c r="BK152" s="238">
        <f>SUM(BK153:BK182)</f>
        <v>0</v>
      </c>
    </row>
    <row r="153" s="2" customFormat="1" ht="21.75" customHeight="1">
      <c r="A153" s="35"/>
      <c r="B153" s="36"/>
      <c r="C153" s="241" t="s">
        <v>217</v>
      </c>
      <c r="D153" s="241" t="s">
        <v>146</v>
      </c>
      <c r="E153" s="242" t="s">
        <v>478</v>
      </c>
      <c r="F153" s="243" t="s">
        <v>479</v>
      </c>
      <c r="G153" s="244" t="s">
        <v>204</v>
      </c>
      <c r="H153" s="245">
        <v>14</v>
      </c>
      <c r="I153" s="246"/>
      <c r="J153" s="247">
        <f>ROUND(I153*H153,2)</f>
        <v>0</v>
      </c>
      <c r="K153" s="248"/>
      <c r="L153" s="41"/>
      <c r="M153" s="249" t="s">
        <v>1</v>
      </c>
      <c r="N153" s="250" t="s">
        <v>44</v>
      </c>
      <c r="O153" s="88"/>
      <c r="P153" s="251">
        <f>O153*H153</f>
        <v>0</v>
      </c>
      <c r="Q153" s="251">
        <v>0.0064000000000000003</v>
      </c>
      <c r="R153" s="251">
        <f>Q153*H153</f>
        <v>0.089599999999999999</v>
      </c>
      <c r="S153" s="251">
        <v>0</v>
      </c>
      <c r="T153" s="25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3" t="s">
        <v>213</v>
      </c>
      <c r="AT153" s="253" t="s">
        <v>146</v>
      </c>
      <c r="AU153" s="253" t="s">
        <v>94</v>
      </c>
      <c r="AY153" s="14" t="s">
        <v>144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4" t="s">
        <v>94</v>
      </c>
      <c r="BK153" s="254">
        <f>ROUND(I153*H153,2)</f>
        <v>0</v>
      </c>
      <c r="BL153" s="14" t="s">
        <v>213</v>
      </c>
      <c r="BM153" s="253" t="s">
        <v>480</v>
      </c>
    </row>
    <row r="154" s="2" customFormat="1" ht="21.75" customHeight="1">
      <c r="A154" s="35"/>
      <c r="B154" s="36"/>
      <c r="C154" s="241" t="s">
        <v>223</v>
      </c>
      <c r="D154" s="241" t="s">
        <v>146</v>
      </c>
      <c r="E154" s="242" t="s">
        <v>481</v>
      </c>
      <c r="F154" s="243" t="s">
        <v>482</v>
      </c>
      <c r="G154" s="244" t="s">
        <v>204</v>
      </c>
      <c r="H154" s="245">
        <v>18</v>
      </c>
      <c r="I154" s="246"/>
      <c r="J154" s="247">
        <f>ROUND(I154*H154,2)</f>
        <v>0</v>
      </c>
      <c r="K154" s="248"/>
      <c r="L154" s="41"/>
      <c r="M154" s="249" t="s">
        <v>1</v>
      </c>
      <c r="N154" s="250" t="s">
        <v>44</v>
      </c>
      <c r="O154" s="88"/>
      <c r="P154" s="251">
        <f>O154*H154</f>
        <v>0</v>
      </c>
      <c r="Q154" s="251">
        <v>0.0012600000000000001</v>
      </c>
      <c r="R154" s="251">
        <f>Q154*H154</f>
        <v>0.022680000000000002</v>
      </c>
      <c r="S154" s="251">
        <v>0</v>
      </c>
      <c r="T154" s="25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3" t="s">
        <v>213</v>
      </c>
      <c r="AT154" s="253" t="s">
        <v>146</v>
      </c>
      <c r="AU154" s="253" t="s">
        <v>94</v>
      </c>
      <c r="AY154" s="14" t="s">
        <v>144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4" t="s">
        <v>94</v>
      </c>
      <c r="BK154" s="254">
        <f>ROUND(I154*H154,2)</f>
        <v>0</v>
      </c>
      <c r="BL154" s="14" t="s">
        <v>213</v>
      </c>
      <c r="BM154" s="253" t="s">
        <v>483</v>
      </c>
    </row>
    <row r="155" s="2" customFormat="1" ht="21.75" customHeight="1">
      <c r="A155" s="35"/>
      <c r="B155" s="36"/>
      <c r="C155" s="241" t="s">
        <v>228</v>
      </c>
      <c r="D155" s="241" t="s">
        <v>146</v>
      </c>
      <c r="E155" s="242" t="s">
        <v>484</v>
      </c>
      <c r="F155" s="243" t="s">
        <v>485</v>
      </c>
      <c r="G155" s="244" t="s">
        <v>204</v>
      </c>
      <c r="H155" s="245">
        <v>18</v>
      </c>
      <c r="I155" s="246"/>
      <c r="J155" s="247">
        <f>ROUND(I155*H155,2)</f>
        <v>0</v>
      </c>
      <c r="K155" s="248"/>
      <c r="L155" s="41"/>
      <c r="M155" s="249" t="s">
        <v>1</v>
      </c>
      <c r="N155" s="250" t="s">
        <v>44</v>
      </c>
      <c r="O155" s="88"/>
      <c r="P155" s="251">
        <f>O155*H155</f>
        <v>0</v>
      </c>
      <c r="Q155" s="251">
        <v>0.0037299999999999998</v>
      </c>
      <c r="R155" s="251">
        <f>Q155*H155</f>
        <v>0.067139999999999991</v>
      </c>
      <c r="S155" s="251">
        <v>0</v>
      </c>
      <c r="T155" s="25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3" t="s">
        <v>213</v>
      </c>
      <c r="AT155" s="253" t="s">
        <v>146</v>
      </c>
      <c r="AU155" s="253" t="s">
        <v>94</v>
      </c>
      <c r="AY155" s="14" t="s">
        <v>144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4" t="s">
        <v>94</v>
      </c>
      <c r="BK155" s="254">
        <f>ROUND(I155*H155,2)</f>
        <v>0</v>
      </c>
      <c r="BL155" s="14" t="s">
        <v>213</v>
      </c>
      <c r="BM155" s="253" t="s">
        <v>486</v>
      </c>
    </row>
    <row r="156" s="2" customFormat="1" ht="21.75" customHeight="1">
      <c r="A156" s="35"/>
      <c r="B156" s="36"/>
      <c r="C156" s="241" t="s">
        <v>232</v>
      </c>
      <c r="D156" s="241" t="s">
        <v>146</v>
      </c>
      <c r="E156" s="242" t="s">
        <v>487</v>
      </c>
      <c r="F156" s="243" t="s">
        <v>488</v>
      </c>
      <c r="G156" s="244" t="s">
        <v>204</v>
      </c>
      <c r="H156" s="245">
        <v>10</v>
      </c>
      <c r="I156" s="246"/>
      <c r="J156" s="247">
        <f>ROUND(I156*H156,2)</f>
        <v>0</v>
      </c>
      <c r="K156" s="248"/>
      <c r="L156" s="41"/>
      <c r="M156" s="249" t="s">
        <v>1</v>
      </c>
      <c r="N156" s="250" t="s">
        <v>44</v>
      </c>
      <c r="O156" s="88"/>
      <c r="P156" s="251">
        <f>O156*H156</f>
        <v>0</v>
      </c>
      <c r="Q156" s="251">
        <v>0.014840000000000001</v>
      </c>
      <c r="R156" s="251">
        <f>Q156*H156</f>
        <v>0.1484</v>
      </c>
      <c r="S156" s="251">
        <v>0</v>
      </c>
      <c r="T156" s="25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3" t="s">
        <v>213</v>
      </c>
      <c r="AT156" s="253" t="s">
        <v>146</v>
      </c>
      <c r="AU156" s="253" t="s">
        <v>94</v>
      </c>
      <c r="AY156" s="14" t="s">
        <v>144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4" t="s">
        <v>94</v>
      </c>
      <c r="BK156" s="254">
        <f>ROUND(I156*H156,2)</f>
        <v>0</v>
      </c>
      <c r="BL156" s="14" t="s">
        <v>213</v>
      </c>
      <c r="BM156" s="253" t="s">
        <v>489</v>
      </c>
    </row>
    <row r="157" s="2" customFormat="1" ht="33" customHeight="1">
      <c r="A157" s="35"/>
      <c r="B157" s="36"/>
      <c r="C157" s="241" t="s">
        <v>7</v>
      </c>
      <c r="D157" s="241" t="s">
        <v>146</v>
      </c>
      <c r="E157" s="242" t="s">
        <v>490</v>
      </c>
      <c r="F157" s="243" t="s">
        <v>491</v>
      </c>
      <c r="G157" s="244" t="s">
        <v>204</v>
      </c>
      <c r="H157" s="245">
        <v>10</v>
      </c>
      <c r="I157" s="246"/>
      <c r="J157" s="247">
        <f>ROUND(I157*H157,2)</f>
        <v>0</v>
      </c>
      <c r="K157" s="248"/>
      <c r="L157" s="41"/>
      <c r="M157" s="249" t="s">
        <v>1</v>
      </c>
      <c r="N157" s="250" t="s">
        <v>44</v>
      </c>
      <c r="O157" s="88"/>
      <c r="P157" s="251">
        <f>O157*H157</f>
        <v>0</v>
      </c>
      <c r="Q157" s="251">
        <v>5.0000000000000002E-05</v>
      </c>
      <c r="R157" s="251">
        <f>Q157*H157</f>
        <v>0.00050000000000000001</v>
      </c>
      <c r="S157" s="251">
        <v>0</v>
      </c>
      <c r="T157" s="25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3" t="s">
        <v>213</v>
      </c>
      <c r="AT157" s="253" t="s">
        <v>146</v>
      </c>
      <c r="AU157" s="253" t="s">
        <v>94</v>
      </c>
      <c r="AY157" s="14" t="s">
        <v>144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4" t="s">
        <v>94</v>
      </c>
      <c r="BK157" s="254">
        <f>ROUND(I157*H157,2)</f>
        <v>0</v>
      </c>
      <c r="BL157" s="14" t="s">
        <v>213</v>
      </c>
      <c r="BM157" s="253" t="s">
        <v>492</v>
      </c>
    </row>
    <row r="158" s="2" customFormat="1" ht="33" customHeight="1">
      <c r="A158" s="35"/>
      <c r="B158" s="36"/>
      <c r="C158" s="241" t="s">
        <v>245</v>
      </c>
      <c r="D158" s="241" t="s">
        <v>146</v>
      </c>
      <c r="E158" s="242" t="s">
        <v>493</v>
      </c>
      <c r="F158" s="243" t="s">
        <v>494</v>
      </c>
      <c r="G158" s="244" t="s">
        <v>204</v>
      </c>
      <c r="H158" s="245">
        <v>13</v>
      </c>
      <c r="I158" s="246"/>
      <c r="J158" s="247">
        <f>ROUND(I158*H158,2)</f>
        <v>0</v>
      </c>
      <c r="K158" s="248"/>
      <c r="L158" s="41"/>
      <c r="M158" s="249" t="s">
        <v>1</v>
      </c>
      <c r="N158" s="250" t="s">
        <v>44</v>
      </c>
      <c r="O158" s="88"/>
      <c r="P158" s="251">
        <f>O158*H158</f>
        <v>0</v>
      </c>
      <c r="Q158" s="251">
        <v>0.00012</v>
      </c>
      <c r="R158" s="251">
        <f>Q158*H158</f>
        <v>0.00156</v>
      </c>
      <c r="S158" s="251">
        <v>0</v>
      </c>
      <c r="T158" s="25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3" t="s">
        <v>213</v>
      </c>
      <c r="AT158" s="253" t="s">
        <v>146</v>
      </c>
      <c r="AU158" s="253" t="s">
        <v>94</v>
      </c>
      <c r="AY158" s="14" t="s">
        <v>144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4" t="s">
        <v>94</v>
      </c>
      <c r="BK158" s="254">
        <f>ROUND(I158*H158,2)</f>
        <v>0</v>
      </c>
      <c r="BL158" s="14" t="s">
        <v>213</v>
      </c>
      <c r="BM158" s="253" t="s">
        <v>495</v>
      </c>
    </row>
    <row r="159" s="2" customFormat="1" ht="21.75" customHeight="1">
      <c r="A159" s="35"/>
      <c r="B159" s="36"/>
      <c r="C159" s="241" t="s">
        <v>249</v>
      </c>
      <c r="D159" s="241" t="s">
        <v>146</v>
      </c>
      <c r="E159" s="242" t="s">
        <v>496</v>
      </c>
      <c r="F159" s="243" t="s">
        <v>497</v>
      </c>
      <c r="G159" s="244" t="s">
        <v>181</v>
      </c>
      <c r="H159" s="245">
        <v>6</v>
      </c>
      <c r="I159" s="246"/>
      <c r="J159" s="247">
        <f>ROUND(I159*H159,2)</f>
        <v>0</v>
      </c>
      <c r="K159" s="248"/>
      <c r="L159" s="41"/>
      <c r="M159" s="249" t="s">
        <v>1</v>
      </c>
      <c r="N159" s="250" t="s">
        <v>44</v>
      </c>
      <c r="O159" s="88"/>
      <c r="P159" s="251">
        <f>O159*H159</f>
        <v>0</v>
      </c>
      <c r="Q159" s="251">
        <v>0.00022000000000000001</v>
      </c>
      <c r="R159" s="251">
        <f>Q159*H159</f>
        <v>0.00132</v>
      </c>
      <c r="S159" s="251">
        <v>0</v>
      </c>
      <c r="T159" s="25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3" t="s">
        <v>213</v>
      </c>
      <c r="AT159" s="253" t="s">
        <v>146</v>
      </c>
      <c r="AU159" s="253" t="s">
        <v>94</v>
      </c>
      <c r="AY159" s="14" t="s">
        <v>144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4" t="s">
        <v>94</v>
      </c>
      <c r="BK159" s="254">
        <f>ROUND(I159*H159,2)</f>
        <v>0</v>
      </c>
      <c r="BL159" s="14" t="s">
        <v>213</v>
      </c>
      <c r="BM159" s="253" t="s">
        <v>498</v>
      </c>
    </row>
    <row r="160" s="2" customFormat="1" ht="21.75" customHeight="1">
      <c r="A160" s="35"/>
      <c r="B160" s="36"/>
      <c r="C160" s="241" t="s">
        <v>254</v>
      </c>
      <c r="D160" s="241" t="s">
        <v>146</v>
      </c>
      <c r="E160" s="242" t="s">
        <v>499</v>
      </c>
      <c r="F160" s="243" t="s">
        <v>500</v>
      </c>
      <c r="G160" s="244" t="s">
        <v>181</v>
      </c>
      <c r="H160" s="245">
        <v>10</v>
      </c>
      <c r="I160" s="246"/>
      <c r="J160" s="247">
        <f>ROUND(I160*H160,2)</f>
        <v>0</v>
      </c>
      <c r="K160" s="248"/>
      <c r="L160" s="41"/>
      <c r="M160" s="249" t="s">
        <v>1</v>
      </c>
      <c r="N160" s="250" t="s">
        <v>44</v>
      </c>
      <c r="O160" s="88"/>
      <c r="P160" s="251">
        <f>O160*H160</f>
        <v>0</v>
      </c>
      <c r="Q160" s="251">
        <v>0.00022000000000000001</v>
      </c>
      <c r="R160" s="251">
        <f>Q160*H160</f>
        <v>0.0022000000000000001</v>
      </c>
      <c r="S160" s="251">
        <v>0</v>
      </c>
      <c r="T160" s="25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3" t="s">
        <v>213</v>
      </c>
      <c r="AT160" s="253" t="s">
        <v>146</v>
      </c>
      <c r="AU160" s="253" t="s">
        <v>94</v>
      </c>
      <c r="AY160" s="14" t="s">
        <v>144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4" t="s">
        <v>94</v>
      </c>
      <c r="BK160" s="254">
        <f>ROUND(I160*H160,2)</f>
        <v>0</v>
      </c>
      <c r="BL160" s="14" t="s">
        <v>213</v>
      </c>
      <c r="BM160" s="253" t="s">
        <v>501</v>
      </c>
    </row>
    <row r="161" s="2" customFormat="1" ht="21.75" customHeight="1">
      <c r="A161" s="35"/>
      <c r="B161" s="36"/>
      <c r="C161" s="241" t="s">
        <v>260</v>
      </c>
      <c r="D161" s="241" t="s">
        <v>146</v>
      </c>
      <c r="E161" s="242" t="s">
        <v>502</v>
      </c>
      <c r="F161" s="243" t="s">
        <v>503</v>
      </c>
      <c r="G161" s="244" t="s">
        <v>181</v>
      </c>
      <c r="H161" s="245">
        <v>1</v>
      </c>
      <c r="I161" s="246"/>
      <c r="J161" s="247">
        <f>ROUND(I161*H161,2)</f>
        <v>0</v>
      </c>
      <c r="K161" s="248"/>
      <c r="L161" s="41"/>
      <c r="M161" s="249" t="s">
        <v>1</v>
      </c>
      <c r="N161" s="250" t="s">
        <v>44</v>
      </c>
      <c r="O161" s="88"/>
      <c r="P161" s="251">
        <f>O161*H161</f>
        <v>0</v>
      </c>
      <c r="Q161" s="251">
        <v>0.00052999999999999998</v>
      </c>
      <c r="R161" s="251">
        <f>Q161*H161</f>
        <v>0.00052999999999999998</v>
      </c>
      <c r="S161" s="251">
        <v>0</v>
      </c>
      <c r="T161" s="25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3" t="s">
        <v>213</v>
      </c>
      <c r="AT161" s="253" t="s">
        <v>146</v>
      </c>
      <c r="AU161" s="253" t="s">
        <v>94</v>
      </c>
      <c r="AY161" s="14" t="s">
        <v>144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4" t="s">
        <v>94</v>
      </c>
      <c r="BK161" s="254">
        <f>ROUND(I161*H161,2)</f>
        <v>0</v>
      </c>
      <c r="BL161" s="14" t="s">
        <v>213</v>
      </c>
      <c r="BM161" s="253" t="s">
        <v>504</v>
      </c>
    </row>
    <row r="162" s="2" customFormat="1" ht="21.75" customHeight="1">
      <c r="A162" s="35"/>
      <c r="B162" s="36"/>
      <c r="C162" s="241" t="s">
        <v>266</v>
      </c>
      <c r="D162" s="241" t="s">
        <v>146</v>
      </c>
      <c r="E162" s="242" t="s">
        <v>505</v>
      </c>
      <c r="F162" s="243" t="s">
        <v>506</v>
      </c>
      <c r="G162" s="244" t="s">
        <v>181</v>
      </c>
      <c r="H162" s="245">
        <v>3</v>
      </c>
      <c r="I162" s="246"/>
      <c r="J162" s="247">
        <f>ROUND(I162*H162,2)</f>
        <v>0</v>
      </c>
      <c r="K162" s="248"/>
      <c r="L162" s="41"/>
      <c r="M162" s="249" t="s">
        <v>1</v>
      </c>
      <c r="N162" s="250" t="s">
        <v>44</v>
      </c>
      <c r="O162" s="88"/>
      <c r="P162" s="251">
        <f>O162*H162</f>
        <v>0</v>
      </c>
      <c r="Q162" s="251">
        <v>0.00098999999999999999</v>
      </c>
      <c r="R162" s="251">
        <f>Q162*H162</f>
        <v>0.00297</v>
      </c>
      <c r="S162" s="251">
        <v>0</v>
      </c>
      <c r="T162" s="25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3" t="s">
        <v>213</v>
      </c>
      <c r="AT162" s="253" t="s">
        <v>146</v>
      </c>
      <c r="AU162" s="253" t="s">
        <v>94</v>
      </c>
      <c r="AY162" s="14" t="s">
        <v>144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4" t="s">
        <v>94</v>
      </c>
      <c r="BK162" s="254">
        <f>ROUND(I162*H162,2)</f>
        <v>0</v>
      </c>
      <c r="BL162" s="14" t="s">
        <v>213</v>
      </c>
      <c r="BM162" s="253" t="s">
        <v>507</v>
      </c>
    </row>
    <row r="163" s="2" customFormat="1" ht="21.75" customHeight="1">
      <c r="A163" s="35"/>
      <c r="B163" s="36"/>
      <c r="C163" s="241" t="s">
        <v>270</v>
      </c>
      <c r="D163" s="241" t="s">
        <v>146</v>
      </c>
      <c r="E163" s="242" t="s">
        <v>508</v>
      </c>
      <c r="F163" s="243" t="s">
        <v>509</v>
      </c>
      <c r="G163" s="244" t="s">
        <v>181</v>
      </c>
      <c r="H163" s="245">
        <v>1</v>
      </c>
      <c r="I163" s="246"/>
      <c r="J163" s="247">
        <f>ROUND(I163*H163,2)</f>
        <v>0</v>
      </c>
      <c r="K163" s="248"/>
      <c r="L163" s="41"/>
      <c r="M163" s="249" t="s">
        <v>1</v>
      </c>
      <c r="N163" s="250" t="s">
        <v>44</v>
      </c>
      <c r="O163" s="88"/>
      <c r="P163" s="251">
        <f>O163*H163</f>
        <v>0</v>
      </c>
      <c r="Q163" s="251">
        <v>0.00017000000000000001</v>
      </c>
      <c r="R163" s="251">
        <f>Q163*H163</f>
        <v>0.00017000000000000001</v>
      </c>
      <c r="S163" s="251">
        <v>0</v>
      </c>
      <c r="T163" s="25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3" t="s">
        <v>213</v>
      </c>
      <c r="AT163" s="253" t="s">
        <v>146</v>
      </c>
      <c r="AU163" s="253" t="s">
        <v>94</v>
      </c>
      <c r="AY163" s="14" t="s">
        <v>144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4" t="s">
        <v>94</v>
      </c>
      <c r="BK163" s="254">
        <f>ROUND(I163*H163,2)</f>
        <v>0</v>
      </c>
      <c r="BL163" s="14" t="s">
        <v>213</v>
      </c>
      <c r="BM163" s="253" t="s">
        <v>510</v>
      </c>
    </row>
    <row r="164" s="2" customFormat="1" ht="21.75" customHeight="1">
      <c r="A164" s="35"/>
      <c r="B164" s="36"/>
      <c r="C164" s="241" t="s">
        <v>274</v>
      </c>
      <c r="D164" s="241" t="s">
        <v>146</v>
      </c>
      <c r="E164" s="242" t="s">
        <v>511</v>
      </c>
      <c r="F164" s="243" t="s">
        <v>512</v>
      </c>
      <c r="G164" s="244" t="s">
        <v>181</v>
      </c>
      <c r="H164" s="245">
        <v>1</v>
      </c>
      <c r="I164" s="246"/>
      <c r="J164" s="247">
        <f>ROUND(I164*H164,2)</f>
        <v>0</v>
      </c>
      <c r="K164" s="248"/>
      <c r="L164" s="41"/>
      <c r="M164" s="249" t="s">
        <v>1</v>
      </c>
      <c r="N164" s="250" t="s">
        <v>44</v>
      </c>
      <c r="O164" s="88"/>
      <c r="P164" s="251">
        <f>O164*H164</f>
        <v>0</v>
      </c>
      <c r="Q164" s="251">
        <v>0.00036000000000000002</v>
      </c>
      <c r="R164" s="251">
        <f>Q164*H164</f>
        <v>0.00036000000000000002</v>
      </c>
      <c r="S164" s="251">
        <v>0</v>
      </c>
      <c r="T164" s="25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3" t="s">
        <v>213</v>
      </c>
      <c r="AT164" s="253" t="s">
        <v>146</v>
      </c>
      <c r="AU164" s="253" t="s">
        <v>94</v>
      </c>
      <c r="AY164" s="14" t="s">
        <v>144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4" t="s">
        <v>94</v>
      </c>
      <c r="BK164" s="254">
        <f>ROUND(I164*H164,2)</f>
        <v>0</v>
      </c>
      <c r="BL164" s="14" t="s">
        <v>213</v>
      </c>
      <c r="BM164" s="253" t="s">
        <v>513</v>
      </c>
    </row>
    <row r="165" s="2" customFormat="1" ht="21.75" customHeight="1">
      <c r="A165" s="35"/>
      <c r="B165" s="36"/>
      <c r="C165" s="241" t="s">
        <v>278</v>
      </c>
      <c r="D165" s="241" t="s">
        <v>146</v>
      </c>
      <c r="E165" s="242" t="s">
        <v>514</v>
      </c>
      <c r="F165" s="243" t="s">
        <v>515</v>
      </c>
      <c r="G165" s="244" t="s">
        <v>181</v>
      </c>
      <c r="H165" s="245">
        <v>1</v>
      </c>
      <c r="I165" s="246"/>
      <c r="J165" s="247">
        <f>ROUND(I165*H165,2)</f>
        <v>0</v>
      </c>
      <c r="K165" s="248"/>
      <c r="L165" s="41"/>
      <c r="M165" s="249" t="s">
        <v>1</v>
      </c>
      <c r="N165" s="250" t="s">
        <v>44</v>
      </c>
      <c r="O165" s="88"/>
      <c r="P165" s="251">
        <f>O165*H165</f>
        <v>0</v>
      </c>
      <c r="Q165" s="251">
        <v>0.00076000000000000004</v>
      </c>
      <c r="R165" s="251">
        <f>Q165*H165</f>
        <v>0.00076000000000000004</v>
      </c>
      <c r="S165" s="251">
        <v>0</v>
      </c>
      <c r="T165" s="25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3" t="s">
        <v>213</v>
      </c>
      <c r="AT165" s="253" t="s">
        <v>146</v>
      </c>
      <c r="AU165" s="253" t="s">
        <v>94</v>
      </c>
      <c r="AY165" s="14" t="s">
        <v>144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4" t="s">
        <v>94</v>
      </c>
      <c r="BK165" s="254">
        <f>ROUND(I165*H165,2)</f>
        <v>0</v>
      </c>
      <c r="BL165" s="14" t="s">
        <v>213</v>
      </c>
      <c r="BM165" s="253" t="s">
        <v>516</v>
      </c>
    </row>
    <row r="166" s="2" customFormat="1" ht="16.5" customHeight="1">
      <c r="A166" s="35"/>
      <c r="B166" s="36"/>
      <c r="C166" s="241" t="s">
        <v>282</v>
      </c>
      <c r="D166" s="241" t="s">
        <v>146</v>
      </c>
      <c r="E166" s="242" t="s">
        <v>517</v>
      </c>
      <c r="F166" s="243" t="s">
        <v>518</v>
      </c>
      <c r="G166" s="244" t="s">
        <v>181</v>
      </c>
      <c r="H166" s="245">
        <v>2</v>
      </c>
      <c r="I166" s="246"/>
      <c r="J166" s="247">
        <f>ROUND(I166*H166,2)</f>
        <v>0</v>
      </c>
      <c r="K166" s="248"/>
      <c r="L166" s="41"/>
      <c r="M166" s="249" t="s">
        <v>1</v>
      </c>
      <c r="N166" s="250" t="s">
        <v>44</v>
      </c>
      <c r="O166" s="88"/>
      <c r="P166" s="251">
        <f>O166*H166</f>
        <v>0</v>
      </c>
      <c r="Q166" s="251">
        <v>0.00076999999999999996</v>
      </c>
      <c r="R166" s="251">
        <f>Q166*H166</f>
        <v>0.0015399999999999999</v>
      </c>
      <c r="S166" s="251">
        <v>0</v>
      </c>
      <c r="T166" s="25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3" t="s">
        <v>213</v>
      </c>
      <c r="AT166" s="253" t="s">
        <v>146</v>
      </c>
      <c r="AU166" s="253" t="s">
        <v>94</v>
      </c>
      <c r="AY166" s="14" t="s">
        <v>144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4" t="s">
        <v>94</v>
      </c>
      <c r="BK166" s="254">
        <f>ROUND(I166*H166,2)</f>
        <v>0</v>
      </c>
      <c r="BL166" s="14" t="s">
        <v>213</v>
      </c>
      <c r="BM166" s="253" t="s">
        <v>519</v>
      </c>
    </row>
    <row r="167" s="2" customFormat="1" ht="16.5" customHeight="1">
      <c r="A167" s="35"/>
      <c r="B167" s="36"/>
      <c r="C167" s="241" t="s">
        <v>288</v>
      </c>
      <c r="D167" s="241" t="s">
        <v>146</v>
      </c>
      <c r="E167" s="242" t="s">
        <v>520</v>
      </c>
      <c r="F167" s="243" t="s">
        <v>521</v>
      </c>
      <c r="G167" s="244" t="s">
        <v>181</v>
      </c>
      <c r="H167" s="245">
        <v>6</v>
      </c>
      <c r="I167" s="246"/>
      <c r="J167" s="247">
        <f>ROUND(I167*H167,2)</f>
        <v>0</v>
      </c>
      <c r="K167" s="248"/>
      <c r="L167" s="41"/>
      <c r="M167" s="249" t="s">
        <v>1</v>
      </c>
      <c r="N167" s="250" t="s">
        <v>44</v>
      </c>
      <c r="O167" s="88"/>
      <c r="P167" s="251">
        <f>O167*H167</f>
        <v>0</v>
      </c>
      <c r="Q167" s="251">
        <v>0.00034000000000000002</v>
      </c>
      <c r="R167" s="251">
        <f>Q167*H167</f>
        <v>0.0020400000000000001</v>
      </c>
      <c r="S167" s="251">
        <v>0</v>
      </c>
      <c r="T167" s="25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3" t="s">
        <v>213</v>
      </c>
      <c r="AT167" s="253" t="s">
        <v>146</v>
      </c>
      <c r="AU167" s="253" t="s">
        <v>94</v>
      </c>
      <c r="AY167" s="14" t="s">
        <v>144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4" t="s">
        <v>94</v>
      </c>
      <c r="BK167" s="254">
        <f>ROUND(I167*H167,2)</f>
        <v>0</v>
      </c>
      <c r="BL167" s="14" t="s">
        <v>213</v>
      </c>
      <c r="BM167" s="253" t="s">
        <v>522</v>
      </c>
    </row>
    <row r="168" s="2" customFormat="1" ht="16.5" customHeight="1">
      <c r="A168" s="35"/>
      <c r="B168" s="36"/>
      <c r="C168" s="241" t="s">
        <v>252</v>
      </c>
      <c r="D168" s="241" t="s">
        <v>146</v>
      </c>
      <c r="E168" s="242" t="s">
        <v>523</v>
      </c>
      <c r="F168" s="243" t="s">
        <v>524</v>
      </c>
      <c r="G168" s="244" t="s">
        <v>181</v>
      </c>
      <c r="H168" s="245">
        <v>4</v>
      </c>
      <c r="I168" s="246"/>
      <c r="J168" s="247">
        <f>ROUND(I168*H168,2)</f>
        <v>0</v>
      </c>
      <c r="K168" s="248"/>
      <c r="L168" s="41"/>
      <c r="M168" s="249" t="s">
        <v>1</v>
      </c>
      <c r="N168" s="250" t="s">
        <v>44</v>
      </c>
      <c r="O168" s="88"/>
      <c r="P168" s="251">
        <f>O168*H168</f>
        <v>0</v>
      </c>
      <c r="Q168" s="251">
        <v>0.00069999999999999999</v>
      </c>
      <c r="R168" s="251">
        <f>Q168*H168</f>
        <v>0.0028</v>
      </c>
      <c r="S168" s="251">
        <v>0</v>
      </c>
      <c r="T168" s="25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3" t="s">
        <v>213</v>
      </c>
      <c r="AT168" s="253" t="s">
        <v>146</v>
      </c>
      <c r="AU168" s="253" t="s">
        <v>94</v>
      </c>
      <c r="AY168" s="14" t="s">
        <v>144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4" t="s">
        <v>94</v>
      </c>
      <c r="BK168" s="254">
        <f>ROUND(I168*H168,2)</f>
        <v>0</v>
      </c>
      <c r="BL168" s="14" t="s">
        <v>213</v>
      </c>
      <c r="BM168" s="253" t="s">
        <v>525</v>
      </c>
    </row>
    <row r="169" s="2" customFormat="1" ht="16.5" customHeight="1">
      <c r="A169" s="35"/>
      <c r="B169" s="36"/>
      <c r="C169" s="241" t="s">
        <v>295</v>
      </c>
      <c r="D169" s="241" t="s">
        <v>146</v>
      </c>
      <c r="E169" s="242" t="s">
        <v>526</v>
      </c>
      <c r="F169" s="243" t="s">
        <v>527</v>
      </c>
      <c r="G169" s="244" t="s">
        <v>181</v>
      </c>
      <c r="H169" s="245">
        <v>3</v>
      </c>
      <c r="I169" s="246"/>
      <c r="J169" s="247">
        <f>ROUND(I169*H169,2)</f>
        <v>0</v>
      </c>
      <c r="K169" s="248"/>
      <c r="L169" s="41"/>
      <c r="M169" s="249" t="s">
        <v>1</v>
      </c>
      <c r="N169" s="250" t="s">
        <v>44</v>
      </c>
      <c r="O169" s="88"/>
      <c r="P169" s="251">
        <f>O169*H169</f>
        <v>0</v>
      </c>
      <c r="Q169" s="251">
        <v>0.0016800000000000001</v>
      </c>
      <c r="R169" s="251">
        <f>Q169*H169</f>
        <v>0.0050400000000000002</v>
      </c>
      <c r="S169" s="251">
        <v>0</v>
      </c>
      <c r="T169" s="25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3" t="s">
        <v>213</v>
      </c>
      <c r="AT169" s="253" t="s">
        <v>146</v>
      </c>
      <c r="AU169" s="253" t="s">
        <v>94</v>
      </c>
      <c r="AY169" s="14" t="s">
        <v>144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4" t="s">
        <v>94</v>
      </c>
      <c r="BK169" s="254">
        <f>ROUND(I169*H169,2)</f>
        <v>0</v>
      </c>
      <c r="BL169" s="14" t="s">
        <v>213</v>
      </c>
      <c r="BM169" s="253" t="s">
        <v>528</v>
      </c>
    </row>
    <row r="170" s="2" customFormat="1" ht="21.75" customHeight="1">
      <c r="A170" s="35"/>
      <c r="B170" s="36"/>
      <c r="C170" s="241" t="s">
        <v>299</v>
      </c>
      <c r="D170" s="241" t="s">
        <v>146</v>
      </c>
      <c r="E170" s="242" t="s">
        <v>529</v>
      </c>
      <c r="F170" s="243" t="s">
        <v>530</v>
      </c>
      <c r="G170" s="244" t="s">
        <v>181</v>
      </c>
      <c r="H170" s="245">
        <v>1</v>
      </c>
      <c r="I170" s="246"/>
      <c r="J170" s="247">
        <f>ROUND(I170*H170,2)</f>
        <v>0</v>
      </c>
      <c r="K170" s="248"/>
      <c r="L170" s="41"/>
      <c r="M170" s="249" t="s">
        <v>1</v>
      </c>
      <c r="N170" s="250" t="s">
        <v>44</v>
      </c>
      <c r="O170" s="88"/>
      <c r="P170" s="251">
        <f>O170*H170</f>
        <v>0</v>
      </c>
      <c r="Q170" s="251">
        <v>0.00031</v>
      </c>
      <c r="R170" s="251">
        <f>Q170*H170</f>
        <v>0.00031</v>
      </c>
      <c r="S170" s="251">
        <v>0</v>
      </c>
      <c r="T170" s="25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3" t="s">
        <v>213</v>
      </c>
      <c r="AT170" s="253" t="s">
        <v>146</v>
      </c>
      <c r="AU170" s="253" t="s">
        <v>94</v>
      </c>
      <c r="AY170" s="14" t="s">
        <v>144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4" t="s">
        <v>94</v>
      </c>
      <c r="BK170" s="254">
        <f>ROUND(I170*H170,2)</f>
        <v>0</v>
      </c>
      <c r="BL170" s="14" t="s">
        <v>213</v>
      </c>
      <c r="BM170" s="253" t="s">
        <v>531</v>
      </c>
    </row>
    <row r="171" s="2" customFormat="1" ht="21.75" customHeight="1">
      <c r="A171" s="35"/>
      <c r="B171" s="36"/>
      <c r="C171" s="241" t="s">
        <v>305</v>
      </c>
      <c r="D171" s="241" t="s">
        <v>146</v>
      </c>
      <c r="E171" s="242" t="s">
        <v>532</v>
      </c>
      <c r="F171" s="243" t="s">
        <v>533</v>
      </c>
      <c r="G171" s="244" t="s">
        <v>181</v>
      </c>
      <c r="H171" s="245">
        <v>2</v>
      </c>
      <c r="I171" s="246"/>
      <c r="J171" s="247">
        <f>ROUND(I171*H171,2)</f>
        <v>0</v>
      </c>
      <c r="K171" s="248"/>
      <c r="L171" s="41"/>
      <c r="M171" s="249" t="s">
        <v>1</v>
      </c>
      <c r="N171" s="250" t="s">
        <v>44</v>
      </c>
      <c r="O171" s="88"/>
      <c r="P171" s="251">
        <f>O171*H171</f>
        <v>0</v>
      </c>
      <c r="Q171" s="251">
        <v>0.0014400000000000001</v>
      </c>
      <c r="R171" s="251">
        <f>Q171*H171</f>
        <v>0.0028800000000000002</v>
      </c>
      <c r="S171" s="251">
        <v>0</v>
      </c>
      <c r="T171" s="25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3" t="s">
        <v>213</v>
      </c>
      <c r="AT171" s="253" t="s">
        <v>146</v>
      </c>
      <c r="AU171" s="253" t="s">
        <v>94</v>
      </c>
      <c r="AY171" s="14" t="s">
        <v>144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4" t="s">
        <v>94</v>
      </c>
      <c r="BK171" s="254">
        <f>ROUND(I171*H171,2)</f>
        <v>0</v>
      </c>
      <c r="BL171" s="14" t="s">
        <v>213</v>
      </c>
      <c r="BM171" s="253" t="s">
        <v>534</v>
      </c>
    </row>
    <row r="172" s="2" customFormat="1" ht="21.75" customHeight="1">
      <c r="A172" s="35"/>
      <c r="B172" s="36"/>
      <c r="C172" s="241" t="s">
        <v>309</v>
      </c>
      <c r="D172" s="241" t="s">
        <v>146</v>
      </c>
      <c r="E172" s="242" t="s">
        <v>535</v>
      </c>
      <c r="F172" s="243" t="s">
        <v>536</v>
      </c>
      <c r="G172" s="244" t="s">
        <v>181</v>
      </c>
      <c r="H172" s="245">
        <v>1</v>
      </c>
      <c r="I172" s="246"/>
      <c r="J172" s="247">
        <f>ROUND(I172*H172,2)</f>
        <v>0</v>
      </c>
      <c r="K172" s="248"/>
      <c r="L172" s="41"/>
      <c r="M172" s="249" t="s">
        <v>1</v>
      </c>
      <c r="N172" s="250" t="s">
        <v>44</v>
      </c>
      <c r="O172" s="88"/>
      <c r="P172" s="251">
        <f>O172*H172</f>
        <v>0</v>
      </c>
      <c r="Q172" s="251">
        <v>0.0065599999999999999</v>
      </c>
      <c r="R172" s="251">
        <f>Q172*H172</f>
        <v>0.0065599999999999999</v>
      </c>
      <c r="S172" s="251">
        <v>0</v>
      </c>
      <c r="T172" s="25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3" t="s">
        <v>213</v>
      </c>
      <c r="AT172" s="253" t="s">
        <v>146</v>
      </c>
      <c r="AU172" s="253" t="s">
        <v>94</v>
      </c>
      <c r="AY172" s="14" t="s">
        <v>144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4" t="s">
        <v>94</v>
      </c>
      <c r="BK172" s="254">
        <f>ROUND(I172*H172,2)</f>
        <v>0</v>
      </c>
      <c r="BL172" s="14" t="s">
        <v>213</v>
      </c>
      <c r="BM172" s="253" t="s">
        <v>537</v>
      </c>
    </row>
    <row r="173" s="2" customFormat="1" ht="21.75" customHeight="1">
      <c r="A173" s="35"/>
      <c r="B173" s="36"/>
      <c r="C173" s="241" t="s">
        <v>313</v>
      </c>
      <c r="D173" s="241" t="s">
        <v>146</v>
      </c>
      <c r="E173" s="242" t="s">
        <v>538</v>
      </c>
      <c r="F173" s="243" t="s">
        <v>539</v>
      </c>
      <c r="G173" s="244" t="s">
        <v>204</v>
      </c>
      <c r="H173" s="245">
        <v>60</v>
      </c>
      <c r="I173" s="246"/>
      <c r="J173" s="247">
        <f>ROUND(I173*H173,2)</f>
        <v>0</v>
      </c>
      <c r="K173" s="248"/>
      <c r="L173" s="41"/>
      <c r="M173" s="249" t="s">
        <v>1</v>
      </c>
      <c r="N173" s="250" t="s">
        <v>44</v>
      </c>
      <c r="O173" s="88"/>
      <c r="P173" s="251">
        <f>O173*H173</f>
        <v>0</v>
      </c>
      <c r="Q173" s="251">
        <v>0.00019000000000000001</v>
      </c>
      <c r="R173" s="251">
        <f>Q173*H173</f>
        <v>0.0114</v>
      </c>
      <c r="S173" s="251">
        <v>0</v>
      </c>
      <c r="T173" s="25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3" t="s">
        <v>150</v>
      </c>
      <c r="AT173" s="253" t="s">
        <v>146</v>
      </c>
      <c r="AU173" s="253" t="s">
        <v>94</v>
      </c>
      <c r="AY173" s="14" t="s">
        <v>144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4" t="s">
        <v>94</v>
      </c>
      <c r="BK173" s="254">
        <f>ROUND(I173*H173,2)</f>
        <v>0</v>
      </c>
      <c r="BL173" s="14" t="s">
        <v>150</v>
      </c>
      <c r="BM173" s="253" t="s">
        <v>540</v>
      </c>
    </row>
    <row r="174" s="2" customFormat="1" ht="21.75" customHeight="1">
      <c r="A174" s="35"/>
      <c r="B174" s="36"/>
      <c r="C174" s="255" t="s">
        <v>317</v>
      </c>
      <c r="D174" s="255" t="s">
        <v>184</v>
      </c>
      <c r="E174" s="256" t="s">
        <v>541</v>
      </c>
      <c r="F174" s="257" t="s">
        <v>542</v>
      </c>
      <c r="G174" s="258" t="s">
        <v>163</v>
      </c>
      <c r="H174" s="259">
        <v>1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44</v>
      </c>
      <c r="O174" s="88"/>
      <c r="P174" s="251">
        <f>O174*H174</f>
        <v>0</v>
      </c>
      <c r="Q174" s="251">
        <v>2.0000000000000002E-05</v>
      </c>
      <c r="R174" s="251">
        <f>Q174*H174</f>
        <v>2.0000000000000002E-05</v>
      </c>
      <c r="S174" s="251">
        <v>0</v>
      </c>
      <c r="T174" s="25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3" t="s">
        <v>252</v>
      </c>
      <c r="AT174" s="253" t="s">
        <v>184</v>
      </c>
      <c r="AU174" s="253" t="s">
        <v>94</v>
      </c>
      <c r="AY174" s="14" t="s">
        <v>144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4" t="s">
        <v>94</v>
      </c>
      <c r="BK174" s="254">
        <f>ROUND(I174*H174,2)</f>
        <v>0</v>
      </c>
      <c r="BL174" s="14" t="s">
        <v>213</v>
      </c>
      <c r="BM174" s="253" t="s">
        <v>543</v>
      </c>
    </row>
    <row r="175" s="2" customFormat="1" ht="21.75" customHeight="1">
      <c r="A175" s="35"/>
      <c r="B175" s="36"/>
      <c r="C175" s="255" t="s">
        <v>321</v>
      </c>
      <c r="D175" s="255" t="s">
        <v>184</v>
      </c>
      <c r="E175" s="256" t="s">
        <v>544</v>
      </c>
      <c r="F175" s="257" t="s">
        <v>545</v>
      </c>
      <c r="G175" s="258" t="s">
        <v>163</v>
      </c>
      <c r="H175" s="259">
        <v>1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44</v>
      </c>
      <c r="O175" s="88"/>
      <c r="P175" s="251">
        <f>O175*H175</f>
        <v>0</v>
      </c>
      <c r="Q175" s="251">
        <v>2.0000000000000002E-05</v>
      </c>
      <c r="R175" s="251">
        <f>Q175*H175</f>
        <v>2.0000000000000002E-05</v>
      </c>
      <c r="S175" s="251">
        <v>0</v>
      </c>
      <c r="T175" s="25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3" t="s">
        <v>252</v>
      </c>
      <c r="AT175" s="253" t="s">
        <v>184</v>
      </c>
      <c r="AU175" s="253" t="s">
        <v>94</v>
      </c>
      <c r="AY175" s="14" t="s">
        <v>144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4" t="s">
        <v>94</v>
      </c>
      <c r="BK175" s="254">
        <f>ROUND(I175*H175,2)</f>
        <v>0</v>
      </c>
      <c r="BL175" s="14" t="s">
        <v>213</v>
      </c>
      <c r="BM175" s="253" t="s">
        <v>546</v>
      </c>
    </row>
    <row r="176" s="2" customFormat="1" ht="21.75" customHeight="1">
      <c r="A176" s="35"/>
      <c r="B176" s="36"/>
      <c r="C176" s="255" t="s">
        <v>325</v>
      </c>
      <c r="D176" s="255" t="s">
        <v>184</v>
      </c>
      <c r="E176" s="256" t="s">
        <v>547</v>
      </c>
      <c r="F176" s="257" t="s">
        <v>548</v>
      </c>
      <c r="G176" s="258" t="s">
        <v>163</v>
      </c>
      <c r="H176" s="259">
        <v>1</v>
      </c>
      <c r="I176" s="260"/>
      <c r="J176" s="261">
        <f>ROUND(I176*H176,2)</f>
        <v>0</v>
      </c>
      <c r="K176" s="262"/>
      <c r="L176" s="263"/>
      <c r="M176" s="264" t="s">
        <v>1</v>
      </c>
      <c r="N176" s="265" t="s">
        <v>44</v>
      </c>
      <c r="O176" s="88"/>
      <c r="P176" s="251">
        <f>O176*H176</f>
        <v>0</v>
      </c>
      <c r="Q176" s="251">
        <v>2.0000000000000002E-05</v>
      </c>
      <c r="R176" s="251">
        <f>Q176*H176</f>
        <v>2.0000000000000002E-05</v>
      </c>
      <c r="S176" s="251">
        <v>0</v>
      </c>
      <c r="T176" s="25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3" t="s">
        <v>252</v>
      </c>
      <c r="AT176" s="253" t="s">
        <v>184</v>
      </c>
      <c r="AU176" s="253" t="s">
        <v>94</v>
      </c>
      <c r="AY176" s="14" t="s">
        <v>144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4" t="s">
        <v>94</v>
      </c>
      <c r="BK176" s="254">
        <f>ROUND(I176*H176,2)</f>
        <v>0</v>
      </c>
      <c r="BL176" s="14" t="s">
        <v>213</v>
      </c>
      <c r="BM176" s="253" t="s">
        <v>549</v>
      </c>
    </row>
    <row r="177" s="2" customFormat="1" ht="33" customHeight="1">
      <c r="A177" s="35"/>
      <c r="B177" s="36"/>
      <c r="C177" s="255" t="s">
        <v>329</v>
      </c>
      <c r="D177" s="255" t="s">
        <v>184</v>
      </c>
      <c r="E177" s="256" t="s">
        <v>550</v>
      </c>
      <c r="F177" s="257" t="s">
        <v>551</v>
      </c>
      <c r="G177" s="258" t="s">
        <v>181</v>
      </c>
      <c r="H177" s="259">
        <v>1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44</v>
      </c>
      <c r="O177" s="88"/>
      <c r="P177" s="251">
        <f>O177*H177</f>
        <v>0</v>
      </c>
      <c r="Q177" s="251">
        <v>2.0000000000000002E-05</v>
      </c>
      <c r="R177" s="251">
        <f>Q177*H177</f>
        <v>2.0000000000000002E-05</v>
      </c>
      <c r="S177" s="251">
        <v>0</v>
      </c>
      <c r="T177" s="25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3" t="s">
        <v>252</v>
      </c>
      <c r="AT177" s="253" t="s">
        <v>184</v>
      </c>
      <c r="AU177" s="253" t="s">
        <v>94</v>
      </c>
      <c r="AY177" s="14" t="s">
        <v>144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4" t="s">
        <v>94</v>
      </c>
      <c r="BK177" s="254">
        <f>ROUND(I177*H177,2)</f>
        <v>0</v>
      </c>
      <c r="BL177" s="14" t="s">
        <v>213</v>
      </c>
      <c r="BM177" s="253" t="s">
        <v>552</v>
      </c>
    </row>
    <row r="178" s="2" customFormat="1" ht="33" customHeight="1">
      <c r="A178" s="35"/>
      <c r="B178" s="36"/>
      <c r="C178" s="255" t="s">
        <v>333</v>
      </c>
      <c r="D178" s="255" t="s">
        <v>184</v>
      </c>
      <c r="E178" s="256" t="s">
        <v>553</v>
      </c>
      <c r="F178" s="257" t="s">
        <v>554</v>
      </c>
      <c r="G178" s="258" t="s">
        <v>181</v>
      </c>
      <c r="H178" s="259">
        <v>1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44</v>
      </c>
      <c r="O178" s="88"/>
      <c r="P178" s="251">
        <f>O178*H178</f>
        <v>0</v>
      </c>
      <c r="Q178" s="251">
        <v>2.0000000000000002E-05</v>
      </c>
      <c r="R178" s="251">
        <f>Q178*H178</f>
        <v>2.0000000000000002E-05</v>
      </c>
      <c r="S178" s="251">
        <v>0</v>
      </c>
      <c r="T178" s="25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3" t="s">
        <v>252</v>
      </c>
      <c r="AT178" s="253" t="s">
        <v>184</v>
      </c>
      <c r="AU178" s="253" t="s">
        <v>94</v>
      </c>
      <c r="AY178" s="14" t="s">
        <v>144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4" t="s">
        <v>94</v>
      </c>
      <c r="BK178" s="254">
        <f>ROUND(I178*H178,2)</f>
        <v>0</v>
      </c>
      <c r="BL178" s="14" t="s">
        <v>213</v>
      </c>
      <c r="BM178" s="253" t="s">
        <v>555</v>
      </c>
    </row>
    <row r="179" s="2" customFormat="1" ht="21.75" customHeight="1">
      <c r="A179" s="35"/>
      <c r="B179" s="36"/>
      <c r="C179" s="241" t="s">
        <v>339</v>
      </c>
      <c r="D179" s="241" t="s">
        <v>146</v>
      </c>
      <c r="E179" s="242" t="s">
        <v>556</v>
      </c>
      <c r="F179" s="243" t="s">
        <v>557</v>
      </c>
      <c r="G179" s="244" t="s">
        <v>163</v>
      </c>
      <c r="H179" s="245">
        <v>1</v>
      </c>
      <c r="I179" s="246"/>
      <c r="J179" s="247">
        <f>ROUND(I179*H179,2)</f>
        <v>0</v>
      </c>
      <c r="K179" s="248"/>
      <c r="L179" s="41"/>
      <c r="M179" s="249" t="s">
        <v>1</v>
      </c>
      <c r="N179" s="250" t="s">
        <v>44</v>
      </c>
      <c r="O179" s="88"/>
      <c r="P179" s="251">
        <f>O179*H179</f>
        <v>0</v>
      </c>
      <c r="Q179" s="251">
        <v>2.0000000000000002E-05</v>
      </c>
      <c r="R179" s="251">
        <f>Q179*H179</f>
        <v>2.0000000000000002E-05</v>
      </c>
      <c r="S179" s="251">
        <v>0</v>
      </c>
      <c r="T179" s="25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3" t="s">
        <v>213</v>
      </c>
      <c r="AT179" s="253" t="s">
        <v>146</v>
      </c>
      <c r="AU179" s="253" t="s">
        <v>94</v>
      </c>
      <c r="AY179" s="14" t="s">
        <v>144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4" t="s">
        <v>94</v>
      </c>
      <c r="BK179" s="254">
        <f>ROUND(I179*H179,2)</f>
        <v>0</v>
      </c>
      <c r="BL179" s="14" t="s">
        <v>213</v>
      </c>
      <c r="BM179" s="253" t="s">
        <v>558</v>
      </c>
    </row>
    <row r="180" s="2" customFormat="1" ht="21.75" customHeight="1">
      <c r="A180" s="35"/>
      <c r="B180" s="36"/>
      <c r="C180" s="241" t="s">
        <v>343</v>
      </c>
      <c r="D180" s="241" t="s">
        <v>146</v>
      </c>
      <c r="E180" s="242" t="s">
        <v>559</v>
      </c>
      <c r="F180" s="243" t="s">
        <v>560</v>
      </c>
      <c r="G180" s="244" t="s">
        <v>181</v>
      </c>
      <c r="H180" s="245">
        <v>1</v>
      </c>
      <c r="I180" s="246"/>
      <c r="J180" s="247">
        <f>ROUND(I180*H180,2)</f>
        <v>0</v>
      </c>
      <c r="K180" s="248"/>
      <c r="L180" s="41"/>
      <c r="M180" s="249" t="s">
        <v>1</v>
      </c>
      <c r="N180" s="250" t="s">
        <v>44</v>
      </c>
      <c r="O180" s="88"/>
      <c r="P180" s="251">
        <f>O180*H180</f>
        <v>0</v>
      </c>
      <c r="Q180" s="251">
        <v>2.0000000000000002E-05</v>
      </c>
      <c r="R180" s="251">
        <f>Q180*H180</f>
        <v>2.0000000000000002E-05</v>
      </c>
      <c r="S180" s="251">
        <v>0</v>
      </c>
      <c r="T180" s="25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3" t="s">
        <v>213</v>
      </c>
      <c r="AT180" s="253" t="s">
        <v>146</v>
      </c>
      <c r="AU180" s="253" t="s">
        <v>94</v>
      </c>
      <c r="AY180" s="14" t="s">
        <v>144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4" t="s">
        <v>94</v>
      </c>
      <c r="BK180" s="254">
        <f>ROUND(I180*H180,2)</f>
        <v>0</v>
      </c>
      <c r="BL180" s="14" t="s">
        <v>213</v>
      </c>
      <c r="BM180" s="253" t="s">
        <v>561</v>
      </c>
    </row>
    <row r="181" s="2" customFormat="1" ht="21.75" customHeight="1">
      <c r="A181" s="35"/>
      <c r="B181" s="36"/>
      <c r="C181" s="241" t="s">
        <v>347</v>
      </c>
      <c r="D181" s="241" t="s">
        <v>146</v>
      </c>
      <c r="E181" s="242" t="s">
        <v>562</v>
      </c>
      <c r="F181" s="243" t="s">
        <v>563</v>
      </c>
      <c r="G181" s="244" t="s">
        <v>181</v>
      </c>
      <c r="H181" s="245">
        <v>3</v>
      </c>
      <c r="I181" s="246"/>
      <c r="J181" s="247">
        <f>ROUND(I181*H181,2)</f>
        <v>0</v>
      </c>
      <c r="K181" s="248"/>
      <c r="L181" s="41"/>
      <c r="M181" s="249" t="s">
        <v>1</v>
      </c>
      <c r="N181" s="250" t="s">
        <v>44</v>
      </c>
      <c r="O181" s="88"/>
      <c r="P181" s="251">
        <f>O181*H181</f>
        <v>0</v>
      </c>
      <c r="Q181" s="251">
        <v>0.00147</v>
      </c>
      <c r="R181" s="251">
        <f>Q181*H181</f>
        <v>0.0044099999999999999</v>
      </c>
      <c r="S181" s="251">
        <v>0</v>
      </c>
      <c r="T181" s="25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3" t="s">
        <v>213</v>
      </c>
      <c r="AT181" s="253" t="s">
        <v>146</v>
      </c>
      <c r="AU181" s="253" t="s">
        <v>94</v>
      </c>
      <c r="AY181" s="14" t="s">
        <v>144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4" t="s">
        <v>94</v>
      </c>
      <c r="BK181" s="254">
        <f>ROUND(I181*H181,2)</f>
        <v>0</v>
      </c>
      <c r="BL181" s="14" t="s">
        <v>213</v>
      </c>
      <c r="BM181" s="253" t="s">
        <v>564</v>
      </c>
    </row>
    <row r="182" s="2" customFormat="1" ht="21.75" customHeight="1">
      <c r="A182" s="35"/>
      <c r="B182" s="36"/>
      <c r="C182" s="241" t="s">
        <v>351</v>
      </c>
      <c r="D182" s="241" t="s">
        <v>146</v>
      </c>
      <c r="E182" s="242" t="s">
        <v>565</v>
      </c>
      <c r="F182" s="243" t="s">
        <v>566</v>
      </c>
      <c r="G182" s="244" t="s">
        <v>226</v>
      </c>
      <c r="H182" s="245">
        <v>0.5</v>
      </c>
      <c r="I182" s="246"/>
      <c r="J182" s="247">
        <f>ROUND(I182*H182,2)</f>
        <v>0</v>
      </c>
      <c r="K182" s="248"/>
      <c r="L182" s="41"/>
      <c r="M182" s="249" t="s">
        <v>1</v>
      </c>
      <c r="N182" s="250" t="s">
        <v>44</v>
      </c>
      <c r="O182" s="88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3" t="s">
        <v>213</v>
      </c>
      <c r="AT182" s="253" t="s">
        <v>146</v>
      </c>
      <c r="AU182" s="253" t="s">
        <v>94</v>
      </c>
      <c r="AY182" s="14" t="s">
        <v>144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4" t="s">
        <v>94</v>
      </c>
      <c r="BK182" s="254">
        <f>ROUND(I182*H182,2)</f>
        <v>0</v>
      </c>
      <c r="BL182" s="14" t="s">
        <v>213</v>
      </c>
      <c r="BM182" s="253" t="s">
        <v>567</v>
      </c>
    </row>
    <row r="183" s="12" customFormat="1" ht="22.8" customHeight="1">
      <c r="A183" s="12"/>
      <c r="B183" s="225"/>
      <c r="C183" s="226"/>
      <c r="D183" s="227" t="s">
        <v>77</v>
      </c>
      <c r="E183" s="239" t="s">
        <v>568</v>
      </c>
      <c r="F183" s="239" t="s">
        <v>569</v>
      </c>
      <c r="G183" s="226"/>
      <c r="H183" s="226"/>
      <c r="I183" s="229"/>
      <c r="J183" s="240">
        <f>BK183</f>
        <v>0</v>
      </c>
      <c r="K183" s="226"/>
      <c r="L183" s="231"/>
      <c r="M183" s="232"/>
      <c r="N183" s="233"/>
      <c r="O183" s="233"/>
      <c r="P183" s="234">
        <f>SUM(P184:P185)</f>
        <v>0</v>
      </c>
      <c r="Q183" s="233"/>
      <c r="R183" s="234">
        <f>SUM(R184:R185)</f>
        <v>0.0060299999999999998</v>
      </c>
      <c r="S183" s="233"/>
      <c r="T183" s="235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6" t="s">
        <v>94</v>
      </c>
      <c r="AT183" s="237" t="s">
        <v>77</v>
      </c>
      <c r="AU183" s="237" t="s">
        <v>86</v>
      </c>
      <c r="AY183" s="236" t="s">
        <v>144</v>
      </c>
      <c r="BK183" s="238">
        <f>SUM(BK184:BK185)</f>
        <v>0</v>
      </c>
    </row>
    <row r="184" s="2" customFormat="1" ht="16.5" customHeight="1">
      <c r="A184" s="35"/>
      <c r="B184" s="36"/>
      <c r="C184" s="255" t="s">
        <v>357</v>
      </c>
      <c r="D184" s="255" t="s">
        <v>184</v>
      </c>
      <c r="E184" s="256" t="s">
        <v>570</v>
      </c>
      <c r="F184" s="257" t="s">
        <v>571</v>
      </c>
      <c r="G184" s="258" t="s">
        <v>181</v>
      </c>
      <c r="H184" s="259">
        <v>1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44</v>
      </c>
      <c r="O184" s="88"/>
      <c r="P184" s="251">
        <f>O184*H184</f>
        <v>0</v>
      </c>
      <c r="Q184" s="251">
        <v>0.0060000000000000001</v>
      </c>
      <c r="R184" s="251">
        <f>Q184*H184</f>
        <v>0.0060000000000000001</v>
      </c>
      <c r="S184" s="251">
        <v>0</v>
      </c>
      <c r="T184" s="25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3" t="s">
        <v>252</v>
      </c>
      <c r="AT184" s="253" t="s">
        <v>184</v>
      </c>
      <c r="AU184" s="253" t="s">
        <v>94</v>
      </c>
      <c r="AY184" s="14" t="s">
        <v>144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4" t="s">
        <v>94</v>
      </c>
      <c r="BK184" s="254">
        <f>ROUND(I184*H184,2)</f>
        <v>0</v>
      </c>
      <c r="BL184" s="14" t="s">
        <v>213</v>
      </c>
      <c r="BM184" s="253" t="s">
        <v>572</v>
      </c>
    </row>
    <row r="185" s="2" customFormat="1" ht="16.5" customHeight="1">
      <c r="A185" s="35"/>
      <c r="B185" s="36"/>
      <c r="C185" s="241" t="s">
        <v>361</v>
      </c>
      <c r="D185" s="241" t="s">
        <v>146</v>
      </c>
      <c r="E185" s="242" t="s">
        <v>573</v>
      </c>
      <c r="F185" s="243" t="s">
        <v>574</v>
      </c>
      <c r="G185" s="244" t="s">
        <v>181</v>
      </c>
      <c r="H185" s="245">
        <v>1</v>
      </c>
      <c r="I185" s="246"/>
      <c r="J185" s="247">
        <f>ROUND(I185*H185,2)</f>
        <v>0</v>
      </c>
      <c r="K185" s="248"/>
      <c r="L185" s="41"/>
      <c r="M185" s="249" t="s">
        <v>1</v>
      </c>
      <c r="N185" s="250" t="s">
        <v>44</v>
      </c>
      <c r="O185" s="88"/>
      <c r="P185" s="251">
        <f>O185*H185</f>
        <v>0</v>
      </c>
      <c r="Q185" s="251">
        <v>3.0000000000000001E-05</v>
      </c>
      <c r="R185" s="251">
        <f>Q185*H185</f>
        <v>3.0000000000000001E-05</v>
      </c>
      <c r="S185" s="251">
        <v>0</v>
      </c>
      <c r="T185" s="25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3" t="s">
        <v>213</v>
      </c>
      <c r="AT185" s="253" t="s">
        <v>146</v>
      </c>
      <c r="AU185" s="253" t="s">
        <v>94</v>
      </c>
      <c r="AY185" s="14" t="s">
        <v>144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4" t="s">
        <v>94</v>
      </c>
      <c r="BK185" s="254">
        <f>ROUND(I185*H185,2)</f>
        <v>0</v>
      </c>
      <c r="BL185" s="14" t="s">
        <v>213</v>
      </c>
      <c r="BM185" s="253" t="s">
        <v>575</v>
      </c>
    </row>
    <row r="186" s="12" customFormat="1" ht="22.8" customHeight="1">
      <c r="A186" s="12"/>
      <c r="B186" s="225"/>
      <c r="C186" s="226"/>
      <c r="D186" s="227" t="s">
        <v>77</v>
      </c>
      <c r="E186" s="239" t="s">
        <v>576</v>
      </c>
      <c r="F186" s="239" t="s">
        <v>577</v>
      </c>
      <c r="G186" s="226"/>
      <c r="H186" s="226"/>
      <c r="I186" s="229"/>
      <c r="J186" s="240">
        <f>BK186</f>
        <v>0</v>
      </c>
      <c r="K186" s="226"/>
      <c r="L186" s="231"/>
      <c r="M186" s="232"/>
      <c r="N186" s="233"/>
      <c r="O186" s="233"/>
      <c r="P186" s="234">
        <f>SUM(P187:P206)</f>
        <v>0</v>
      </c>
      <c r="Q186" s="233"/>
      <c r="R186" s="234">
        <f>SUM(R187:R206)</f>
        <v>0.020160000000000001</v>
      </c>
      <c r="S186" s="233"/>
      <c r="T186" s="235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6" t="s">
        <v>94</v>
      </c>
      <c r="AT186" s="237" t="s">
        <v>77</v>
      </c>
      <c r="AU186" s="237" t="s">
        <v>86</v>
      </c>
      <c r="AY186" s="236" t="s">
        <v>144</v>
      </c>
      <c r="BK186" s="238">
        <f>SUM(BK187:BK206)</f>
        <v>0</v>
      </c>
    </row>
    <row r="187" s="2" customFormat="1" ht="21.75" customHeight="1">
      <c r="A187" s="35"/>
      <c r="B187" s="36"/>
      <c r="C187" s="241" t="s">
        <v>365</v>
      </c>
      <c r="D187" s="241" t="s">
        <v>146</v>
      </c>
      <c r="E187" s="242" t="s">
        <v>578</v>
      </c>
      <c r="F187" s="243" t="s">
        <v>579</v>
      </c>
      <c r="G187" s="244" t="s">
        <v>163</v>
      </c>
      <c r="H187" s="245">
        <v>2</v>
      </c>
      <c r="I187" s="246"/>
      <c r="J187" s="247">
        <f>ROUND(I187*H187,2)</f>
        <v>0</v>
      </c>
      <c r="K187" s="248"/>
      <c r="L187" s="41"/>
      <c r="M187" s="249" t="s">
        <v>1</v>
      </c>
      <c r="N187" s="250" t="s">
        <v>44</v>
      </c>
      <c r="O187" s="88"/>
      <c r="P187" s="251">
        <f>O187*H187</f>
        <v>0</v>
      </c>
      <c r="Q187" s="251">
        <v>0.0090200000000000002</v>
      </c>
      <c r="R187" s="251">
        <f>Q187*H187</f>
        <v>0.01804</v>
      </c>
      <c r="S187" s="251">
        <v>0</v>
      </c>
      <c r="T187" s="25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3" t="s">
        <v>213</v>
      </c>
      <c r="AT187" s="253" t="s">
        <v>146</v>
      </c>
      <c r="AU187" s="253" t="s">
        <v>94</v>
      </c>
      <c r="AY187" s="14" t="s">
        <v>144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4" t="s">
        <v>94</v>
      </c>
      <c r="BK187" s="254">
        <f>ROUND(I187*H187,2)</f>
        <v>0</v>
      </c>
      <c r="BL187" s="14" t="s">
        <v>213</v>
      </c>
      <c r="BM187" s="253" t="s">
        <v>580</v>
      </c>
    </row>
    <row r="188" s="2" customFormat="1" ht="16.5" customHeight="1">
      <c r="A188" s="35"/>
      <c r="B188" s="36"/>
      <c r="C188" s="241" t="s">
        <v>369</v>
      </c>
      <c r="D188" s="241" t="s">
        <v>146</v>
      </c>
      <c r="E188" s="242" t="s">
        <v>581</v>
      </c>
      <c r="F188" s="243" t="s">
        <v>582</v>
      </c>
      <c r="G188" s="244" t="s">
        <v>204</v>
      </c>
      <c r="H188" s="245">
        <v>4</v>
      </c>
      <c r="I188" s="246"/>
      <c r="J188" s="247">
        <f>ROUND(I188*H188,2)</f>
        <v>0</v>
      </c>
      <c r="K188" s="248"/>
      <c r="L188" s="41"/>
      <c r="M188" s="249" t="s">
        <v>1</v>
      </c>
      <c r="N188" s="250" t="s">
        <v>44</v>
      </c>
      <c r="O188" s="88"/>
      <c r="P188" s="251">
        <f>O188*H188</f>
        <v>0</v>
      </c>
      <c r="Q188" s="251">
        <v>0.00052999999999999998</v>
      </c>
      <c r="R188" s="251">
        <f>Q188*H188</f>
        <v>0.0021199999999999999</v>
      </c>
      <c r="S188" s="251">
        <v>0</v>
      </c>
      <c r="T188" s="25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3" t="s">
        <v>583</v>
      </c>
      <c r="AT188" s="253" t="s">
        <v>146</v>
      </c>
      <c r="AU188" s="253" t="s">
        <v>94</v>
      </c>
      <c r="AY188" s="14" t="s">
        <v>144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4" t="s">
        <v>94</v>
      </c>
      <c r="BK188" s="254">
        <f>ROUND(I188*H188,2)</f>
        <v>0</v>
      </c>
      <c r="BL188" s="14" t="s">
        <v>583</v>
      </c>
      <c r="BM188" s="253" t="s">
        <v>584</v>
      </c>
    </row>
    <row r="189" s="2" customFormat="1" ht="44.25" customHeight="1">
      <c r="A189" s="35"/>
      <c r="B189" s="36"/>
      <c r="C189" s="255" t="s">
        <v>373</v>
      </c>
      <c r="D189" s="255" t="s">
        <v>184</v>
      </c>
      <c r="E189" s="256" t="s">
        <v>585</v>
      </c>
      <c r="F189" s="257" t="s">
        <v>586</v>
      </c>
      <c r="G189" s="258" t="s">
        <v>181</v>
      </c>
      <c r="H189" s="259">
        <v>2</v>
      </c>
      <c r="I189" s="260"/>
      <c r="J189" s="261">
        <f>ROUND(I189*H189,2)</f>
        <v>0</v>
      </c>
      <c r="K189" s="262"/>
      <c r="L189" s="263"/>
      <c r="M189" s="264" t="s">
        <v>1</v>
      </c>
      <c r="N189" s="265" t="s">
        <v>44</v>
      </c>
      <c r="O189" s="88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3" t="s">
        <v>587</v>
      </c>
      <c r="AT189" s="253" t="s">
        <v>184</v>
      </c>
      <c r="AU189" s="253" t="s">
        <v>94</v>
      </c>
      <c r="AY189" s="14" t="s">
        <v>144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4" t="s">
        <v>94</v>
      </c>
      <c r="BK189" s="254">
        <f>ROUND(I189*H189,2)</f>
        <v>0</v>
      </c>
      <c r="BL189" s="14" t="s">
        <v>587</v>
      </c>
      <c r="BM189" s="253" t="s">
        <v>588</v>
      </c>
    </row>
    <row r="190" s="2" customFormat="1" ht="21.75" customHeight="1">
      <c r="A190" s="35"/>
      <c r="B190" s="36"/>
      <c r="C190" s="255" t="s">
        <v>379</v>
      </c>
      <c r="D190" s="255" t="s">
        <v>184</v>
      </c>
      <c r="E190" s="256" t="s">
        <v>589</v>
      </c>
      <c r="F190" s="257" t="s">
        <v>590</v>
      </c>
      <c r="G190" s="258" t="s">
        <v>181</v>
      </c>
      <c r="H190" s="259">
        <v>2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44</v>
      </c>
      <c r="O190" s="88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3" t="s">
        <v>587</v>
      </c>
      <c r="AT190" s="253" t="s">
        <v>184</v>
      </c>
      <c r="AU190" s="253" t="s">
        <v>94</v>
      </c>
      <c r="AY190" s="14" t="s">
        <v>144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4" t="s">
        <v>94</v>
      </c>
      <c r="BK190" s="254">
        <f>ROUND(I190*H190,2)</f>
        <v>0</v>
      </c>
      <c r="BL190" s="14" t="s">
        <v>587</v>
      </c>
      <c r="BM190" s="253" t="s">
        <v>591</v>
      </c>
    </row>
    <row r="191" s="2" customFormat="1" ht="21.75" customHeight="1">
      <c r="A191" s="35"/>
      <c r="B191" s="36"/>
      <c r="C191" s="255" t="s">
        <v>383</v>
      </c>
      <c r="D191" s="255" t="s">
        <v>184</v>
      </c>
      <c r="E191" s="256" t="s">
        <v>592</v>
      </c>
      <c r="F191" s="257" t="s">
        <v>593</v>
      </c>
      <c r="G191" s="258" t="s">
        <v>181</v>
      </c>
      <c r="H191" s="259">
        <v>2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44</v>
      </c>
      <c r="O191" s="88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3" t="s">
        <v>587</v>
      </c>
      <c r="AT191" s="253" t="s">
        <v>184</v>
      </c>
      <c r="AU191" s="253" t="s">
        <v>94</v>
      </c>
      <c r="AY191" s="14" t="s">
        <v>144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4" t="s">
        <v>94</v>
      </c>
      <c r="BK191" s="254">
        <f>ROUND(I191*H191,2)</f>
        <v>0</v>
      </c>
      <c r="BL191" s="14" t="s">
        <v>587</v>
      </c>
      <c r="BM191" s="253" t="s">
        <v>594</v>
      </c>
    </row>
    <row r="192" s="2" customFormat="1" ht="21.75" customHeight="1">
      <c r="A192" s="35"/>
      <c r="B192" s="36"/>
      <c r="C192" s="255" t="s">
        <v>387</v>
      </c>
      <c r="D192" s="255" t="s">
        <v>184</v>
      </c>
      <c r="E192" s="256" t="s">
        <v>595</v>
      </c>
      <c r="F192" s="257" t="s">
        <v>596</v>
      </c>
      <c r="G192" s="258" t="s">
        <v>181</v>
      </c>
      <c r="H192" s="259">
        <v>2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44</v>
      </c>
      <c r="O192" s="88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3" t="s">
        <v>587</v>
      </c>
      <c r="AT192" s="253" t="s">
        <v>184</v>
      </c>
      <c r="AU192" s="253" t="s">
        <v>94</v>
      </c>
      <c r="AY192" s="14" t="s">
        <v>144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4" t="s">
        <v>94</v>
      </c>
      <c r="BK192" s="254">
        <f>ROUND(I192*H192,2)</f>
        <v>0</v>
      </c>
      <c r="BL192" s="14" t="s">
        <v>587</v>
      </c>
      <c r="BM192" s="253" t="s">
        <v>597</v>
      </c>
    </row>
    <row r="193" s="2" customFormat="1" ht="44.25" customHeight="1">
      <c r="A193" s="35"/>
      <c r="B193" s="36"/>
      <c r="C193" s="241" t="s">
        <v>391</v>
      </c>
      <c r="D193" s="241" t="s">
        <v>146</v>
      </c>
      <c r="E193" s="242" t="s">
        <v>598</v>
      </c>
      <c r="F193" s="243" t="s">
        <v>599</v>
      </c>
      <c r="G193" s="244" t="s">
        <v>163</v>
      </c>
      <c r="H193" s="245">
        <v>1</v>
      </c>
      <c r="I193" s="246"/>
      <c r="J193" s="247">
        <f>ROUND(I193*H193,2)</f>
        <v>0</v>
      </c>
      <c r="K193" s="248"/>
      <c r="L193" s="41"/>
      <c r="M193" s="249" t="s">
        <v>1</v>
      </c>
      <c r="N193" s="250" t="s">
        <v>44</v>
      </c>
      <c r="O193" s="88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3" t="s">
        <v>583</v>
      </c>
      <c r="AT193" s="253" t="s">
        <v>146</v>
      </c>
      <c r="AU193" s="253" t="s">
        <v>94</v>
      </c>
      <c r="AY193" s="14" t="s">
        <v>144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4" t="s">
        <v>94</v>
      </c>
      <c r="BK193" s="254">
        <f>ROUND(I193*H193,2)</f>
        <v>0</v>
      </c>
      <c r="BL193" s="14" t="s">
        <v>583</v>
      </c>
      <c r="BM193" s="253" t="s">
        <v>600</v>
      </c>
    </row>
    <row r="194" s="2" customFormat="1" ht="33" customHeight="1">
      <c r="A194" s="35"/>
      <c r="B194" s="36"/>
      <c r="C194" s="241" t="s">
        <v>395</v>
      </c>
      <c r="D194" s="241" t="s">
        <v>146</v>
      </c>
      <c r="E194" s="242" t="s">
        <v>601</v>
      </c>
      <c r="F194" s="243" t="s">
        <v>602</v>
      </c>
      <c r="G194" s="244" t="s">
        <v>163</v>
      </c>
      <c r="H194" s="245">
        <v>1</v>
      </c>
      <c r="I194" s="246"/>
      <c r="J194" s="247">
        <f>ROUND(I194*H194,2)</f>
        <v>0</v>
      </c>
      <c r="K194" s="248"/>
      <c r="L194" s="41"/>
      <c r="M194" s="249" t="s">
        <v>1</v>
      </c>
      <c r="N194" s="250" t="s">
        <v>44</v>
      </c>
      <c r="O194" s="88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3" t="s">
        <v>583</v>
      </c>
      <c r="AT194" s="253" t="s">
        <v>146</v>
      </c>
      <c r="AU194" s="253" t="s">
        <v>94</v>
      </c>
      <c r="AY194" s="14" t="s">
        <v>144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4" t="s">
        <v>94</v>
      </c>
      <c r="BK194" s="254">
        <f>ROUND(I194*H194,2)</f>
        <v>0</v>
      </c>
      <c r="BL194" s="14" t="s">
        <v>583</v>
      </c>
      <c r="BM194" s="253" t="s">
        <v>603</v>
      </c>
    </row>
    <row r="195" s="2" customFormat="1" ht="33" customHeight="1">
      <c r="A195" s="35"/>
      <c r="B195" s="36"/>
      <c r="C195" s="255" t="s">
        <v>401</v>
      </c>
      <c r="D195" s="255" t="s">
        <v>184</v>
      </c>
      <c r="E195" s="256" t="s">
        <v>604</v>
      </c>
      <c r="F195" s="257" t="s">
        <v>605</v>
      </c>
      <c r="G195" s="258" t="s">
        <v>163</v>
      </c>
      <c r="H195" s="259">
        <v>1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44</v>
      </c>
      <c r="O195" s="88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3" t="s">
        <v>606</v>
      </c>
      <c r="AT195" s="253" t="s">
        <v>184</v>
      </c>
      <c r="AU195" s="253" t="s">
        <v>94</v>
      </c>
      <c r="AY195" s="14" t="s">
        <v>144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4" t="s">
        <v>94</v>
      </c>
      <c r="BK195" s="254">
        <f>ROUND(I195*H195,2)</f>
        <v>0</v>
      </c>
      <c r="BL195" s="14" t="s">
        <v>583</v>
      </c>
      <c r="BM195" s="253" t="s">
        <v>607</v>
      </c>
    </row>
    <row r="196" s="2" customFormat="1">
      <c r="A196" s="35"/>
      <c r="B196" s="36"/>
      <c r="C196" s="37"/>
      <c r="D196" s="271" t="s">
        <v>608</v>
      </c>
      <c r="E196" s="37"/>
      <c r="F196" s="272" t="s">
        <v>609</v>
      </c>
      <c r="G196" s="37"/>
      <c r="H196" s="37"/>
      <c r="I196" s="151"/>
      <c r="J196" s="37"/>
      <c r="K196" s="37"/>
      <c r="L196" s="41"/>
      <c r="M196" s="273"/>
      <c r="N196" s="27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608</v>
      </c>
      <c r="AU196" s="14" t="s">
        <v>94</v>
      </c>
    </row>
    <row r="197" s="2" customFormat="1" ht="33" customHeight="1">
      <c r="A197" s="35"/>
      <c r="B197" s="36"/>
      <c r="C197" s="255" t="s">
        <v>405</v>
      </c>
      <c r="D197" s="255" t="s">
        <v>184</v>
      </c>
      <c r="E197" s="256" t="s">
        <v>610</v>
      </c>
      <c r="F197" s="257" t="s">
        <v>611</v>
      </c>
      <c r="G197" s="258" t="s">
        <v>163</v>
      </c>
      <c r="H197" s="259">
        <v>8</v>
      </c>
      <c r="I197" s="260"/>
      <c r="J197" s="261">
        <f>ROUND(I197*H197,2)</f>
        <v>0</v>
      </c>
      <c r="K197" s="262"/>
      <c r="L197" s="263"/>
      <c r="M197" s="264" t="s">
        <v>1</v>
      </c>
      <c r="N197" s="265" t="s">
        <v>44</v>
      </c>
      <c r="O197" s="88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3" t="s">
        <v>606</v>
      </c>
      <c r="AT197" s="253" t="s">
        <v>184</v>
      </c>
      <c r="AU197" s="253" t="s">
        <v>94</v>
      </c>
      <c r="AY197" s="14" t="s">
        <v>144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4" t="s">
        <v>94</v>
      </c>
      <c r="BK197" s="254">
        <f>ROUND(I197*H197,2)</f>
        <v>0</v>
      </c>
      <c r="BL197" s="14" t="s">
        <v>583</v>
      </c>
      <c r="BM197" s="253" t="s">
        <v>612</v>
      </c>
    </row>
    <row r="198" s="2" customFormat="1" ht="16.5" customHeight="1">
      <c r="A198" s="35"/>
      <c r="B198" s="36"/>
      <c r="C198" s="241" t="s">
        <v>409</v>
      </c>
      <c r="D198" s="241" t="s">
        <v>146</v>
      </c>
      <c r="E198" s="242" t="s">
        <v>613</v>
      </c>
      <c r="F198" s="243" t="s">
        <v>614</v>
      </c>
      <c r="G198" s="244" t="s">
        <v>181</v>
      </c>
      <c r="H198" s="245">
        <v>2</v>
      </c>
      <c r="I198" s="246"/>
      <c r="J198" s="247">
        <f>ROUND(I198*H198,2)</f>
        <v>0</v>
      </c>
      <c r="K198" s="248"/>
      <c r="L198" s="41"/>
      <c r="M198" s="249" t="s">
        <v>1</v>
      </c>
      <c r="N198" s="250" t="s">
        <v>44</v>
      </c>
      <c r="O198" s="88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3" t="s">
        <v>583</v>
      </c>
      <c r="AT198" s="253" t="s">
        <v>146</v>
      </c>
      <c r="AU198" s="253" t="s">
        <v>94</v>
      </c>
      <c r="AY198" s="14" t="s">
        <v>144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4" t="s">
        <v>94</v>
      </c>
      <c r="BK198" s="254">
        <f>ROUND(I198*H198,2)</f>
        <v>0</v>
      </c>
      <c r="BL198" s="14" t="s">
        <v>583</v>
      </c>
      <c r="BM198" s="253" t="s">
        <v>615</v>
      </c>
    </row>
    <row r="199" s="2" customFormat="1" ht="16.5" customHeight="1">
      <c r="A199" s="35"/>
      <c r="B199" s="36"/>
      <c r="C199" s="241" t="s">
        <v>413</v>
      </c>
      <c r="D199" s="241" t="s">
        <v>146</v>
      </c>
      <c r="E199" s="242" t="s">
        <v>616</v>
      </c>
      <c r="F199" s="243" t="s">
        <v>617</v>
      </c>
      <c r="G199" s="244" t="s">
        <v>181</v>
      </c>
      <c r="H199" s="245">
        <v>1</v>
      </c>
      <c r="I199" s="246"/>
      <c r="J199" s="247">
        <f>ROUND(I199*H199,2)</f>
        <v>0</v>
      </c>
      <c r="K199" s="248"/>
      <c r="L199" s="41"/>
      <c r="M199" s="249" t="s">
        <v>1</v>
      </c>
      <c r="N199" s="250" t="s">
        <v>44</v>
      </c>
      <c r="O199" s="88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3" t="s">
        <v>583</v>
      </c>
      <c r="AT199" s="253" t="s">
        <v>146</v>
      </c>
      <c r="AU199" s="253" t="s">
        <v>94</v>
      </c>
      <c r="AY199" s="14" t="s">
        <v>144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4" t="s">
        <v>94</v>
      </c>
      <c r="BK199" s="254">
        <f>ROUND(I199*H199,2)</f>
        <v>0</v>
      </c>
      <c r="BL199" s="14" t="s">
        <v>583</v>
      </c>
      <c r="BM199" s="253" t="s">
        <v>618</v>
      </c>
    </row>
    <row r="200" s="2" customFormat="1" ht="16.5" customHeight="1">
      <c r="A200" s="35"/>
      <c r="B200" s="36"/>
      <c r="C200" s="241" t="s">
        <v>419</v>
      </c>
      <c r="D200" s="241" t="s">
        <v>146</v>
      </c>
      <c r="E200" s="242" t="s">
        <v>619</v>
      </c>
      <c r="F200" s="243" t="s">
        <v>620</v>
      </c>
      <c r="G200" s="244" t="s">
        <v>181</v>
      </c>
      <c r="H200" s="245">
        <v>1</v>
      </c>
      <c r="I200" s="246"/>
      <c r="J200" s="247">
        <f>ROUND(I200*H200,2)</f>
        <v>0</v>
      </c>
      <c r="K200" s="248"/>
      <c r="L200" s="41"/>
      <c r="M200" s="249" t="s">
        <v>1</v>
      </c>
      <c r="N200" s="250" t="s">
        <v>44</v>
      </c>
      <c r="O200" s="88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3" t="s">
        <v>583</v>
      </c>
      <c r="AT200" s="253" t="s">
        <v>146</v>
      </c>
      <c r="AU200" s="253" t="s">
        <v>94</v>
      </c>
      <c r="AY200" s="14" t="s">
        <v>144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4" t="s">
        <v>94</v>
      </c>
      <c r="BK200" s="254">
        <f>ROUND(I200*H200,2)</f>
        <v>0</v>
      </c>
      <c r="BL200" s="14" t="s">
        <v>583</v>
      </c>
      <c r="BM200" s="253" t="s">
        <v>621</v>
      </c>
    </row>
    <row r="201" s="2" customFormat="1" ht="21.75" customHeight="1">
      <c r="A201" s="35"/>
      <c r="B201" s="36"/>
      <c r="C201" s="241" t="s">
        <v>423</v>
      </c>
      <c r="D201" s="241" t="s">
        <v>146</v>
      </c>
      <c r="E201" s="242" t="s">
        <v>622</v>
      </c>
      <c r="F201" s="243" t="s">
        <v>623</v>
      </c>
      <c r="G201" s="244" t="s">
        <v>181</v>
      </c>
      <c r="H201" s="245">
        <v>1</v>
      </c>
      <c r="I201" s="246"/>
      <c r="J201" s="247">
        <f>ROUND(I201*H201,2)</f>
        <v>0</v>
      </c>
      <c r="K201" s="248"/>
      <c r="L201" s="41"/>
      <c r="M201" s="249" t="s">
        <v>1</v>
      </c>
      <c r="N201" s="250" t="s">
        <v>44</v>
      </c>
      <c r="O201" s="88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3" t="s">
        <v>583</v>
      </c>
      <c r="AT201" s="253" t="s">
        <v>146</v>
      </c>
      <c r="AU201" s="253" t="s">
        <v>94</v>
      </c>
      <c r="AY201" s="14" t="s">
        <v>144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4" t="s">
        <v>94</v>
      </c>
      <c r="BK201" s="254">
        <f>ROUND(I201*H201,2)</f>
        <v>0</v>
      </c>
      <c r="BL201" s="14" t="s">
        <v>583</v>
      </c>
      <c r="BM201" s="253" t="s">
        <v>624</v>
      </c>
    </row>
    <row r="202" s="2" customFormat="1" ht="21.75" customHeight="1">
      <c r="A202" s="35"/>
      <c r="B202" s="36"/>
      <c r="C202" s="241" t="s">
        <v>625</v>
      </c>
      <c r="D202" s="241" t="s">
        <v>146</v>
      </c>
      <c r="E202" s="242" t="s">
        <v>626</v>
      </c>
      <c r="F202" s="243" t="s">
        <v>627</v>
      </c>
      <c r="G202" s="244" t="s">
        <v>181</v>
      </c>
      <c r="H202" s="245">
        <v>1</v>
      </c>
      <c r="I202" s="246"/>
      <c r="J202" s="247">
        <f>ROUND(I202*H202,2)</f>
        <v>0</v>
      </c>
      <c r="K202" s="248"/>
      <c r="L202" s="41"/>
      <c r="M202" s="249" t="s">
        <v>1</v>
      </c>
      <c r="N202" s="250" t="s">
        <v>44</v>
      </c>
      <c r="O202" s="88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3" t="s">
        <v>583</v>
      </c>
      <c r="AT202" s="253" t="s">
        <v>146</v>
      </c>
      <c r="AU202" s="253" t="s">
        <v>94</v>
      </c>
      <c r="AY202" s="14" t="s">
        <v>144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4" t="s">
        <v>94</v>
      </c>
      <c r="BK202" s="254">
        <f>ROUND(I202*H202,2)</f>
        <v>0</v>
      </c>
      <c r="BL202" s="14" t="s">
        <v>583</v>
      </c>
      <c r="BM202" s="253" t="s">
        <v>628</v>
      </c>
    </row>
    <row r="203" s="2" customFormat="1" ht="33" customHeight="1">
      <c r="A203" s="35"/>
      <c r="B203" s="36"/>
      <c r="C203" s="241" t="s">
        <v>583</v>
      </c>
      <c r="D203" s="241" t="s">
        <v>146</v>
      </c>
      <c r="E203" s="242" t="s">
        <v>629</v>
      </c>
      <c r="F203" s="243" t="s">
        <v>630</v>
      </c>
      <c r="G203" s="244" t="s">
        <v>181</v>
      </c>
      <c r="H203" s="245">
        <v>1</v>
      </c>
      <c r="I203" s="246"/>
      <c r="J203" s="247">
        <f>ROUND(I203*H203,2)</f>
        <v>0</v>
      </c>
      <c r="K203" s="248"/>
      <c r="L203" s="41"/>
      <c r="M203" s="249" t="s">
        <v>1</v>
      </c>
      <c r="N203" s="250" t="s">
        <v>44</v>
      </c>
      <c r="O203" s="88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3" t="s">
        <v>583</v>
      </c>
      <c r="AT203" s="253" t="s">
        <v>146</v>
      </c>
      <c r="AU203" s="253" t="s">
        <v>94</v>
      </c>
      <c r="AY203" s="14" t="s">
        <v>144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4" t="s">
        <v>94</v>
      </c>
      <c r="BK203" s="254">
        <f>ROUND(I203*H203,2)</f>
        <v>0</v>
      </c>
      <c r="BL203" s="14" t="s">
        <v>583</v>
      </c>
      <c r="BM203" s="253" t="s">
        <v>631</v>
      </c>
    </row>
    <row r="204" s="2" customFormat="1" ht="55.5" customHeight="1">
      <c r="A204" s="35"/>
      <c r="B204" s="36"/>
      <c r="C204" s="241" t="s">
        <v>632</v>
      </c>
      <c r="D204" s="241" t="s">
        <v>146</v>
      </c>
      <c r="E204" s="242" t="s">
        <v>633</v>
      </c>
      <c r="F204" s="243" t="s">
        <v>634</v>
      </c>
      <c r="G204" s="244" t="s">
        <v>181</v>
      </c>
      <c r="H204" s="245">
        <v>1</v>
      </c>
      <c r="I204" s="246"/>
      <c r="J204" s="247">
        <f>ROUND(I204*H204,2)</f>
        <v>0</v>
      </c>
      <c r="K204" s="248"/>
      <c r="L204" s="41"/>
      <c r="M204" s="249" t="s">
        <v>1</v>
      </c>
      <c r="N204" s="250" t="s">
        <v>44</v>
      </c>
      <c r="O204" s="88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3" t="s">
        <v>583</v>
      </c>
      <c r="AT204" s="253" t="s">
        <v>146</v>
      </c>
      <c r="AU204" s="253" t="s">
        <v>94</v>
      </c>
      <c r="AY204" s="14" t="s">
        <v>144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4" t="s">
        <v>94</v>
      </c>
      <c r="BK204" s="254">
        <f>ROUND(I204*H204,2)</f>
        <v>0</v>
      </c>
      <c r="BL204" s="14" t="s">
        <v>583</v>
      </c>
      <c r="BM204" s="253" t="s">
        <v>635</v>
      </c>
    </row>
    <row r="205" s="2" customFormat="1" ht="16.5" customHeight="1">
      <c r="A205" s="35"/>
      <c r="B205" s="36"/>
      <c r="C205" s="241" t="s">
        <v>636</v>
      </c>
      <c r="D205" s="241" t="s">
        <v>146</v>
      </c>
      <c r="E205" s="242" t="s">
        <v>637</v>
      </c>
      <c r="F205" s="243" t="s">
        <v>638</v>
      </c>
      <c r="G205" s="244" t="s">
        <v>181</v>
      </c>
      <c r="H205" s="245">
        <v>1</v>
      </c>
      <c r="I205" s="246"/>
      <c r="J205" s="247">
        <f>ROUND(I205*H205,2)</f>
        <v>0</v>
      </c>
      <c r="K205" s="248"/>
      <c r="L205" s="41"/>
      <c r="M205" s="249" t="s">
        <v>1</v>
      </c>
      <c r="N205" s="250" t="s">
        <v>44</v>
      </c>
      <c r="O205" s="88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3" t="s">
        <v>583</v>
      </c>
      <c r="AT205" s="253" t="s">
        <v>146</v>
      </c>
      <c r="AU205" s="253" t="s">
        <v>94</v>
      </c>
      <c r="AY205" s="14" t="s">
        <v>144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4" t="s">
        <v>94</v>
      </c>
      <c r="BK205" s="254">
        <f>ROUND(I205*H205,2)</f>
        <v>0</v>
      </c>
      <c r="BL205" s="14" t="s">
        <v>583</v>
      </c>
      <c r="BM205" s="253" t="s">
        <v>639</v>
      </c>
    </row>
    <row r="206" s="2" customFormat="1" ht="16.5" customHeight="1">
      <c r="A206" s="35"/>
      <c r="B206" s="36"/>
      <c r="C206" s="241" t="s">
        <v>640</v>
      </c>
      <c r="D206" s="241" t="s">
        <v>146</v>
      </c>
      <c r="E206" s="242" t="s">
        <v>641</v>
      </c>
      <c r="F206" s="243" t="s">
        <v>642</v>
      </c>
      <c r="G206" s="244" t="s">
        <v>226</v>
      </c>
      <c r="H206" s="245">
        <v>1.6000000000000001</v>
      </c>
      <c r="I206" s="246"/>
      <c r="J206" s="247">
        <f>ROUND(I206*H206,2)</f>
        <v>0</v>
      </c>
      <c r="K206" s="248"/>
      <c r="L206" s="41"/>
      <c r="M206" s="249" t="s">
        <v>1</v>
      </c>
      <c r="N206" s="250" t="s">
        <v>44</v>
      </c>
      <c r="O206" s="88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3" t="s">
        <v>213</v>
      </c>
      <c r="AT206" s="253" t="s">
        <v>146</v>
      </c>
      <c r="AU206" s="253" t="s">
        <v>94</v>
      </c>
      <c r="AY206" s="14" t="s">
        <v>144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4" t="s">
        <v>94</v>
      </c>
      <c r="BK206" s="254">
        <f>ROUND(I206*H206,2)</f>
        <v>0</v>
      </c>
      <c r="BL206" s="14" t="s">
        <v>213</v>
      </c>
      <c r="BM206" s="253" t="s">
        <v>643</v>
      </c>
    </row>
    <row r="207" s="12" customFormat="1" ht="22.8" customHeight="1">
      <c r="A207" s="12"/>
      <c r="B207" s="225"/>
      <c r="C207" s="226"/>
      <c r="D207" s="227" t="s">
        <v>77</v>
      </c>
      <c r="E207" s="239" t="s">
        <v>644</v>
      </c>
      <c r="F207" s="239" t="s">
        <v>645</v>
      </c>
      <c r="G207" s="226"/>
      <c r="H207" s="226"/>
      <c r="I207" s="229"/>
      <c r="J207" s="240">
        <f>BK207</f>
        <v>0</v>
      </c>
      <c r="K207" s="226"/>
      <c r="L207" s="231"/>
      <c r="M207" s="232"/>
      <c r="N207" s="233"/>
      <c r="O207" s="233"/>
      <c r="P207" s="234">
        <f>SUM(P208:P218)</f>
        <v>0</v>
      </c>
      <c r="Q207" s="233"/>
      <c r="R207" s="234">
        <f>SUM(R208:R218)</f>
        <v>0.49284</v>
      </c>
      <c r="S207" s="233"/>
      <c r="T207" s="235">
        <f>SUM(T208:T218)</f>
        <v>0.112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6" t="s">
        <v>94</v>
      </c>
      <c r="AT207" s="237" t="s">
        <v>77</v>
      </c>
      <c r="AU207" s="237" t="s">
        <v>86</v>
      </c>
      <c r="AY207" s="236" t="s">
        <v>144</v>
      </c>
      <c r="BK207" s="238">
        <f>SUM(BK208:BK218)</f>
        <v>0</v>
      </c>
    </row>
    <row r="208" s="2" customFormat="1" ht="16.5" customHeight="1">
      <c r="A208" s="35"/>
      <c r="B208" s="36"/>
      <c r="C208" s="241" t="s">
        <v>646</v>
      </c>
      <c r="D208" s="241" t="s">
        <v>146</v>
      </c>
      <c r="E208" s="242" t="s">
        <v>647</v>
      </c>
      <c r="F208" s="243" t="s">
        <v>648</v>
      </c>
      <c r="G208" s="244" t="s">
        <v>163</v>
      </c>
      <c r="H208" s="245">
        <v>8</v>
      </c>
      <c r="I208" s="246"/>
      <c r="J208" s="247">
        <f>ROUND(I208*H208,2)</f>
        <v>0</v>
      </c>
      <c r="K208" s="248"/>
      <c r="L208" s="41"/>
      <c r="M208" s="249" t="s">
        <v>1</v>
      </c>
      <c r="N208" s="250" t="s">
        <v>44</v>
      </c>
      <c r="O208" s="88"/>
      <c r="P208" s="251">
        <f>O208*H208</f>
        <v>0</v>
      </c>
      <c r="Q208" s="251">
        <v>0.0011199999999999999</v>
      </c>
      <c r="R208" s="251">
        <f>Q208*H208</f>
        <v>0.0089599999999999992</v>
      </c>
      <c r="S208" s="251">
        <v>0</v>
      </c>
      <c r="T208" s="25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3" t="s">
        <v>213</v>
      </c>
      <c r="AT208" s="253" t="s">
        <v>146</v>
      </c>
      <c r="AU208" s="253" t="s">
        <v>94</v>
      </c>
      <c r="AY208" s="14" t="s">
        <v>144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4" t="s">
        <v>94</v>
      </c>
      <c r="BK208" s="254">
        <f>ROUND(I208*H208,2)</f>
        <v>0</v>
      </c>
      <c r="BL208" s="14" t="s">
        <v>213</v>
      </c>
      <c r="BM208" s="253" t="s">
        <v>649</v>
      </c>
    </row>
    <row r="209" s="2" customFormat="1" ht="21.75" customHeight="1">
      <c r="A209" s="35"/>
      <c r="B209" s="36"/>
      <c r="C209" s="241" t="s">
        <v>650</v>
      </c>
      <c r="D209" s="241" t="s">
        <v>146</v>
      </c>
      <c r="E209" s="242" t="s">
        <v>651</v>
      </c>
      <c r="F209" s="243" t="s">
        <v>652</v>
      </c>
      <c r="G209" s="244" t="s">
        <v>163</v>
      </c>
      <c r="H209" s="245">
        <v>2</v>
      </c>
      <c r="I209" s="246"/>
      <c r="J209" s="247">
        <f>ROUND(I209*H209,2)</f>
        <v>0</v>
      </c>
      <c r="K209" s="248"/>
      <c r="L209" s="41"/>
      <c r="M209" s="249" t="s">
        <v>1</v>
      </c>
      <c r="N209" s="250" t="s">
        <v>44</v>
      </c>
      <c r="O209" s="88"/>
      <c r="P209" s="251">
        <f>O209*H209</f>
        <v>0</v>
      </c>
      <c r="Q209" s="251">
        <v>0.01023</v>
      </c>
      <c r="R209" s="251">
        <f>Q209*H209</f>
        <v>0.020459999999999999</v>
      </c>
      <c r="S209" s="251">
        <v>0</v>
      </c>
      <c r="T209" s="25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3" t="s">
        <v>213</v>
      </c>
      <c r="AT209" s="253" t="s">
        <v>146</v>
      </c>
      <c r="AU209" s="253" t="s">
        <v>94</v>
      </c>
      <c r="AY209" s="14" t="s">
        <v>144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4" t="s">
        <v>94</v>
      </c>
      <c r="BK209" s="254">
        <f>ROUND(I209*H209,2)</f>
        <v>0</v>
      </c>
      <c r="BL209" s="14" t="s">
        <v>213</v>
      </c>
      <c r="BM209" s="253" t="s">
        <v>653</v>
      </c>
    </row>
    <row r="210" s="2" customFormat="1" ht="21.75" customHeight="1">
      <c r="A210" s="35"/>
      <c r="B210" s="36"/>
      <c r="C210" s="255" t="s">
        <v>654</v>
      </c>
      <c r="D210" s="255" t="s">
        <v>184</v>
      </c>
      <c r="E210" s="256" t="s">
        <v>655</v>
      </c>
      <c r="F210" s="257" t="s">
        <v>656</v>
      </c>
      <c r="G210" s="258" t="s">
        <v>181</v>
      </c>
      <c r="H210" s="259">
        <v>2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44</v>
      </c>
      <c r="O210" s="88"/>
      <c r="P210" s="251">
        <f>O210*H210</f>
        <v>0</v>
      </c>
      <c r="Q210" s="251">
        <v>0.19800000000000001</v>
      </c>
      <c r="R210" s="251">
        <f>Q210*H210</f>
        <v>0.39600000000000002</v>
      </c>
      <c r="S210" s="251">
        <v>0</v>
      </c>
      <c r="T210" s="25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3" t="s">
        <v>252</v>
      </c>
      <c r="AT210" s="253" t="s">
        <v>184</v>
      </c>
      <c r="AU210" s="253" t="s">
        <v>94</v>
      </c>
      <c r="AY210" s="14" t="s">
        <v>144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4" t="s">
        <v>94</v>
      </c>
      <c r="BK210" s="254">
        <f>ROUND(I210*H210,2)</f>
        <v>0</v>
      </c>
      <c r="BL210" s="14" t="s">
        <v>213</v>
      </c>
      <c r="BM210" s="253" t="s">
        <v>657</v>
      </c>
    </row>
    <row r="211" s="2" customFormat="1" ht="21.75" customHeight="1">
      <c r="A211" s="35"/>
      <c r="B211" s="36"/>
      <c r="C211" s="241" t="s">
        <v>658</v>
      </c>
      <c r="D211" s="241" t="s">
        <v>146</v>
      </c>
      <c r="E211" s="242" t="s">
        <v>659</v>
      </c>
      <c r="F211" s="243" t="s">
        <v>660</v>
      </c>
      <c r="G211" s="244" t="s">
        <v>163</v>
      </c>
      <c r="H211" s="245">
        <v>1</v>
      </c>
      <c r="I211" s="246"/>
      <c r="J211" s="247">
        <f>ROUND(I211*H211,2)</f>
        <v>0</v>
      </c>
      <c r="K211" s="248"/>
      <c r="L211" s="41"/>
      <c r="M211" s="249" t="s">
        <v>1</v>
      </c>
      <c r="N211" s="250" t="s">
        <v>44</v>
      </c>
      <c r="O211" s="88"/>
      <c r="P211" s="251">
        <f>O211*H211</f>
        <v>0</v>
      </c>
      <c r="Q211" s="251">
        <v>0.01087</v>
      </c>
      <c r="R211" s="251">
        <f>Q211*H211</f>
        <v>0.01087</v>
      </c>
      <c r="S211" s="251">
        <v>0</v>
      </c>
      <c r="T211" s="25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3" t="s">
        <v>213</v>
      </c>
      <c r="AT211" s="253" t="s">
        <v>146</v>
      </c>
      <c r="AU211" s="253" t="s">
        <v>94</v>
      </c>
      <c r="AY211" s="14" t="s">
        <v>144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4" t="s">
        <v>94</v>
      </c>
      <c r="BK211" s="254">
        <f>ROUND(I211*H211,2)</f>
        <v>0</v>
      </c>
      <c r="BL211" s="14" t="s">
        <v>213</v>
      </c>
      <c r="BM211" s="253" t="s">
        <v>661</v>
      </c>
    </row>
    <row r="212" s="2" customFormat="1" ht="33" customHeight="1">
      <c r="A212" s="35"/>
      <c r="B212" s="36"/>
      <c r="C212" s="241" t="s">
        <v>662</v>
      </c>
      <c r="D212" s="241" t="s">
        <v>146</v>
      </c>
      <c r="E212" s="242" t="s">
        <v>663</v>
      </c>
      <c r="F212" s="243" t="s">
        <v>664</v>
      </c>
      <c r="G212" s="244" t="s">
        <v>163</v>
      </c>
      <c r="H212" s="245">
        <v>1</v>
      </c>
      <c r="I212" s="246"/>
      <c r="J212" s="247">
        <f>ROUND(I212*H212,2)</f>
        <v>0</v>
      </c>
      <c r="K212" s="248"/>
      <c r="L212" s="41"/>
      <c r="M212" s="249" t="s">
        <v>1</v>
      </c>
      <c r="N212" s="250" t="s">
        <v>44</v>
      </c>
      <c r="O212" s="88"/>
      <c r="P212" s="251">
        <f>O212*H212</f>
        <v>0</v>
      </c>
      <c r="Q212" s="251">
        <v>0.028369999999999999</v>
      </c>
      <c r="R212" s="251">
        <f>Q212*H212</f>
        <v>0.028369999999999999</v>
      </c>
      <c r="S212" s="251">
        <v>0</v>
      </c>
      <c r="T212" s="25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3" t="s">
        <v>213</v>
      </c>
      <c r="AT212" s="253" t="s">
        <v>146</v>
      </c>
      <c r="AU212" s="253" t="s">
        <v>94</v>
      </c>
      <c r="AY212" s="14" t="s">
        <v>144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4" t="s">
        <v>94</v>
      </c>
      <c r="BK212" s="254">
        <f>ROUND(I212*H212,2)</f>
        <v>0</v>
      </c>
      <c r="BL212" s="14" t="s">
        <v>213</v>
      </c>
      <c r="BM212" s="253" t="s">
        <v>665</v>
      </c>
    </row>
    <row r="213" s="2" customFormat="1" ht="21.75" customHeight="1">
      <c r="A213" s="35"/>
      <c r="B213" s="36"/>
      <c r="C213" s="241" t="s">
        <v>666</v>
      </c>
      <c r="D213" s="241" t="s">
        <v>146</v>
      </c>
      <c r="E213" s="242" t="s">
        <v>667</v>
      </c>
      <c r="F213" s="243" t="s">
        <v>668</v>
      </c>
      <c r="G213" s="244" t="s">
        <v>181</v>
      </c>
      <c r="H213" s="245">
        <v>2</v>
      </c>
      <c r="I213" s="246"/>
      <c r="J213" s="247">
        <f>ROUND(I213*H213,2)</f>
        <v>0</v>
      </c>
      <c r="K213" s="248"/>
      <c r="L213" s="41"/>
      <c r="M213" s="249" t="s">
        <v>1</v>
      </c>
      <c r="N213" s="250" t="s">
        <v>44</v>
      </c>
      <c r="O213" s="88"/>
      <c r="P213" s="251">
        <f>O213*H213</f>
        <v>0</v>
      </c>
      <c r="Q213" s="251">
        <v>0.00068000000000000005</v>
      </c>
      <c r="R213" s="251">
        <f>Q213*H213</f>
        <v>0.0013600000000000001</v>
      </c>
      <c r="S213" s="251">
        <v>0</v>
      </c>
      <c r="T213" s="25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3" t="s">
        <v>213</v>
      </c>
      <c r="AT213" s="253" t="s">
        <v>146</v>
      </c>
      <c r="AU213" s="253" t="s">
        <v>94</v>
      </c>
      <c r="AY213" s="14" t="s">
        <v>144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4" t="s">
        <v>94</v>
      </c>
      <c r="BK213" s="254">
        <f>ROUND(I213*H213,2)</f>
        <v>0</v>
      </c>
      <c r="BL213" s="14" t="s">
        <v>213</v>
      </c>
      <c r="BM213" s="253" t="s">
        <v>669</v>
      </c>
    </row>
    <row r="214" s="2" customFormat="1" ht="21.75" customHeight="1">
      <c r="A214" s="35"/>
      <c r="B214" s="36"/>
      <c r="C214" s="241" t="s">
        <v>670</v>
      </c>
      <c r="D214" s="241" t="s">
        <v>146</v>
      </c>
      <c r="E214" s="242" t="s">
        <v>671</v>
      </c>
      <c r="F214" s="243" t="s">
        <v>672</v>
      </c>
      <c r="G214" s="244" t="s">
        <v>163</v>
      </c>
      <c r="H214" s="245">
        <v>2</v>
      </c>
      <c r="I214" s="246"/>
      <c r="J214" s="247">
        <f>ROUND(I214*H214,2)</f>
        <v>0</v>
      </c>
      <c r="K214" s="248"/>
      <c r="L214" s="41"/>
      <c r="M214" s="249" t="s">
        <v>1</v>
      </c>
      <c r="N214" s="250" t="s">
        <v>44</v>
      </c>
      <c r="O214" s="88"/>
      <c r="P214" s="251">
        <f>O214*H214</f>
        <v>0</v>
      </c>
      <c r="Q214" s="251">
        <v>0.0035400000000000002</v>
      </c>
      <c r="R214" s="251">
        <f>Q214*H214</f>
        <v>0.0070800000000000004</v>
      </c>
      <c r="S214" s="251">
        <v>0</v>
      </c>
      <c r="T214" s="25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3" t="s">
        <v>213</v>
      </c>
      <c r="AT214" s="253" t="s">
        <v>146</v>
      </c>
      <c r="AU214" s="253" t="s">
        <v>94</v>
      </c>
      <c r="AY214" s="14" t="s">
        <v>144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4" t="s">
        <v>94</v>
      </c>
      <c r="BK214" s="254">
        <f>ROUND(I214*H214,2)</f>
        <v>0</v>
      </c>
      <c r="BL214" s="14" t="s">
        <v>213</v>
      </c>
      <c r="BM214" s="253" t="s">
        <v>673</v>
      </c>
    </row>
    <row r="215" s="2" customFormat="1" ht="16.5" customHeight="1">
      <c r="A215" s="35"/>
      <c r="B215" s="36"/>
      <c r="C215" s="255" t="s">
        <v>674</v>
      </c>
      <c r="D215" s="255" t="s">
        <v>184</v>
      </c>
      <c r="E215" s="256" t="s">
        <v>675</v>
      </c>
      <c r="F215" s="257" t="s">
        <v>676</v>
      </c>
      <c r="G215" s="258" t="s">
        <v>181</v>
      </c>
      <c r="H215" s="259">
        <v>1</v>
      </c>
      <c r="I215" s="260"/>
      <c r="J215" s="261">
        <f>ROUND(I215*H215,2)</f>
        <v>0</v>
      </c>
      <c r="K215" s="262"/>
      <c r="L215" s="263"/>
      <c r="M215" s="264" t="s">
        <v>1</v>
      </c>
      <c r="N215" s="265" t="s">
        <v>44</v>
      </c>
      <c r="O215" s="88"/>
      <c r="P215" s="251">
        <f>O215*H215</f>
        <v>0</v>
      </c>
      <c r="Q215" s="251">
        <v>0.0091999999999999998</v>
      </c>
      <c r="R215" s="251">
        <f>Q215*H215</f>
        <v>0.0091999999999999998</v>
      </c>
      <c r="S215" s="251">
        <v>0</v>
      </c>
      <c r="T215" s="25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3" t="s">
        <v>252</v>
      </c>
      <c r="AT215" s="253" t="s">
        <v>184</v>
      </c>
      <c r="AU215" s="253" t="s">
        <v>94</v>
      </c>
      <c r="AY215" s="14" t="s">
        <v>144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4" t="s">
        <v>94</v>
      </c>
      <c r="BK215" s="254">
        <f>ROUND(I215*H215,2)</f>
        <v>0</v>
      </c>
      <c r="BL215" s="14" t="s">
        <v>213</v>
      </c>
      <c r="BM215" s="253" t="s">
        <v>677</v>
      </c>
    </row>
    <row r="216" s="2" customFormat="1" ht="16.5" customHeight="1">
      <c r="A216" s="35"/>
      <c r="B216" s="36"/>
      <c r="C216" s="255" t="s">
        <v>678</v>
      </c>
      <c r="D216" s="255" t="s">
        <v>184</v>
      </c>
      <c r="E216" s="256" t="s">
        <v>679</v>
      </c>
      <c r="F216" s="257" t="s">
        <v>680</v>
      </c>
      <c r="G216" s="258" t="s">
        <v>181</v>
      </c>
      <c r="H216" s="259">
        <v>1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44</v>
      </c>
      <c r="O216" s="88"/>
      <c r="P216" s="251">
        <f>O216*H216</f>
        <v>0</v>
      </c>
      <c r="Q216" s="251">
        <v>0.010500000000000001</v>
      </c>
      <c r="R216" s="251">
        <f>Q216*H216</f>
        <v>0.010500000000000001</v>
      </c>
      <c r="S216" s="251">
        <v>0</v>
      </c>
      <c r="T216" s="25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3" t="s">
        <v>252</v>
      </c>
      <c r="AT216" s="253" t="s">
        <v>184</v>
      </c>
      <c r="AU216" s="253" t="s">
        <v>94</v>
      </c>
      <c r="AY216" s="14" t="s">
        <v>144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4" t="s">
        <v>94</v>
      </c>
      <c r="BK216" s="254">
        <f>ROUND(I216*H216,2)</f>
        <v>0</v>
      </c>
      <c r="BL216" s="14" t="s">
        <v>213</v>
      </c>
      <c r="BM216" s="253" t="s">
        <v>681</v>
      </c>
    </row>
    <row r="217" s="2" customFormat="1" ht="16.5" customHeight="1">
      <c r="A217" s="35"/>
      <c r="B217" s="36"/>
      <c r="C217" s="241" t="s">
        <v>682</v>
      </c>
      <c r="D217" s="241" t="s">
        <v>146</v>
      </c>
      <c r="E217" s="242" t="s">
        <v>683</v>
      </c>
      <c r="F217" s="243" t="s">
        <v>684</v>
      </c>
      <c r="G217" s="244" t="s">
        <v>163</v>
      </c>
      <c r="H217" s="245">
        <v>4</v>
      </c>
      <c r="I217" s="246"/>
      <c r="J217" s="247">
        <f>ROUND(I217*H217,2)</f>
        <v>0</v>
      </c>
      <c r="K217" s="248"/>
      <c r="L217" s="41"/>
      <c r="M217" s="249" t="s">
        <v>1</v>
      </c>
      <c r="N217" s="250" t="s">
        <v>44</v>
      </c>
      <c r="O217" s="88"/>
      <c r="P217" s="251">
        <f>O217*H217</f>
        <v>0</v>
      </c>
      <c r="Q217" s="251">
        <v>1.0000000000000001E-05</v>
      </c>
      <c r="R217" s="251">
        <f>Q217*H217</f>
        <v>4.0000000000000003E-05</v>
      </c>
      <c r="S217" s="251">
        <v>0.028000000000000001</v>
      </c>
      <c r="T217" s="252">
        <f>S217*H217</f>
        <v>0.112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3" t="s">
        <v>213</v>
      </c>
      <c r="AT217" s="253" t="s">
        <v>146</v>
      </c>
      <c r="AU217" s="253" t="s">
        <v>94</v>
      </c>
      <c r="AY217" s="14" t="s">
        <v>144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4" t="s">
        <v>94</v>
      </c>
      <c r="BK217" s="254">
        <f>ROUND(I217*H217,2)</f>
        <v>0</v>
      </c>
      <c r="BL217" s="14" t="s">
        <v>213</v>
      </c>
      <c r="BM217" s="253" t="s">
        <v>685</v>
      </c>
    </row>
    <row r="218" s="2" customFormat="1" ht="16.5" customHeight="1">
      <c r="A218" s="35"/>
      <c r="B218" s="36"/>
      <c r="C218" s="241" t="s">
        <v>686</v>
      </c>
      <c r="D218" s="241" t="s">
        <v>146</v>
      </c>
      <c r="E218" s="242" t="s">
        <v>687</v>
      </c>
      <c r="F218" s="243" t="s">
        <v>688</v>
      </c>
      <c r="G218" s="244" t="s">
        <v>226</v>
      </c>
      <c r="H218" s="245">
        <v>3</v>
      </c>
      <c r="I218" s="246"/>
      <c r="J218" s="247">
        <f>ROUND(I218*H218,2)</f>
        <v>0</v>
      </c>
      <c r="K218" s="248"/>
      <c r="L218" s="41"/>
      <c r="M218" s="249" t="s">
        <v>1</v>
      </c>
      <c r="N218" s="250" t="s">
        <v>44</v>
      </c>
      <c r="O218" s="88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3" t="s">
        <v>213</v>
      </c>
      <c r="AT218" s="253" t="s">
        <v>146</v>
      </c>
      <c r="AU218" s="253" t="s">
        <v>94</v>
      </c>
      <c r="AY218" s="14" t="s">
        <v>144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4" t="s">
        <v>94</v>
      </c>
      <c r="BK218" s="254">
        <f>ROUND(I218*H218,2)</f>
        <v>0</v>
      </c>
      <c r="BL218" s="14" t="s">
        <v>213</v>
      </c>
      <c r="BM218" s="253" t="s">
        <v>689</v>
      </c>
    </row>
    <row r="219" s="12" customFormat="1" ht="22.8" customHeight="1">
      <c r="A219" s="12"/>
      <c r="B219" s="225"/>
      <c r="C219" s="226"/>
      <c r="D219" s="227" t="s">
        <v>77</v>
      </c>
      <c r="E219" s="239" t="s">
        <v>690</v>
      </c>
      <c r="F219" s="239" t="s">
        <v>691</v>
      </c>
      <c r="G219" s="226"/>
      <c r="H219" s="226"/>
      <c r="I219" s="229"/>
      <c r="J219" s="240">
        <f>BK219</f>
        <v>0</v>
      </c>
      <c r="K219" s="226"/>
      <c r="L219" s="231"/>
      <c r="M219" s="232"/>
      <c r="N219" s="233"/>
      <c r="O219" s="233"/>
      <c r="P219" s="234">
        <f>SUM(P220:P236)</f>
        <v>0</v>
      </c>
      <c r="Q219" s="233"/>
      <c r="R219" s="234">
        <f>SUM(R220:R236)</f>
        <v>0.35454999999999998</v>
      </c>
      <c r="S219" s="233"/>
      <c r="T219" s="235">
        <f>SUM(T220:T236)</f>
        <v>0.16820000000000002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6" t="s">
        <v>94</v>
      </c>
      <c r="AT219" s="237" t="s">
        <v>77</v>
      </c>
      <c r="AU219" s="237" t="s">
        <v>86</v>
      </c>
      <c r="AY219" s="236" t="s">
        <v>144</v>
      </c>
      <c r="BK219" s="238">
        <f>SUM(BK220:BK236)</f>
        <v>0</v>
      </c>
    </row>
    <row r="220" s="2" customFormat="1" ht="21.75" customHeight="1">
      <c r="A220" s="35"/>
      <c r="B220" s="36"/>
      <c r="C220" s="241" t="s">
        <v>692</v>
      </c>
      <c r="D220" s="241" t="s">
        <v>146</v>
      </c>
      <c r="E220" s="242" t="s">
        <v>693</v>
      </c>
      <c r="F220" s="243" t="s">
        <v>694</v>
      </c>
      <c r="G220" s="244" t="s">
        <v>204</v>
      </c>
      <c r="H220" s="245">
        <v>1</v>
      </c>
      <c r="I220" s="246"/>
      <c r="J220" s="247">
        <f>ROUND(I220*H220,2)</f>
        <v>0</v>
      </c>
      <c r="K220" s="248"/>
      <c r="L220" s="41"/>
      <c r="M220" s="249" t="s">
        <v>1</v>
      </c>
      <c r="N220" s="250" t="s">
        <v>44</v>
      </c>
      <c r="O220" s="88"/>
      <c r="P220" s="251">
        <f>O220*H220</f>
        <v>0</v>
      </c>
      <c r="Q220" s="251">
        <v>0.00158</v>
      </c>
      <c r="R220" s="251">
        <f>Q220*H220</f>
        <v>0.00158</v>
      </c>
      <c r="S220" s="251">
        <v>0</v>
      </c>
      <c r="T220" s="25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3" t="s">
        <v>213</v>
      </c>
      <c r="AT220" s="253" t="s">
        <v>146</v>
      </c>
      <c r="AU220" s="253" t="s">
        <v>94</v>
      </c>
      <c r="AY220" s="14" t="s">
        <v>144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4" t="s">
        <v>94</v>
      </c>
      <c r="BK220" s="254">
        <f>ROUND(I220*H220,2)</f>
        <v>0</v>
      </c>
      <c r="BL220" s="14" t="s">
        <v>213</v>
      </c>
      <c r="BM220" s="253" t="s">
        <v>695</v>
      </c>
    </row>
    <row r="221" s="2" customFormat="1" ht="21.75" customHeight="1">
      <c r="A221" s="35"/>
      <c r="B221" s="36"/>
      <c r="C221" s="241" t="s">
        <v>696</v>
      </c>
      <c r="D221" s="241" t="s">
        <v>146</v>
      </c>
      <c r="E221" s="242" t="s">
        <v>697</v>
      </c>
      <c r="F221" s="243" t="s">
        <v>698</v>
      </c>
      <c r="G221" s="244" t="s">
        <v>204</v>
      </c>
      <c r="H221" s="245">
        <v>16</v>
      </c>
      <c r="I221" s="246"/>
      <c r="J221" s="247">
        <f>ROUND(I221*H221,2)</f>
        <v>0</v>
      </c>
      <c r="K221" s="248"/>
      <c r="L221" s="41"/>
      <c r="M221" s="249" t="s">
        <v>1</v>
      </c>
      <c r="N221" s="250" t="s">
        <v>44</v>
      </c>
      <c r="O221" s="88"/>
      <c r="P221" s="251">
        <f>O221*H221</f>
        <v>0</v>
      </c>
      <c r="Q221" s="251">
        <v>0.00199</v>
      </c>
      <c r="R221" s="251">
        <f>Q221*H221</f>
        <v>0.03184</v>
      </c>
      <c r="S221" s="251">
        <v>0</v>
      </c>
      <c r="T221" s="25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3" t="s">
        <v>213</v>
      </c>
      <c r="AT221" s="253" t="s">
        <v>146</v>
      </c>
      <c r="AU221" s="253" t="s">
        <v>94</v>
      </c>
      <c r="AY221" s="14" t="s">
        <v>144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4" t="s">
        <v>94</v>
      </c>
      <c r="BK221" s="254">
        <f>ROUND(I221*H221,2)</f>
        <v>0</v>
      </c>
      <c r="BL221" s="14" t="s">
        <v>213</v>
      </c>
      <c r="BM221" s="253" t="s">
        <v>699</v>
      </c>
    </row>
    <row r="222" s="2" customFormat="1" ht="21.75" customHeight="1">
      <c r="A222" s="35"/>
      <c r="B222" s="36"/>
      <c r="C222" s="241" t="s">
        <v>700</v>
      </c>
      <c r="D222" s="241" t="s">
        <v>146</v>
      </c>
      <c r="E222" s="242" t="s">
        <v>701</v>
      </c>
      <c r="F222" s="243" t="s">
        <v>702</v>
      </c>
      <c r="G222" s="244" t="s">
        <v>204</v>
      </c>
      <c r="H222" s="245">
        <v>1</v>
      </c>
      <c r="I222" s="246"/>
      <c r="J222" s="247">
        <f>ROUND(I222*H222,2)</f>
        <v>0</v>
      </c>
      <c r="K222" s="248"/>
      <c r="L222" s="41"/>
      <c r="M222" s="249" t="s">
        <v>1</v>
      </c>
      <c r="N222" s="250" t="s">
        <v>44</v>
      </c>
      <c r="O222" s="88"/>
      <c r="P222" s="251">
        <f>O222*H222</f>
        <v>0</v>
      </c>
      <c r="Q222" s="251">
        <v>0.00296</v>
      </c>
      <c r="R222" s="251">
        <f>Q222*H222</f>
        <v>0.00296</v>
      </c>
      <c r="S222" s="251">
        <v>0</v>
      </c>
      <c r="T222" s="25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3" t="s">
        <v>213</v>
      </c>
      <c r="AT222" s="253" t="s">
        <v>146</v>
      </c>
      <c r="AU222" s="253" t="s">
        <v>94</v>
      </c>
      <c r="AY222" s="14" t="s">
        <v>144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4" t="s">
        <v>94</v>
      </c>
      <c r="BK222" s="254">
        <f>ROUND(I222*H222,2)</f>
        <v>0</v>
      </c>
      <c r="BL222" s="14" t="s">
        <v>213</v>
      </c>
      <c r="BM222" s="253" t="s">
        <v>703</v>
      </c>
    </row>
    <row r="223" s="2" customFormat="1" ht="21.75" customHeight="1">
      <c r="A223" s="35"/>
      <c r="B223" s="36"/>
      <c r="C223" s="241" t="s">
        <v>704</v>
      </c>
      <c r="D223" s="241" t="s">
        <v>146</v>
      </c>
      <c r="E223" s="242" t="s">
        <v>705</v>
      </c>
      <c r="F223" s="243" t="s">
        <v>706</v>
      </c>
      <c r="G223" s="244" t="s">
        <v>204</v>
      </c>
      <c r="H223" s="245">
        <v>5</v>
      </c>
      <c r="I223" s="246"/>
      <c r="J223" s="247">
        <f>ROUND(I223*H223,2)</f>
        <v>0</v>
      </c>
      <c r="K223" s="248"/>
      <c r="L223" s="41"/>
      <c r="M223" s="249" t="s">
        <v>1</v>
      </c>
      <c r="N223" s="250" t="s">
        <v>44</v>
      </c>
      <c r="O223" s="88"/>
      <c r="P223" s="251">
        <f>O223*H223</f>
        <v>0</v>
      </c>
      <c r="Q223" s="251">
        <v>0.0037599999999999999</v>
      </c>
      <c r="R223" s="251">
        <f>Q223*H223</f>
        <v>0.018800000000000001</v>
      </c>
      <c r="S223" s="251">
        <v>0</v>
      </c>
      <c r="T223" s="25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3" t="s">
        <v>213</v>
      </c>
      <c r="AT223" s="253" t="s">
        <v>146</v>
      </c>
      <c r="AU223" s="253" t="s">
        <v>94</v>
      </c>
      <c r="AY223" s="14" t="s">
        <v>144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4" t="s">
        <v>94</v>
      </c>
      <c r="BK223" s="254">
        <f>ROUND(I223*H223,2)</f>
        <v>0</v>
      </c>
      <c r="BL223" s="14" t="s">
        <v>213</v>
      </c>
      <c r="BM223" s="253" t="s">
        <v>707</v>
      </c>
    </row>
    <row r="224" s="2" customFormat="1" ht="21.75" customHeight="1">
      <c r="A224" s="35"/>
      <c r="B224" s="36"/>
      <c r="C224" s="241" t="s">
        <v>708</v>
      </c>
      <c r="D224" s="241" t="s">
        <v>146</v>
      </c>
      <c r="E224" s="242" t="s">
        <v>709</v>
      </c>
      <c r="F224" s="243" t="s">
        <v>710</v>
      </c>
      <c r="G224" s="244" t="s">
        <v>204</v>
      </c>
      <c r="H224" s="245">
        <v>12</v>
      </c>
      <c r="I224" s="246"/>
      <c r="J224" s="247">
        <f>ROUND(I224*H224,2)</f>
        <v>0</v>
      </c>
      <c r="K224" s="248"/>
      <c r="L224" s="41"/>
      <c r="M224" s="249" t="s">
        <v>1</v>
      </c>
      <c r="N224" s="250" t="s">
        <v>44</v>
      </c>
      <c r="O224" s="88"/>
      <c r="P224" s="251">
        <f>O224*H224</f>
        <v>0</v>
      </c>
      <c r="Q224" s="251">
        <v>0.0044000000000000003</v>
      </c>
      <c r="R224" s="251">
        <f>Q224*H224</f>
        <v>0.0528</v>
      </c>
      <c r="S224" s="251">
        <v>0</v>
      </c>
      <c r="T224" s="25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3" t="s">
        <v>213</v>
      </c>
      <c r="AT224" s="253" t="s">
        <v>146</v>
      </c>
      <c r="AU224" s="253" t="s">
        <v>94</v>
      </c>
      <c r="AY224" s="14" t="s">
        <v>144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4" t="s">
        <v>94</v>
      </c>
      <c r="BK224" s="254">
        <f>ROUND(I224*H224,2)</f>
        <v>0</v>
      </c>
      <c r="BL224" s="14" t="s">
        <v>213</v>
      </c>
      <c r="BM224" s="253" t="s">
        <v>711</v>
      </c>
    </row>
    <row r="225" s="2" customFormat="1" ht="21.75" customHeight="1">
      <c r="A225" s="35"/>
      <c r="B225" s="36"/>
      <c r="C225" s="241" t="s">
        <v>712</v>
      </c>
      <c r="D225" s="241" t="s">
        <v>146</v>
      </c>
      <c r="E225" s="242" t="s">
        <v>713</v>
      </c>
      <c r="F225" s="243" t="s">
        <v>714</v>
      </c>
      <c r="G225" s="244" t="s">
        <v>204</v>
      </c>
      <c r="H225" s="245">
        <v>12</v>
      </c>
      <c r="I225" s="246"/>
      <c r="J225" s="247">
        <f>ROUND(I225*H225,2)</f>
        <v>0</v>
      </c>
      <c r="K225" s="248"/>
      <c r="L225" s="41"/>
      <c r="M225" s="249" t="s">
        <v>1</v>
      </c>
      <c r="N225" s="250" t="s">
        <v>44</v>
      </c>
      <c r="O225" s="88"/>
      <c r="P225" s="251">
        <f>O225*H225</f>
        <v>0</v>
      </c>
      <c r="Q225" s="251">
        <v>0.0062899999999999996</v>
      </c>
      <c r="R225" s="251">
        <f>Q225*H225</f>
        <v>0.075479999999999992</v>
      </c>
      <c r="S225" s="251">
        <v>0</v>
      </c>
      <c r="T225" s="25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3" t="s">
        <v>213</v>
      </c>
      <c r="AT225" s="253" t="s">
        <v>146</v>
      </c>
      <c r="AU225" s="253" t="s">
        <v>94</v>
      </c>
      <c r="AY225" s="14" t="s">
        <v>144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4" t="s">
        <v>94</v>
      </c>
      <c r="BK225" s="254">
        <f>ROUND(I225*H225,2)</f>
        <v>0</v>
      </c>
      <c r="BL225" s="14" t="s">
        <v>213</v>
      </c>
      <c r="BM225" s="253" t="s">
        <v>715</v>
      </c>
    </row>
    <row r="226" s="2" customFormat="1" ht="16.5" customHeight="1">
      <c r="A226" s="35"/>
      <c r="B226" s="36"/>
      <c r="C226" s="241" t="s">
        <v>716</v>
      </c>
      <c r="D226" s="241" t="s">
        <v>146</v>
      </c>
      <c r="E226" s="242" t="s">
        <v>717</v>
      </c>
      <c r="F226" s="243" t="s">
        <v>718</v>
      </c>
      <c r="G226" s="244" t="s">
        <v>204</v>
      </c>
      <c r="H226" s="245">
        <v>20</v>
      </c>
      <c r="I226" s="246"/>
      <c r="J226" s="247">
        <f>ROUND(I226*H226,2)</f>
        <v>0</v>
      </c>
      <c r="K226" s="248"/>
      <c r="L226" s="41"/>
      <c r="M226" s="249" t="s">
        <v>1</v>
      </c>
      <c r="N226" s="250" t="s">
        <v>44</v>
      </c>
      <c r="O226" s="88"/>
      <c r="P226" s="251">
        <f>O226*H226</f>
        <v>0</v>
      </c>
      <c r="Q226" s="251">
        <v>6.0000000000000002E-05</v>
      </c>
      <c r="R226" s="251">
        <f>Q226*H226</f>
        <v>0.0012000000000000001</v>
      </c>
      <c r="S226" s="251">
        <v>0.0084100000000000008</v>
      </c>
      <c r="T226" s="252">
        <f>S226*H226</f>
        <v>0.16820000000000002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3" t="s">
        <v>213</v>
      </c>
      <c r="AT226" s="253" t="s">
        <v>146</v>
      </c>
      <c r="AU226" s="253" t="s">
        <v>94</v>
      </c>
      <c r="AY226" s="14" t="s">
        <v>144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4" t="s">
        <v>94</v>
      </c>
      <c r="BK226" s="254">
        <f>ROUND(I226*H226,2)</f>
        <v>0</v>
      </c>
      <c r="BL226" s="14" t="s">
        <v>213</v>
      </c>
      <c r="BM226" s="253" t="s">
        <v>719</v>
      </c>
    </row>
    <row r="227" s="2" customFormat="1" ht="21.75" customHeight="1">
      <c r="A227" s="35"/>
      <c r="B227" s="36"/>
      <c r="C227" s="241" t="s">
        <v>720</v>
      </c>
      <c r="D227" s="241" t="s">
        <v>146</v>
      </c>
      <c r="E227" s="242" t="s">
        <v>721</v>
      </c>
      <c r="F227" s="243" t="s">
        <v>722</v>
      </c>
      <c r="G227" s="244" t="s">
        <v>204</v>
      </c>
      <c r="H227" s="245">
        <v>22</v>
      </c>
      <c r="I227" s="246"/>
      <c r="J227" s="247">
        <f>ROUND(I227*H227,2)</f>
        <v>0</v>
      </c>
      <c r="K227" s="248"/>
      <c r="L227" s="41"/>
      <c r="M227" s="249" t="s">
        <v>1</v>
      </c>
      <c r="N227" s="250" t="s">
        <v>44</v>
      </c>
      <c r="O227" s="88"/>
      <c r="P227" s="251">
        <f>O227*H227</f>
        <v>0</v>
      </c>
      <c r="Q227" s="251">
        <v>0.0071700000000000002</v>
      </c>
      <c r="R227" s="251">
        <f>Q227*H227</f>
        <v>0.15773999999999999</v>
      </c>
      <c r="S227" s="251">
        <v>0</v>
      </c>
      <c r="T227" s="25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3" t="s">
        <v>213</v>
      </c>
      <c r="AT227" s="253" t="s">
        <v>146</v>
      </c>
      <c r="AU227" s="253" t="s">
        <v>94</v>
      </c>
      <c r="AY227" s="14" t="s">
        <v>144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4" t="s">
        <v>94</v>
      </c>
      <c r="BK227" s="254">
        <f>ROUND(I227*H227,2)</f>
        <v>0</v>
      </c>
      <c r="BL227" s="14" t="s">
        <v>213</v>
      </c>
      <c r="BM227" s="253" t="s">
        <v>723</v>
      </c>
    </row>
    <row r="228" s="2" customFormat="1" ht="16.5" customHeight="1">
      <c r="A228" s="35"/>
      <c r="B228" s="36"/>
      <c r="C228" s="241" t="s">
        <v>724</v>
      </c>
      <c r="D228" s="241" t="s">
        <v>146</v>
      </c>
      <c r="E228" s="242" t="s">
        <v>725</v>
      </c>
      <c r="F228" s="243" t="s">
        <v>726</v>
      </c>
      <c r="G228" s="244" t="s">
        <v>181</v>
      </c>
      <c r="H228" s="245">
        <v>5</v>
      </c>
      <c r="I228" s="246"/>
      <c r="J228" s="247">
        <f>ROUND(I228*H228,2)</f>
        <v>0</v>
      </c>
      <c r="K228" s="248"/>
      <c r="L228" s="41"/>
      <c r="M228" s="249" t="s">
        <v>1</v>
      </c>
      <c r="N228" s="250" t="s">
        <v>44</v>
      </c>
      <c r="O228" s="88"/>
      <c r="P228" s="251">
        <f>O228*H228</f>
        <v>0</v>
      </c>
      <c r="Q228" s="251">
        <v>0.0022300000000000002</v>
      </c>
      <c r="R228" s="251">
        <f>Q228*H228</f>
        <v>0.01115</v>
      </c>
      <c r="S228" s="251">
        <v>0</v>
      </c>
      <c r="T228" s="25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3" t="s">
        <v>213</v>
      </c>
      <c r="AT228" s="253" t="s">
        <v>146</v>
      </c>
      <c r="AU228" s="253" t="s">
        <v>94</v>
      </c>
      <c r="AY228" s="14" t="s">
        <v>144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4" t="s">
        <v>94</v>
      </c>
      <c r="BK228" s="254">
        <f>ROUND(I228*H228,2)</f>
        <v>0</v>
      </c>
      <c r="BL228" s="14" t="s">
        <v>213</v>
      </c>
      <c r="BM228" s="253" t="s">
        <v>727</v>
      </c>
    </row>
    <row r="229" s="2" customFormat="1" ht="16.5" customHeight="1">
      <c r="A229" s="35"/>
      <c r="B229" s="36"/>
      <c r="C229" s="241" t="s">
        <v>728</v>
      </c>
      <c r="D229" s="241" t="s">
        <v>146</v>
      </c>
      <c r="E229" s="242" t="s">
        <v>729</v>
      </c>
      <c r="F229" s="243" t="s">
        <v>730</v>
      </c>
      <c r="G229" s="244" t="s">
        <v>204</v>
      </c>
      <c r="H229" s="245">
        <v>34</v>
      </c>
      <c r="I229" s="246"/>
      <c r="J229" s="247">
        <f>ROUND(I229*H229,2)</f>
        <v>0</v>
      </c>
      <c r="K229" s="248"/>
      <c r="L229" s="41"/>
      <c r="M229" s="249" t="s">
        <v>1</v>
      </c>
      <c r="N229" s="250" t="s">
        <v>44</v>
      </c>
      <c r="O229" s="88"/>
      <c r="P229" s="251">
        <f>O229*H229</f>
        <v>0</v>
      </c>
      <c r="Q229" s="251">
        <v>0</v>
      </c>
      <c r="R229" s="251">
        <f>Q229*H229</f>
        <v>0</v>
      </c>
      <c r="S229" s="251">
        <v>0</v>
      </c>
      <c r="T229" s="25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3" t="s">
        <v>213</v>
      </c>
      <c r="AT229" s="253" t="s">
        <v>146</v>
      </c>
      <c r="AU229" s="253" t="s">
        <v>94</v>
      </c>
      <c r="AY229" s="14" t="s">
        <v>144</v>
      </c>
      <c r="BE229" s="254">
        <f>IF(N229="základní",J229,0)</f>
        <v>0</v>
      </c>
      <c r="BF229" s="254">
        <f>IF(N229="snížená",J229,0)</f>
        <v>0</v>
      </c>
      <c r="BG229" s="254">
        <f>IF(N229="zákl. přenesená",J229,0)</f>
        <v>0</v>
      </c>
      <c r="BH229" s="254">
        <f>IF(N229="sníž. přenesená",J229,0)</f>
        <v>0</v>
      </c>
      <c r="BI229" s="254">
        <f>IF(N229="nulová",J229,0)</f>
        <v>0</v>
      </c>
      <c r="BJ229" s="14" t="s">
        <v>94</v>
      </c>
      <c r="BK229" s="254">
        <f>ROUND(I229*H229,2)</f>
        <v>0</v>
      </c>
      <c r="BL229" s="14" t="s">
        <v>213</v>
      </c>
      <c r="BM229" s="253" t="s">
        <v>731</v>
      </c>
    </row>
    <row r="230" s="2" customFormat="1" ht="16.5" customHeight="1">
      <c r="A230" s="35"/>
      <c r="B230" s="36"/>
      <c r="C230" s="241" t="s">
        <v>732</v>
      </c>
      <c r="D230" s="241" t="s">
        <v>146</v>
      </c>
      <c r="E230" s="242" t="s">
        <v>733</v>
      </c>
      <c r="F230" s="243" t="s">
        <v>734</v>
      </c>
      <c r="G230" s="244" t="s">
        <v>204</v>
      </c>
      <c r="H230" s="245">
        <v>12</v>
      </c>
      <c r="I230" s="246"/>
      <c r="J230" s="247">
        <f>ROUND(I230*H230,2)</f>
        <v>0</v>
      </c>
      <c r="K230" s="248"/>
      <c r="L230" s="41"/>
      <c r="M230" s="249" t="s">
        <v>1</v>
      </c>
      <c r="N230" s="250" t="s">
        <v>44</v>
      </c>
      <c r="O230" s="88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3" t="s">
        <v>213</v>
      </c>
      <c r="AT230" s="253" t="s">
        <v>146</v>
      </c>
      <c r="AU230" s="253" t="s">
        <v>94</v>
      </c>
      <c r="AY230" s="14" t="s">
        <v>144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4" t="s">
        <v>94</v>
      </c>
      <c r="BK230" s="254">
        <f>ROUND(I230*H230,2)</f>
        <v>0</v>
      </c>
      <c r="BL230" s="14" t="s">
        <v>213</v>
      </c>
      <c r="BM230" s="253" t="s">
        <v>735</v>
      </c>
    </row>
    <row r="231" s="2" customFormat="1" ht="21.75" customHeight="1">
      <c r="A231" s="35"/>
      <c r="B231" s="36"/>
      <c r="C231" s="241" t="s">
        <v>736</v>
      </c>
      <c r="D231" s="241" t="s">
        <v>146</v>
      </c>
      <c r="E231" s="242" t="s">
        <v>737</v>
      </c>
      <c r="F231" s="243" t="s">
        <v>738</v>
      </c>
      <c r="G231" s="244" t="s">
        <v>204</v>
      </c>
      <c r="H231" s="245">
        <v>22</v>
      </c>
      <c r="I231" s="246"/>
      <c r="J231" s="247">
        <f>ROUND(I231*H231,2)</f>
        <v>0</v>
      </c>
      <c r="K231" s="248"/>
      <c r="L231" s="41"/>
      <c r="M231" s="249" t="s">
        <v>1</v>
      </c>
      <c r="N231" s="250" t="s">
        <v>44</v>
      </c>
      <c r="O231" s="88"/>
      <c r="P231" s="251">
        <f>O231*H231</f>
        <v>0</v>
      </c>
      <c r="Q231" s="251">
        <v>0</v>
      </c>
      <c r="R231" s="251">
        <f>Q231*H231</f>
        <v>0</v>
      </c>
      <c r="S231" s="251">
        <v>0</v>
      </c>
      <c r="T231" s="25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3" t="s">
        <v>213</v>
      </c>
      <c r="AT231" s="253" t="s">
        <v>146</v>
      </c>
      <c r="AU231" s="253" t="s">
        <v>94</v>
      </c>
      <c r="AY231" s="14" t="s">
        <v>144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4" t="s">
        <v>94</v>
      </c>
      <c r="BK231" s="254">
        <f>ROUND(I231*H231,2)</f>
        <v>0</v>
      </c>
      <c r="BL231" s="14" t="s">
        <v>213</v>
      </c>
      <c r="BM231" s="253" t="s">
        <v>739</v>
      </c>
    </row>
    <row r="232" s="2" customFormat="1" ht="21.75" customHeight="1">
      <c r="A232" s="35"/>
      <c r="B232" s="36"/>
      <c r="C232" s="241" t="s">
        <v>740</v>
      </c>
      <c r="D232" s="241" t="s">
        <v>146</v>
      </c>
      <c r="E232" s="242" t="s">
        <v>741</v>
      </c>
      <c r="F232" s="243" t="s">
        <v>742</v>
      </c>
      <c r="G232" s="244" t="s">
        <v>181</v>
      </c>
      <c r="H232" s="245">
        <v>2</v>
      </c>
      <c r="I232" s="246"/>
      <c r="J232" s="247">
        <f>ROUND(I232*H232,2)</f>
        <v>0</v>
      </c>
      <c r="K232" s="248"/>
      <c r="L232" s="41"/>
      <c r="M232" s="249" t="s">
        <v>1</v>
      </c>
      <c r="N232" s="250" t="s">
        <v>44</v>
      </c>
      <c r="O232" s="88"/>
      <c r="P232" s="251">
        <f>O232*H232</f>
        <v>0</v>
      </c>
      <c r="Q232" s="251">
        <v>0.00050000000000000001</v>
      </c>
      <c r="R232" s="251">
        <f>Q232*H232</f>
        <v>0.001</v>
      </c>
      <c r="S232" s="251">
        <v>0</v>
      </c>
      <c r="T232" s="25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3" t="s">
        <v>213</v>
      </c>
      <c r="AT232" s="253" t="s">
        <v>146</v>
      </c>
      <c r="AU232" s="253" t="s">
        <v>94</v>
      </c>
      <c r="AY232" s="14" t="s">
        <v>144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4" t="s">
        <v>94</v>
      </c>
      <c r="BK232" s="254">
        <f>ROUND(I232*H232,2)</f>
        <v>0</v>
      </c>
      <c r="BL232" s="14" t="s">
        <v>213</v>
      </c>
      <c r="BM232" s="253" t="s">
        <v>743</v>
      </c>
    </row>
    <row r="233" s="2" customFormat="1" ht="33" customHeight="1">
      <c r="A233" s="35"/>
      <c r="B233" s="36"/>
      <c r="C233" s="241" t="s">
        <v>744</v>
      </c>
      <c r="D233" s="241" t="s">
        <v>146</v>
      </c>
      <c r="E233" s="242" t="s">
        <v>745</v>
      </c>
      <c r="F233" s="243" t="s">
        <v>746</v>
      </c>
      <c r="G233" s="244" t="s">
        <v>181</v>
      </c>
      <c r="H233" s="245">
        <v>7</v>
      </c>
      <c r="I233" s="246"/>
      <c r="J233" s="247">
        <f>ROUND(I233*H233,2)</f>
        <v>0</v>
      </c>
      <c r="K233" s="248"/>
      <c r="L233" s="41"/>
      <c r="M233" s="249" t="s">
        <v>1</v>
      </c>
      <c r="N233" s="250" t="s">
        <v>44</v>
      </c>
      <c r="O233" s="88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3" t="s">
        <v>213</v>
      </c>
      <c r="AT233" s="253" t="s">
        <v>146</v>
      </c>
      <c r="AU233" s="253" t="s">
        <v>94</v>
      </c>
      <c r="AY233" s="14" t="s">
        <v>144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4" t="s">
        <v>94</v>
      </c>
      <c r="BK233" s="254">
        <f>ROUND(I233*H233,2)</f>
        <v>0</v>
      </c>
      <c r="BL233" s="14" t="s">
        <v>213</v>
      </c>
      <c r="BM233" s="253" t="s">
        <v>747</v>
      </c>
    </row>
    <row r="234" s="2" customFormat="1" ht="33" customHeight="1">
      <c r="A234" s="35"/>
      <c r="B234" s="36"/>
      <c r="C234" s="241" t="s">
        <v>748</v>
      </c>
      <c r="D234" s="241" t="s">
        <v>146</v>
      </c>
      <c r="E234" s="242" t="s">
        <v>749</v>
      </c>
      <c r="F234" s="243" t="s">
        <v>750</v>
      </c>
      <c r="G234" s="244" t="s">
        <v>181</v>
      </c>
      <c r="H234" s="245">
        <v>2</v>
      </c>
      <c r="I234" s="246"/>
      <c r="J234" s="247">
        <f>ROUND(I234*H234,2)</f>
        <v>0</v>
      </c>
      <c r="K234" s="248"/>
      <c r="L234" s="41"/>
      <c r="M234" s="249" t="s">
        <v>1</v>
      </c>
      <c r="N234" s="250" t="s">
        <v>44</v>
      </c>
      <c r="O234" s="88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3" t="s">
        <v>213</v>
      </c>
      <c r="AT234" s="253" t="s">
        <v>146</v>
      </c>
      <c r="AU234" s="253" t="s">
        <v>94</v>
      </c>
      <c r="AY234" s="14" t="s">
        <v>144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4" t="s">
        <v>94</v>
      </c>
      <c r="BK234" s="254">
        <f>ROUND(I234*H234,2)</f>
        <v>0</v>
      </c>
      <c r="BL234" s="14" t="s">
        <v>213</v>
      </c>
      <c r="BM234" s="253" t="s">
        <v>751</v>
      </c>
    </row>
    <row r="235" s="2" customFormat="1" ht="33" customHeight="1">
      <c r="A235" s="35"/>
      <c r="B235" s="36"/>
      <c r="C235" s="241" t="s">
        <v>752</v>
      </c>
      <c r="D235" s="241" t="s">
        <v>146</v>
      </c>
      <c r="E235" s="242" t="s">
        <v>753</v>
      </c>
      <c r="F235" s="243" t="s">
        <v>754</v>
      </c>
      <c r="G235" s="244" t="s">
        <v>181</v>
      </c>
      <c r="H235" s="245">
        <v>2</v>
      </c>
      <c r="I235" s="246"/>
      <c r="J235" s="247">
        <f>ROUND(I235*H235,2)</f>
        <v>0</v>
      </c>
      <c r="K235" s="248"/>
      <c r="L235" s="41"/>
      <c r="M235" s="249" t="s">
        <v>1</v>
      </c>
      <c r="N235" s="250" t="s">
        <v>44</v>
      </c>
      <c r="O235" s="88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3" t="s">
        <v>213</v>
      </c>
      <c r="AT235" s="253" t="s">
        <v>146</v>
      </c>
      <c r="AU235" s="253" t="s">
        <v>94</v>
      </c>
      <c r="AY235" s="14" t="s">
        <v>144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4" t="s">
        <v>94</v>
      </c>
      <c r="BK235" s="254">
        <f>ROUND(I235*H235,2)</f>
        <v>0</v>
      </c>
      <c r="BL235" s="14" t="s">
        <v>213</v>
      </c>
      <c r="BM235" s="253" t="s">
        <v>755</v>
      </c>
    </row>
    <row r="236" s="2" customFormat="1" ht="21.75" customHeight="1">
      <c r="A236" s="35"/>
      <c r="B236" s="36"/>
      <c r="C236" s="241" t="s">
        <v>756</v>
      </c>
      <c r="D236" s="241" t="s">
        <v>146</v>
      </c>
      <c r="E236" s="242" t="s">
        <v>757</v>
      </c>
      <c r="F236" s="243" t="s">
        <v>758</v>
      </c>
      <c r="G236" s="244" t="s">
        <v>226</v>
      </c>
      <c r="H236" s="245">
        <v>0.35499999999999998</v>
      </c>
      <c r="I236" s="246"/>
      <c r="J236" s="247">
        <f>ROUND(I236*H236,2)</f>
        <v>0</v>
      </c>
      <c r="K236" s="248"/>
      <c r="L236" s="41"/>
      <c r="M236" s="249" t="s">
        <v>1</v>
      </c>
      <c r="N236" s="250" t="s">
        <v>44</v>
      </c>
      <c r="O236" s="88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3" t="s">
        <v>213</v>
      </c>
      <c r="AT236" s="253" t="s">
        <v>146</v>
      </c>
      <c r="AU236" s="253" t="s">
        <v>94</v>
      </c>
      <c r="AY236" s="14" t="s">
        <v>144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4" t="s">
        <v>94</v>
      </c>
      <c r="BK236" s="254">
        <f>ROUND(I236*H236,2)</f>
        <v>0</v>
      </c>
      <c r="BL236" s="14" t="s">
        <v>213</v>
      </c>
      <c r="BM236" s="253" t="s">
        <v>759</v>
      </c>
    </row>
    <row r="237" s="12" customFormat="1" ht="22.8" customHeight="1">
      <c r="A237" s="12"/>
      <c r="B237" s="225"/>
      <c r="C237" s="226"/>
      <c r="D237" s="227" t="s">
        <v>77</v>
      </c>
      <c r="E237" s="239" t="s">
        <v>760</v>
      </c>
      <c r="F237" s="239" t="s">
        <v>761</v>
      </c>
      <c r="G237" s="226"/>
      <c r="H237" s="226"/>
      <c r="I237" s="229"/>
      <c r="J237" s="240">
        <f>BK237</f>
        <v>0</v>
      </c>
      <c r="K237" s="226"/>
      <c r="L237" s="231"/>
      <c r="M237" s="232"/>
      <c r="N237" s="233"/>
      <c r="O237" s="233"/>
      <c r="P237" s="234">
        <f>P238+SUM(P239:P263)</f>
        <v>0</v>
      </c>
      <c r="Q237" s="233"/>
      <c r="R237" s="234">
        <f>R238+SUM(R239:R263)</f>
        <v>0.20726999999999995</v>
      </c>
      <c r="S237" s="233"/>
      <c r="T237" s="235">
        <f>T238+SUM(T239:T263)</f>
        <v>0.156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6" t="s">
        <v>94</v>
      </c>
      <c r="AT237" s="237" t="s">
        <v>77</v>
      </c>
      <c r="AU237" s="237" t="s">
        <v>86</v>
      </c>
      <c r="AY237" s="236" t="s">
        <v>144</v>
      </c>
      <c r="BK237" s="238">
        <f>BK238+SUM(BK239:BK263)</f>
        <v>0</v>
      </c>
    </row>
    <row r="238" s="2" customFormat="1" ht="21.75" customHeight="1">
      <c r="A238" s="35"/>
      <c r="B238" s="36"/>
      <c r="C238" s="241" t="s">
        <v>762</v>
      </c>
      <c r="D238" s="241" t="s">
        <v>146</v>
      </c>
      <c r="E238" s="242" t="s">
        <v>763</v>
      </c>
      <c r="F238" s="243" t="s">
        <v>764</v>
      </c>
      <c r="G238" s="244" t="s">
        <v>181</v>
      </c>
      <c r="H238" s="245">
        <v>4</v>
      </c>
      <c r="I238" s="246"/>
      <c r="J238" s="247">
        <f>ROUND(I238*H238,2)</f>
        <v>0</v>
      </c>
      <c r="K238" s="248"/>
      <c r="L238" s="41"/>
      <c r="M238" s="249" t="s">
        <v>1</v>
      </c>
      <c r="N238" s="250" t="s">
        <v>44</v>
      </c>
      <c r="O238" s="88"/>
      <c r="P238" s="251">
        <f>O238*H238</f>
        <v>0</v>
      </c>
      <c r="Q238" s="251">
        <v>2.0000000000000002E-05</v>
      </c>
      <c r="R238" s="251">
        <f>Q238*H238</f>
        <v>8.0000000000000007E-05</v>
      </c>
      <c r="S238" s="251">
        <v>0.039</v>
      </c>
      <c r="T238" s="252">
        <f>S238*H238</f>
        <v>0.156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3" t="s">
        <v>213</v>
      </c>
      <c r="AT238" s="253" t="s">
        <v>146</v>
      </c>
      <c r="AU238" s="253" t="s">
        <v>94</v>
      </c>
      <c r="AY238" s="14" t="s">
        <v>144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4" t="s">
        <v>94</v>
      </c>
      <c r="BK238" s="254">
        <f>ROUND(I238*H238,2)</f>
        <v>0</v>
      </c>
      <c r="BL238" s="14" t="s">
        <v>213</v>
      </c>
      <c r="BM238" s="253" t="s">
        <v>765</v>
      </c>
    </row>
    <row r="239" s="2" customFormat="1" ht="21.75" customHeight="1">
      <c r="A239" s="35"/>
      <c r="B239" s="36"/>
      <c r="C239" s="241" t="s">
        <v>766</v>
      </c>
      <c r="D239" s="241" t="s">
        <v>146</v>
      </c>
      <c r="E239" s="242" t="s">
        <v>767</v>
      </c>
      <c r="F239" s="243" t="s">
        <v>768</v>
      </c>
      <c r="G239" s="244" t="s">
        <v>163</v>
      </c>
      <c r="H239" s="245">
        <v>2</v>
      </c>
      <c r="I239" s="246"/>
      <c r="J239" s="247">
        <f>ROUND(I239*H239,2)</f>
        <v>0</v>
      </c>
      <c r="K239" s="248"/>
      <c r="L239" s="41"/>
      <c r="M239" s="249" t="s">
        <v>1</v>
      </c>
      <c r="N239" s="250" t="s">
        <v>44</v>
      </c>
      <c r="O239" s="88"/>
      <c r="P239" s="251">
        <f>O239*H239</f>
        <v>0</v>
      </c>
      <c r="Q239" s="251">
        <v>0.0070400000000000003</v>
      </c>
      <c r="R239" s="251">
        <f>Q239*H239</f>
        <v>0.014080000000000001</v>
      </c>
      <c r="S239" s="251">
        <v>0</v>
      </c>
      <c r="T239" s="25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3" t="s">
        <v>213</v>
      </c>
      <c r="AT239" s="253" t="s">
        <v>146</v>
      </c>
      <c r="AU239" s="253" t="s">
        <v>94</v>
      </c>
      <c r="AY239" s="14" t="s">
        <v>144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4" t="s">
        <v>94</v>
      </c>
      <c r="BK239" s="254">
        <f>ROUND(I239*H239,2)</f>
        <v>0</v>
      </c>
      <c r="BL239" s="14" t="s">
        <v>213</v>
      </c>
      <c r="BM239" s="253" t="s">
        <v>769</v>
      </c>
    </row>
    <row r="240" s="2" customFormat="1" ht="21.75" customHeight="1">
      <c r="A240" s="35"/>
      <c r="B240" s="36"/>
      <c r="C240" s="255" t="s">
        <v>770</v>
      </c>
      <c r="D240" s="255" t="s">
        <v>184</v>
      </c>
      <c r="E240" s="256" t="s">
        <v>771</v>
      </c>
      <c r="F240" s="257" t="s">
        <v>772</v>
      </c>
      <c r="G240" s="258" t="s">
        <v>181</v>
      </c>
      <c r="H240" s="259">
        <v>2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44</v>
      </c>
      <c r="O240" s="88"/>
      <c r="P240" s="251">
        <f>O240*H240</f>
        <v>0</v>
      </c>
      <c r="Q240" s="251">
        <v>0.0093900000000000008</v>
      </c>
      <c r="R240" s="251">
        <f>Q240*H240</f>
        <v>0.018780000000000002</v>
      </c>
      <c r="S240" s="251">
        <v>0</v>
      </c>
      <c r="T240" s="25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3" t="s">
        <v>252</v>
      </c>
      <c r="AT240" s="253" t="s">
        <v>184</v>
      </c>
      <c r="AU240" s="253" t="s">
        <v>94</v>
      </c>
      <c r="AY240" s="14" t="s">
        <v>144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4" t="s">
        <v>94</v>
      </c>
      <c r="BK240" s="254">
        <f>ROUND(I240*H240,2)</f>
        <v>0</v>
      </c>
      <c r="BL240" s="14" t="s">
        <v>213</v>
      </c>
      <c r="BM240" s="253" t="s">
        <v>773</v>
      </c>
    </row>
    <row r="241" s="2" customFormat="1" ht="21.75" customHeight="1">
      <c r="A241" s="35"/>
      <c r="B241" s="36"/>
      <c r="C241" s="241" t="s">
        <v>774</v>
      </c>
      <c r="D241" s="241" t="s">
        <v>146</v>
      </c>
      <c r="E241" s="242" t="s">
        <v>775</v>
      </c>
      <c r="F241" s="243" t="s">
        <v>776</v>
      </c>
      <c r="G241" s="244" t="s">
        <v>163</v>
      </c>
      <c r="H241" s="245">
        <v>2</v>
      </c>
      <c r="I241" s="246"/>
      <c r="J241" s="247">
        <f>ROUND(I241*H241,2)</f>
        <v>0</v>
      </c>
      <c r="K241" s="248"/>
      <c r="L241" s="41"/>
      <c r="M241" s="249" t="s">
        <v>1</v>
      </c>
      <c r="N241" s="250" t="s">
        <v>44</v>
      </c>
      <c r="O241" s="88"/>
      <c r="P241" s="251">
        <f>O241*H241</f>
        <v>0</v>
      </c>
      <c r="Q241" s="251">
        <v>0.02043</v>
      </c>
      <c r="R241" s="251">
        <f>Q241*H241</f>
        <v>0.04086</v>
      </c>
      <c r="S241" s="251">
        <v>0</v>
      </c>
      <c r="T241" s="25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3" t="s">
        <v>213</v>
      </c>
      <c r="AT241" s="253" t="s">
        <v>146</v>
      </c>
      <c r="AU241" s="253" t="s">
        <v>94</v>
      </c>
      <c r="AY241" s="14" t="s">
        <v>144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4" t="s">
        <v>94</v>
      </c>
      <c r="BK241" s="254">
        <f>ROUND(I241*H241,2)</f>
        <v>0</v>
      </c>
      <c r="BL241" s="14" t="s">
        <v>213</v>
      </c>
      <c r="BM241" s="253" t="s">
        <v>777</v>
      </c>
    </row>
    <row r="242" s="2" customFormat="1" ht="21.75" customHeight="1">
      <c r="A242" s="35"/>
      <c r="B242" s="36"/>
      <c r="C242" s="241" t="s">
        <v>778</v>
      </c>
      <c r="D242" s="241" t="s">
        <v>146</v>
      </c>
      <c r="E242" s="242" t="s">
        <v>779</v>
      </c>
      <c r="F242" s="243" t="s">
        <v>780</v>
      </c>
      <c r="G242" s="244" t="s">
        <v>163</v>
      </c>
      <c r="H242" s="245">
        <v>2</v>
      </c>
      <c r="I242" s="246"/>
      <c r="J242" s="247">
        <f>ROUND(I242*H242,2)</f>
        <v>0</v>
      </c>
      <c r="K242" s="248"/>
      <c r="L242" s="41"/>
      <c r="M242" s="249" t="s">
        <v>1</v>
      </c>
      <c r="N242" s="250" t="s">
        <v>44</v>
      </c>
      <c r="O242" s="88"/>
      <c r="P242" s="251">
        <f>O242*H242</f>
        <v>0</v>
      </c>
      <c r="Q242" s="251">
        <v>0.041779999999999998</v>
      </c>
      <c r="R242" s="251">
        <f>Q242*H242</f>
        <v>0.083559999999999995</v>
      </c>
      <c r="S242" s="251">
        <v>0</v>
      </c>
      <c r="T242" s="25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3" t="s">
        <v>213</v>
      </c>
      <c r="AT242" s="253" t="s">
        <v>146</v>
      </c>
      <c r="AU242" s="253" t="s">
        <v>94</v>
      </c>
      <c r="AY242" s="14" t="s">
        <v>144</v>
      </c>
      <c r="BE242" s="254">
        <f>IF(N242="základní",J242,0)</f>
        <v>0</v>
      </c>
      <c r="BF242" s="254">
        <f>IF(N242="snížená",J242,0)</f>
        <v>0</v>
      </c>
      <c r="BG242" s="254">
        <f>IF(N242="zákl. přenesená",J242,0)</f>
        <v>0</v>
      </c>
      <c r="BH242" s="254">
        <f>IF(N242="sníž. přenesená",J242,0)</f>
        <v>0</v>
      </c>
      <c r="BI242" s="254">
        <f>IF(N242="nulová",J242,0)</f>
        <v>0</v>
      </c>
      <c r="BJ242" s="14" t="s">
        <v>94</v>
      </c>
      <c r="BK242" s="254">
        <f>ROUND(I242*H242,2)</f>
        <v>0</v>
      </c>
      <c r="BL242" s="14" t="s">
        <v>213</v>
      </c>
      <c r="BM242" s="253" t="s">
        <v>781</v>
      </c>
    </row>
    <row r="243" s="2" customFormat="1" ht="16.5" customHeight="1">
      <c r="A243" s="35"/>
      <c r="B243" s="36"/>
      <c r="C243" s="241" t="s">
        <v>782</v>
      </c>
      <c r="D243" s="241" t="s">
        <v>146</v>
      </c>
      <c r="E243" s="242" t="s">
        <v>783</v>
      </c>
      <c r="F243" s="243" t="s">
        <v>784</v>
      </c>
      <c r="G243" s="244" t="s">
        <v>181</v>
      </c>
      <c r="H243" s="245">
        <v>2</v>
      </c>
      <c r="I243" s="246"/>
      <c r="J243" s="247">
        <f>ROUND(I243*H243,2)</f>
        <v>0</v>
      </c>
      <c r="K243" s="248"/>
      <c r="L243" s="41"/>
      <c r="M243" s="249" t="s">
        <v>1</v>
      </c>
      <c r="N243" s="250" t="s">
        <v>44</v>
      </c>
      <c r="O243" s="88"/>
      <c r="P243" s="251">
        <f>O243*H243</f>
        <v>0</v>
      </c>
      <c r="Q243" s="251">
        <v>0.00021000000000000001</v>
      </c>
      <c r="R243" s="251">
        <f>Q243*H243</f>
        <v>0.00042000000000000002</v>
      </c>
      <c r="S243" s="251">
        <v>0</v>
      </c>
      <c r="T243" s="25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3" t="s">
        <v>213</v>
      </c>
      <c r="AT243" s="253" t="s">
        <v>146</v>
      </c>
      <c r="AU243" s="253" t="s">
        <v>94</v>
      </c>
      <c r="AY243" s="14" t="s">
        <v>144</v>
      </c>
      <c r="BE243" s="254">
        <f>IF(N243="základní",J243,0)</f>
        <v>0</v>
      </c>
      <c r="BF243" s="254">
        <f>IF(N243="snížená",J243,0)</f>
        <v>0</v>
      </c>
      <c r="BG243" s="254">
        <f>IF(N243="zákl. přenesená",J243,0)</f>
        <v>0</v>
      </c>
      <c r="BH243" s="254">
        <f>IF(N243="sníž. přenesená",J243,0)</f>
        <v>0</v>
      </c>
      <c r="BI243" s="254">
        <f>IF(N243="nulová",J243,0)</f>
        <v>0</v>
      </c>
      <c r="BJ243" s="14" t="s">
        <v>94</v>
      </c>
      <c r="BK243" s="254">
        <f>ROUND(I243*H243,2)</f>
        <v>0</v>
      </c>
      <c r="BL243" s="14" t="s">
        <v>213</v>
      </c>
      <c r="BM243" s="253" t="s">
        <v>785</v>
      </c>
    </row>
    <row r="244" s="2" customFormat="1" ht="16.5" customHeight="1">
      <c r="A244" s="35"/>
      <c r="B244" s="36"/>
      <c r="C244" s="241" t="s">
        <v>786</v>
      </c>
      <c r="D244" s="241" t="s">
        <v>146</v>
      </c>
      <c r="E244" s="242" t="s">
        <v>787</v>
      </c>
      <c r="F244" s="243" t="s">
        <v>788</v>
      </c>
      <c r="G244" s="244" t="s">
        <v>181</v>
      </c>
      <c r="H244" s="245">
        <v>1</v>
      </c>
      <c r="I244" s="246"/>
      <c r="J244" s="247">
        <f>ROUND(I244*H244,2)</f>
        <v>0</v>
      </c>
      <c r="K244" s="248"/>
      <c r="L244" s="41"/>
      <c r="M244" s="249" t="s">
        <v>1</v>
      </c>
      <c r="N244" s="250" t="s">
        <v>44</v>
      </c>
      <c r="O244" s="88"/>
      <c r="P244" s="251">
        <f>O244*H244</f>
        <v>0</v>
      </c>
      <c r="Q244" s="251">
        <v>0.00024000000000000001</v>
      </c>
      <c r="R244" s="251">
        <f>Q244*H244</f>
        <v>0.00024000000000000001</v>
      </c>
      <c r="S244" s="251">
        <v>0</v>
      </c>
      <c r="T244" s="25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3" t="s">
        <v>213</v>
      </c>
      <c r="AT244" s="253" t="s">
        <v>146</v>
      </c>
      <c r="AU244" s="253" t="s">
        <v>94</v>
      </c>
      <c r="AY244" s="14" t="s">
        <v>144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4" t="s">
        <v>94</v>
      </c>
      <c r="BK244" s="254">
        <f>ROUND(I244*H244,2)</f>
        <v>0</v>
      </c>
      <c r="BL244" s="14" t="s">
        <v>213</v>
      </c>
      <c r="BM244" s="253" t="s">
        <v>789</v>
      </c>
    </row>
    <row r="245" s="2" customFormat="1" ht="16.5" customHeight="1">
      <c r="A245" s="35"/>
      <c r="B245" s="36"/>
      <c r="C245" s="241" t="s">
        <v>790</v>
      </c>
      <c r="D245" s="241" t="s">
        <v>146</v>
      </c>
      <c r="E245" s="242" t="s">
        <v>791</v>
      </c>
      <c r="F245" s="243" t="s">
        <v>792</v>
      </c>
      <c r="G245" s="244" t="s">
        <v>181</v>
      </c>
      <c r="H245" s="245">
        <v>1</v>
      </c>
      <c r="I245" s="246"/>
      <c r="J245" s="247">
        <f>ROUND(I245*H245,2)</f>
        <v>0</v>
      </c>
      <c r="K245" s="248"/>
      <c r="L245" s="41"/>
      <c r="M245" s="249" t="s">
        <v>1</v>
      </c>
      <c r="N245" s="250" t="s">
        <v>44</v>
      </c>
      <c r="O245" s="88"/>
      <c r="P245" s="251">
        <f>O245*H245</f>
        <v>0</v>
      </c>
      <c r="Q245" s="251">
        <v>0.00033</v>
      </c>
      <c r="R245" s="251">
        <f>Q245*H245</f>
        <v>0.00033</v>
      </c>
      <c r="S245" s="251">
        <v>0</v>
      </c>
      <c r="T245" s="25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3" t="s">
        <v>213</v>
      </c>
      <c r="AT245" s="253" t="s">
        <v>146</v>
      </c>
      <c r="AU245" s="253" t="s">
        <v>94</v>
      </c>
      <c r="AY245" s="14" t="s">
        <v>144</v>
      </c>
      <c r="BE245" s="254">
        <f>IF(N245="základní",J245,0)</f>
        <v>0</v>
      </c>
      <c r="BF245" s="254">
        <f>IF(N245="snížená",J245,0)</f>
        <v>0</v>
      </c>
      <c r="BG245" s="254">
        <f>IF(N245="zákl. přenesená",J245,0)</f>
        <v>0</v>
      </c>
      <c r="BH245" s="254">
        <f>IF(N245="sníž. přenesená",J245,0)</f>
        <v>0</v>
      </c>
      <c r="BI245" s="254">
        <f>IF(N245="nulová",J245,0)</f>
        <v>0</v>
      </c>
      <c r="BJ245" s="14" t="s">
        <v>94</v>
      </c>
      <c r="BK245" s="254">
        <f>ROUND(I245*H245,2)</f>
        <v>0</v>
      </c>
      <c r="BL245" s="14" t="s">
        <v>213</v>
      </c>
      <c r="BM245" s="253" t="s">
        <v>793</v>
      </c>
    </row>
    <row r="246" s="2" customFormat="1" ht="21.75" customHeight="1">
      <c r="A246" s="35"/>
      <c r="B246" s="36"/>
      <c r="C246" s="255" t="s">
        <v>794</v>
      </c>
      <c r="D246" s="255" t="s">
        <v>184</v>
      </c>
      <c r="E246" s="256" t="s">
        <v>795</v>
      </c>
      <c r="F246" s="257" t="s">
        <v>796</v>
      </c>
      <c r="G246" s="258" t="s">
        <v>181</v>
      </c>
      <c r="H246" s="259">
        <v>1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44</v>
      </c>
      <c r="O246" s="88"/>
      <c r="P246" s="251">
        <f>O246*H246</f>
        <v>0</v>
      </c>
      <c r="Q246" s="251">
        <v>0.0016800000000000001</v>
      </c>
      <c r="R246" s="251">
        <f>Q246*H246</f>
        <v>0.0016800000000000001</v>
      </c>
      <c r="S246" s="251">
        <v>0</v>
      </c>
      <c r="T246" s="25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3" t="s">
        <v>252</v>
      </c>
      <c r="AT246" s="253" t="s">
        <v>184</v>
      </c>
      <c r="AU246" s="253" t="s">
        <v>94</v>
      </c>
      <c r="AY246" s="14" t="s">
        <v>144</v>
      </c>
      <c r="BE246" s="254">
        <f>IF(N246="základní",J246,0)</f>
        <v>0</v>
      </c>
      <c r="BF246" s="254">
        <f>IF(N246="snížená",J246,0)</f>
        <v>0</v>
      </c>
      <c r="BG246" s="254">
        <f>IF(N246="zákl. přenesená",J246,0)</f>
        <v>0</v>
      </c>
      <c r="BH246" s="254">
        <f>IF(N246="sníž. přenesená",J246,0)</f>
        <v>0</v>
      </c>
      <c r="BI246" s="254">
        <f>IF(N246="nulová",J246,0)</f>
        <v>0</v>
      </c>
      <c r="BJ246" s="14" t="s">
        <v>94</v>
      </c>
      <c r="BK246" s="254">
        <f>ROUND(I246*H246,2)</f>
        <v>0</v>
      </c>
      <c r="BL246" s="14" t="s">
        <v>213</v>
      </c>
      <c r="BM246" s="253" t="s">
        <v>797</v>
      </c>
    </row>
    <row r="247" s="2" customFormat="1" ht="21.75" customHeight="1">
      <c r="A247" s="35"/>
      <c r="B247" s="36"/>
      <c r="C247" s="255" t="s">
        <v>798</v>
      </c>
      <c r="D247" s="255" t="s">
        <v>184</v>
      </c>
      <c r="E247" s="256" t="s">
        <v>799</v>
      </c>
      <c r="F247" s="257" t="s">
        <v>800</v>
      </c>
      <c r="G247" s="258" t="s">
        <v>181</v>
      </c>
      <c r="H247" s="259">
        <v>1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44</v>
      </c>
      <c r="O247" s="88"/>
      <c r="P247" s="251">
        <f>O247*H247</f>
        <v>0</v>
      </c>
      <c r="Q247" s="251">
        <v>0.0016800000000000001</v>
      </c>
      <c r="R247" s="251">
        <f>Q247*H247</f>
        <v>0.0016800000000000001</v>
      </c>
      <c r="S247" s="251">
        <v>0</v>
      </c>
      <c r="T247" s="25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3" t="s">
        <v>252</v>
      </c>
      <c r="AT247" s="253" t="s">
        <v>184</v>
      </c>
      <c r="AU247" s="253" t="s">
        <v>94</v>
      </c>
      <c r="AY247" s="14" t="s">
        <v>144</v>
      </c>
      <c r="BE247" s="254">
        <f>IF(N247="základní",J247,0)</f>
        <v>0</v>
      </c>
      <c r="BF247" s="254">
        <f>IF(N247="snížená",J247,0)</f>
        <v>0</v>
      </c>
      <c r="BG247" s="254">
        <f>IF(N247="zákl. přenesená",J247,0)</f>
        <v>0</v>
      </c>
      <c r="BH247" s="254">
        <f>IF(N247="sníž. přenesená",J247,0)</f>
        <v>0</v>
      </c>
      <c r="BI247" s="254">
        <f>IF(N247="nulová",J247,0)</f>
        <v>0</v>
      </c>
      <c r="BJ247" s="14" t="s">
        <v>94</v>
      </c>
      <c r="BK247" s="254">
        <f>ROUND(I247*H247,2)</f>
        <v>0</v>
      </c>
      <c r="BL247" s="14" t="s">
        <v>213</v>
      </c>
      <c r="BM247" s="253" t="s">
        <v>801</v>
      </c>
    </row>
    <row r="248" s="2" customFormat="1" ht="21.75" customHeight="1">
      <c r="A248" s="35"/>
      <c r="B248" s="36"/>
      <c r="C248" s="241" t="s">
        <v>802</v>
      </c>
      <c r="D248" s="241" t="s">
        <v>146</v>
      </c>
      <c r="E248" s="242" t="s">
        <v>803</v>
      </c>
      <c r="F248" s="243" t="s">
        <v>804</v>
      </c>
      <c r="G248" s="244" t="s">
        <v>181</v>
      </c>
      <c r="H248" s="245">
        <v>5</v>
      </c>
      <c r="I248" s="246"/>
      <c r="J248" s="247">
        <f>ROUND(I248*H248,2)</f>
        <v>0</v>
      </c>
      <c r="K248" s="248"/>
      <c r="L248" s="41"/>
      <c r="M248" s="249" t="s">
        <v>1</v>
      </c>
      <c r="N248" s="250" t="s">
        <v>44</v>
      </c>
      <c r="O248" s="88"/>
      <c r="P248" s="251">
        <f>O248*H248</f>
        <v>0</v>
      </c>
      <c r="Q248" s="251">
        <v>0.00027</v>
      </c>
      <c r="R248" s="251">
        <f>Q248*H248</f>
        <v>0.0013500000000000001</v>
      </c>
      <c r="S248" s="251">
        <v>0</v>
      </c>
      <c r="T248" s="25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3" t="s">
        <v>213</v>
      </c>
      <c r="AT248" s="253" t="s">
        <v>146</v>
      </c>
      <c r="AU248" s="253" t="s">
        <v>94</v>
      </c>
      <c r="AY248" s="14" t="s">
        <v>144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4" t="s">
        <v>94</v>
      </c>
      <c r="BK248" s="254">
        <f>ROUND(I248*H248,2)</f>
        <v>0</v>
      </c>
      <c r="BL248" s="14" t="s">
        <v>213</v>
      </c>
      <c r="BM248" s="253" t="s">
        <v>805</v>
      </c>
    </row>
    <row r="249" s="2" customFormat="1" ht="16.5" customHeight="1">
      <c r="A249" s="35"/>
      <c r="B249" s="36"/>
      <c r="C249" s="241" t="s">
        <v>806</v>
      </c>
      <c r="D249" s="241" t="s">
        <v>146</v>
      </c>
      <c r="E249" s="242" t="s">
        <v>807</v>
      </c>
      <c r="F249" s="243" t="s">
        <v>808</v>
      </c>
      <c r="G249" s="244" t="s">
        <v>181</v>
      </c>
      <c r="H249" s="245">
        <v>1</v>
      </c>
      <c r="I249" s="246"/>
      <c r="J249" s="247">
        <f>ROUND(I249*H249,2)</f>
        <v>0</v>
      </c>
      <c r="K249" s="248"/>
      <c r="L249" s="41"/>
      <c r="M249" s="249" t="s">
        <v>1</v>
      </c>
      <c r="N249" s="250" t="s">
        <v>44</v>
      </c>
      <c r="O249" s="88"/>
      <c r="P249" s="251">
        <f>O249*H249</f>
        <v>0</v>
      </c>
      <c r="Q249" s="251">
        <v>0.00051999999999999995</v>
      </c>
      <c r="R249" s="251">
        <f>Q249*H249</f>
        <v>0.00051999999999999995</v>
      </c>
      <c r="S249" s="251">
        <v>0</v>
      </c>
      <c r="T249" s="25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3" t="s">
        <v>213</v>
      </c>
      <c r="AT249" s="253" t="s">
        <v>146</v>
      </c>
      <c r="AU249" s="253" t="s">
        <v>94</v>
      </c>
      <c r="AY249" s="14" t="s">
        <v>144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4" t="s">
        <v>94</v>
      </c>
      <c r="BK249" s="254">
        <f>ROUND(I249*H249,2)</f>
        <v>0</v>
      </c>
      <c r="BL249" s="14" t="s">
        <v>213</v>
      </c>
      <c r="BM249" s="253" t="s">
        <v>809</v>
      </c>
    </row>
    <row r="250" s="2" customFormat="1" ht="21.75" customHeight="1">
      <c r="A250" s="35"/>
      <c r="B250" s="36"/>
      <c r="C250" s="241" t="s">
        <v>810</v>
      </c>
      <c r="D250" s="241" t="s">
        <v>146</v>
      </c>
      <c r="E250" s="242" t="s">
        <v>811</v>
      </c>
      <c r="F250" s="243" t="s">
        <v>812</v>
      </c>
      <c r="G250" s="244" t="s">
        <v>181</v>
      </c>
      <c r="H250" s="245">
        <v>10</v>
      </c>
      <c r="I250" s="246"/>
      <c r="J250" s="247">
        <f>ROUND(I250*H250,2)</f>
        <v>0</v>
      </c>
      <c r="K250" s="248"/>
      <c r="L250" s="41"/>
      <c r="M250" s="249" t="s">
        <v>1</v>
      </c>
      <c r="N250" s="250" t="s">
        <v>44</v>
      </c>
      <c r="O250" s="88"/>
      <c r="P250" s="251">
        <f>O250*H250</f>
        <v>0</v>
      </c>
      <c r="Q250" s="251">
        <v>0.00022000000000000001</v>
      </c>
      <c r="R250" s="251">
        <f>Q250*H250</f>
        <v>0.0022000000000000001</v>
      </c>
      <c r="S250" s="251">
        <v>0</v>
      </c>
      <c r="T250" s="25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3" t="s">
        <v>213</v>
      </c>
      <c r="AT250" s="253" t="s">
        <v>146</v>
      </c>
      <c r="AU250" s="253" t="s">
        <v>94</v>
      </c>
      <c r="AY250" s="14" t="s">
        <v>144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4" t="s">
        <v>94</v>
      </c>
      <c r="BK250" s="254">
        <f>ROUND(I250*H250,2)</f>
        <v>0</v>
      </c>
      <c r="BL250" s="14" t="s">
        <v>213</v>
      </c>
      <c r="BM250" s="253" t="s">
        <v>813</v>
      </c>
    </row>
    <row r="251" s="2" customFormat="1" ht="21.75" customHeight="1">
      <c r="A251" s="35"/>
      <c r="B251" s="36"/>
      <c r="C251" s="241" t="s">
        <v>814</v>
      </c>
      <c r="D251" s="241" t="s">
        <v>146</v>
      </c>
      <c r="E251" s="242" t="s">
        <v>815</v>
      </c>
      <c r="F251" s="243" t="s">
        <v>816</v>
      </c>
      <c r="G251" s="244" t="s">
        <v>181</v>
      </c>
      <c r="H251" s="245">
        <v>1</v>
      </c>
      <c r="I251" s="246"/>
      <c r="J251" s="247">
        <f>ROUND(I251*H251,2)</f>
        <v>0</v>
      </c>
      <c r="K251" s="248"/>
      <c r="L251" s="41"/>
      <c r="M251" s="249" t="s">
        <v>1</v>
      </c>
      <c r="N251" s="250" t="s">
        <v>44</v>
      </c>
      <c r="O251" s="88"/>
      <c r="P251" s="251">
        <f>O251*H251</f>
        <v>0</v>
      </c>
      <c r="Q251" s="251">
        <v>0.00114</v>
      </c>
      <c r="R251" s="251">
        <f>Q251*H251</f>
        <v>0.00114</v>
      </c>
      <c r="S251" s="251">
        <v>0</v>
      </c>
      <c r="T251" s="25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3" t="s">
        <v>213</v>
      </c>
      <c r="AT251" s="253" t="s">
        <v>146</v>
      </c>
      <c r="AU251" s="253" t="s">
        <v>94</v>
      </c>
      <c r="AY251" s="14" t="s">
        <v>144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4" t="s">
        <v>94</v>
      </c>
      <c r="BK251" s="254">
        <f>ROUND(I251*H251,2)</f>
        <v>0</v>
      </c>
      <c r="BL251" s="14" t="s">
        <v>213</v>
      </c>
      <c r="BM251" s="253" t="s">
        <v>817</v>
      </c>
    </row>
    <row r="252" s="2" customFormat="1" ht="16.5" customHeight="1">
      <c r="A252" s="35"/>
      <c r="B252" s="36"/>
      <c r="C252" s="241" t="s">
        <v>818</v>
      </c>
      <c r="D252" s="241" t="s">
        <v>146</v>
      </c>
      <c r="E252" s="242" t="s">
        <v>819</v>
      </c>
      <c r="F252" s="243" t="s">
        <v>820</v>
      </c>
      <c r="G252" s="244" t="s">
        <v>181</v>
      </c>
      <c r="H252" s="245">
        <v>3</v>
      </c>
      <c r="I252" s="246"/>
      <c r="J252" s="247">
        <f>ROUND(I252*H252,2)</f>
        <v>0</v>
      </c>
      <c r="K252" s="248"/>
      <c r="L252" s="41"/>
      <c r="M252" s="249" t="s">
        <v>1</v>
      </c>
      <c r="N252" s="250" t="s">
        <v>44</v>
      </c>
      <c r="O252" s="88"/>
      <c r="P252" s="251">
        <f>O252*H252</f>
        <v>0</v>
      </c>
      <c r="Q252" s="251">
        <v>0.00173</v>
      </c>
      <c r="R252" s="251">
        <f>Q252*H252</f>
        <v>0.0051900000000000002</v>
      </c>
      <c r="S252" s="251">
        <v>0</v>
      </c>
      <c r="T252" s="25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3" t="s">
        <v>213</v>
      </c>
      <c r="AT252" s="253" t="s">
        <v>146</v>
      </c>
      <c r="AU252" s="253" t="s">
        <v>94</v>
      </c>
      <c r="AY252" s="14" t="s">
        <v>144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4" t="s">
        <v>94</v>
      </c>
      <c r="BK252" s="254">
        <f>ROUND(I252*H252,2)</f>
        <v>0</v>
      </c>
      <c r="BL252" s="14" t="s">
        <v>213</v>
      </c>
      <c r="BM252" s="253" t="s">
        <v>821</v>
      </c>
    </row>
    <row r="253" s="2" customFormat="1" ht="21.75" customHeight="1">
      <c r="A253" s="35"/>
      <c r="B253" s="36"/>
      <c r="C253" s="241" t="s">
        <v>822</v>
      </c>
      <c r="D253" s="241" t="s">
        <v>146</v>
      </c>
      <c r="E253" s="242" t="s">
        <v>823</v>
      </c>
      <c r="F253" s="243" t="s">
        <v>824</v>
      </c>
      <c r="G253" s="244" t="s">
        <v>181</v>
      </c>
      <c r="H253" s="245">
        <v>5</v>
      </c>
      <c r="I253" s="246"/>
      <c r="J253" s="247">
        <f>ROUND(I253*H253,2)</f>
        <v>0</v>
      </c>
      <c r="K253" s="248"/>
      <c r="L253" s="41"/>
      <c r="M253" s="249" t="s">
        <v>1</v>
      </c>
      <c r="N253" s="250" t="s">
        <v>44</v>
      </c>
      <c r="O253" s="88"/>
      <c r="P253" s="251">
        <f>O253*H253</f>
        <v>0</v>
      </c>
      <c r="Q253" s="251">
        <v>0.00025999999999999998</v>
      </c>
      <c r="R253" s="251">
        <f>Q253*H253</f>
        <v>0.0012999999999999999</v>
      </c>
      <c r="S253" s="251">
        <v>0</v>
      </c>
      <c r="T253" s="25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3" t="s">
        <v>213</v>
      </c>
      <c r="AT253" s="253" t="s">
        <v>146</v>
      </c>
      <c r="AU253" s="253" t="s">
        <v>94</v>
      </c>
      <c r="AY253" s="14" t="s">
        <v>144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4" t="s">
        <v>94</v>
      </c>
      <c r="BK253" s="254">
        <f>ROUND(I253*H253,2)</f>
        <v>0</v>
      </c>
      <c r="BL253" s="14" t="s">
        <v>213</v>
      </c>
      <c r="BM253" s="253" t="s">
        <v>825</v>
      </c>
    </row>
    <row r="254" s="2" customFormat="1" ht="21.75" customHeight="1">
      <c r="A254" s="35"/>
      <c r="B254" s="36"/>
      <c r="C254" s="241" t="s">
        <v>826</v>
      </c>
      <c r="D254" s="241" t="s">
        <v>146</v>
      </c>
      <c r="E254" s="242" t="s">
        <v>827</v>
      </c>
      <c r="F254" s="243" t="s">
        <v>828</v>
      </c>
      <c r="G254" s="244" t="s">
        <v>181</v>
      </c>
      <c r="H254" s="245">
        <v>5</v>
      </c>
      <c r="I254" s="246"/>
      <c r="J254" s="247">
        <f>ROUND(I254*H254,2)</f>
        <v>0</v>
      </c>
      <c r="K254" s="248"/>
      <c r="L254" s="41"/>
      <c r="M254" s="249" t="s">
        <v>1</v>
      </c>
      <c r="N254" s="250" t="s">
        <v>44</v>
      </c>
      <c r="O254" s="88"/>
      <c r="P254" s="251">
        <f>O254*H254</f>
        <v>0</v>
      </c>
      <c r="Q254" s="251">
        <v>0.00132</v>
      </c>
      <c r="R254" s="251">
        <f>Q254*H254</f>
        <v>0.0066</v>
      </c>
      <c r="S254" s="251">
        <v>0</v>
      </c>
      <c r="T254" s="25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3" t="s">
        <v>213</v>
      </c>
      <c r="AT254" s="253" t="s">
        <v>146</v>
      </c>
      <c r="AU254" s="253" t="s">
        <v>94</v>
      </c>
      <c r="AY254" s="14" t="s">
        <v>144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4" t="s">
        <v>94</v>
      </c>
      <c r="BK254" s="254">
        <f>ROUND(I254*H254,2)</f>
        <v>0</v>
      </c>
      <c r="BL254" s="14" t="s">
        <v>213</v>
      </c>
      <c r="BM254" s="253" t="s">
        <v>829</v>
      </c>
    </row>
    <row r="255" s="2" customFormat="1" ht="21.75" customHeight="1">
      <c r="A255" s="35"/>
      <c r="B255" s="36"/>
      <c r="C255" s="241" t="s">
        <v>830</v>
      </c>
      <c r="D255" s="241" t="s">
        <v>146</v>
      </c>
      <c r="E255" s="242" t="s">
        <v>831</v>
      </c>
      <c r="F255" s="243" t="s">
        <v>832</v>
      </c>
      <c r="G255" s="244" t="s">
        <v>181</v>
      </c>
      <c r="H255" s="245">
        <v>8</v>
      </c>
      <c r="I255" s="246"/>
      <c r="J255" s="247">
        <f>ROUND(I255*H255,2)</f>
        <v>0</v>
      </c>
      <c r="K255" s="248"/>
      <c r="L255" s="41"/>
      <c r="M255" s="249" t="s">
        <v>1</v>
      </c>
      <c r="N255" s="250" t="s">
        <v>44</v>
      </c>
      <c r="O255" s="88"/>
      <c r="P255" s="251">
        <f>O255*H255</f>
        <v>0</v>
      </c>
      <c r="Q255" s="251">
        <v>0.0020999999999999999</v>
      </c>
      <c r="R255" s="251">
        <f>Q255*H255</f>
        <v>0.016799999999999999</v>
      </c>
      <c r="S255" s="251">
        <v>0</v>
      </c>
      <c r="T255" s="25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3" t="s">
        <v>213</v>
      </c>
      <c r="AT255" s="253" t="s">
        <v>146</v>
      </c>
      <c r="AU255" s="253" t="s">
        <v>94</v>
      </c>
      <c r="AY255" s="14" t="s">
        <v>144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4" t="s">
        <v>94</v>
      </c>
      <c r="BK255" s="254">
        <f>ROUND(I255*H255,2)</f>
        <v>0</v>
      </c>
      <c r="BL255" s="14" t="s">
        <v>213</v>
      </c>
      <c r="BM255" s="253" t="s">
        <v>833</v>
      </c>
    </row>
    <row r="256" s="2" customFormat="1" ht="21.75" customHeight="1">
      <c r="A256" s="35"/>
      <c r="B256" s="36"/>
      <c r="C256" s="241" t="s">
        <v>834</v>
      </c>
      <c r="D256" s="241" t="s">
        <v>146</v>
      </c>
      <c r="E256" s="242" t="s">
        <v>835</v>
      </c>
      <c r="F256" s="243" t="s">
        <v>836</v>
      </c>
      <c r="G256" s="244" t="s">
        <v>181</v>
      </c>
      <c r="H256" s="245">
        <v>4</v>
      </c>
      <c r="I256" s="246"/>
      <c r="J256" s="247">
        <f>ROUND(I256*H256,2)</f>
        <v>0</v>
      </c>
      <c r="K256" s="248"/>
      <c r="L256" s="41"/>
      <c r="M256" s="249" t="s">
        <v>1</v>
      </c>
      <c r="N256" s="250" t="s">
        <v>44</v>
      </c>
      <c r="O256" s="88"/>
      <c r="P256" s="251">
        <f>O256*H256</f>
        <v>0</v>
      </c>
      <c r="Q256" s="251">
        <v>0.00052999999999999998</v>
      </c>
      <c r="R256" s="251">
        <f>Q256*H256</f>
        <v>0.0021199999999999999</v>
      </c>
      <c r="S256" s="251">
        <v>0</v>
      </c>
      <c r="T256" s="25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3" t="s">
        <v>213</v>
      </c>
      <c r="AT256" s="253" t="s">
        <v>146</v>
      </c>
      <c r="AU256" s="253" t="s">
        <v>94</v>
      </c>
      <c r="AY256" s="14" t="s">
        <v>144</v>
      </c>
      <c r="BE256" s="254">
        <f>IF(N256="základní",J256,0)</f>
        <v>0</v>
      </c>
      <c r="BF256" s="254">
        <f>IF(N256="snížená",J256,0)</f>
        <v>0</v>
      </c>
      <c r="BG256" s="254">
        <f>IF(N256="zákl. přenesená",J256,0)</f>
        <v>0</v>
      </c>
      <c r="BH256" s="254">
        <f>IF(N256="sníž. přenesená",J256,0)</f>
        <v>0</v>
      </c>
      <c r="BI256" s="254">
        <f>IF(N256="nulová",J256,0)</f>
        <v>0</v>
      </c>
      <c r="BJ256" s="14" t="s">
        <v>94</v>
      </c>
      <c r="BK256" s="254">
        <f>ROUND(I256*H256,2)</f>
        <v>0</v>
      </c>
      <c r="BL256" s="14" t="s">
        <v>213</v>
      </c>
      <c r="BM256" s="253" t="s">
        <v>837</v>
      </c>
    </row>
    <row r="257" s="2" customFormat="1" ht="21.75" customHeight="1">
      <c r="A257" s="35"/>
      <c r="B257" s="36"/>
      <c r="C257" s="241" t="s">
        <v>838</v>
      </c>
      <c r="D257" s="241" t="s">
        <v>146</v>
      </c>
      <c r="E257" s="242" t="s">
        <v>839</v>
      </c>
      <c r="F257" s="243" t="s">
        <v>840</v>
      </c>
      <c r="G257" s="244" t="s">
        <v>181</v>
      </c>
      <c r="H257" s="245">
        <v>2</v>
      </c>
      <c r="I257" s="246"/>
      <c r="J257" s="247">
        <f>ROUND(I257*H257,2)</f>
        <v>0</v>
      </c>
      <c r="K257" s="248"/>
      <c r="L257" s="41"/>
      <c r="M257" s="249" t="s">
        <v>1</v>
      </c>
      <c r="N257" s="250" t="s">
        <v>44</v>
      </c>
      <c r="O257" s="88"/>
      <c r="P257" s="251">
        <f>O257*H257</f>
        <v>0</v>
      </c>
      <c r="Q257" s="251">
        <v>0.00147</v>
      </c>
      <c r="R257" s="251">
        <f>Q257*H257</f>
        <v>0.0029399999999999999</v>
      </c>
      <c r="S257" s="251">
        <v>0</v>
      </c>
      <c r="T257" s="25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3" t="s">
        <v>213</v>
      </c>
      <c r="AT257" s="253" t="s">
        <v>146</v>
      </c>
      <c r="AU257" s="253" t="s">
        <v>94</v>
      </c>
      <c r="AY257" s="14" t="s">
        <v>144</v>
      </c>
      <c r="BE257" s="254">
        <f>IF(N257="základní",J257,0)</f>
        <v>0</v>
      </c>
      <c r="BF257" s="254">
        <f>IF(N257="snížená",J257,0)</f>
        <v>0</v>
      </c>
      <c r="BG257" s="254">
        <f>IF(N257="zákl. přenesená",J257,0)</f>
        <v>0</v>
      </c>
      <c r="BH257" s="254">
        <f>IF(N257="sníž. přenesená",J257,0)</f>
        <v>0</v>
      </c>
      <c r="BI257" s="254">
        <f>IF(N257="nulová",J257,0)</f>
        <v>0</v>
      </c>
      <c r="BJ257" s="14" t="s">
        <v>94</v>
      </c>
      <c r="BK257" s="254">
        <f>ROUND(I257*H257,2)</f>
        <v>0</v>
      </c>
      <c r="BL257" s="14" t="s">
        <v>213</v>
      </c>
      <c r="BM257" s="253" t="s">
        <v>841</v>
      </c>
    </row>
    <row r="258" s="2" customFormat="1" ht="21.75" customHeight="1">
      <c r="A258" s="35"/>
      <c r="B258" s="36"/>
      <c r="C258" s="241" t="s">
        <v>842</v>
      </c>
      <c r="D258" s="241" t="s">
        <v>146</v>
      </c>
      <c r="E258" s="242" t="s">
        <v>843</v>
      </c>
      <c r="F258" s="243" t="s">
        <v>844</v>
      </c>
      <c r="G258" s="244" t="s">
        <v>181</v>
      </c>
      <c r="H258" s="245">
        <v>2</v>
      </c>
      <c r="I258" s="246"/>
      <c r="J258" s="247">
        <f>ROUND(I258*H258,2)</f>
        <v>0</v>
      </c>
      <c r="K258" s="248"/>
      <c r="L258" s="41"/>
      <c r="M258" s="249" t="s">
        <v>1</v>
      </c>
      <c r="N258" s="250" t="s">
        <v>44</v>
      </c>
      <c r="O258" s="88"/>
      <c r="P258" s="251">
        <f>O258*H258</f>
        <v>0</v>
      </c>
      <c r="Q258" s="251">
        <v>0.00075000000000000002</v>
      </c>
      <c r="R258" s="251">
        <f>Q258*H258</f>
        <v>0.0015</v>
      </c>
      <c r="S258" s="251">
        <v>0</v>
      </c>
      <c r="T258" s="25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3" t="s">
        <v>213</v>
      </c>
      <c r="AT258" s="253" t="s">
        <v>146</v>
      </c>
      <c r="AU258" s="253" t="s">
        <v>94</v>
      </c>
      <c r="AY258" s="14" t="s">
        <v>144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4" t="s">
        <v>94</v>
      </c>
      <c r="BK258" s="254">
        <f>ROUND(I258*H258,2)</f>
        <v>0</v>
      </c>
      <c r="BL258" s="14" t="s">
        <v>213</v>
      </c>
      <c r="BM258" s="253" t="s">
        <v>845</v>
      </c>
    </row>
    <row r="259" s="2" customFormat="1" ht="21.75" customHeight="1">
      <c r="A259" s="35"/>
      <c r="B259" s="36"/>
      <c r="C259" s="241" t="s">
        <v>846</v>
      </c>
      <c r="D259" s="241" t="s">
        <v>146</v>
      </c>
      <c r="E259" s="242" t="s">
        <v>847</v>
      </c>
      <c r="F259" s="243" t="s">
        <v>848</v>
      </c>
      <c r="G259" s="244" t="s">
        <v>181</v>
      </c>
      <c r="H259" s="245">
        <v>4</v>
      </c>
      <c r="I259" s="246"/>
      <c r="J259" s="247">
        <f>ROUND(I259*H259,2)</f>
        <v>0</v>
      </c>
      <c r="K259" s="248"/>
      <c r="L259" s="41"/>
      <c r="M259" s="249" t="s">
        <v>1</v>
      </c>
      <c r="N259" s="250" t="s">
        <v>44</v>
      </c>
      <c r="O259" s="88"/>
      <c r="P259" s="251">
        <f>O259*H259</f>
        <v>0</v>
      </c>
      <c r="Q259" s="251">
        <v>0.00035</v>
      </c>
      <c r="R259" s="251">
        <f>Q259*H259</f>
        <v>0.0014</v>
      </c>
      <c r="S259" s="251">
        <v>0</v>
      </c>
      <c r="T259" s="25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3" t="s">
        <v>213</v>
      </c>
      <c r="AT259" s="253" t="s">
        <v>146</v>
      </c>
      <c r="AU259" s="253" t="s">
        <v>94</v>
      </c>
      <c r="AY259" s="14" t="s">
        <v>144</v>
      </c>
      <c r="BE259" s="254">
        <f>IF(N259="základní",J259,0)</f>
        <v>0</v>
      </c>
      <c r="BF259" s="254">
        <f>IF(N259="snížená",J259,0)</f>
        <v>0</v>
      </c>
      <c r="BG259" s="254">
        <f>IF(N259="zákl. přenesená",J259,0)</f>
        <v>0</v>
      </c>
      <c r="BH259" s="254">
        <f>IF(N259="sníž. přenesená",J259,0)</f>
        <v>0</v>
      </c>
      <c r="BI259" s="254">
        <f>IF(N259="nulová",J259,0)</f>
        <v>0</v>
      </c>
      <c r="BJ259" s="14" t="s">
        <v>94</v>
      </c>
      <c r="BK259" s="254">
        <f>ROUND(I259*H259,2)</f>
        <v>0</v>
      </c>
      <c r="BL259" s="14" t="s">
        <v>213</v>
      </c>
      <c r="BM259" s="253" t="s">
        <v>849</v>
      </c>
    </row>
    <row r="260" s="2" customFormat="1" ht="16.5" customHeight="1">
      <c r="A260" s="35"/>
      <c r="B260" s="36"/>
      <c r="C260" s="241" t="s">
        <v>850</v>
      </c>
      <c r="D260" s="241" t="s">
        <v>146</v>
      </c>
      <c r="E260" s="242" t="s">
        <v>851</v>
      </c>
      <c r="F260" s="243" t="s">
        <v>852</v>
      </c>
      <c r="G260" s="244" t="s">
        <v>181</v>
      </c>
      <c r="H260" s="245">
        <v>7</v>
      </c>
      <c r="I260" s="246"/>
      <c r="J260" s="247">
        <f>ROUND(I260*H260,2)</f>
        <v>0</v>
      </c>
      <c r="K260" s="248"/>
      <c r="L260" s="41"/>
      <c r="M260" s="249" t="s">
        <v>1</v>
      </c>
      <c r="N260" s="250" t="s">
        <v>44</v>
      </c>
      <c r="O260" s="88"/>
      <c r="P260" s="251">
        <f>O260*H260</f>
        <v>0</v>
      </c>
      <c r="Q260" s="251">
        <v>0.00024000000000000001</v>
      </c>
      <c r="R260" s="251">
        <f>Q260*H260</f>
        <v>0.0016800000000000001</v>
      </c>
      <c r="S260" s="251">
        <v>0</v>
      </c>
      <c r="T260" s="25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3" t="s">
        <v>213</v>
      </c>
      <c r="AT260" s="253" t="s">
        <v>146</v>
      </c>
      <c r="AU260" s="253" t="s">
        <v>94</v>
      </c>
      <c r="AY260" s="14" t="s">
        <v>144</v>
      </c>
      <c r="BE260" s="254">
        <f>IF(N260="základní",J260,0)</f>
        <v>0</v>
      </c>
      <c r="BF260" s="254">
        <f>IF(N260="snížená",J260,0)</f>
        <v>0</v>
      </c>
      <c r="BG260" s="254">
        <f>IF(N260="zákl. přenesená",J260,0)</f>
        <v>0</v>
      </c>
      <c r="BH260" s="254">
        <f>IF(N260="sníž. přenesená",J260,0)</f>
        <v>0</v>
      </c>
      <c r="BI260" s="254">
        <f>IF(N260="nulová",J260,0)</f>
        <v>0</v>
      </c>
      <c r="BJ260" s="14" t="s">
        <v>94</v>
      </c>
      <c r="BK260" s="254">
        <f>ROUND(I260*H260,2)</f>
        <v>0</v>
      </c>
      <c r="BL260" s="14" t="s">
        <v>213</v>
      </c>
      <c r="BM260" s="253" t="s">
        <v>853</v>
      </c>
    </row>
    <row r="261" s="2" customFormat="1" ht="16.5" customHeight="1">
      <c r="A261" s="35"/>
      <c r="B261" s="36"/>
      <c r="C261" s="241" t="s">
        <v>854</v>
      </c>
      <c r="D261" s="241" t="s">
        <v>146</v>
      </c>
      <c r="E261" s="242" t="s">
        <v>855</v>
      </c>
      <c r="F261" s="243" t="s">
        <v>856</v>
      </c>
      <c r="G261" s="244" t="s">
        <v>181</v>
      </c>
      <c r="H261" s="245">
        <v>2</v>
      </c>
      <c r="I261" s="246"/>
      <c r="J261" s="247">
        <f>ROUND(I261*H261,2)</f>
        <v>0</v>
      </c>
      <c r="K261" s="248"/>
      <c r="L261" s="41"/>
      <c r="M261" s="249" t="s">
        <v>1</v>
      </c>
      <c r="N261" s="250" t="s">
        <v>44</v>
      </c>
      <c r="O261" s="88"/>
      <c r="P261" s="251">
        <f>O261*H261</f>
        <v>0</v>
      </c>
      <c r="Q261" s="251">
        <v>0.00040999999999999999</v>
      </c>
      <c r="R261" s="251">
        <f>Q261*H261</f>
        <v>0.00081999999999999998</v>
      </c>
      <c r="S261" s="251">
        <v>0</v>
      </c>
      <c r="T261" s="25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3" t="s">
        <v>213</v>
      </c>
      <c r="AT261" s="253" t="s">
        <v>146</v>
      </c>
      <c r="AU261" s="253" t="s">
        <v>94</v>
      </c>
      <c r="AY261" s="14" t="s">
        <v>144</v>
      </c>
      <c r="BE261" s="254">
        <f>IF(N261="základní",J261,0)</f>
        <v>0</v>
      </c>
      <c r="BF261" s="254">
        <f>IF(N261="snížená",J261,0)</f>
        <v>0</v>
      </c>
      <c r="BG261" s="254">
        <f>IF(N261="zákl. přenesená",J261,0)</f>
        <v>0</v>
      </c>
      <c r="BH261" s="254">
        <f>IF(N261="sníž. přenesená",J261,0)</f>
        <v>0</v>
      </c>
      <c r="BI261" s="254">
        <f>IF(N261="nulová",J261,0)</f>
        <v>0</v>
      </c>
      <c r="BJ261" s="14" t="s">
        <v>94</v>
      </c>
      <c r="BK261" s="254">
        <f>ROUND(I261*H261,2)</f>
        <v>0</v>
      </c>
      <c r="BL261" s="14" t="s">
        <v>213</v>
      </c>
      <c r="BM261" s="253" t="s">
        <v>857</v>
      </c>
    </row>
    <row r="262" s="2" customFormat="1" ht="16.5" customHeight="1">
      <c r="A262" s="35"/>
      <c r="B262" s="36"/>
      <c r="C262" s="241" t="s">
        <v>858</v>
      </c>
      <c r="D262" s="241" t="s">
        <v>146</v>
      </c>
      <c r="E262" s="242" t="s">
        <v>859</v>
      </c>
      <c r="F262" s="243" t="s">
        <v>860</v>
      </c>
      <c r="G262" s="244" t="s">
        <v>226</v>
      </c>
      <c r="H262" s="245">
        <v>0.20699999999999999</v>
      </c>
      <c r="I262" s="246"/>
      <c r="J262" s="247">
        <f>ROUND(I262*H262,2)</f>
        <v>0</v>
      </c>
      <c r="K262" s="248"/>
      <c r="L262" s="41"/>
      <c r="M262" s="249" t="s">
        <v>1</v>
      </c>
      <c r="N262" s="250" t="s">
        <v>44</v>
      </c>
      <c r="O262" s="88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3" t="s">
        <v>213</v>
      </c>
      <c r="AT262" s="253" t="s">
        <v>146</v>
      </c>
      <c r="AU262" s="253" t="s">
        <v>94</v>
      </c>
      <c r="AY262" s="14" t="s">
        <v>144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4" t="s">
        <v>94</v>
      </c>
      <c r="BK262" s="254">
        <f>ROUND(I262*H262,2)</f>
        <v>0</v>
      </c>
      <c r="BL262" s="14" t="s">
        <v>213</v>
      </c>
      <c r="BM262" s="253" t="s">
        <v>861</v>
      </c>
    </row>
    <row r="263" s="12" customFormat="1" ht="20.88" customHeight="1">
      <c r="A263" s="12"/>
      <c r="B263" s="225"/>
      <c r="C263" s="226"/>
      <c r="D263" s="227" t="s">
        <v>77</v>
      </c>
      <c r="E263" s="239" t="s">
        <v>782</v>
      </c>
      <c r="F263" s="239" t="s">
        <v>862</v>
      </c>
      <c r="G263" s="226"/>
      <c r="H263" s="226"/>
      <c r="I263" s="229"/>
      <c r="J263" s="240">
        <f>BK263</f>
        <v>0</v>
      </c>
      <c r="K263" s="226"/>
      <c r="L263" s="231"/>
      <c r="M263" s="232"/>
      <c r="N263" s="233"/>
      <c r="O263" s="233"/>
      <c r="P263" s="234">
        <f>P264</f>
        <v>0</v>
      </c>
      <c r="Q263" s="233"/>
      <c r="R263" s="234">
        <f>R264</f>
        <v>0</v>
      </c>
      <c r="S263" s="233"/>
      <c r="T263" s="235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6" t="s">
        <v>94</v>
      </c>
      <c r="AT263" s="237" t="s">
        <v>77</v>
      </c>
      <c r="AU263" s="237" t="s">
        <v>94</v>
      </c>
      <c r="AY263" s="236" t="s">
        <v>144</v>
      </c>
      <c r="BK263" s="238">
        <f>BK264</f>
        <v>0</v>
      </c>
    </row>
    <row r="264" s="2" customFormat="1" ht="16.5" customHeight="1">
      <c r="A264" s="35"/>
      <c r="B264" s="36"/>
      <c r="C264" s="241" t="s">
        <v>863</v>
      </c>
      <c r="D264" s="241" t="s">
        <v>146</v>
      </c>
      <c r="E264" s="242" t="s">
        <v>864</v>
      </c>
      <c r="F264" s="243" t="s">
        <v>865</v>
      </c>
      <c r="G264" s="244" t="s">
        <v>866</v>
      </c>
      <c r="H264" s="245">
        <v>70</v>
      </c>
      <c r="I264" s="246"/>
      <c r="J264" s="247">
        <f>ROUND(I264*H264,2)</f>
        <v>0</v>
      </c>
      <c r="K264" s="248"/>
      <c r="L264" s="41"/>
      <c r="M264" s="249" t="s">
        <v>1</v>
      </c>
      <c r="N264" s="250" t="s">
        <v>44</v>
      </c>
      <c r="O264" s="88"/>
      <c r="P264" s="251">
        <f>O264*H264</f>
        <v>0</v>
      </c>
      <c r="Q264" s="251">
        <v>0</v>
      </c>
      <c r="R264" s="251">
        <f>Q264*H264</f>
        <v>0</v>
      </c>
      <c r="S264" s="251">
        <v>0</v>
      </c>
      <c r="T264" s="25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3" t="s">
        <v>867</v>
      </c>
      <c r="AT264" s="253" t="s">
        <v>146</v>
      </c>
      <c r="AU264" s="253" t="s">
        <v>152</v>
      </c>
      <c r="AY264" s="14" t="s">
        <v>144</v>
      </c>
      <c r="BE264" s="254">
        <f>IF(N264="základní",J264,0)</f>
        <v>0</v>
      </c>
      <c r="BF264" s="254">
        <f>IF(N264="snížená",J264,0)</f>
        <v>0</v>
      </c>
      <c r="BG264" s="254">
        <f>IF(N264="zákl. přenesená",J264,0)</f>
        <v>0</v>
      </c>
      <c r="BH264" s="254">
        <f>IF(N264="sníž. přenesená",J264,0)</f>
        <v>0</v>
      </c>
      <c r="BI264" s="254">
        <f>IF(N264="nulová",J264,0)</f>
        <v>0</v>
      </c>
      <c r="BJ264" s="14" t="s">
        <v>94</v>
      </c>
      <c r="BK264" s="254">
        <f>ROUND(I264*H264,2)</f>
        <v>0</v>
      </c>
      <c r="BL264" s="14" t="s">
        <v>867</v>
      </c>
      <c r="BM264" s="253" t="s">
        <v>868</v>
      </c>
    </row>
    <row r="265" s="12" customFormat="1" ht="22.8" customHeight="1">
      <c r="A265" s="12"/>
      <c r="B265" s="225"/>
      <c r="C265" s="226"/>
      <c r="D265" s="227" t="s">
        <v>77</v>
      </c>
      <c r="E265" s="239" t="s">
        <v>355</v>
      </c>
      <c r="F265" s="239" t="s">
        <v>356</v>
      </c>
      <c r="G265" s="226"/>
      <c r="H265" s="226"/>
      <c r="I265" s="229"/>
      <c r="J265" s="240">
        <f>BK265</f>
        <v>0</v>
      </c>
      <c r="K265" s="226"/>
      <c r="L265" s="231"/>
      <c r="M265" s="232"/>
      <c r="N265" s="233"/>
      <c r="O265" s="233"/>
      <c r="P265" s="234">
        <f>SUM(P266:P274)</f>
        <v>0</v>
      </c>
      <c r="Q265" s="233"/>
      <c r="R265" s="234">
        <f>SUM(R266:R274)</f>
        <v>0.01278</v>
      </c>
      <c r="S265" s="233"/>
      <c r="T265" s="235">
        <f>SUM(T266:T274)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6" t="s">
        <v>94</v>
      </c>
      <c r="AT265" s="237" t="s">
        <v>77</v>
      </c>
      <c r="AU265" s="237" t="s">
        <v>86</v>
      </c>
      <c r="AY265" s="236" t="s">
        <v>144</v>
      </c>
      <c r="BK265" s="238">
        <f>SUM(BK266:BK274)</f>
        <v>0</v>
      </c>
    </row>
    <row r="266" s="2" customFormat="1" ht="21.75" customHeight="1">
      <c r="A266" s="35"/>
      <c r="B266" s="36"/>
      <c r="C266" s="241" t="s">
        <v>869</v>
      </c>
      <c r="D266" s="241" t="s">
        <v>146</v>
      </c>
      <c r="E266" s="242" t="s">
        <v>870</v>
      </c>
      <c r="F266" s="243" t="s">
        <v>871</v>
      </c>
      <c r="G266" s="244" t="s">
        <v>872</v>
      </c>
      <c r="H266" s="245">
        <v>100</v>
      </c>
      <c r="I266" s="246"/>
      <c r="J266" s="247">
        <f>ROUND(I266*H266,2)</f>
        <v>0</v>
      </c>
      <c r="K266" s="248"/>
      <c r="L266" s="41"/>
      <c r="M266" s="249" t="s">
        <v>1</v>
      </c>
      <c r="N266" s="250" t="s">
        <v>44</v>
      </c>
      <c r="O266" s="88"/>
      <c r="P266" s="251">
        <f>O266*H266</f>
        <v>0</v>
      </c>
      <c r="Q266" s="251">
        <v>6.0000000000000002E-05</v>
      </c>
      <c r="R266" s="251">
        <f>Q266*H266</f>
        <v>0.0060000000000000001</v>
      </c>
      <c r="S266" s="251">
        <v>0</v>
      </c>
      <c r="T266" s="25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3" t="s">
        <v>213</v>
      </c>
      <c r="AT266" s="253" t="s">
        <v>146</v>
      </c>
      <c r="AU266" s="253" t="s">
        <v>94</v>
      </c>
      <c r="AY266" s="14" t="s">
        <v>144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4" t="s">
        <v>94</v>
      </c>
      <c r="BK266" s="254">
        <f>ROUND(I266*H266,2)</f>
        <v>0</v>
      </c>
      <c r="BL266" s="14" t="s">
        <v>213</v>
      </c>
      <c r="BM266" s="253" t="s">
        <v>873</v>
      </c>
    </row>
    <row r="267" s="2" customFormat="1" ht="44.25" customHeight="1">
      <c r="A267" s="35"/>
      <c r="B267" s="36"/>
      <c r="C267" s="255" t="s">
        <v>874</v>
      </c>
      <c r="D267" s="255" t="s">
        <v>184</v>
      </c>
      <c r="E267" s="256" t="s">
        <v>875</v>
      </c>
      <c r="F267" s="257" t="s">
        <v>876</v>
      </c>
      <c r="G267" s="258" t="s">
        <v>872</v>
      </c>
      <c r="H267" s="259">
        <v>100</v>
      </c>
      <c r="I267" s="260"/>
      <c r="J267" s="261">
        <f>ROUND(I267*H267,2)</f>
        <v>0</v>
      </c>
      <c r="K267" s="262"/>
      <c r="L267" s="263"/>
      <c r="M267" s="264" t="s">
        <v>1</v>
      </c>
      <c r="N267" s="265" t="s">
        <v>44</v>
      </c>
      <c r="O267" s="88"/>
      <c r="P267" s="251">
        <f>O267*H267</f>
        <v>0</v>
      </c>
      <c r="Q267" s="251">
        <v>6.0000000000000002E-05</v>
      </c>
      <c r="R267" s="251">
        <f>Q267*H267</f>
        <v>0.0060000000000000001</v>
      </c>
      <c r="S267" s="251">
        <v>0</v>
      </c>
      <c r="T267" s="25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3" t="s">
        <v>252</v>
      </c>
      <c r="AT267" s="253" t="s">
        <v>184</v>
      </c>
      <c r="AU267" s="253" t="s">
        <v>94</v>
      </c>
      <c r="AY267" s="14" t="s">
        <v>144</v>
      </c>
      <c r="BE267" s="254">
        <f>IF(N267="základní",J267,0)</f>
        <v>0</v>
      </c>
      <c r="BF267" s="254">
        <f>IF(N267="snížená",J267,0)</f>
        <v>0</v>
      </c>
      <c r="BG267" s="254">
        <f>IF(N267="zákl. přenesená",J267,0)</f>
        <v>0</v>
      </c>
      <c r="BH267" s="254">
        <f>IF(N267="sníž. přenesená",J267,0)</f>
        <v>0</v>
      </c>
      <c r="BI267" s="254">
        <f>IF(N267="nulová",J267,0)</f>
        <v>0</v>
      </c>
      <c r="BJ267" s="14" t="s">
        <v>94</v>
      </c>
      <c r="BK267" s="254">
        <f>ROUND(I267*H267,2)</f>
        <v>0</v>
      </c>
      <c r="BL267" s="14" t="s">
        <v>213</v>
      </c>
      <c r="BM267" s="253" t="s">
        <v>877</v>
      </c>
    </row>
    <row r="268" s="2" customFormat="1" ht="21.75" customHeight="1">
      <c r="A268" s="35"/>
      <c r="B268" s="36"/>
      <c r="C268" s="241" t="s">
        <v>878</v>
      </c>
      <c r="D268" s="241" t="s">
        <v>146</v>
      </c>
      <c r="E268" s="242" t="s">
        <v>879</v>
      </c>
      <c r="F268" s="243" t="s">
        <v>880</v>
      </c>
      <c r="G268" s="244" t="s">
        <v>163</v>
      </c>
      <c r="H268" s="245">
        <v>1</v>
      </c>
      <c r="I268" s="246"/>
      <c r="J268" s="247">
        <f>ROUND(I268*H268,2)</f>
        <v>0</v>
      </c>
      <c r="K268" s="248"/>
      <c r="L268" s="41"/>
      <c r="M268" s="249" t="s">
        <v>1</v>
      </c>
      <c r="N268" s="250" t="s">
        <v>44</v>
      </c>
      <c r="O268" s="88"/>
      <c r="P268" s="251">
        <f>O268*H268</f>
        <v>0</v>
      </c>
      <c r="Q268" s="251">
        <v>6.0000000000000002E-05</v>
      </c>
      <c r="R268" s="251">
        <f>Q268*H268</f>
        <v>6.0000000000000002E-05</v>
      </c>
      <c r="S268" s="251">
        <v>0</v>
      </c>
      <c r="T268" s="25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3" t="s">
        <v>213</v>
      </c>
      <c r="AT268" s="253" t="s">
        <v>146</v>
      </c>
      <c r="AU268" s="253" t="s">
        <v>94</v>
      </c>
      <c r="AY268" s="14" t="s">
        <v>144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4" t="s">
        <v>94</v>
      </c>
      <c r="BK268" s="254">
        <f>ROUND(I268*H268,2)</f>
        <v>0</v>
      </c>
      <c r="BL268" s="14" t="s">
        <v>213</v>
      </c>
      <c r="BM268" s="253" t="s">
        <v>881</v>
      </c>
    </row>
    <row r="269" s="2" customFormat="1" ht="21.75" customHeight="1">
      <c r="A269" s="35"/>
      <c r="B269" s="36"/>
      <c r="C269" s="255" t="s">
        <v>882</v>
      </c>
      <c r="D269" s="255" t="s">
        <v>184</v>
      </c>
      <c r="E269" s="256" t="s">
        <v>883</v>
      </c>
      <c r="F269" s="257" t="s">
        <v>884</v>
      </c>
      <c r="G269" s="258" t="s">
        <v>181</v>
      </c>
      <c r="H269" s="259">
        <v>4</v>
      </c>
      <c r="I269" s="260"/>
      <c r="J269" s="261">
        <f>ROUND(I269*H269,2)</f>
        <v>0</v>
      </c>
      <c r="K269" s="262"/>
      <c r="L269" s="263"/>
      <c r="M269" s="264" t="s">
        <v>1</v>
      </c>
      <c r="N269" s="265" t="s">
        <v>44</v>
      </c>
      <c r="O269" s="88"/>
      <c r="P269" s="251">
        <f>O269*H269</f>
        <v>0</v>
      </c>
      <c r="Q269" s="251">
        <v>6.0000000000000002E-05</v>
      </c>
      <c r="R269" s="251">
        <f>Q269*H269</f>
        <v>0.00024000000000000001</v>
      </c>
      <c r="S269" s="251">
        <v>0</v>
      </c>
      <c r="T269" s="25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3" t="s">
        <v>252</v>
      </c>
      <c r="AT269" s="253" t="s">
        <v>184</v>
      </c>
      <c r="AU269" s="253" t="s">
        <v>94</v>
      </c>
      <c r="AY269" s="14" t="s">
        <v>144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4" t="s">
        <v>94</v>
      </c>
      <c r="BK269" s="254">
        <f>ROUND(I269*H269,2)</f>
        <v>0</v>
      </c>
      <c r="BL269" s="14" t="s">
        <v>213</v>
      </c>
      <c r="BM269" s="253" t="s">
        <v>885</v>
      </c>
    </row>
    <row r="270" s="2" customFormat="1" ht="16.5" customHeight="1">
      <c r="A270" s="35"/>
      <c r="B270" s="36"/>
      <c r="C270" s="255" t="s">
        <v>886</v>
      </c>
      <c r="D270" s="255" t="s">
        <v>184</v>
      </c>
      <c r="E270" s="256" t="s">
        <v>887</v>
      </c>
      <c r="F270" s="257" t="s">
        <v>888</v>
      </c>
      <c r="G270" s="258" t="s">
        <v>181</v>
      </c>
      <c r="H270" s="259">
        <v>2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44</v>
      </c>
      <c r="O270" s="88"/>
      <c r="P270" s="251">
        <f>O270*H270</f>
        <v>0</v>
      </c>
      <c r="Q270" s="251">
        <v>6.0000000000000002E-05</v>
      </c>
      <c r="R270" s="251">
        <f>Q270*H270</f>
        <v>0.00012</v>
      </c>
      <c r="S270" s="251">
        <v>0</v>
      </c>
      <c r="T270" s="25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3" t="s">
        <v>252</v>
      </c>
      <c r="AT270" s="253" t="s">
        <v>184</v>
      </c>
      <c r="AU270" s="253" t="s">
        <v>94</v>
      </c>
      <c r="AY270" s="14" t="s">
        <v>144</v>
      </c>
      <c r="BE270" s="254">
        <f>IF(N270="základní",J270,0)</f>
        <v>0</v>
      </c>
      <c r="BF270" s="254">
        <f>IF(N270="snížená",J270,0)</f>
        <v>0</v>
      </c>
      <c r="BG270" s="254">
        <f>IF(N270="zákl. přenesená",J270,0)</f>
        <v>0</v>
      </c>
      <c r="BH270" s="254">
        <f>IF(N270="sníž. přenesená",J270,0)</f>
        <v>0</v>
      </c>
      <c r="BI270" s="254">
        <f>IF(N270="nulová",J270,0)</f>
        <v>0</v>
      </c>
      <c r="BJ270" s="14" t="s">
        <v>94</v>
      </c>
      <c r="BK270" s="254">
        <f>ROUND(I270*H270,2)</f>
        <v>0</v>
      </c>
      <c r="BL270" s="14" t="s">
        <v>213</v>
      </c>
      <c r="BM270" s="253" t="s">
        <v>889</v>
      </c>
    </row>
    <row r="271" s="2" customFormat="1" ht="16.5" customHeight="1">
      <c r="A271" s="35"/>
      <c r="B271" s="36"/>
      <c r="C271" s="255" t="s">
        <v>890</v>
      </c>
      <c r="D271" s="255" t="s">
        <v>184</v>
      </c>
      <c r="E271" s="256" t="s">
        <v>891</v>
      </c>
      <c r="F271" s="257" t="s">
        <v>892</v>
      </c>
      <c r="G271" s="258" t="s">
        <v>181</v>
      </c>
      <c r="H271" s="259">
        <v>2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44</v>
      </c>
      <c r="O271" s="88"/>
      <c r="P271" s="251">
        <f>O271*H271</f>
        <v>0</v>
      </c>
      <c r="Q271" s="251">
        <v>6.0000000000000002E-05</v>
      </c>
      <c r="R271" s="251">
        <f>Q271*H271</f>
        <v>0.00012</v>
      </c>
      <c r="S271" s="251">
        <v>0</v>
      </c>
      <c r="T271" s="25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53" t="s">
        <v>252</v>
      </c>
      <c r="AT271" s="253" t="s">
        <v>184</v>
      </c>
      <c r="AU271" s="253" t="s">
        <v>94</v>
      </c>
      <c r="AY271" s="14" t="s">
        <v>144</v>
      </c>
      <c r="BE271" s="254">
        <f>IF(N271="základní",J271,0)</f>
        <v>0</v>
      </c>
      <c r="BF271" s="254">
        <f>IF(N271="snížená",J271,0)</f>
        <v>0</v>
      </c>
      <c r="BG271" s="254">
        <f>IF(N271="zákl. přenesená",J271,0)</f>
        <v>0</v>
      </c>
      <c r="BH271" s="254">
        <f>IF(N271="sníž. přenesená",J271,0)</f>
        <v>0</v>
      </c>
      <c r="BI271" s="254">
        <f>IF(N271="nulová",J271,0)</f>
        <v>0</v>
      </c>
      <c r="BJ271" s="14" t="s">
        <v>94</v>
      </c>
      <c r="BK271" s="254">
        <f>ROUND(I271*H271,2)</f>
        <v>0</v>
      </c>
      <c r="BL271" s="14" t="s">
        <v>213</v>
      </c>
      <c r="BM271" s="253" t="s">
        <v>893</v>
      </c>
    </row>
    <row r="272" s="2" customFormat="1" ht="16.5" customHeight="1">
      <c r="A272" s="35"/>
      <c r="B272" s="36"/>
      <c r="C272" s="255" t="s">
        <v>587</v>
      </c>
      <c r="D272" s="255" t="s">
        <v>184</v>
      </c>
      <c r="E272" s="256" t="s">
        <v>894</v>
      </c>
      <c r="F272" s="257" t="s">
        <v>895</v>
      </c>
      <c r="G272" s="258" t="s">
        <v>181</v>
      </c>
      <c r="H272" s="259">
        <v>3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44</v>
      </c>
      <c r="O272" s="88"/>
      <c r="P272" s="251">
        <f>O272*H272</f>
        <v>0</v>
      </c>
      <c r="Q272" s="251">
        <v>6.0000000000000002E-05</v>
      </c>
      <c r="R272" s="251">
        <f>Q272*H272</f>
        <v>0.00018000000000000001</v>
      </c>
      <c r="S272" s="251">
        <v>0</v>
      </c>
      <c r="T272" s="25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3" t="s">
        <v>252</v>
      </c>
      <c r="AT272" s="253" t="s">
        <v>184</v>
      </c>
      <c r="AU272" s="253" t="s">
        <v>94</v>
      </c>
      <c r="AY272" s="14" t="s">
        <v>144</v>
      </c>
      <c r="BE272" s="254">
        <f>IF(N272="základní",J272,0)</f>
        <v>0</v>
      </c>
      <c r="BF272" s="254">
        <f>IF(N272="snížená",J272,0)</f>
        <v>0</v>
      </c>
      <c r="BG272" s="254">
        <f>IF(N272="zákl. přenesená",J272,0)</f>
        <v>0</v>
      </c>
      <c r="BH272" s="254">
        <f>IF(N272="sníž. přenesená",J272,0)</f>
        <v>0</v>
      </c>
      <c r="BI272" s="254">
        <f>IF(N272="nulová",J272,0)</f>
        <v>0</v>
      </c>
      <c r="BJ272" s="14" t="s">
        <v>94</v>
      </c>
      <c r="BK272" s="254">
        <f>ROUND(I272*H272,2)</f>
        <v>0</v>
      </c>
      <c r="BL272" s="14" t="s">
        <v>213</v>
      </c>
      <c r="BM272" s="253" t="s">
        <v>896</v>
      </c>
    </row>
    <row r="273" s="2" customFormat="1" ht="21.75" customHeight="1">
      <c r="A273" s="35"/>
      <c r="B273" s="36"/>
      <c r="C273" s="241" t="s">
        <v>897</v>
      </c>
      <c r="D273" s="241" t="s">
        <v>146</v>
      </c>
      <c r="E273" s="242" t="s">
        <v>898</v>
      </c>
      <c r="F273" s="243" t="s">
        <v>899</v>
      </c>
      <c r="G273" s="244" t="s">
        <v>163</v>
      </c>
      <c r="H273" s="245">
        <v>1</v>
      </c>
      <c r="I273" s="246"/>
      <c r="J273" s="247">
        <f>ROUND(I273*H273,2)</f>
        <v>0</v>
      </c>
      <c r="K273" s="248"/>
      <c r="L273" s="41"/>
      <c r="M273" s="249" t="s">
        <v>1</v>
      </c>
      <c r="N273" s="250" t="s">
        <v>44</v>
      </c>
      <c r="O273" s="88"/>
      <c r="P273" s="251">
        <f>O273*H273</f>
        <v>0</v>
      </c>
      <c r="Q273" s="251">
        <v>6.0000000000000002E-05</v>
      </c>
      <c r="R273" s="251">
        <f>Q273*H273</f>
        <v>6.0000000000000002E-05</v>
      </c>
      <c r="S273" s="251">
        <v>0</v>
      </c>
      <c r="T273" s="25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3" t="s">
        <v>213</v>
      </c>
      <c r="AT273" s="253" t="s">
        <v>146</v>
      </c>
      <c r="AU273" s="253" t="s">
        <v>94</v>
      </c>
      <c r="AY273" s="14" t="s">
        <v>144</v>
      </c>
      <c r="BE273" s="254">
        <f>IF(N273="základní",J273,0)</f>
        <v>0</v>
      </c>
      <c r="BF273" s="254">
        <f>IF(N273="snížená",J273,0)</f>
        <v>0</v>
      </c>
      <c r="BG273" s="254">
        <f>IF(N273="zákl. přenesená",J273,0)</f>
        <v>0</v>
      </c>
      <c r="BH273" s="254">
        <f>IF(N273="sníž. přenesená",J273,0)</f>
        <v>0</v>
      </c>
      <c r="BI273" s="254">
        <f>IF(N273="nulová",J273,0)</f>
        <v>0</v>
      </c>
      <c r="BJ273" s="14" t="s">
        <v>94</v>
      </c>
      <c r="BK273" s="254">
        <f>ROUND(I273*H273,2)</f>
        <v>0</v>
      </c>
      <c r="BL273" s="14" t="s">
        <v>213</v>
      </c>
      <c r="BM273" s="253" t="s">
        <v>900</v>
      </c>
    </row>
    <row r="274" s="2" customFormat="1" ht="21.75" customHeight="1">
      <c r="A274" s="35"/>
      <c r="B274" s="36"/>
      <c r="C274" s="241" t="s">
        <v>901</v>
      </c>
      <c r="D274" s="241" t="s">
        <v>146</v>
      </c>
      <c r="E274" s="242" t="s">
        <v>902</v>
      </c>
      <c r="F274" s="243" t="s">
        <v>903</v>
      </c>
      <c r="G274" s="244" t="s">
        <v>226</v>
      </c>
      <c r="H274" s="245">
        <v>0.12</v>
      </c>
      <c r="I274" s="246"/>
      <c r="J274" s="247">
        <f>ROUND(I274*H274,2)</f>
        <v>0</v>
      </c>
      <c r="K274" s="248"/>
      <c r="L274" s="41"/>
      <c r="M274" s="249" t="s">
        <v>1</v>
      </c>
      <c r="N274" s="250" t="s">
        <v>44</v>
      </c>
      <c r="O274" s="88"/>
      <c r="P274" s="251">
        <f>O274*H274</f>
        <v>0</v>
      </c>
      <c r="Q274" s="251">
        <v>0</v>
      </c>
      <c r="R274" s="251">
        <f>Q274*H274</f>
        <v>0</v>
      </c>
      <c r="S274" s="251">
        <v>0</v>
      </c>
      <c r="T274" s="25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3" t="s">
        <v>213</v>
      </c>
      <c r="AT274" s="253" t="s">
        <v>146</v>
      </c>
      <c r="AU274" s="253" t="s">
        <v>94</v>
      </c>
      <c r="AY274" s="14" t="s">
        <v>144</v>
      </c>
      <c r="BE274" s="254">
        <f>IF(N274="základní",J274,0)</f>
        <v>0</v>
      </c>
      <c r="BF274" s="254">
        <f>IF(N274="snížená",J274,0)</f>
        <v>0</v>
      </c>
      <c r="BG274" s="254">
        <f>IF(N274="zákl. přenesená",J274,0)</f>
        <v>0</v>
      </c>
      <c r="BH274" s="254">
        <f>IF(N274="sníž. přenesená",J274,0)</f>
        <v>0</v>
      </c>
      <c r="BI274" s="254">
        <f>IF(N274="nulová",J274,0)</f>
        <v>0</v>
      </c>
      <c r="BJ274" s="14" t="s">
        <v>94</v>
      </c>
      <c r="BK274" s="254">
        <f>ROUND(I274*H274,2)</f>
        <v>0</v>
      </c>
      <c r="BL274" s="14" t="s">
        <v>213</v>
      </c>
      <c r="BM274" s="253" t="s">
        <v>904</v>
      </c>
    </row>
    <row r="275" s="12" customFormat="1" ht="22.8" customHeight="1">
      <c r="A275" s="12"/>
      <c r="B275" s="225"/>
      <c r="C275" s="226"/>
      <c r="D275" s="227" t="s">
        <v>77</v>
      </c>
      <c r="E275" s="239" t="s">
        <v>377</v>
      </c>
      <c r="F275" s="239" t="s">
        <v>378</v>
      </c>
      <c r="G275" s="226"/>
      <c r="H275" s="226"/>
      <c r="I275" s="229"/>
      <c r="J275" s="240">
        <f>BK275</f>
        <v>0</v>
      </c>
      <c r="K275" s="226"/>
      <c r="L275" s="231"/>
      <c r="M275" s="232"/>
      <c r="N275" s="233"/>
      <c r="O275" s="233"/>
      <c r="P275" s="234">
        <f>SUM(P276:P278)</f>
        <v>0</v>
      </c>
      <c r="Q275" s="233"/>
      <c r="R275" s="234">
        <f>SUM(R276:R278)</f>
        <v>0.0053600000000000002</v>
      </c>
      <c r="S275" s="233"/>
      <c r="T275" s="235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6" t="s">
        <v>94</v>
      </c>
      <c r="AT275" s="237" t="s">
        <v>77</v>
      </c>
      <c r="AU275" s="237" t="s">
        <v>86</v>
      </c>
      <c r="AY275" s="236" t="s">
        <v>144</v>
      </c>
      <c r="BK275" s="238">
        <f>SUM(BK276:BK278)</f>
        <v>0</v>
      </c>
    </row>
    <row r="276" s="2" customFormat="1" ht="21.75" customHeight="1">
      <c r="A276" s="35"/>
      <c r="B276" s="36"/>
      <c r="C276" s="241" t="s">
        <v>905</v>
      </c>
      <c r="D276" s="241" t="s">
        <v>146</v>
      </c>
      <c r="E276" s="242" t="s">
        <v>906</v>
      </c>
      <c r="F276" s="243" t="s">
        <v>907</v>
      </c>
      <c r="G276" s="244" t="s">
        <v>156</v>
      </c>
      <c r="H276" s="245">
        <v>5</v>
      </c>
      <c r="I276" s="246"/>
      <c r="J276" s="247">
        <f>ROUND(I276*H276,2)</f>
        <v>0</v>
      </c>
      <c r="K276" s="248"/>
      <c r="L276" s="41"/>
      <c r="M276" s="249" t="s">
        <v>1</v>
      </c>
      <c r="N276" s="250" t="s">
        <v>44</v>
      </c>
      <c r="O276" s="88"/>
      <c r="P276" s="251">
        <f>O276*H276</f>
        <v>0</v>
      </c>
      <c r="Q276" s="251">
        <v>0.00013999999999999999</v>
      </c>
      <c r="R276" s="251">
        <f>Q276*H276</f>
        <v>0.00069999999999999988</v>
      </c>
      <c r="S276" s="251">
        <v>0</v>
      </c>
      <c r="T276" s="25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3" t="s">
        <v>213</v>
      </c>
      <c r="AT276" s="253" t="s">
        <v>146</v>
      </c>
      <c r="AU276" s="253" t="s">
        <v>94</v>
      </c>
      <c r="AY276" s="14" t="s">
        <v>144</v>
      </c>
      <c r="BE276" s="254">
        <f>IF(N276="základní",J276,0)</f>
        <v>0</v>
      </c>
      <c r="BF276" s="254">
        <f>IF(N276="snížená",J276,0)</f>
        <v>0</v>
      </c>
      <c r="BG276" s="254">
        <f>IF(N276="zákl. přenesená",J276,0)</f>
        <v>0</v>
      </c>
      <c r="BH276" s="254">
        <f>IF(N276="sníž. přenesená",J276,0)</f>
        <v>0</v>
      </c>
      <c r="BI276" s="254">
        <f>IF(N276="nulová",J276,0)</f>
        <v>0</v>
      </c>
      <c r="BJ276" s="14" t="s">
        <v>94</v>
      </c>
      <c r="BK276" s="254">
        <f>ROUND(I276*H276,2)</f>
        <v>0</v>
      </c>
      <c r="BL276" s="14" t="s">
        <v>213</v>
      </c>
      <c r="BM276" s="253" t="s">
        <v>908</v>
      </c>
    </row>
    <row r="277" s="2" customFormat="1" ht="21.75" customHeight="1">
      <c r="A277" s="35"/>
      <c r="B277" s="36"/>
      <c r="C277" s="241" t="s">
        <v>909</v>
      </c>
      <c r="D277" s="241" t="s">
        <v>146</v>
      </c>
      <c r="E277" s="242" t="s">
        <v>910</v>
      </c>
      <c r="F277" s="243" t="s">
        <v>911</v>
      </c>
      <c r="G277" s="244" t="s">
        <v>204</v>
      </c>
      <c r="H277" s="245">
        <v>50</v>
      </c>
      <c r="I277" s="246"/>
      <c r="J277" s="247">
        <f>ROUND(I277*H277,2)</f>
        <v>0</v>
      </c>
      <c r="K277" s="248"/>
      <c r="L277" s="41"/>
      <c r="M277" s="249" t="s">
        <v>1</v>
      </c>
      <c r="N277" s="250" t="s">
        <v>44</v>
      </c>
      <c r="O277" s="88"/>
      <c r="P277" s="251">
        <f>O277*H277</f>
        <v>0</v>
      </c>
      <c r="Q277" s="251">
        <v>5.0000000000000002E-05</v>
      </c>
      <c r="R277" s="251">
        <f>Q277*H277</f>
        <v>0.0025000000000000001</v>
      </c>
      <c r="S277" s="251">
        <v>0</v>
      </c>
      <c r="T277" s="25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3" t="s">
        <v>213</v>
      </c>
      <c r="AT277" s="253" t="s">
        <v>146</v>
      </c>
      <c r="AU277" s="253" t="s">
        <v>94</v>
      </c>
      <c r="AY277" s="14" t="s">
        <v>144</v>
      </c>
      <c r="BE277" s="254">
        <f>IF(N277="základní",J277,0)</f>
        <v>0</v>
      </c>
      <c r="BF277" s="254">
        <f>IF(N277="snížená",J277,0)</f>
        <v>0</v>
      </c>
      <c r="BG277" s="254">
        <f>IF(N277="zákl. přenesená",J277,0)</f>
        <v>0</v>
      </c>
      <c r="BH277" s="254">
        <f>IF(N277="sníž. přenesená",J277,0)</f>
        <v>0</v>
      </c>
      <c r="BI277" s="254">
        <f>IF(N277="nulová",J277,0)</f>
        <v>0</v>
      </c>
      <c r="BJ277" s="14" t="s">
        <v>94</v>
      </c>
      <c r="BK277" s="254">
        <f>ROUND(I277*H277,2)</f>
        <v>0</v>
      </c>
      <c r="BL277" s="14" t="s">
        <v>213</v>
      </c>
      <c r="BM277" s="253" t="s">
        <v>912</v>
      </c>
    </row>
    <row r="278" s="2" customFormat="1" ht="21.75" customHeight="1">
      <c r="A278" s="35"/>
      <c r="B278" s="36"/>
      <c r="C278" s="241" t="s">
        <v>913</v>
      </c>
      <c r="D278" s="241" t="s">
        <v>146</v>
      </c>
      <c r="E278" s="242" t="s">
        <v>914</v>
      </c>
      <c r="F278" s="243" t="s">
        <v>915</v>
      </c>
      <c r="G278" s="244" t="s">
        <v>204</v>
      </c>
      <c r="H278" s="245">
        <v>24</v>
      </c>
      <c r="I278" s="246"/>
      <c r="J278" s="247">
        <f>ROUND(I278*H278,2)</f>
        <v>0</v>
      </c>
      <c r="K278" s="248"/>
      <c r="L278" s="41"/>
      <c r="M278" s="266" t="s">
        <v>1</v>
      </c>
      <c r="N278" s="267" t="s">
        <v>44</v>
      </c>
      <c r="O278" s="268"/>
      <c r="P278" s="269">
        <f>O278*H278</f>
        <v>0</v>
      </c>
      <c r="Q278" s="269">
        <v>9.0000000000000006E-05</v>
      </c>
      <c r="R278" s="269">
        <f>Q278*H278</f>
        <v>0.00216</v>
      </c>
      <c r="S278" s="269">
        <v>0</v>
      </c>
      <c r="T278" s="27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3" t="s">
        <v>213</v>
      </c>
      <c r="AT278" s="253" t="s">
        <v>146</v>
      </c>
      <c r="AU278" s="253" t="s">
        <v>94</v>
      </c>
      <c r="AY278" s="14" t="s">
        <v>144</v>
      </c>
      <c r="BE278" s="254">
        <f>IF(N278="základní",J278,0)</f>
        <v>0</v>
      </c>
      <c r="BF278" s="254">
        <f>IF(N278="snížená",J278,0)</f>
        <v>0</v>
      </c>
      <c r="BG278" s="254">
        <f>IF(N278="zákl. přenesená",J278,0)</f>
        <v>0</v>
      </c>
      <c r="BH278" s="254">
        <f>IF(N278="sníž. přenesená",J278,0)</f>
        <v>0</v>
      </c>
      <c r="BI278" s="254">
        <f>IF(N278="nulová",J278,0)</f>
        <v>0</v>
      </c>
      <c r="BJ278" s="14" t="s">
        <v>94</v>
      </c>
      <c r="BK278" s="254">
        <f>ROUND(I278*H278,2)</f>
        <v>0</v>
      </c>
      <c r="BL278" s="14" t="s">
        <v>213</v>
      </c>
      <c r="BM278" s="253" t="s">
        <v>916</v>
      </c>
    </row>
    <row r="279" s="2" customFormat="1" ht="6.96" customHeight="1">
      <c r="A279" s="35"/>
      <c r="B279" s="63"/>
      <c r="C279" s="64"/>
      <c r="D279" s="64"/>
      <c r="E279" s="64"/>
      <c r="F279" s="64"/>
      <c r="G279" s="64"/>
      <c r="H279" s="64"/>
      <c r="I279" s="189"/>
      <c r="J279" s="64"/>
      <c r="K279" s="64"/>
      <c r="L279" s="41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sheet="1" autoFilter="0" formatColumns="0" formatRows="0" objects="1" scenarios="1" spinCount="100000" saltValue="SXWxhzIt3H3Dp0VGUH5BFTfcT4d9d8+Wdb86tSG++sWnOBKk86ZKDdvpse9l4CXaD/bsu43jDEruTt8h8LR9Lw==" hashValue="cIHNoPVpdhhsyGKR8rCbaZmev2pfLB2+aTVggj7rIIg+n1IANKNLnhgdy+V0k6NHUUu0UvLDbH/P/+fNPLmh0w==" algorithmName="SHA-512" password="CC35"/>
  <autoFilter ref="C131:K2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6"/>
      <c r="J3" s="145"/>
      <c r="K3" s="145"/>
      <c r="L3" s="17"/>
      <c r="AT3" s="14" t="s">
        <v>86</v>
      </c>
    </row>
    <row r="4" s="1" customFormat="1" ht="24.96" customHeight="1">
      <c r="B4" s="17"/>
      <c r="D4" s="147" t="s">
        <v>102</v>
      </c>
      <c r="I4" s="143"/>
      <c r="L4" s="17"/>
      <c r="M4" s="148" t="s">
        <v>10</v>
      </c>
      <c r="AT4" s="14" t="s">
        <v>4</v>
      </c>
    </row>
    <row r="5" s="1" customFormat="1" ht="6.96" customHeight="1">
      <c r="B5" s="17"/>
      <c r="I5" s="143"/>
      <c r="L5" s="17"/>
    </row>
    <row r="6" s="1" customFormat="1" ht="12" customHeight="1">
      <c r="B6" s="17"/>
      <c r="D6" s="149" t="s">
        <v>16</v>
      </c>
      <c r="I6" s="143"/>
      <c r="L6" s="17"/>
    </row>
    <row r="7" s="1" customFormat="1" ht="23.25" customHeight="1">
      <c r="B7" s="17"/>
      <c r="E7" s="150" t="str">
        <f>'Rekapitulace stavby'!K6</f>
        <v>PLYNOVÁ KOTELNA PRO BYTOVÝ DŮM - Na Pláni č.p. 1347, Ústí nad Orlicí</v>
      </c>
      <c r="F7" s="149"/>
      <c r="G7" s="149"/>
      <c r="H7" s="149"/>
      <c r="I7" s="143"/>
      <c r="L7" s="17"/>
    </row>
    <row r="8" s="1" customFormat="1" ht="12" customHeight="1">
      <c r="B8" s="17"/>
      <c r="D8" s="149" t="s">
        <v>103</v>
      </c>
      <c r="I8" s="143"/>
      <c r="L8" s="17"/>
    </row>
    <row r="9" s="2" customFormat="1" ht="16.5" customHeight="1">
      <c r="A9" s="35"/>
      <c r="B9" s="41"/>
      <c r="C9" s="35"/>
      <c r="D9" s="35"/>
      <c r="E9" s="150" t="s">
        <v>427</v>
      </c>
      <c r="F9" s="35"/>
      <c r="G9" s="35"/>
      <c r="H9" s="35"/>
      <c r="I9" s="15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9" t="s">
        <v>428</v>
      </c>
      <c r="E10" s="35"/>
      <c r="F10" s="35"/>
      <c r="G10" s="35"/>
      <c r="H10" s="35"/>
      <c r="I10" s="15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2" t="s">
        <v>917</v>
      </c>
      <c r="F11" s="35"/>
      <c r="G11" s="35"/>
      <c r="H11" s="35"/>
      <c r="I11" s="151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151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9" t="s">
        <v>18</v>
      </c>
      <c r="E13" s="35"/>
      <c r="F13" s="138" t="s">
        <v>1</v>
      </c>
      <c r="G13" s="35"/>
      <c r="H13" s="35"/>
      <c r="I13" s="153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9" t="s">
        <v>20</v>
      </c>
      <c r="E14" s="35"/>
      <c r="F14" s="138" t="s">
        <v>21</v>
      </c>
      <c r="G14" s="35"/>
      <c r="H14" s="35"/>
      <c r="I14" s="153" t="s">
        <v>22</v>
      </c>
      <c r="J14" s="154" t="str">
        <f>'Rekapitulace stavby'!AN8</f>
        <v>19. 3. 2020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151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9" t="s">
        <v>24</v>
      </c>
      <c r="E16" s="35"/>
      <c r="F16" s="35"/>
      <c r="G16" s="35"/>
      <c r="H16" s="35"/>
      <c r="I16" s="153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53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151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9" t="s">
        <v>28</v>
      </c>
      <c r="E19" s="35"/>
      <c r="F19" s="35"/>
      <c r="G19" s="35"/>
      <c r="H19" s="35"/>
      <c r="I19" s="153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53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151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9" t="s">
        <v>30</v>
      </c>
      <c r="E22" s="35"/>
      <c r="F22" s="35"/>
      <c r="G22" s="35"/>
      <c r="H22" s="35"/>
      <c r="I22" s="153" t="s">
        <v>25</v>
      </c>
      <c r="J22" s="138" t="s">
        <v>31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32</v>
      </c>
      <c r="F23" s="35"/>
      <c r="G23" s="35"/>
      <c r="H23" s="35"/>
      <c r="I23" s="153" t="s">
        <v>27</v>
      </c>
      <c r="J23" s="138" t="s">
        <v>33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151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9" t="s">
        <v>35</v>
      </c>
      <c r="E25" s="35"/>
      <c r="F25" s="35"/>
      <c r="G25" s="35"/>
      <c r="H25" s="35"/>
      <c r="I25" s="153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53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151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9" t="s">
        <v>37</v>
      </c>
      <c r="E28" s="35"/>
      <c r="F28" s="35"/>
      <c r="G28" s="35"/>
      <c r="H28" s="35"/>
      <c r="I28" s="15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8"/>
      <c r="J29" s="155"/>
      <c r="K29" s="155"/>
      <c r="L29" s="159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151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0"/>
      <c r="E31" s="160"/>
      <c r="F31" s="160"/>
      <c r="G31" s="160"/>
      <c r="H31" s="160"/>
      <c r="I31" s="161"/>
      <c r="J31" s="160"/>
      <c r="K31" s="160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38</v>
      </c>
      <c r="E32" s="35"/>
      <c r="F32" s="35"/>
      <c r="G32" s="35"/>
      <c r="H32" s="35"/>
      <c r="I32" s="151"/>
      <c r="J32" s="163">
        <f>ROUND(J123,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0"/>
      <c r="E33" s="160"/>
      <c r="F33" s="160"/>
      <c r="G33" s="160"/>
      <c r="H33" s="160"/>
      <c r="I33" s="161"/>
      <c r="J33" s="160"/>
      <c r="K33" s="160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40</v>
      </c>
      <c r="G34" s="35"/>
      <c r="H34" s="35"/>
      <c r="I34" s="165" t="s">
        <v>39</v>
      </c>
      <c r="J34" s="164" t="s">
        <v>41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49" t="s">
        <v>43</v>
      </c>
      <c r="F35" s="167">
        <f>ROUND((SUM(BE123:BE161)),  2)</f>
        <v>0</v>
      </c>
      <c r="G35" s="35"/>
      <c r="H35" s="35"/>
      <c r="I35" s="168">
        <v>0.20999999999999999</v>
      </c>
      <c r="J35" s="167">
        <f>ROUND(((SUM(BE123:BE161))*I35),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9" t="s">
        <v>44</v>
      </c>
      <c r="F36" s="167">
        <f>ROUND((SUM(BF123:BF161)),  2)</f>
        <v>0</v>
      </c>
      <c r="G36" s="35"/>
      <c r="H36" s="35"/>
      <c r="I36" s="168">
        <v>0.14999999999999999</v>
      </c>
      <c r="J36" s="167">
        <f>ROUND(((SUM(BF123:BF161))*I36),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9" t="s">
        <v>45</v>
      </c>
      <c r="F37" s="167">
        <f>ROUND((SUM(BG123:BG161)),  2)</f>
        <v>0</v>
      </c>
      <c r="G37" s="35"/>
      <c r="H37" s="35"/>
      <c r="I37" s="168">
        <v>0.20999999999999999</v>
      </c>
      <c r="J37" s="16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9" t="s">
        <v>46</v>
      </c>
      <c r="F38" s="167">
        <f>ROUND((SUM(BH123:BH161)),  2)</f>
        <v>0</v>
      </c>
      <c r="G38" s="35"/>
      <c r="H38" s="35"/>
      <c r="I38" s="168">
        <v>0.14999999999999999</v>
      </c>
      <c r="J38" s="167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9" t="s">
        <v>47</v>
      </c>
      <c r="F39" s="167">
        <f>ROUND((SUM(BI123:BI161)),  2)</f>
        <v>0</v>
      </c>
      <c r="G39" s="35"/>
      <c r="H39" s="35"/>
      <c r="I39" s="168">
        <v>0</v>
      </c>
      <c r="J39" s="167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15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9"/>
      <c r="D41" s="170" t="s">
        <v>48</v>
      </c>
      <c r="E41" s="171"/>
      <c r="F41" s="171"/>
      <c r="G41" s="172" t="s">
        <v>49</v>
      </c>
      <c r="H41" s="173" t="s">
        <v>50</v>
      </c>
      <c r="I41" s="174"/>
      <c r="J41" s="175">
        <f>SUM(J32:J39)</f>
        <v>0</v>
      </c>
      <c r="K41" s="176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151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I43" s="143"/>
      <c r="L43" s="17"/>
    </row>
    <row r="44" s="1" customFormat="1" ht="14.4" customHeight="1">
      <c r="B44" s="17"/>
      <c r="I44" s="143"/>
      <c r="L44" s="17"/>
    </row>
    <row r="45" s="1" customFormat="1" ht="14.4" customHeight="1">
      <c r="B45" s="17"/>
      <c r="I45" s="143"/>
      <c r="L45" s="17"/>
    </row>
    <row r="46" s="1" customFormat="1" ht="14.4" customHeight="1">
      <c r="B46" s="17"/>
      <c r="I46" s="143"/>
      <c r="L46" s="17"/>
    </row>
    <row r="47" s="1" customFormat="1" ht="14.4" customHeight="1">
      <c r="B47" s="17"/>
      <c r="I47" s="143"/>
      <c r="L47" s="17"/>
    </row>
    <row r="48" s="1" customFormat="1" ht="14.4" customHeight="1">
      <c r="B48" s="17"/>
      <c r="I48" s="143"/>
      <c r="L48" s="17"/>
    </row>
    <row r="49" s="1" customFormat="1" ht="14.4" customHeight="1">
      <c r="B49" s="17"/>
      <c r="I49" s="143"/>
      <c r="L49" s="17"/>
    </row>
    <row r="50" s="2" customFormat="1" ht="14.4" customHeight="1">
      <c r="B50" s="60"/>
      <c r="D50" s="177" t="s">
        <v>51</v>
      </c>
      <c r="E50" s="178"/>
      <c r="F50" s="178"/>
      <c r="G50" s="177" t="s">
        <v>52</v>
      </c>
      <c r="H50" s="178"/>
      <c r="I50" s="179"/>
      <c r="J50" s="178"/>
      <c r="K50" s="178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0" t="s">
        <v>53</v>
      </c>
      <c r="E61" s="181"/>
      <c r="F61" s="182" t="s">
        <v>54</v>
      </c>
      <c r="G61" s="180" t="s">
        <v>53</v>
      </c>
      <c r="H61" s="181"/>
      <c r="I61" s="183"/>
      <c r="J61" s="184" t="s">
        <v>54</v>
      </c>
      <c r="K61" s="181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7" t="s">
        <v>55</v>
      </c>
      <c r="E65" s="185"/>
      <c r="F65" s="185"/>
      <c r="G65" s="177" t="s">
        <v>56</v>
      </c>
      <c r="H65" s="185"/>
      <c r="I65" s="186"/>
      <c r="J65" s="185"/>
      <c r="K65" s="18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0" t="s">
        <v>53</v>
      </c>
      <c r="E76" s="181"/>
      <c r="F76" s="182" t="s">
        <v>54</v>
      </c>
      <c r="G76" s="180" t="s">
        <v>53</v>
      </c>
      <c r="H76" s="181"/>
      <c r="I76" s="183"/>
      <c r="J76" s="184" t="s">
        <v>54</v>
      </c>
      <c r="K76" s="181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9"/>
      <c r="J77" s="188"/>
      <c r="K77" s="18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90"/>
      <c r="C81" s="191"/>
      <c r="D81" s="191"/>
      <c r="E81" s="191"/>
      <c r="F81" s="191"/>
      <c r="G81" s="191"/>
      <c r="H81" s="191"/>
      <c r="I81" s="192"/>
      <c r="J81" s="191"/>
      <c r="K81" s="19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15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5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5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93" t="str">
        <f>E7</f>
        <v>PLYNOVÁ KOTELNA PRO BYTOVÝ DŮM - Na Pláni č.p. 1347, Ústí nad Orlicí</v>
      </c>
      <c r="F85" s="29"/>
      <c r="G85" s="29"/>
      <c r="H85" s="29"/>
      <c r="I85" s="15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103</v>
      </c>
      <c r="D86" s="19"/>
      <c r="E86" s="19"/>
      <c r="F86" s="19"/>
      <c r="G86" s="19"/>
      <c r="H86" s="19"/>
      <c r="I86" s="143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3" t="s">
        <v>427</v>
      </c>
      <c r="F87" s="37"/>
      <c r="G87" s="37"/>
      <c r="H87" s="37"/>
      <c r="I87" s="15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428</v>
      </c>
      <c r="D88" s="37"/>
      <c r="E88" s="37"/>
      <c r="F88" s="37"/>
      <c r="G88" s="37"/>
      <c r="H88" s="37"/>
      <c r="I88" s="15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D.1.4.2 - PLYNOVÁ ZARÍZENÍ</v>
      </c>
      <c r="F89" s="37"/>
      <c r="G89" s="37"/>
      <c r="H89" s="37"/>
      <c r="I89" s="151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5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Na Pláni č.p. 1347, Ústí nad Orlicí</v>
      </c>
      <c r="G91" s="37"/>
      <c r="H91" s="37"/>
      <c r="I91" s="153" t="s">
        <v>22</v>
      </c>
      <c r="J91" s="76" t="str">
        <f>IF(J14="","",J14)</f>
        <v>19. 3. 2020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151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24</v>
      </c>
      <c r="D93" s="37"/>
      <c r="E93" s="37"/>
      <c r="F93" s="24" t="str">
        <f>E17</f>
        <v>Společenství vlastníků Na Pláni č.p. 1347</v>
      </c>
      <c r="G93" s="37"/>
      <c r="H93" s="37"/>
      <c r="I93" s="153" t="s">
        <v>30</v>
      </c>
      <c r="J93" s="33" t="str">
        <f>E23</f>
        <v>Jiří Kamenický, Na špici 211, 561 17 Dlouhá Třebov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153" t="s">
        <v>35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5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4" t="s">
        <v>107</v>
      </c>
      <c r="D96" s="195"/>
      <c r="E96" s="195"/>
      <c r="F96" s="195"/>
      <c r="G96" s="195"/>
      <c r="H96" s="195"/>
      <c r="I96" s="196"/>
      <c r="J96" s="197" t="s">
        <v>108</v>
      </c>
      <c r="K96" s="195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151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8" t="s">
        <v>109</v>
      </c>
      <c r="D98" s="37"/>
      <c r="E98" s="37"/>
      <c r="F98" s="37"/>
      <c r="G98" s="37"/>
      <c r="H98" s="37"/>
      <c r="I98" s="151"/>
      <c r="J98" s="107">
        <f>J123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110</v>
      </c>
    </row>
    <row r="99" s="9" customFormat="1" ht="24.96" customHeight="1">
      <c r="A99" s="9"/>
      <c r="B99" s="199"/>
      <c r="C99" s="200"/>
      <c r="D99" s="201" t="s">
        <v>118</v>
      </c>
      <c r="E99" s="202"/>
      <c r="F99" s="202"/>
      <c r="G99" s="202"/>
      <c r="H99" s="202"/>
      <c r="I99" s="203"/>
      <c r="J99" s="204">
        <f>J124</f>
        <v>0</v>
      </c>
      <c r="K99" s="200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6"/>
      <c r="C100" s="130"/>
      <c r="D100" s="207" t="s">
        <v>918</v>
      </c>
      <c r="E100" s="208"/>
      <c r="F100" s="208"/>
      <c r="G100" s="208"/>
      <c r="H100" s="208"/>
      <c r="I100" s="209"/>
      <c r="J100" s="210">
        <f>J125</f>
        <v>0</v>
      </c>
      <c r="K100" s="130"/>
      <c r="L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130"/>
      <c r="D101" s="207" t="s">
        <v>126</v>
      </c>
      <c r="E101" s="208"/>
      <c r="F101" s="208"/>
      <c r="G101" s="208"/>
      <c r="H101" s="208"/>
      <c r="I101" s="209"/>
      <c r="J101" s="210">
        <f>J159</f>
        <v>0</v>
      </c>
      <c r="K101" s="130"/>
      <c r="L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151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189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192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129</v>
      </c>
      <c r="D108" s="37"/>
      <c r="E108" s="37"/>
      <c r="F108" s="37"/>
      <c r="G108" s="37"/>
      <c r="H108" s="37"/>
      <c r="I108" s="15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5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15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3.25" customHeight="1">
      <c r="A111" s="35"/>
      <c r="B111" s="36"/>
      <c r="C111" s="37"/>
      <c r="D111" s="37"/>
      <c r="E111" s="193" t="str">
        <f>E7</f>
        <v>PLYNOVÁ KOTELNA PRO BYTOVÝ DŮM - Na Pláni č.p. 1347, Ústí nad Orlicí</v>
      </c>
      <c r="F111" s="29"/>
      <c r="G111" s="29"/>
      <c r="H111" s="29"/>
      <c r="I111" s="15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1" customFormat="1" ht="12" customHeight="1">
      <c r="B112" s="18"/>
      <c r="C112" s="29" t="s">
        <v>103</v>
      </c>
      <c r="D112" s="19"/>
      <c r="E112" s="19"/>
      <c r="F112" s="19"/>
      <c r="G112" s="19"/>
      <c r="H112" s="19"/>
      <c r="I112" s="143"/>
      <c r="J112" s="19"/>
      <c r="K112" s="19"/>
      <c r="L112" s="17"/>
    </row>
    <row r="113" s="2" customFormat="1" ht="16.5" customHeight="1">
      <c r="A113" s="35"/>
      <c r="B113" s="36"/>
      <c r="C113" s="37"/>
      <c r="D113" s="37"/>
      <c r="E113" s="193" t="s">
        <v>427</v>
      </c>
      <c r="F113" s="37"/>
      <c r="G113" s="37"/>
      <c r="H113" s="37"/>
      <c r="I113" s="15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428</v>
      </c>
      <c r="D114" s="37"/>
      <c r="E114" s="37"/>
      <c r="F114" s="37"/>
      <c r="G114" s="37"/>
      <c r="H114" s="37"/>
      <c r="I114" s="15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E11</f>
        <v>D.1.4.2 - PLYNOVÁ ZARÍZENÍ</v>
      </c>
      <c r="F115" s="37"/>
      <c r="G115" s="37"/>
      <c r="H115" s="37"/>
      <c r="I115" s="15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5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F14</f>
        <v>Na Pláni č.p. 1347, Ústí nad Orlicí</v>
      </c>
      <c r="G117" s="37"/>
      <c r="H117" s="37"/>
      <c r="I117" s="153" t="s">
        <v>22</v>
      </c>
      <c r="J117" s="76" t="str">
        <f>IF(J14="","",J14)</f>
        <v>19. 3. 2020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5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40.05" customHeight="1">
      <c r="A119" s="35"/>
      <c r="B119" s="36"/>
      <c r="C119" s="29" t="s">
        <v>24</v>
      </c>
      <c r="D119" s="37"/>
      <c r="E119" s="37"/>
      <c r="F119" s="24" t="str">
        <f>E17</f>
        <v>Společenství vlastníků Na Pláni č.p. 1347</v>
      </c>
      <c r="G119" s="37"/>
      <c r="H119" s="37"/>
      <c r="I119" s="153" t="s">
        <v>30</v>
      </c>
      <c r="J119" s="33" t="str">
        <f>E23</f>
        <v>Jiří Kamenický, Na špici 211, 561 17 Dlouhá Třebov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IF(E20="","",E20)</f>
        <v>Vyplň údaj</v>
      </c>
      <c r="G120" s="37"/>
      <c r="H120" s="37"/>
      <c r="I120" s="153" t="s">
        <v>35</v>
      </c>
      <c r="J120" s="33" t="str">
        <f>E26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5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12"/>
      <c r="B122" s="213"/>
      <c r="C122" s="214" t="s">
        <v>130</v>
      </c>
      <c r="D122" s="215" t="s">
        <v>63</v>
      </c>
      <c r="E122" s="215" t="s">
        <v>59</v>
      </c>
      <c r="F122" s="215" t="s">
        <v>60</v>
      </c>
      <c r="G122" s="215" t="s">
        <v>131</v>
      </c>
      <c r="H122" s="215" t="s">
        <v>132</v>
      </c>
      <c r="I122" s="216" t="s">
        <v>133</v>
      </c>
      <c r="J122" s="217" t="s">
        <v>108</v>
      </c>
      <c r="K122" s="218" t="s">
        <v>134</v>
      </c>
      <c r="L122" s="219"/>
      <c r="M122" s="97" t="s">
        <v>1</v>
      </c>
      <c r="N122" s="98" t="s">
        <v>42</v>
      </c>
      <c r="O122" s="98" t="s">
        <v>135</v>
      </c>
      <c r="P122" s="98" t="s">
        <v>136</v>
      </c>
      <c r="Q122" s="98" t="s">
        <v>137</v>
      </c>
      <c r="R122" s="98" t="s">
        <v>138</v>
      </c>
      <c r="S122" s="98" t="s">
        <v>139</v>
      </c>
      <c r="T122" s="99" t="s">
        <v>140</v>
      </c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</row>
    <row r="123" s="2" customFormat="1" ht="22.8" customHeight="1">
      <c r="A123" s="35"/>
      <c r="B123" s="36"/>
      <c r="C123" s="104" t="s">
        <v>141</v>
      </c>
      <c r="D123" s="37"/>
      <c r="E123" s="37"/>
      <c r="F123" s="37"/>
      <c r="G123" s="37"/>
      <c r="H123" s="37"/>
      <c r="I123" s="151"/>
      <c r="J123" s="220">
        <f>BK123</f>
        <v>0</v>
      </c>
      <c r="K123" s="37"/>
      <c r="L123" s="41"/>
      <c r="M123" s="100"/>
      <c r="N123" s="221"/>
      <c r="O123" s="101"/>
      <c r="P123" s="222">
        <f>P124</f>
        <v>0</v>
      </c>
      <c r="Q123" s="101"/>
      <c r="R123" s="222">
        <f>R124</f>
        <v>0.287914</v>
      </c>
      <c r="S123" s="101"/>
      <c r="T123" s="223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77</v>
      </c>
      <c r="AU123" s="14" t="s">
        <v>110</v>
      </c>
      <c r="BK123" s="224">
        <f>BK124</f>
        <v>0</v>
      </c>
    </row>
    <row r="124" s="12" customFormat="1" ht="25.92" customHeight="1">
      <c r="A124" s="12"/>
      <c r="B124" s="225"/>
      <c r="C124" s="226"/>
      <c r="D124" s="227" t="s">
        <v>77</v>
      </c>
      <c r="E124" s="228" t="s">
        <v>241</v>
      </c>
      <c r="F124" s="228" t="s">
        <v>242</v>
      </c>
      <c r="G124" s="226"/>
      <c r="H124" s="226"/>
      <c r="I124" s="229"/>
      <c r="J124" s="230">
        <f>BK124</f>
        <v>0</v>
      </c>
      <c r="K124" s="226"/>
      <c r="L124" s="231"/>
      <c r="M124" s="232"/>
      <c r="N124" s="233"/>
      <c r="O124" s="233"/>
      <c r="P124" s="234">
        <f>P125+P159</f>
        <v>0</v>
      </c>
      <c r="Q124" s="233"/>
      <c r="R124" s="234">
        <f>R125+R159</f>
        <v>0.287914</v>
      </c>
      <c r="S124" s="233"/>
      <c r="T124" s="235">
        <f>T125+T159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6" t="s">
        <v>94</v>
      </c>
      <c r="AT124" s="237" t="s">
        <v>77</v>
      </c>
      <c r="AU124" s="237" t="s">
        <v>78</v>
      </c>
      <c r="AY124" s="236" t="s">
        <v>144</v>
      </c>
      <c r="BK124" s="238">
        <f>BK125+BK159</f>
        <v>0</v>
      </c>
    </row>
    <row r="125" s="12" customFormat="1" ht="22.8" customHeight="1">
      <c r="A125" s="12"/>
      <c r="B125" s="225"/>
      <c r="C125" s="226"/>
      <c r="D125" s="227" t="s">
        <v>77</v>
      </c>
      <c r="E125" s="239" t="s">
        <v>919</v>
      </c>
      <c r="F125" s="239" t="s">
        <v>920</v>
      </c>
      <c r="G125" s="226"/>
      <c r="H125" s="226"/>
      <c r="I125" s="229"/>
      <c r="J125" s="240">
        <f>BK125</f>
        <v>0</v>
      </c>
      <c r="K125" s="226"/>
      <c r="L125" s="231"/>
      <c r="M125" s="232"/>
      <c r="N125" s="233"/>
      <c r="O125" s="233"/>
      <c r="P125" s="234">
        <f>SUM(P126:P158)</f>
        <v>0</v>
      </c>
      <c r="Q125" s="233"/>
      <c r="R125" s="234">
        <f>SUM(R126:R158)</f>
        <v>0.28484399999999999</v>
      </c>
      <c r="S125" s="233"/>
      <c r="T125" s="235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6" t="s">
        <v>94</v>
      </c>
      <c r="AT125" s="237" t="s">
        <v>77</v>
      </c>
      <c r="AU125" s="237" t="s">
        <v>86</v>
      </c>
      <c r="AY125" s="236" t="s">
        <v>144</v>
      </c>
      <c r="BK125" s="238">
        <f>SUM(BK126:BK158)</f>
        <v>0</v>
      </c>
    </row>
    <row r="126" s="2" customFormat="1" ht="21.75" customHeight="1">
      <c r="A126" s="35"/>
      <c r="B126" s="36"/>
      <c r="C126" s="241" t="s">
        <v>86</v>
      </c>
      <c r="D126" s="241" t="s">
        <v>146</v>
      </c>
      <c r="E126" s="242" t="s">
        <v>921</v>
      </c>
      <c r="F126" s="243" t="s">
        <v>922</v>
      </c>
      <c r="G126" s="244" t="s">
        <v>181</v>
      </c>
      <c r="H126" s="245">
        <v>2</v>
      </c>
      <c r="I126" s="246"/>
      <c r="J126" s="247">
        <f>ROUND(I126*H126,2)</f>
        <v>0</v>
      </c>
      <c r="K126" s="248"/>
      <c r="L126" s="41"/>
      <c r="M126" s="249" t="s">
        <v>1</v>
      </c>
      <c r="N126" s="250" t="s">
        <v>44</v>
      </c>
      <c r="O126" s="88"/>
      <c r="P126" s="251">
        <f>O126*H126</f>
        <v>0</v>
      </c>
      <c r="Q126" s="251">
        <v>0.00064999999999999997</v>
      </c>
      <c r="R126" s="251">
        <f>Q126*H126</f>
        <v>0.0012999999999999999</v>
      </c>
      <c r="S126" s="251">
        <v>0</v>
      </c>
      <c r="T126" s="25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53" t="s">
        <v>213</v>
      </c>
      <c r="AT126" s="253" t="s">
        <v>146</v>
      </c>
      <c r="AU126" s="253" t="s">
        <v>94</v>
      </c>
      <c r="AY126" s="14" t="s">
        <v>144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4" t="s">
        <v>94</v>
      </c>
      <c r="BK126" s="254">
        <f>ROUND(I126*H126,2)</f>
        <v>0</v>
      </c>
      <c r="BL126" s="14" t="s">
        <v>213</v>
      </c>
      <c r="BM126" s="253" t="s">
        <v>923</v>
      </c>
    </row>
    <row r="127" s="2" customFormat="1" ht="21.75" customHeight="1">
      <c r="A127" s="35"/>
      <c r="B127" s="36"/>
      <c r="C127" s="241" t="s">
        <v>94</v>
      </c>
      <c r="D127" s="241" t="s">
        <v>146</v>
      </c>
      <c r="E127" s="242" t="s">
        <v>924</v>
      </c>
      <c r="F127" s="243" t="s">
        <v>925</v>
      </c>
      <c r="G127" s="244" t="s">
        <v>204</v>
      </c>
      <c r="H127" s="245">
        <v>20</v>
      </c>
      <c r="I127" s="246"/>
      <c r="J127" s="247">
        <f>ROUND(I127*H127,2)</f>
        <v>0</v>
      </c>
      <c r="K127" s="248"/>
      <c r="L127" s="41"/>
      <c r="M127" s="249" t="s">
        <v>1</v>
      </c>
      <c r="N127" s="250" t="s">
        <v>44</v>
      </c>
      <c r="O127" s="88"/>
      <c r="P127" s="251">
        <f>O127*H127</f>
        <v>0</v>
      </c>
      <c r="Q127" s="251">
        <v>0.00147</v>
      </c>
      <c r="R127" s="251">
        <f>Q127*H127</f>
        <v>0.029399999999999999</v>
      </c>
      <c r="S127" s="251">
        <v>0</v>
      </c>
      <c r="T127" s="25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53" t="s">
        <v>213</v>
      </c>
      <c r="AT127" s="253" t="s">
        <v>146</v>
      </c>
      <c r="AU127" s="253" t="s">
        <v>94</v>
      </c>
      <c r="AY127" s="14" t="s">
        <v>144</v>
      </c>
      <c r="BE127" s="254">
        <f>IF(N127="základní",J127,0)</f>
        <v>0</v>
      </c>
      <c r="BF127" s="254">
        <f>IF(N127="snížená",J127,0)</f>
        <v>0</v>
      </c>
      <c r="BG127" s="254">
        <f>IF(N127="zákl. přenesená",J127,0)</f>
        <v>0</v>
      </c>
      <c r="BH127" s="254">
        <f>IF(N127="sníž. přenesená",J127,0)</f>
        <v>0</v>
      </c>
      <c r="BI127" s="254">
        <f>IF(N127="nulová",J127,0)</f>
        <v>0</v>
      </c>
      <c r="BJ127" s="14" t="s">
        <v>94</v>
      </c>
      <c r="BK127" s="254">
        <f>ROUND(I127*H127,2)</f>
        <v>0</v>
      </c>
      <c r="BL127" s="14" t="s">
        <v>213</v>
      </c>
      <c r="BM127" s="253" t="s">
        <v>926</v>
      </c>
    </row>
    <row r="128" s="2" customFormat="1" ht="21.75" customHeight="1">
      <c r="A128" s="35"/>
      <c r="B128" s="36"/>
      <c r="C128" s="241" t="s">
        <v>152</v>
      </c>
      <c r="D128" s="241" t="s">
        <v>146</v>
      </c>
      <c r="E128" s="242" t="s">
        <v>927</v>
      </c>
      <c r="F128" s="243" t="s">
        <v>928</v>
      </c>
      <c r="G128" s="244" t="s">
        <v>204</v>
      </c>
      <c r="H128" s="245">
        <v>10</v>
      </c>
      <c r="I128" s="246"/>
      <c r="J128" s="247">
        <f>ROUND(I128*H128,2)</f>
        <v>0</v>
      </c>
      <c r="K128" s="248"/>
      <c r="L128" s="41"/>
      <c r="M128" s="249" t="s">
        <v>1</v>
      </c>
      <c r="N128" s="250" t="s">
        <v>44</v>
      </c>
      <c r="O128" s="88"/>
      <c r="P128" s="251">
        <f>O128*H128</f>
        <v>0</v>
      </c>
      <c r="Q128" s="251">
        <v>0.0018500000000000001</v>
      </c>
      <c r="R128" s="251">
        <f>Q128*H128</f>
        <v>0.018500000000000003</v>
      </c>
      <c r="S128" s="251">
        <v>0</v>
      </c>
      <c r="T128" s="25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53" t="s">
        <v>213</v>
      </c>
      <c r="AT128" s="253" t="s">
        <v>146</v>
      </c>
      <c r="AU128" s="253" t="s">
        <v>94</v>
      </c>
      <c r="AY128" s="14" t="s">
        <v>144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4" t="s">
        <v>94</v>
      </c>
      <c r="BK128" s="254">
        <f>ROUND(I128*H128,2)</f>
        <v>0</v>
      </c>
      <c r="BL128" s="14" t="s">
        <v>213</v>
      </c>
      <c r="BM128" s="253" t="s">
        <v>929</v>
      </c>
    </row>
    <row r="129" s="2" customFormat="1" ht="21.75" customHeight="1">
      <c r="A129" s="35"/>
      <c r="B129" s="36"/>
      <c r="C129" s="241" t="s">
        <v>150</v>
      </c>
      <c r="D129" s="241" t="s">
        <v>146</v>
      </c>
      <c r="E129" s="242" t="s">
        <v>930</v>
      </c>
      <c r="F129" s="243" t="s">
        <v>931</v>
      </c>
      <c r="G129" s="244" t="s">
        <v>204</v>
      </c>
      <c r="H129" s="245">
        <v>4</v>
      </c>
      <c r="I129" s="246"/>
      <c r="J129" s="247">
        <f>ROUND(I129*H129,2)</f>
        <v>0</v>
      </c>
      <c r="K129" s="248"/>
      <c r="L129" s="41"/>
      <c r="M129" s="249" t="s">
        <v>1</v>
      </c>
      <c r="N129" s="250" t="s">
        <v>44</v>
      </c>
      <c r="O129" s="88"/>
      <c r="P129" s="251">
        <f>O129*H129</f>
        <v>0</v>
      </c>
      <c r="Q129" s="251">
        <v>0.0027000000000000001</v>
      </c>
      <c r="R129" s="251">
        <f>Q129*H129</f>
        <v>0.010800000000000001</v>
      </c>
      <c r="S129" s="251">
        <v>0</v>
      </c>
      <c r="T129" s="25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53" t="s">
        <v>213</v>
      </c>
      <c r="AT129" s="253" t="s">
        <v>146</v>
      </c>
      <c r="AU129" s="253" t="s">
        <v>94</v>
      </c>
      <c r="AY129" s="14" t="s">
        <v>144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4" t="s">
        <v>94</v>
      </c>
      <c r="BK129" s="254">
        <f>ROUND(I129*H129,2)</f>
        <v>0</v>
      </c>
      <c r="BL129" s="14" t="s">
        <v>213</v>
      </c>
      <c r="BM129" s="253" t="s">
        <v>932</v>
      </c>
    </row>
    <row r="130" s="2" customFormat="1" ht="21.75" customHeight="1">
      <c r="A130" s="35"/>
      <c r="B130" s="36"/>
      <c r="C130" s="241" t="s">
        <v>167</v>
      </c>
      <c r="D130" s="241" t="s">
        <v>146</v>
      </c>
      <c r="E130" s="242" t="s">
        <v>933</v>
      </c>
      <c r="F130" s="243" t="s">
        <v>934</v>
      </c>
      <c r="G130" s="244" t="s">
        <v>204</v>
      </c>
      <c r="H130" s="245">
        <v>7</v>
      </c>
      <c r="I130" s="246"/>
      <c r="J130" s="247">
        <f>ROUND(I130*H130,2)</f>
        <v>0</v>
      </c>
      <c r="K130" s="248"/>
      <c r="L130" s="41"/>
      <c r="M130" s="249" t="s">
        <v>1</v>
      </c>
      <c r="N130" s="250" t="s">
        <v>44</v>
      </c>
      <c r="O130" s="88"/>
      <c r="P130" s="251">
        <f>O130*H130</f>
        <v>0</v>
      </c>
      <c r="Q130" s="251">
        <v>0.00396</v>
      </c>
      <c r="R130" s="251">
        <f>Q130*H130</f>
        <v>0.027720000000000002</v>
      </c>
      <c r="S130" s="251">
        <v>0</v>
      </c>
      <c r="T130" s="25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53" t="s">
        <v>213</v>
      </c>
      <c r="AT130" s="253" t="s">
        <v>146</v>
      </c>
      <c r="AU130" s="253" t="s">
        <v>94</v>
      </c>
      <c r="AY130" s="14" t="s">
        <v>144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4" t="s">
        <v>94</v>
      </c>
      <c r="BK130" s="254">
        <f>ROUND(I130*H130,2)</f>
        <v>0</v>
      </c>
      <c r="BL130" s="14" t="s">
        <v>213</v>
      </c>
      <c r="BM130" s="253" t="s">
        <v>935</v>
      </c>
    </row>
    <row r="131" s="2" customFormat="1" ht="21.75" customHeight="1">
      <c r="A131" s="35"/>
      <c r="B131" s="36"/>
      <c r="C131" s="241" t="s">
        <v>165</v>
      </c>
      <c r="D131" s="241" t="s">
        <v>146</v>
      </c>
      <c r="E131" s="242" t="s">
        <v>936</v>
      </c>
      <c r="F131" s="243" t="s">
        <v>937</v>
      </c>
      <c r="G131" s="244" t="s">
        <v>204</v>
      </c>
      <c r="H131" s="245">
        <v>15</v>
      </c>
      <c r="I131" s="246"/>
      <c r="J131" s="247">
        <f>ROUND(I131*H131,2)</f>
        <v>0</v>
      </c>
      <c r="K131" s="248"/>
      <c r="L131" s="41"/>
      <c r="M131" s="249" t="s">
        <v>1</v>
      </c>
      <c r="N131" s="250" t="s">
        <v>44</v>
      </c>
      <c r="O131" s="88"/>
      <c r="P131" s="251">
        <f>O131*H131</f>
        <v>0</v>
      </c>
      <c r="Q131" s="251">
        <v>0.0049300000000000004</v>
      </c>
      <c r="R131" s="251">
        <f>Q131*H131</f>
        <v>0.073950000000000002</v>
      </c>
      <c r="S131" s="251">
        <v>0</v>
      </c>
      <c r="T131" s="25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53" t="s">
        <v>213</v>
      </c>
      <c r="AT131" s="253" t="s">
        <v>146</v>
      </c>
      <c r="AU131" s="253" t="s">
        <v>94</v>
      </c>
      <c r="AY131" s="14" t="s">
        <v>144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4" t="s">
        <v>94</v>
      </c>
      <c r="BK131" s="254">
        <f>ROUND(I131*H131,2)</f>
        <v>0</v>
      </c>
      <c r="BL131" s="14" t="s">
        <v>213</v>
      </c>
      <c r="BM131" s="253" t="s">
        <v>938</v>
      </c>
    </row>
    <row r="132" s="2" customFormat="1" ht="21.75" customHeight="1">
      <c r="A132" s="35"/>
      <c r="B132" s="36"/>
      <c r="C132" s="241" t="s">
        <v>174</v>
      </c>
      <c r="D132" s="241" t="s">
        <v>146</v>
      </c>
      <c r="E132" s="242" t="s">
        <v>939</v>
      </c>
      <c r="F132" s="243" t="s">
        <v>940</v>
      </c>
      <c r="G132" s="244" t="s">
        <v>204</v>
      </c>
      <c r="H132" s="245">
        <v>3</v>
      </c>
      <c r="I132" s="246"/>
      <c r="J132" s="247">
        <f>ROUND(I132*H132,2)</f>
        <v>0</v>
      </c>
      <c r="K132" s="248"/>
      <c r="L132" s="41"/>
      <c r="M132" s="249" t="s">
        <v>1</v>
      </c>
      <c r="N132" s="250" t="s">
        <v>44</v>
      </c>
      <c r="O132" s="88"/>
      <c r="P132" s="251">
        <f>O132*H132</f>
        <v>0</v>
      </c>
      <c r="Q132" s="251">
        <v>0.01171</v>
      </c>
      <c r="R132" s="251">
        <f>Q132*H132</f>
        <v>0.035130000000000002</v>
      </c>
      <c r="S132" s="251">
        <v>0</v>
      </c>
      <c r="T132" s="25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53" t="s">
        <v>213</v>
      </c>
      <c r="AT132" s="253" t="s">
        <v>146</v>
      </c>
      <c r="AU132" s="253" t="s">
        <v>94</v>
      </c>
      <c r="AY132" s="14" t="s">
        <v>144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4" t="s">
        <v>94</v>
      </c>
      <c r="BK132" s="254">
        <f>ROUND(I132*H132,2)</f>
        <v>0</v>
      </c>
      <c r="BL132" s="14" t="s">
        <v>213</v>
      </c>
      <c r="BM132" s="253" t="s">
        <v>941</v>
      </c>
    </row>
    <row r="133" s="2" customFormat="1" ht="16.5" customHeight="1">
      <c r="A133" s="35"/>
      <c r="B133" s="36"/>
      <c r="C133" s="241" t="s">
        <v>178</v>
      </c>
      <c r="D133" s="241" t="s">
        <v>146</v>
      </c>
      <c r="E133" s="242" t="s">
        <v>942</v>
      </c>
      <c r="F133" s="243" t="s">
        <v>943</v>
      </c>
      <c r="G133" s="244" t="s">
        <v>181</v>
      </c>
      <c r="H133" s="245">
        <v>2</v>
      </c>
      <c r="I133" s="246"/>
      <c r="J133" s="247">
        <f>ROUND(I133*H133,2)</f>
        <v>0</v>
      </c>
      <c r="K133" s="248"/>
      <c r="L133" s="41"/>
      <c r="M133" s="249" t="s">
        <v>1</v>
      </c>
      <c r="N133" s="250" t="s">
        <v>44</v>
      </c>
      <c r="O133" s="88"/>
      <c r="P133" s="251">
        <f>O133*H133</f>
        <v>0</v>
      </c>
      <c r="Q133" s="251">
        <v>0.00149</v>
      </c>
      <c r="R133" s="251">
        <f>Q133*H133</f>
        <v>0.00298</v>
      </c>
      <c r="S133" s="251">
        <v>0</v>
      </c>
      <c r="T133" s="25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53" t="s">
        <v>213</v>
      </c>
      <c r="AT133" s="253" t="s">
        <v>146</v>
      </c>
      <c r="AU133" s="253" t="s">
        <v>94</v>
      </c>
      <c r="AY133" s="14" t="s">
        <v>144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4" t="s">
        <v>94</v>
      </c>
      <c r="BK133" s="254">
        <f>ROUND(I133*H133,2)</f>
        <v>0</v>
      </c>
      <c r="BL133" s="14" t="s">
        <v>213</v>
      </c>
      <c r="BM133" s="253" t="s">
        <v>944</v>
      </c>
    </row>
    <row r="134" s="2" customFormat="1" ht="16.5" customHeight="1">
      <c r="A134" s="35"/>
      <c r="B134" s="36"/>
      <c r="C134" s="241" t="s">
        <v>183</v>
      </c>
      <c r="D134" s="241" t="s">
        <v>146</v>
      </c>
      <c r="E134" s="242" t="s">
        <v>945</v>
      </c>
      <c r="F134" s="243" t="s">
        <v>946</v>
      </c>
      <c r="G134" s="244" t="s">
        <v>181</v>
      </c>
      <c r="H134" s="245">
        <v>1</v>
      </c>
      <c r="I134" s="246"/>
      <c r="J134" s="247">
        <f>ROUND(I134*H134,2)</f>
        <v>0</v>
      </c>
      <c r="K134" s="248"/>
      <c r="L134" s="41"/>
      <c r="M134" s="249" t="s">
        <v>1</v>
      </c>
      <c r="N134" s="250" t="s">
        <v>44</v>
      </c>
      <c r="O134" s="88"/>
      <c r="P134" s="251">
        <f>O134*H134</f>
        <v>0</v>
      </c>
      <c r="Q134" s="251">
        <v>0.00379</v>
      </c>
      <c r="R134" s="251">
        <f>Q134*H134</f>
        <v>0.00379</v>
      </c>
      <c r="S134" s="251">
        <v>0</v>
      </c>
      <c r="T134" s="25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53" t="s">
        <v>213</v>
      </c>
      <c r="AT134" s="253" t="s">
        <v>146</v>
      </c>
      <c r="AU134" s="253" t="s">
        <v>94</v>
      </c>
      <c r="AY134" s="14" t="s">
        <v>144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4" t="s">
        <v>94</v>
      </c>
      <c r="BK134" s="254">
        <f>ROUND(I134*H134,2)</f>
        <v>0</v>
      </c>
      <c r="BL134" s="14" t="s">
        <v>213</v>
      </c>
      <c r="BM134" s="253" t="s">
        <v>947</v>
      </c>
    </row>
    <row r="135" s="2" customFormat="1" ht="16.5" customHeight="1">
      <c r="A135" s="35"/>
      <c r="B135" s="36"/>
      <c r="C135" s="241" t="s">
        <v>189</v>
      </c>
      <c r="D135" s="241" t="s">
        <v>146</v>
      </c>
      <c r="E135" s="242" t="s">
        <v>948</v>
      </c>
      <c r="F135" s="243" t="s">
        <v>949</v>
      </c>
      <c r="G135" s="244" t="s">
        <v>204</v>
      </c>
      <c r="H135" s="245">
        <v>1</v>
      </c>
      <c r="I135" s="246"/>
      <c r="J135" s="247">
        <f>ROUND(I135*H135,2)</f>
        <v>0</v>
      </c>
      <c r="K135" s="248"/>
      <c r="L135" s="41"/>
      <c r="M135" s="249" t="s">
        <v>1</v>
      </c>
      <c r="N135" s="250" t="s">
        <v>44</v>
      </c>
      <c r="O135" s="88"/>
      <c r="P135" s="251">
        <f>O135*H135</f>
        <v>0</v>
      </c>
      <c r="Q135" s="251">
        <v>0.0037799999999999999</v>
      </c>
      <c r="R135" s="251">
        <f>Q135*H135</f>
        <v>0.0037799999999999999</v>
      </c>
      <c r="S135" s="251">
        <v>0</v>
      </c>
      <c r="T135" s="25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53" t="s">
        <v>213</v>
      </c>
      <c r="AT135" s="253" t="s">
        <v>146</v>
      </c>
      <c r="AU135" s="253" t="s">
        <v>94</v>
      </c>
      <c r="AY135" s="14" t="s">
        <v>144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4" t="s">
        <v>94</v>
      </c>
      <c r="BK135" s="254">
        <f>ROUND(I135*H135,2)</f>
        <v>0</v>
      </c>
      <c r="BL135" s="14" t="s">
        <v>213</v>
      </c>
      <c r="BM135" s="253" t="s">
        <v>950</v>
      </c>
    </row>
    <row r="136" s="2" customFormat="1" ht="16.5" customHeight="1">
      <c r="A136" s="35"/>
      <c r="B136" s="36"/>
      <c r="C136" s="241" t="s">
        <v>193</v>
      </c>
      <c r="D136" s="241" t="s">
        <v>146</v>
      </c>
      <c r="E136" s="242" t="s">
        <v>951</v>
      </c>
      <c r="F136" s="243" t="s">
        <v>952</v>
      </c>
      <c r="G136" s="244" t="s">
        <v>204</v>
      </c>
      <c r="H136" s="245">
        <v>0.80000000000000004</v>
      </c>
      <c r="I136" s="246"/>
      <c r="J136" s="247">
        <f>ROUND(I136*H136,2)</f>
        <v>0</v>
      </c>
      <c r="K136" s="248"/>
      <c r="L136" s="41"/>
      <c r="M136" s="249" t="s">
        <v>1</v>
      </c>
      <c r="N136" s="250" t="s">
        <v>44</v>
      </c>
      <c r="O136" s="88"/>
      <c r="P136" s="251">
        <f>O136*H136</f>
        <v>0</v>
      </c>
      <c r="Q136" s="251">
        <v>0.0065300000000000002</v>
      </c>
      <c r="R136" s="251">
        <f>Q136*H136</f>
        <v>0.0052240000000000003</v>
      </c>
      <c r="S136" s="251">
        <v>0</v>
      </c>
      <c r="T136" s="25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53" t="s">
        <v>213</v>
      </c>
      <c r="AT136" s="253" t="s">
        <v>146</v>
      </c>
      <c r="AU136" s="253" t="s">
        <v>94</v>
      </c>
      <c r="AY136" s="14" t="s">
        <v>144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4" t="s">
        <v>94</v>
      </c>
      <c r="BK136" s="254">
        <f>ROUND(I136*H136,2)</f>
        <v>0</v>
      </c>
      <c r="BL136" s="14" t="s">
        <v>213</v>
      </c>
      <c r="BM136" s="253" t="s">
        <v>953</v>
      </c>
    </row>
    <row r="137" s="2" customFormat="1" ht="33" customHeight="1">
      <c r="A137" s="35"/>
      <c r="B137" s="36"/>
      <c r="C137" s="241" t="s">
        <v>197</v>
      </c>
      <c r="D137" s="241" t="s">
        <v>146</v>
      </c>
      <c r="E137" s="242" t="s">
        <v>954</v>
      </c>
      <c r="F137" s="243" t="s">
        <v>955</v>
      </c>
      <c r="G137" s="244" t="s">
        <v>181</v>
      </c>
      <c r="H137" s="245">
        <v>3</v>
      </c>
      <c r="I137" s="246"/>
      <c r="J137" s="247">
        <f>ROUND(I137*H137,2)</f>
        <v>0</v>
      </c>
      <c r="K137" s="248"/>
      <c r="L137" s="41"/>
      <c r="M137" s="249" t="s">
        <v>1</v>
      </c>
      <c r="N137" s="250" t="s">
        <v>44</v>
      </c>
      <c r="O137" s="88"/>
      <c r="P137" s="251">
        <f>O137*H137</f>
        <v>0</v>
      </c>
      <c r="Q137" s="251">
        <v>0.0086099999999999996</v>
      </c>
      <c r="R137" s="251">
        <f>Q137*H137</f>
        <v>0.025829999999999999</v>
      </c>
      <c r="S137" s="251">
        <v>0</v>
      </c>
      <c r="T137" s="25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53" t="s">
        <v>213</v>
      </c>
      <c r="AT137" s="253" t="s">
        <v>146</v>
      </c>
      <c r="AU137" s="253" t="s">
        <v>94</v>
      </c>
      <c r="AY137" s="14" t="s">
        <v>144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4" t="s">
        <v>94</v>
      </c>
      <c r="BK137" s="254">
        <f>ROUND(I137*H137,2)</f>
        <v>0</v>
      </c>
      <c r="BL137" s="14" t="s">
        <v>213</v>
      </c>
      <c r="BM137" s="253" t="s">
        <v>956</v>
      </c>
    </row>
    <row r="138" s="2" customFormat="1" ht="21.75" customHeight="1">
      <c r="A138" s="35"/>
      <c r="B138" s="36"/>
      <c r="C138" s="241" t="s">
        <v>201</v>
      </c>
      <c r="D138" s="241" t="s">
        <v>146</v>
      </c>
      <c r="E138" s="242" t="s">
        <v>957</v>
      </c>
      <c r="F138" s="243" t="s">
        <v>958</v>
      </c>
      <c r="G138" s="244" t="s">
        <v>163</v>
      </c>
      <c r="H138" s="245">
        <v>1</v>
      </c>
      <c r="I138" s="246"/>
      <c r="J138" s="247">
        <f>ROUND(I138*H138,2)</f>
        <v>0</v>
      </c>
      <c r="K138" s="248"/>
      <c r="L138" s="41"/>
      <c r="M138" s="249" t="s">
        <v>1</v>
      </c>
      <c r="N138" s="250" t="s">
        <v>44</v>
      </c>
      <c r="O138" s="88"/>
      <c r="P138" s="251">
        <f>O138*H138</f>
        <v>0</v>
      </c>
      <c r="Q138" s="251">
        <v>0.0052900000000000004</v>
      </c>
      <c r="R138" s="251">
        <f>Q138*H138</f>
        <v>0.0052900000000000004</v>
      </c>
      <c r="S138" s="251">
        <v>0</v>
      </c>
      <c r="T138" s="25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53" t="s">
        <v>213</v>
      </c>
      <c r="AT138" s="253" t="s">
        <v>146</v>
      </c>
      <c r="AU138" s="253" t="s">
        <v>94</v>
      </c>
      <c r="AY138" s="14" t="s">
        <v>144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4" t="s">
        <v>94</v>
      </c>
      <c r="BK138" s="254">
        <f>ROUND(I138*H138,2)</f>
        <v>0</v>
      </c>
      <c r="BL138" s="14" t="s">
        <v>213</v>
      </c>
      <c r="BM138" s="253" t="s">
        <v>959</v>
      </c>
    </row>
    <row r="139" s="2" customFormat="1" ht="16.5" customHeight="1">
      <c r="A139" s="35"/>
      <c r="B139" s="36"/>
      <c r="C139" s="241" t="s">
        <v>206</v>
      </c>
      <c r="D139" s="241" t="s">
        <v>146</v>
      </c>
      <c r="E139" s="242" t="s">
        <v>960</v>
      </c>
      <c r="F139" s="243" t="s">
        <v>961</v>
      </c>
      <c r="G139" s="244" t="s">
        <v>163</v>
      </c>
      <c r="H139" s="245">
        <v>1</v>
      </c>
      <c r="I139" s="246"/>
      <c r="J139" s="247">
        <f>ROUND(I139*H139,2)</f>
        <v>0</v>
      </c>
      <c r="K139" s="248"/>
      <c r="L139" s="41"/>
      <c r="M139" s="249" t="s">
        <v>1</v>
      </c>
      <c r="N139" s="250" t="s">
        <v>44</v>
      </c>
      <c r="O139" s="88"/>
      <c r="P139" s="251">
        <f>O139*H139</f>
        <v>0</v>
      </c>
      <c r="Q139" s="251">
        <v>0.00147</v>
      </c>
      <c r="R139" s="251">
        <f>Q139*H139</f>
        <v>0.00147</v>
      </c>
      <c r="S139" s="251">
        <v>0</v>
      </c>
      <c r="T139" s="25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53" t="s">
        <v>213</v>
      </c>
      <c r="AT139" s="253" t="s">
        <v>146</v>
      </c>
      <c r="AU139" s="253" t="s">
        <v>94</v>
      </c>
      <c r="AY139" s="14" t="s">
        <v>144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4" t="s">
        <v>94</v>
      </c>
      <c r="BK139" s="254">
        <f>ROUND(I139*H139,2)</f>
        <v>0</v>
      </c>
      <c r="BL139" s="14" t="s">
        <v>213</v>
      </c>
      <c r="BM139" s="253" t="s">
        <v>962</v>
      </c>
    </row>
    <row r="140" s="2" customFormat="1" ht="16.5" customHeight="1">
      <c r="A140" s="35"/>
      <c r="B140" s="36"/>
      <c r="C140" s="241" t="s">
        <v>8</v>
      </c>
      <c r="D140" s="241" t="s">
        <v>146</v>
      </c>
      <c r="E140" s="242" t="s">
        <v>963</v>
      </c>
      <c r="F140" s="243" t="s">
        <v>964</v>
      </c>
      <c r="G140" s="244" t="s">
        <v>204</v>
      </c>
      <c r="H140" s="245">
        <v>1</v>
      </c>
      <c r="I140" s="246"/>
      <c r="J140" s="247">
        <f>ROUND(I140*H140,2)</f>
        <v>0</v>
      </c>
      <c r="K140" s="248"/>
      <c r="L140" s="41"/>
      <c r="M140" s="249" t="s">
        <v>1</v>
      </c>
      <c r="N140" s="250" t="s">
        <v>44</v>
      </c>
      <c r="O140" s="88"/>
      <c r="P140" s="251">
        <f>O140*H140</f>
        <v>0</v>
      </c>
      <c r="Q140" s="251">
        <v>0.00077999999999999999</v>
      </c>
      <c r="R140" s="251">
        <f>Q140*H140</f>
        <v>0.00077999999999999999</v>
      </c>
      <c r="S140" s="251">
        <v>0</v>
      </c>
      <c r="T140" s="25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3" t="s">
        <v>213</v>
      </c>
      <c r="AT140" s="253" t="s">
        <v>146</v>
      </c>
      <c r="AU140" s="253" t="s">
        <v>94</v>
      </c>
      <c r="AY140" s="14" t="s">
        <v>144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4" t="s">
        <v>94</v>
      </c>
      <c r="BK140" s="254">
        <f>ROUND(I140*H140,2)</f>
        <v>0</v>
      </c>
      <c r="BL140" s="14" t="s">
        <v>213</v>
      </c>
      <c r="BM140" s="253" t="s">
        <v>965</v>
      </c>
    </row>
    <row r="141" s="2" customFormat="1" ht="21.75" customHeight="1">
      <c r="A141" s="35"/>
      <c r="B141" s="36"/>
      <c r="C141" s="241" t="s">
        <v>213</v>
      </c>
      <c r="D141" s="241" t="s">
        <v>146</v>
      </c>
      <c r="E141" s="242" t="s">
        <v>966</v>
      </c>
      <c r="F141" s="243" t="s">
        <v>967</v>
      </c>
      <c r="G141" s="244" t="s">
        <v>163</v>
      </c>
      <c r="H141" s="245">
        <v>2</v>
      </c>
      <c r="I141" s="246"/>
      <c r="J141" s="247">
        <f>ROUND(I141*H141,2)</f>
        <v>0</v>
      </c>
      <c r="K141" s="248"/>
      <c r="L141" s="41"/>
      <c r="M141" s="249" t="s">
        <v>1</v>
      </c>
      <c r="N141" s="250" t="s">
        <v>44</v>
      </c>
      <c r="O141" s="88"/>
      <c r="P141" s="251">
        <f>O141*H141</f>
        <v>0</v>
      </c>
      <c r="Q141" s="251">
        <v>0.00428</v>
      </c>
      <c r="R141" s="251">
        <f>Q141*H141</f>
        <v>0.0085599999999999999</v>
      </c>
      <c r="S141" s="251">
        <v>0</v>
      </c>
      <c r="T141" s="25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53" t="s">
        <v>213</v>
      </c>
      <c r="AT141" s="253" t="s">
        <v>146</v>
      </c>
      <c r="AU141" s="253" t="s">
        <v>94</v>
      </c>
      <c r="AY141" s="14" t="s">
        <v>144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4" t="s">
        <v>94</v>
      </c>
      <c r="BK141" s="254">
        <f>ROUND(I141*H141,2)</f>
        <v>0</v>
      </c>
      <c r="BL141" s="14" t="s">
        <v>213</v>
      </c>
      <c r="BM141" s="253" t="s">
        <v>968</v>
      </c>
    </row>
    <row r="142" s="2" customFormat="1" ht="21.75" customHeight="1">
      <c r="A142" s="35"/>
      <c r="B142" s="36"/>
      <c r="C142" s="241" t="s">
        <v>217</v>
      </c>
      <c r="D142" s="241" t="s">
        <v>146</v>
      </c>
      <c r="E142" s="242" t="s">
        <v>969</v>
      </c>
      <c r="F142" s="243" t="s">
        <v>824</v>
      </c>
      <c r="G142" s="244" t="s">
        <v>181</v>
      </c>
      <c r="H142" s="245">
        <v>4</v>
      </c>
      <c r="I142" s="246"/>
      <c r="J142" s="247">
        <f>ROUND(I142*H142,2)</f>
        <v>0</v>
      </c>
      <c r="K142" s="248"/>
      <c r="L142" s="41"/>
      <c r="M142" s="249" t="s">
        <v>1</v>
      </c>
      <c r="N142" s="250" t="s">
        <v>44</v>
      </c>
      <c r="O142" s="88"/>
      <c r="P142" s="251">
        <f>O142*H142</f>
        <v>0</v>
      </c>
      <c r="Q142" s="251">
        <v>0.00024000000000000001</v>
      </c>
      <c r="R142" s="251">
        <f>Q142*H142</f>
        <v>0.00096000000000000002</v>
      </c>
      <c r="S142" s="251">
        <v>0</v>
      </c>
      <c r="T142" s="25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3" t="s">
        <v>213</v>
      </c>
      <c r="AT142" s="253" t="s">
        <v>146</v>
      </c>
      <c r="AU142" s="253" t="s">
        <v>94</v>
      </c>
      <c r="AY142" s="14" t="s">
        <v>144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4" t="s">
        <v>94</v>
      </c>
      <c r="BK142" s="254">
        <f>ROUND(I142*H142,2)</f>
        <v>0</v>
      </c>
      <c r="BL142" s="14" t="s">
        <v>213</v>
      </c>
      <c r="BM142" s="253" t="s">
        <v>970</v>
      </c>
    </row>
    <row r="143" s="2" customFormat="1" ht="21.75" customHeight="1">
      <c r="A143" s="35"/>
      <c r="B143" s="36"/>
      <c r="C143" s="241" t="s">
        <v>223</v>
      </c>
      <c r="D143" s="241" t="s">
        <v>146</v>
      </c>
      <c r="E143" s="242" t="s">
        <v>971</v>
      </c>
      <c r="F143" s="243" t="s">
        <v>972</v>
      </c>
      <c r="G143" s="244" t="s">
        <v>181</v>
      </c>
      <c r="H143" s="245">
        <v>2</v>
      </c>
      <c r="I143" s="246"/>
      <c r="J143" s="247">
        <f>ROUND(I143*H143,2)</f>
        <v>0</v>
      </c>
      <c r="K143" s="248"/>
      <c r="L143" s="41"/>
      <c r="M143" s="249" t="s">
        <v>1</v>
      </c>
      <c r="N143" s="250" t="s">
        <v>44</v>
      </c>
      <c r="O143" s="88"/>
      <c r="P143" s="251">
        <f>O143*H143</f>
        <v>0</v>
      </c>
      <c r="Q143" s="251">
        <v>0.00060999999999999997</v>
      </c>
      <c r="R143" s="251">
        <f>Q143*H143</f>
        <v>0.00122</v>
      </c>
      <c r="S143" s="251">
        <v>0</v>
      </c>
      <c r="T143" s="25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3" t="s">
        <v>213</v>
      </c>
      <c r="AT143" s="253" t="s">
        <v>146</v>
      </c>
      <c r="AU143" s="253" t="s">
        <v>94</v>
      </c>
      <c r="AY143" s="14" t="s">
        <v>144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4" t="s">
        <v>94</v>
      </c>
      <c r="BK143" s="254">
        <f>ROUND(I143*H143,2)</f>
        <v>0</v>
      </c>
      <c r="BL143" s="14" t="s">
        <v>213</v>
      </c>
      <c r="BM143" s="253" t="s">
        <v>973</v>
      </c>
    </row>
    <row r="144" s="2" customFormat="1" ht="21.75" customHeight="1">
      <c r="A144" s="35"/>
      <c r="B144" s="36"/>
      <c r="C144" s="241" t="s">
        <v>228</v>
      </c>
      <c r="D144" s="241" t="s">
        <v>146</v>
      </c>
      <c r="E144" s="242" t="s">
        <v>974</v>
      </c>
      <c r="F144" s="243" t="s">
        <v>828</v>
      </c>
      <c r="G144" s="244" t="s">
        <v>181</v>
      </c>
      <c r="H144" s="245">
        <v>4</v>
      </c>
      <c r="I144" s="246"/>
      <c r="J144" s="247">
        <f>ROUND(I144*H144,2)</f>
        <v>0</v>
      </c>
      <c r="K144" s="248"/>
      <c r="L144" s="41"/>
      <c r="M144" s="249" t="s">
        <v>1</v>
      </c>
      <c r="N144" s="250" t="s">
        <v>44</v>
      </c>
      <c r="O144" s="88"/>
      <c r="P144" s="251">
        <f>O144*H144</f>
        <v>0</v>
      </c>
      <c r="Q144" s="251">
        <v>0.0012999999999999999</v>
      </c>
      <c r="R144" s="251">
        <f>Q144*H144</f>
        <v>0.0051999999999999998</v>
      </c>
      <c r="S144" s="251">
        <v>0</v>
      </c>
      <c r="T144" s="25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3" t="s">
        <v>213</v>
      </c>
      <c r="AT144" s="253" t="s">
        <v>146</v>
      </c>
      <c r="AU144" s="253" t="s">
        <v>94</v>
      </c>
      <c r="AY144" s="14" t="s">
        <v>144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4" t="s">
        <v>94</v>
      </c>
      <c r="BK144" s="254">
        <f>ROUND(I144*H144,2)</f>
        <v>0</v>
      </c>
      <c r="BL144" s="14" t="s">
        <v>213</v>
      </c>
      <c r="BM144" s="253" t="s">
        <v>975</v>
      </c>
    </row>
    <row r="145" s="2" customFormat="1" ht="21.75" customHeight="1">
      <c r="A145" s="35"/>
      <c r="B145" s="36"/>
      <c r="C145" s="241" t="s">
        <v>232</v>
      </c>
      <c r="D145" s="241" t="s">
        <v>146</v>
      </c>
      <c r="E145" s="242" t="s">
        <v>976</v>
      </c>
      <c r="F145" s="243" t="s">
        <v>832</v>
      </c>
      <c r="G145" s="244" t="s">
        <v>181</v>
      </c>
      <c r="H145" s="245">
        <v>1</v>
      </c>
      <c r="I145" s="246"/>
      <c r="J145" s="247">
        <f>ROUND(I145*H145,2)</f>
        <v>0</v>
      </c>
      <c r="K145" s="248"/>
      <c r="L145" s="41"/>
      <c r="M145" s="249" t="s">
        <v>1</v>
      </c>
      <c r="N145" s="250" t="s">
        <v>44</v>
      </c>
      <c r="O145" s="88"/>
      <c r="P145" s="251">
        <f>O145*H145</f>
        <v>0</v>
      </c>
      <c r="Q145" s="251">
        <v>0.0020799999999999998</v>
      </c>
      <c r="R145" s="251">
        <f>Q145*H145</f>
        <v>0.0020799999999999998</v>
      </c>
      <c r="S145" s="251">
        <v>0</v>
      </c>
      <c r="T145" s="25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3" t="s">
        <v>213</v>
      </c>
      <c r="AT145" s="253" t="s">
        <v>146</v>
      </c>
      <c r="AU145" s="253" t="s">
        <v>94</v>
      </c>
      <c r="AY145" s="14" t="s">
        <v>144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4" t="s">
        <v>94</v>
      </c>
      <c r="BK145" s="254">
        <f>ROUND(I145*H145,2)</f>
        <v>0</v>
      </c>
      <c r="BL145" s="14" t="s">
        <v>213</v>
      </c>
      <c r="BM145" s="253" t="s">
        <v>977</v>
      </c>
    </row>
    <row r="146" s="2" customFormat="1" ht="21.75" customHeight="1">
      <c r="A146" s="35"/>
      <c r="B146" s="36"/>
      <c r="C146" s="241" t="s">
        <v>7</v>
      </c>
      <c r="D146" s="241" t="s">
        <v>146</v>
      </c>
      <c r="E146" s="242" t="s">
        <v>978</v>
      </c>
      <c r="F146" s="243" t="s">
        <v>979</v>
      </c>
      <c r="G146" s="244" t="s">
        <v>181</v>
      </c>
      <c r="H146" s="245">
        <v>4</v>
      </c>
      <c r="I146" s="246"/>
      <c r="J146" s="247">
        <f>ROUND(I146*H146,2)</f>
        <v>0</v>
      </c>
      <c r="K146" s="248"/>
      <c r="L146" s="41"/>
      <c r="M146" s="249" t="s">
        <v>1</v>
      </c>
      <c r="N146" s="250" t="s">
        <v>44</v>
      </c>
      <c r="O146" s="88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3" t="s">
        <v>213</v>
      </c>
      <c r="AT146" s="253" t="s">
        <v>146</v>
      </c>
      <c r="AU146" s="253" t="s">
        <v>94</v>
      </c>
      <c r="AY146" s="14" t="s">
        <v>144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4" t="s">
        <v>94</v>
      </c>
      <c r="BK146" s="254">
        <f>ROUND(I146*H146,2)</f>
        <v>0</v>
      </c>
      <c r="BL146" s="14" t="s">
        <v>213</v>
      </c>
      <c r="BM146" s="253" t="s">
        <v>980</v>
      </c>
    </row>
    <row r="147" s="2" customFormat="1" ht="16.5" customHeight="1">
      <c r="A147" s="35"/>
      <c r="B147" s="36"/>
      <c r="C147" s="255" t="s">
        <v>245</v>
      </c>
      <c r="D147" s="255" t="s">
        <v>184</v>
      </c>
      <c r="E147" s="256" t="s">
        <v>981</v>
      </c>
      <c r="F147" s="257" t="s">
        <v>982</v>
      </c>
      <c r="G147" s="258" t="s">
        <v>181</v>
      </c>
      <c r="H147" s="259">
        <v>2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44</v>
      </c>
      <c r="O147" s="88"/>
      <c r="P147" s="251">
        <f>O147*H147</f>
        <v>0</v>
      </c>
      <c r="Q147" s="251">
        <v>5.0000000000000002E-05</v>
      </c>
      <c r="R147" s="251">
        <f>Q147*H147</f>
        <v>0.00010000000000000001</v>
      </c>
      <c r="S147" s="251">
        <v>0</v>
      </c>
      <c r="T147" s="25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3" t="s">
        <v>252</v>
      </c>
      <c r="AT147" s="253" t="s">
        <v>184</v>
      </c>
      <c r="AU147" s="253" t="s">
        <v>94</v>
      </c>
      <c r="AY147" s="14" t="s">
        <v>144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4" t="s">
        <v>94</v>
      </c>
      <c r="BK147" s="254">
        <f>ROUND(I147*H147,2)</f>
        <v>0</v>
      </c>
      <c r="BL147" s="14" t="s">
        <v>213</v>
      </c>
      <c r="BM147" s="253" t="s">
        <v>983</v>
      </c>
    </row>
    <row r="148" s="2" customFormat="1" ht="16.5" customHeight="1">
      <c r="A148" s="35"/>
      <c r="B148" s="36"/>
      <c r="C148" s="255" t="s">
        <v>249</v>
      </c>
      <c r="D148" s="255" t="s">
        <v>184</v>
      </c>
      <c r="E148" s="256" t="s">
        <v>984</v>
      </c>
      <c r="F148" s="257" t="s">
        <v>985</v>
      </c>
      <c r="G148" s="258" t="s">
        <v>181</v>
      </c>
      <c r="H148" s="259">
        <v>2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44</v>
      </c>
      <c r="O148" s="88"/>
      <c r="P148" s="251">
        <f>O148*H148</f>
        <v>0</v>
      </c>
      <c r="Q148" s="251">
        <v>5.0000000000000002E-05</v>
      </c>
      <c r="R148" s="251">
        <f>Q148*H148</f>
        <v>0.00010000000000000001</v>
      </c>
      <c r="S148" s="251">
        <v>0</v>
      </c>
      <c r="T148" s="25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3" t="s">
        <v>252</v>
      </c>
      <c r="AT148" s="253" t="s">
        <v>184</v>
      </c>
      <c r="AU148" s="253" t="s">
        <v>94</v>
      </c>
      <c r="AY148" s="14" t="s">
        <v>144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4" t="s">
        <v>94</v>
      </c>
      <c r="BK148" s="254">
        <f>ROUND(I148*H148,2)</f>
        <v>0</v>
      </c>
      <c r="BL148" s="14" t="s">
        <v>213</v>
      </c>
      <c r="BM148" s="253" t="s">
        <v>986</v>
      </c>
    </row>
    <row r="149" s="2" customFormat="1" ht="21.75" customHeight="1">
      <c r="A149" s="35"/>
      <c r="B149" s="36"/>
      <c r="C149" s="241" t="s">
        <v>254</v>
      </c>
      <c r="D149" s="241" t="s">
        <v>146</v>
      </c>
      <c r="E149" s="242" t="s">
        <v>987</v>
      </c>
      <c r="F149" s="243" t="s">
        <v>988</v>
      </c>
      <c r="G149" s="244" t="s">
        <v>181</v>
      </c>
      <c r="H149" s="245">
        <v>2</v>
      </c>
      <c r="I149" s="246"/>
      <c r="J149" s="247">
        <f>ROUND(I149*H149,2)</f>
        <v>0</v>
      </c>
      <c r="K149" s="248"/>
      <c r="L149" s="41"/>
      <c r="M149" s="249" t="s">
        <v>1</v>
      </c>
      <c r="N149" s="250" t="s">
        <v>44</v>
      </c>
      <c r="O149" s="88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3" t="s">
        <v>213</v>
      </c>
      <c r="AT149" s="253" t="s">
        <v>146</v>
      </c>
      <c r="AU149" s="253" t="s">
        <v>94</v>
      </c>
      <c r="AY149" s="14" t="s">
        <v>144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4" t="s">
        <v>94</v>
      </c>
      <c r="BK149" s="254">
        <f>ROUND(I149*H149,2)</f>
        <v>0</v>
      </c>
      <c r="BL149" s="14" t="s">
        <v>213</v>
      </c>
      <c r="BM149" s="253" t="s">
        <v>989</v>
      </c>
    </row>
    <row r="150" s="2" customFormat="1" ht="16.5" customHeight="1">
      <c r="A150" s="35"/>
      <c r="B150" s="36"/>
      <c r="C150" s="255" t="s">
        <v>260</v>
      </c>
      <c r="D150" s="255" t="s">
        <v>184</v>
      </c>
      <c r="E150" s="256" t="s">
        <v>990</v>
      </c>
      <c r="F150" s="257" t="s">
        <v>991</v>
      </c>
      <c r="G150" s="258" t="s">
        <v>163</v>
      </c>
      <c r="H150" s="259">
        <v>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44</v>
      </c>
      <c r="O150" s="88"/>
      <c r="P150" s="251">
        <f>O150*H150</f>
        <v>0</v>
      </c>
      <c r="Q150" s="251">
        <v>0.0032799999999999999</v>
      </c>
      <c r="R150" s="251">
        <f>Q150*H150</f>
        <v>0.0032799999999999999</v>
      </c>
      <c r="S150" s="251">
        <v>0</v>
      </c>
      <c r="T150" s="25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3" t="s">
        <v>252</v>
      </c>
      <c r="AT150" s="253" t="s">
        <v>184</v>
      </c>
      <c r="AU150" s="253" t="s">
        <v>94</v>
      </c>
      <c r="AY150" s="14" t="s">
        <v>144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4" t="s">
        <v>94</v>
      </c>
      <c r="BK150" s="254">
        <f>ROUND(I150*H150,2)</f>
        <v>0</v>
      </c>
      <c r="BL150" s="14" t="s">
        <v>213</v>
      </c>
      <c r="BM150" s="253" t="s">
        <v>992</v>
      </c>
    </row>
    <row r="151" s="2" customFormat="1" ht="21.75" customHeight="1">
      <c r="A151" s="35"/>
      <c r="B151" s="36"/>
      <c r="C151" s="241" t="s">
        <v>266</v>
      </c>
      <c r="D151" s="241" t="s">
        <v>146</v>
      </c>
      <c r="E151" s="242" t="s">
        <v>993</v>
      </c>
      <c r="F151" s="243" t="s">
        <v>994</v>
      </c>
      <c r="G151" s="244" t="s">
        <v>181</v>
      </c>
      <c r="H151" s="245">
        <v>4</v>
      </c>
      <c r="I151" s="246"/>
      <c r="J151" s="247">
        <f>ROUND(I151*H151,2)</f>
        <v>0</v>
      </c>
      <c r="K151" s="248"/>
      <c r="L151" s="41"/>
      <c r="M151" s="249" t="s">
        <v>1</v>
      </c>
      <c r="N151" s="250" t="s">
        <v>44</v>
      </c>
      <c r="O151" s="88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3" t="s">
        <v>213</v>
      </c>
      <c r="AT151" s="253" t="s">
        <v>146</v>
      </c>
      <c r="AU151" s="253" t="s">
        <v>94</v>
      </c>
      <c r="AY151" s="14" t="s">
        <v>144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4" t="s">
        <v>94</v>
      </c>
      <c r="BK151" s="254">
        <f>ROUND(I151*H151,2)</f>
        <v>0</v>
      </c>
      <c r="BL151" s="14" t="s">
        <v>213</v>
      </c>
      <c r="BM151" s="253" t="s">
        <v>995</v>
      </c>
    </row>
    <row r="152" s="2" customFormat="1" ht="21.75" customHeight="1">
      <c r="A152" s="35"/>
      <c r="B152" s="36"/>
      <c r="C152" s="255" t="s">
        <v>270</v>
      </c>
      <c r="D152" s="255" t="s">
        <v>184</v>
      </c>
      <c r="E152" s="256" t="s">
        <v>996</v>
      </c>
      <c r="F152" s="257" t="s">
        <v>997</v>
      </c>
      <c r="G152" s="258" t="s">
        <v>181</v>
      </c>
      <c r="H152" s="259">
        <v>3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44</v>
      </c>
      <c r="O152" s="88"/>
      <c r="P152" s="251">
        <f>O152*H152</f>
        <v>0</v>
      </c>
      <c r="Q152" s="251">
        <v>0.0032000000000000002</v>
      </c>
      <c r="R152" s="251">
        <f>Q152*H152</f>
        <v>0.0096000000000000009</v>
      </c>
      <c r="S152" s="251">
        <v>0</v>
      </c>
      <c r="T152" s="25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3" t="s">
        <v>252</v>
      </c>
      <c r="AT152" s="253" t="s">
        <v>184</v>
      </c>
      <c r="AU152" s="253" t="s">
        <v>94</v>
      </c>
      <c r="AY152" s="14" t="s">
        <v>144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4" t="s">
        <v>94</v>
      </c>
      <c r="BK152" s="254">
        <f>ROUND(I152*H152,2)</f>
        <v>0</v>
      </c>
      <c r="BL152" s="14" t="s">
        <v>213</v>
      </c>
      <c r="BM152" s="253" t="s">
        <v>998</v>
      </c>
    </row>
    <row r="153" s="2" customFormat="1" ht="44.25" customHeight="1">
      <c r="A153" s="35"/>
      <c r="B153" s="36"/>
      <c r="C153" s="255" t="s">
        <v>274</v>
      </c>
      <c r="D153" s="255" t="s">
        <v>184</v>
      </c>
      <c r="E153" s="256" t="s">
        <v>999</v>
      </c>
      <c r="F153" s="257" t="s">
        <v>1000</v>
      </c>
      <c r="G153" s="258" t="s">
        <v>181</v>
      </c>
      <c r="H153" s="259">
        <v>1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44</v>
      </c>
      <c r="O153" s="88"/>
      <c r="P153" s="251">
        <f>O153*H153</f>
        <v>0</v>
      </c>
      <c r="Q153" s="251">
        <v>0.0032000000000000002</v>
      </c>
      <c r="R153" s="251">
        <f>Q153*H153</f>
        <v>0.0032000000000000002</v>
      </c>
      <c r="S153" s="251">
        <v>0</v>
      </c>
      <c r="T153" s="25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3" t="s">
        <v>252</v>
      </c>
      <c r="AT153" s="253" t="s">
        <v>184</v>
      </c>
      <c r="AU153" s="253" t="s">
        <v>94</v>
      </c>
      <c r="AY153" s="14" t="s">
        <v>144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4" t="s">
        <v>94</v>
      </c>
      <c r="BK153" s="254">
        <f>ROUND(I153*H153,2)</f>
        <v>0</v>
      </c>
      <c r="BL153" s="14" t="s">
        <v>213</v>
      </c>
      <c r="BM153" s="253" t="s">
        <v>1001</v>
      </c>
    </row>
    <row r="154" s="2" customFormat="1" ht="16.5" customHeight="1">
      <c r="A154" s="35"/>
      <c r="B154" s="36"/>
      <c r="C154" s="241" t="s">
        <v>278</v>
      </c>
      <c r="D154" s="241" t="s">
        <v>146</v>
      </c>
      <c r="E154" s="242" t="s">
        <v>1002</v>
      </c>
      <c r="F154" s="243" t="s">
        <v>1003</v>
      </c>
      <c r="G154" s="244" t="s">
        <v>181</v>
      </c>
      <c r="H154" s="245">
        <v>1</v>
      </c>
      <c r="I154" s="246"/>
      <c r="J154" s="247">
        <f>ROUND(I154*H154,2)</f>
        <v>0</v>
      </c>
      <c r="K154" s="248"/>
      <c r="L154" s="41"/>
      <c r="M154" s="249" t="s">
        <v>1</v>
      </c>
      <c r="N154" s="250" t="s">
        <v>44</v>
      </c>
      <c r="O154" s="88"/>
      <c r="P154" s="251">
        <f>O154*H154</f>
        <v>0</v>
      </c>
      <c r="Q154" s="251">
        <v>0.00115</v>
      </c>
      <c r="R154" s="251">
        <f>Q154*H154</f>
        <v>0.00115</v>
      </c>
      <c r="S154" s="251">
        <v>0</v>
      </c>
      <c r="T154" s="25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3" t="s">
        <v>213</v>
      </c>
      <c r="AT154" s="253" t="s">
        <v>146</v>
      </c>
      <c r="AU154" s="253" t="s">
        <v>94</v>
      </c>
      <c r="AY154" s="14" t="s">
        <v>144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4" t="s">
        <v>94</v>
      </c>
      <c r="BK154" s="254">
        <f>ROUND(I154*H154,2)</f>
        <v>0</v>
      </c>
      <c r="BL154" s="14" t="s">
        <v>213</v>
      </c>
      <c r="BM154" s="253" t="s">
        <v>1004</v>
      </c>
    </row>
    <row r="155" s="2" customFormat="1" ht="16.5" customHeight="1">
      <c r="A155" s="35"/>
      <c r="B155" s="36"/>
      <c r="C155" s="241" t="s">
        <v>282</v>
      </c>
      <c r="D155" s="241" t="s">
        <v>146</v>
      </c>
      <c r="E155" s="242" t="s">
        <v>1005</v>
      </c>
      <c r="F155" s="243" t="s">
        <v>1006</v>
      </c>
      <c r="G155" s="244" t="s">
        <v>163</v>
      </c>
      <c r="H155" s="245">
        <v>1</v>
      </c>
      <c r="I155" s="246"/>
      <c r="J155" s="247">
        <f>ROUND(I155*H155,2)</f>
        <v>0</v>
      </c>
      <c r="K155" s="248"/>
      <c r="L155" s="41"/>
      <c r="M155" s="249" t="s">
        <v>1</v>
      </c>
      <c r="N155" s="250" t="s">
        <v>44</v>
      </c>
      <c r="O155" s="88"/>
      <c r="P155" s="251">
        <f>O155*H155</f>
        <v>0</v>
      </c>
      <c r="Q155" s="251">
        <v>0.00115</v>
      </c>
      <c r="R155" s="251">
        <f>Q155*H155</f>
        <v>0.00115</v>
      </c>
      <c r="S155" s="251">
        <v>0</v>
      </c>
      <c r="T155" s="25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3" t="s">
        <v>213</v>
      </c>
      <c r="AT155" s="253" t="s">
        <v>146</v>
      </c>
      <c r="AU155" s="253" t="s">
        <v>94</v>
      </c>
      <c r="AY155" s="14" t="s">
        <v>144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4" t="s">
        <v>94</v>
      </c>
      <c r="BK155" s="254">
        <f>ROUND(I155*H155,2)</f>
        <v>0</v>
      </c>
      <c r="BL155" s="14" t="s">
        <v>213</v>
      </c>
      <c r="BM155" s="253" t="s">
        <v>1007</v>
      </c>
    </row>
    <row r="156" s="2" customFormat="1" ht="21.75" customHeight="1">
      <c r="A156" s="35"/>
      <c r="B156" s="36"/>
      <c r="C156" s="241" t="s">
        <v>288</v>
      </c>
      <c r="D156" s="241" t="s">
        <v>146</v>
      </c>
      <c r="E156" s="242" t="s">
        <v>1008</v>
      </c>
      <c r="F156" s="243" t="s">
        <v>1009</v>
      </c>
      <c r="G156" s="244" t="s">
        <v>163</v>
      </c>
      <c r="H156" s="245">
        <v>1</v>
      </c>
      <c r="I156" s="246"/>
      <c r="J156" s="247">
        <f>ROUND(I156*H156,2)</f>
        <v>0</v>
      </c>
      <c r="K156" s="248"/>
      <c r="L156" s="41"/>
      <c r="M156" s="249" t="s">
        <v>1</v>
      </c>
      <c r="N156" s="250" t="s">
        <v>44</v>
      </c>
      <c r="O156" s="88"/>
      <c r="P156" s="251">
        <f>O156*H156</f>
        <v>0</v>
      </c>
      <c r="Q156" s="251">
        <v>0.00115</v>
      </c>
      <c r="R156" s="251">
        <f>Q156*H156</f>
        <v>0.00115</v>
      </c>
      <c r="S156" s="251">
        <v>0</v>
      </c>
      <c r="T156" s="25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3" t="s">
        <v>213</v>
      </c>
      <c r="AT156" s="253" t="s">
        <v>146</v>
      </c>
      <c r="AU156" s="253" t="s">
        <v>94</v>
      </c>
      <c r="AY156" s="14" t="s">
        <v>144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4" t="s">
        <v>94</v>
      </c>
      <c r="BK156" s="254">
        <f>ROUND(I156*H156,2)</f>
        <v>0</v>
      </c>
      <c r="BL156" s="14" t="s">
        <v>213</v>
      </c>
      <c r="BM156" s="253" t="s">
        <v>1010</v>
      </c>
    </row>
    <row r="157" s="2" customFormat="1" ht="33" customHeight="1">
      <c r="A157" s="35"/>
      <c r="B157" s="36"/>
      <c r="C157" s="241" t="s">
        <v>252</v>
      </c>
      <c r="D157" s="241" t="s">
        <v>146</v>
      </c>
      <c r="E157" s="242" t="s">
        <v>1011</v>
      </c>
      <c r="F157" s="243" t="s">
        <v>1012</v>
      </c>
      <c r="G157" s="244" t="s">
        <v>163</v>
      </c>
      <c r="H157" s="245">
        <v>1</v>
      </c>
      <c r="I157" s="246"/>
      <c r="J157" s="247">
        <f>ROUND(I157*H157,2)</f>
        <v>0</v>
      </c>
      <c r="K157" s="248"/>
      <c r="L157" s="41"/>
      <c r="M157" s="249" t="s">
        <v>1</v>
      </c>
      <c r="N157" s="250" t="s">
        <v>44</v>
      </c>
      <c r="O157" s="88"/>
      <c r="P157" s="251">
        <f>O157*H157</f>
        <v>0</v>
      </c>
      <c r="Q157" s="251">
        <v>0.00115</v>
      </c>
      <c r="R157" s="251">
        <f>Q157*H157</f>
        <v>0.00115</v>
      </c>
      <c r="S157" s="251">
        <v>0</v>
      </c>
      <c r="T157" s="25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3" t="s">
        <v>213</v>
      </c>
      <c r="AT157" s="253" t="s">
        <v>146</v>
      </c>
      <c r="AU157" s="253" t="s">
        <v>94</v>
      </c>
      <c r="AY157" s="14" t="s">
        <v>144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4" t="s">
        <v>94</v>
      </c>
      <c r="BK157" s="254">
        <f>ROUND(I157*H157,2)</f>
        <v>0</v>
      </c>
      <c r="BL157" s="14" t="s">
        <v>213</v>
      </c>
      <c r="BM157" s="253" t="s">
        <v>1013</v>
      </c>
    </row>
    <row r="158" s="2" customFormat="1" ht="21.75" customHeight="1">
      <c r="A158" s="35"/>
      <c r="B158" s="36"/>
      <c r="C158" s="241" t="s">
        <v>295</v>
      </c>
      <c r="D158" s="241" t="s">
        <v>146</v>
      </c>
      <c r="E158" s="242" t="s">
        <v>1014</v>
      </c>
      <c r="F158" s="243" t="s">
        <v>1015</v>
      </c>
      <c r="G158" s="244" t="s">
        <v>226</v>
      </c>
      <c r="H158" s="245">
        <v>0.14999999999999999</v>
      </c>
      <c r="I158" s="246"/>
      <c r="J158" s="247">
        <f>ROUND(I158*H158,2)</f>
        <v>0</v>
      </c>
      <c r="K158" s="248"/>
      <c r="L158" s="41"/>
      <c r="M158" s="249" t="s">
        <v>1</v>
      </c>
      <c r="N158" s="250" t="s">
        <v>44</v>
      </c>
      <c r="O158" s="88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3" t="s">
        <v>213</v>
      </c>
      <c r="AT158" s="253" t="s">
        <v>146</v>
      </c>
      <c r="AU158" s="253" t="s">
        <v>94</v>
      </c>
      <c r="AY158" s="14" t="s">
        <v>144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4" t="s">
        <v>94</v>
      </c>
      <c r="BK158" s="254">
        <f>ROUND(I158*H158,2)</f>
        <v>0</v>
      </c>
      <c r="BL158" s="14" t="s">
        <v>213</v>
      </c>
      <c r="BM158" s="253" t="s">
        <v>1016</v>
      </c>
    </row>
    <row r="159" s="12" customFormat="1" ht="22.8" customHeight="1">
      <c r="A159" s="12"/>
      <c r="B159" s="225"/>
      <c r="C159" s="226"/>
      <c r="D159" s="227" t="s">
        <v>77</v>
      </c>
      <c r="E159" s="239" t="s">
        <v>377</v>
      </c>
      <c r="F159" s="239" t="s">
        <v>378</v>
      </c>
      <c r="G159" s="226"/>
      <c r="H159" s="226"/>
      <c r="I159" s="229"/>
      <c r="J159" s="240">
        <f>BK159</f>
        <v>0</v>
      </c>
      <c r="K159" s="226"/>
      <c r="L159" s="231"/>
      <c r="M159" s="232"/>
      <c r="N159" s="233"/>
      <c r="O159" s="233"/>
      <c r="P159" s="234">
        <f>SUM(P160:P161)</f>
        <v>0</v>
      </c>
      <c r="Q159" s="233"/>
      <c r="R159" s="234">
        <f>SUM(R160:R161)</f>
        <v>0.0030699999999999998</v>
      </c>
      <c r="S159" s="233"/>
      <c r="T159" s="235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6" t="s">
        <v>94</v>
      </c>
      <c r="AT159" s="237" t="s">
        <v>77</v>
      </c>
      <c r="AU159" s="237" t="s">
        <v>86</v>
      </c>
      <c r="AY159" s="236" t="s">
        <v>144</v>
      </c>
      <c r="BK159" s="238">
        <f>SUM(BK160:BK161)</f>
        <v>0</v>
      </c>
    </row>
    <row r="160" s="2" customFormat="1" ht="21.75" customHeight="1">
      <c r="A160" s="35"/>
      <c r="B160" s="36"/>
      <c r="C160" s="241" t="s">
        <v>299</v>
      </c>
      <c r="D160" s="241" t="s">
        <v>146</v>
      </c>
      <c r="E160" s="242" t="s">
        <v>910</v>
      </c>
      <c r="F160" s="243" t="s">
        <v>911</v>
      </c>
      <c r="G160" s="244" t="s">
        <v>204</v>
      </c>
      <c r="H160" s="245">
        <v>56</v>
      </c>
      <c r="I160" s="246"/>
      <c r="J160" s="247">
        <f>ROUND(I160*H160,2)</f>
        <v>0</v>
      </c>
      <c r="K160" s="248"/>
      <c r="L160" s="41"/>
      <c r="M160" s="249" t="s">
        <v>1</v>
      </c>
      <c r="N160" s="250" t="s">
        <v>44</v>
      </c>
      <c r="O160" s="88"/>
      <c r="P160" s="251">
        <f>O160*H160</f>
        <v>0</v>
      </c>
      <c r="Q160" s="251">
        <v>5.0000000000000002E-05</v>
      </c>
      <c r="R160" s="251">
        <f>Q160*H160</f>
        <v>0.0028</v>
      </c>
      <c r="S160" s="251">
        <v>0</v>
      </c>
      <c r="T160" s="25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3" t="s">
        <v>213</v>
      </c>
      <c r="AT160" s="253" t="s">
        <v>146</v>
      </c>
      <c r="AU160" s="253" t="s">
        <v>94</v>
      </c>
      <c r="AY160" s="14" t="s">
        <v>144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4" t="s">
        <v>94</v>
      </c>
      <c r="BK160" s="254">
        <f>ROUND(I160*H160,2)</f>
        <v>0</v>
      </c>
      <c r="BL160" s="14" t="s">
        <v>213</v>
      </c>
      <c r="BM160" s="253" t="s">
        <v>1017</v>
      </c>
    </row>
    <row r="161" s="2" customFormat="1" ht="21.75" customHeight="1">
      <c r="A161" s="35"/>
      <c r="B161" s="36"/>
      <c r="C161" s="241" t="s">
        <v>305</v>
      </c>
      <c r="D161" s="241" t="s">
        <v>146</v>
      </c>
      <c r="E161" s="242" t="s">
        <v>914</v>
      </c>
      <c r="F161" s="243" t="s">
        <v>915</v>
      </c>
      <c r="G161" s="244" t="s">
        <v>204</v>
      </c>
      <c r="H161" s="245">
        <v>3</v>
      </c>
      <c r="I161" s="246"/>
      <c r="J161" s="247">
        <f>ROUND(I161*H161,2)</f>
        <v>0</v>
      </c>
      <c r="K161" s="248"/>
      <c r="L161" s="41"/>
      <c r="M161" s="266" t="s">
        <v>1</v>
      </c>
      <c r="N161" s="267" t="s">
        <v>44</v>
      </c>
      <c r="O161" s="268"/>
      <c r="P161" s="269">
        <f>O161*H161</f>
        <v>0</v>
      </c>
      <c r="Q161" s="269">
        <v>9.0000000000000006E-05</v>
      </c>
      <c r="R161" s="269">
        <f>Q161*H161</f>
        <v>0.00027</v>
      </c>
      <c r="S161" s="269">
        <v>0</v>
      </c>
      <c r="T161" s="27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3" t="s">
        <v>213</v>
      </c>
      <c r="AT161" s="253" t="s">
        <v>146</v>
      </c>
      <c r="AU161" s="253" t="s">
        <v>94</v>
      </c>
      <c r="AY161" s="14" t="s">
        <v>144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4" t="s">
        <v>94</v>
      </c>
      <c r="BK161" s="254">
        <f>ROUND(I161*H161,2)</f>
        <v>0</v>
      </c>
      <c r="BL161" s="14" t="s">
        <v>213</v>
      </c>
      <c r="BM161" s="253" t="s">
        <v>1018</v>
      </c>
    </row>
    <row r="162" s="2" customFormat="1" ht="6.96" customHeight="1">
      <c r="A162" s="35"/>
      <c r="B162" s="63"/>
      <c r="C162" s="64"/>
      <c r="D162" s="64"/>
      <c r="E162" s="64"/>
      <c r="F162" s="64"/>
      <c r="G162" s="64"/>
      <c r="H162" s="64"/>
      <c r="I162" s="189"/>
      <c r="J162" s="64"/>
      <c r="K162" s="64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6jRnuUqjrMpXN6eyYPClPHdnSGEBEeOfSPXsUXeeqPFQ4yKGRcWZzynhkssk8AbDnkZ+W4HB2xuD1NQPTPO17g==" hashValue="aVIVERlnp5HEGUtf30MnHOM2Go5tNy2DdizuFkwaFEum2HdURt1uLXfK1OM3dt3fEj9JCc+CW00uAN/M9f5Crw==" algorithmName="SHA-512" password="CC35"/>
  <autoFilter ref="C122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6"/>
      <c r="J3" s="145"/>
      <c r="K3" s="145"/>
      <c r="L3" s="17"/>
      <c r="AT3" s="14" t="s">
        <v>86</v>
      </c>
    </row>
    <row r="4" s="1" customFormat="1" ht="24.96" customHeight="1">
      <c r="B4" s="17"/>
      <c r="D4" s="147" t="s">
        <v>102</v>
      </c>
      <c r="I4" s="143"/>
      <c r="L4" s="17"/>
      <c r="M4" s="148" t="s">
        <v>10</v>
      </c>
      <c r="AT4" s="14" t="s">
        <v>4</v>
      </c>
    </row>
    <row r="5" s="1" customFormat="1" ht="6.96" customHeight="1">
      <c r="B5" s="17"/>
      <c r="I5" s="143"/>
      <c r="L5" s="17"/>
    </row>
    <row r="6" s="1" customFormat="1" ht="12" customHeight="1">
      <c r="B6" s="17"/>
      <c r="D6" s="149" t="s">
        <v>16</v>
      </c>
      <c r="I6" s="143"/>
      <c r="L6" s="17"/>
    </row>
    <row r="7" s="1" customFormat="1" ht="23.25" customHeight="1">
      <c r="B7" s="17"/>
      <c r="E7" s="150" t="str">
        <f>'Rekapitulace stavby'!K6</f>
        <v>PLYNOVÁ KOTELNA PRO BYTOVÝ DŮM - Na Pláni č.p. 1347, Ústí nad Orlicí</v>
      </c>
      <c r="F7" s="149"/>
      <c r="G7" s="149"/>
      <c r="H7" s="149"/>
      <c r="I7" s="143"/>
      <c r="L7" s="17"/>
    </row>
    <row r="8" s="1" customFormat="1" ht="12" customHeight="1">
      <c r="B8" s="17"/>
      <c r="D8" s="149" t="s">
        <v>103</v>
      </c>
      <c r="I8" s="143"/>
      <c r="L8" s="17"/>
    </row>
    <row r="9" s="2" customFormat="1" ht="16.5" customHeight="1">
      <c r="A9" s="35"/>
      <c r="B9" s="41"/>
      <c r="C9" s="35"/>
      <c r="D9" s="35"/>
      <c r="E9" s="150" t="s">
        <v>427</v>
      </c>
      <c r="F9" s="35"/>
      <c r="G9" s="35"/>
      <c r="H9" s="35"/>
      <c r="I9" s="15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9" t="s">
        <v>428</v>
      </c>
      <c r="E10" s="35"/>
      <c r="F10" s="35"/>
      <c r="G10" s="35"/>
      <c r="H10" s="35"/>
      <c r="I10" s="15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2" t="s">
        <v>1019</v>
      </c>
      <c r="F11" s="35"/>
      <c r="G11" s="35"/>
      <c r="H11" s="35"/>
      <c r="I11" s="151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151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9" t="s">
        <v>18</v>
      </c>
      <c r="E13" s="35"/>
      <c r="F13" s="138" t="s">
        <v>1</v>
      </c>
      <c r="G13" s="35"/>
      <c r="H13" s="35"/>
      <c r="I13" s="153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9" t="s">
        <v>20</v>
      </c>
      <c r="E14" s="35"/>
      <c r="F14" s="138" t="s">
        <v>36</v>
      </c>
      <c r="G14" s="35"/>
      <c r="H14" s="35"/>
      <c r="I14" s="153" t="s">
        <v>22</v>
      </c>
      <c r="J14" s="154" t="str">
        <f>'Rekapitulace stavby'!AN8</f>
        <v>19. 3. 2020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151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9" t="s">
        <v>24</v>
      </c>
      <c r="E16" s="35"/>
      <c r="F16" s="35"/>
      <c r="G16" s="35"/>
      <c r="H16" s="35"/>
      <c r="I16" s="153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>Společenství vlastníků Na Pláni č.p. 1347</v>
      </c>
      <c r="F17" s="35"/>
      <c r="G17" s="35"/>
      <c r="H17" s="35"/>
      <c r="I17" s="153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151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9" t="s">
        <v>28</v>
      </c>
      <c r="E19" s="35"/>
      <c r="F19" s="35"/>
      <c r="G19" s="35"/>
      <c r="H19" s="35"/>
      <c r="I19" s="153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53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151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9" t="s">
        <v>30</v>
      </c>
      <c r="E22" s="35"/>
      <c r="F22" s="35"/>
      <c r="G22" s="35"/>
      <c r="H22" s="35"/>
      <c r="I22" s="153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1020</v>
      </c>
      <c r="F23" s="35"/>
      <c r="G23" s="35"/>
      <c r="H23" s="35"/>
      <c r="I23" s="153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151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9" t="s">
        <v>35</v>
      </c>
      <c r="E25" s="35"/>
      <c r="F25" s="35"/>
      <c r="G25" s="35"/>
      <c r="H25" s="35"/>
      <c r="I25" s="153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53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151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9" t="s">
        <v>37</v>
      </c>
      <c r="E28" s="35"/>
      <c r="F28" s="35"/>
      <c r="G28" s="35"/>
      <c r="H28" s="35"/>
      <c r="I28" s="15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8"/>
      <c r="J29" s="155"/>
      <c r="K29" s="155"/>
      <c r="L29" s="159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151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0"/>
      <c r="E31" s="160"/>
      <c r="F31" s="160"/>
      <c r="G31" s="160"/>
      <c r="H31" s="160"/>
      <c r="I31" s="161"/>
      <c r="J31" s="160"/>
      <c r="K31" s="160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38</v>
      </c>
      <c r="E32" s="35"/>
      <c r="F32" s="35"/>
      <c r="G32" s="35"/>
      <c r="H32" s="35"/>
      <c r="I32" s="151"/>
      <c r="J32" s="163">
        <f>ROUND(J137,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0"/>
      <c r="E33" s="160"/>
      <c r="F33" s="160"/>
      <c r="G33" s="160"/>
      <c r="H33" s="160"/>
      <c r="I33" s="161"/>
      <c r="J33" s="160"/>
      <c r="K33" s="160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40</v>
      </c>
      <c r="G34" s="35"/>
      <c r="H34" s="35"/>
      <c r="I34" s="165" t="s">
        <v>39</v>
      </c>
      <c r="J34" s="164" t="s">
        <v>41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49" t="s">
        <v>43</v>
      </c>
      <c r="F35" s="167">
        <f>ROUND((SUM(BE137:BE233)),  2)</f>
        <v>0</v>
      </c>
      <c r="G35" s="35"/>
      <c r="H35" s="35"/>
      <c r="I35" s="168">
        <v>0.20999999999999999</v>
      </c>
      <c r="J35" s="167">
        <f>ROUND(((SUM(BE137:BE233))*I35),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9" t="s">
        <v>44</v>
      </c>
      <c r="F36" s="167">
        <f>ROUND((SUM(BF137:BF233)),  2)</f>
        <v>0</v>
      </c>
      <c r="G36" s="35"/>
      <c r="H36" s="35"/>
      <c r="I36" s="168">
        <v>0.14999999999999999</v>
      </c>
      <c r="J36" s="167">
        <f>ROUND(((SUM(BF137:BF233))*I36),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9" t="s">
        <v>45</v>
      </c>
      <c r="F37" s="167">
        <f>ROUND((SUM(BG137:BG233)),  2)</f>
        <v>0</v>
      </c>
      <c r="G37" s="35"/>
      <c r="H37" s="35"/>
      <c r="I37" s="168">
        <v>0.20999999999999999</v>
      </c>
      <c r="J37" s="16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9" t="s">
        <v>46</v>
      </c>
      <c r="F38" s="167">
        <f>ROUND((SUM(BH137:BH233)),  2)</f>
        <v>0</v>
      </c>
      <c r="G38" s="35"/>
      <c r="H38" s="35"/>
      <c r="I38" s="168">
        <v>0.14999999999999999</v>
      </c>
      <c r="J38" s="167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9" t="s">
        <v>47</v>
      </c>
      <c r="F39" s="167">
        <f>ROUND((SUM(BI137:BI233)),  2)</f>
        <v>0</v>
      </c>
      <c r="G39" s="35"/>
      <c r="H39" s="35"/>
      <c r="I39" s="168">
        <v>0</v>
      </c>
      <c r="J39" s="167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15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9"/>
      <c r="D41" s="170" t="s">
        <v>48</v>
      </c>
      <c r="E41" s="171"/>
      <c r="F41" s="171"/>
      <c r="G41" s="172" t="s">
        <v>49</v>
      </c>
      <c r="H41" s="173" t="s">
        <v>50</v>
      </c>
      <c r="I41" s="174"/>
      <c r="J41" s="175">
        <f>SUM(J32:J39)</f>
        <v>0</v>
      </c>
      <c r="K41" s="176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151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I43" s="143"/>
      <c r="L43" s="17"/>
    </row>
    <row r="44" s="1" customFormat="1" ht="14.4" customHeight="1">
      <c r="B44" s="17"/>
      <c r="I44" s="143"/>
      <c r="L44" s="17"/>
    </row>
    <row r="45" s="1" customFormat="1" ht="14.4" customHeight="1">
      <c r="B45" s="17"/>
      <c r="I45" s="143"/>
      <c r="L45" s="17"/>
    </row>
    <row r="46" s="1" customFormat="1" ht="14.4" customHeight="1">
      <c r="B46" s="17"/>
      <c r="I46" s="143"/>
      <c r="L46" s="17"/>
    </row>
    <row r="47" s="1" customFormat="1" ht="14.4" customHeight="1">
      <c r="B47" s="17"/>
      <c r="I47" s="143"/>
      <c r="L47" s="17"/>
    </row>
    <row r="48" s="1" customFormat="1" ht="14.4" customHeight="1">
      <c r="B48" s="17"/>
      <c r="I48" s="143"/>
      <c r="L48" s="17"/>
    </row>
    <row r="49" s="1" customFormat="1" ht="14.4" customHeight="1">
      <c r="B49" s="17"/>
      <c r="I49" s="143"/>
      <c r="L49" s="17"/>
    </row>
    <row r="50" s="2" customFormat="1" ht="14.4" customHeight="1">
      <c r="B50" s="60"/>
      <c r="D50" s="177" t="s">
        <v>51</v>
      </c>
      <c r="E50" s="178"/>
      <c r="F50" s="178"/>
      <c r="G50" s="177" t="s">
        <v>52</v>
      </c>
      <c r="H50" s="178"/>
      <c r="I50" s="179"/>
      <c r="J50" s="178"/>
      <c r="K50" s="178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0" t="s">
        <v>53</v>
      </c>
      <c r="E61" s="181"/>
      <c r="F61" s="182" t="s">
        <v>54</v>
      </c>
      <c r="G61" s="180" t="s">
        <v>53</v>
      </c>
      <c r="H61" s="181"/>
      <c r="I61" s="183"/>
      <c r="J61" s="184" t="s">
        <v>54</v>
      </c>
      <c r="K61" s="181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7" t="s">
        <v>55</v>
      </c>
      <c r="E65" s="185"/>
      <c r="F65" s="185"/>
      <c r="G65" s="177" t="s">
        <v>56</v>
      </c>
      <c r="H65" s="185"/>
      <c r="I65" s="186"/>
      <c r="J65" s="185"/>
      <c r="K65" s="18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0" t="s">
        <v>53</v>
      </c>
      <c r="E76" s="181"/>
      <c r="F76" s="182" t="s">
        <v>54</v>
      </c>
      <c r="G76" s="180" t="s">
        <v>53</v>
      </c>
      <c r="H76" s="181"/>
      <c r="I76" s="183"/>
      <c r="J76" s="184" t="s">
        <v>54</v>
      </c>
      <c r="K76" s="181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9"/>
      <c r="J77" s="188"/>
      <c r="K77" s="18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90"/>
      <c r="C81" s="191"/>
      <c r="D81" s="191"/>
      <c r="E81" s="191"/>
      <c r="F81" s="191"/>
      <c r="G81" s="191"/>
      <c r="H81" s="191"/>
      <c r="I81" s="192"/>
      <c r="J81" s="191"/>
      <c r="K81" s="19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106</v>
      </c>
      <c r="D82" s="37"/>
      <c r="E82" s="37"/>
      <c r="F82" s="37"/>
      <c r="G82" s="37"/>
      <c r="H82" s="37"/>
      <c r="I82" s="15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5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5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93" t="str">
        <f>E7</f>
        <v>PLYNOVÁ KOTELNA PRO BYTOVÝ DŮM - Na Pláni č.p. 1347, Ústí nad Orlicí</v>
      </c>
      <c r="F85" s="29"/>
      <c r="G85" s="29"/>
      <c r="H85" s="29"/>
      <c r="I85" s="15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103</v>
      </c>
      <c r="D86" s="19"/>
      <c r="E86" s="19"/>
      <c r="F86" s="19"/>
      <c r="G86" s="19"/>
      <c r="H86" s="19"/>
      <c r="I86" s="143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3" t="s">
        <v>427</v>
      </c>
      <c r="F87" s="37"/>
      <c r="G87" s="37"/>
      <c r="H87" s="37"/>
      <c r="I87" s="15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428</v>
      </c>
      <c r="D88" s="37"/>
      <c r="E88" s="37"/>
      <c r="F88" s="37"/>
      <c r="G88" s="37"/>
      <c r="H88" s="37"/>
      <c r="I88" s="15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D.1.4.3 - Elektroinstalace a měření a regulace</v>
      </c>
      <c r="F89" s="37"/>
      <c r="G89" s="37"/>
      <c r="H89" s="37"/>
      <c r="I89" s="151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5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153" t="s">
        <v>22</v>
      </c>
      <c r="J91" s="76" t="str">
        <f>IF(J14="","",J14)</f>
        <v>19. 3. 2020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151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Společenství vlastníků Na Pláni č.p. 1347</v>
      </c>
      <c r="G93" s="37"/>
      <c r="H93" s="37"/>
      <c r="I93" s="153" t="s">
        <v>30</v>
      </c>
      <c r="J93" s="33" t="str">
        <f>E23</f>
        <v>ing. Josef Hofman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153" t="s">
        <v>35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5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4" t="s">
        <v>107</v>
      </c>
      <c r="D96" s="195"/>
      <c r="E96" s="195"/>
      <c r="F96" s="195"/>
      <c r="G96" s="195"/>
      <c r="H96" s="195"/>
      <c r="I96" s="196"/>
      <c r="J96" s="197" t="s">
        <v>108</v>
      </c>
      <c r="K96" s="195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151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8" t="s">
        <v>109</v>
      </c>
      <c r="D98" s="37"/>
      <c r="E98" s="37"/>
      <c r="F98" s="37"/>
      <c r="G98" s="37"/>
      <c r="H98" s="37"/>
      <c r="I98" s="151"/>
      <c r="J98" s="107">
        <f>J137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110</v>
      </c>
    </row>
    <row r="99" s="9" customFormat="1" ht="24.96" customHeight="1">
      <c r="A99" s="9"/>
      <c r="B99" s="199"/>
      <c r="C99" s="200"/>
      <c r="D99" s="201" t="s">
        <v>1021</v>
      </c>
      <c r="E99" s="202"/>
      <c r="F99" s="202"/>
      <c r="G99" s="202"/>
      <c r="H99" s="202"/>
      <c r="I99" s="203"/>
      <c r="J99" s="204">
        <f>J138</f>
        <v>0</v>
      </c>
      <c r="K99" s="200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9"/>
      <c r="C100" s="200"/>
      <c r="D100" s="201" t="s">
        <v>1022</v>
      </c>
      <c r="E100" s="202"/>
      <c r="F100" s="202"/>
      <c r="G100" s="202"/>
      <c r="H100" s="202"/>
      <c r="I100" s="203"/>
      <c r="J100" s="204">
        <f>J141</f>
        <v>0</v>
      </c>
      <c r="K100" s="200"/>
      <c r="L100" s="20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9"/>
      <c r="C101" s="200"/>
      <c r="D101" s="201" t="s">
        <v>1023</v>
      </c>
      <c r="E101" s="202"/>
      <c r="F101" s="202"/>
      <c r="G101" s="202"/>
      <c r="H101" s="202"/>
      <c r="I101" s="203"/>
      <c r="J101" s="204">
        <f>J144</f>
        <v>0</v>
      </c>
      <c r="K101" s="200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9"/>
      <c r="C102" s="200"/>
      <c r="D102" s="201" t="s">
        <v>1024</v>
      </c>
      <c r="E102" s="202"/>
      <c r="F102" s="202"/>
      <c r="G102" s="202"/>
      <c r="H102" s="202"/>
      <c r="I102" s="203"/>
      <c r="J102" s="204">
        <f>J146</f>
        <v>0</v>
      </c>
      <c r="K102" s="200"/>
      <c r="L102" s="20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9"/>
      <c r="C103" s="200"/>
      <c r="D103" s="201" t="s">
        <v>1025</v>
      </c>
      <c r="E103" s="202"/>
      <c r="F103" s="202"/>
      <c r="G103" s="202"/>
      <c r="H103" s="202"/>
      <c r="I103" s="203"/>
      <c r="J103" s="204">
        <f>J149</f>
        <v>0</v>
      </c>
      <c r="K103" s="200"/>
      <c r="L103" s="20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9"/>
      <c r="C104" s="200"/>
      <c r="D104" s="201" t="s">
        <v>1026</v>
      </c>
      <c r="E104" s="202"/>
      <c r="F104" s="202"/>
      <c r="G104" s="202"/>
      <c r="H104" s="202"/>
      <c r="I104" s="203"/>
      <c r="J104" s="204">
        <f>J154</f>
        <v>0</v>
      </c>
      <c r="K104" s="200"/>
      <c r="L104" s="20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9"/>
      <c r="C105" s="200"/>
      <c r="D105" s="201" t="s">
        <v>1027</v>
      </c>
      <c r="E105" s="202"/>
      <c r="F105" s="202"/>
      <c r="G105" s="202"/>
      <c r="H105" s="202"/>
      <c r="I105" s="203"/>
      <c r="J105" s="204">
        <f>J157</f>
        <v>0</v>
      </c>
      <c r="K105" s="200"/>
      <c r="L105" s="20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9"/>
      <c r="C106" s="200"/>
      <c r="D106" s="201" t="s">
        <v>1028</v>
      </c>
      <c r="E106" s="202"/>
      <c r="F106" s="202"/>
      <c r="G106" s="202"/>
      <c r="H106" s="202"/>
      <c r="I106" s="203"/>
      <c r="J106" s="204">
        <f>J160</f>
        <v>0</v>
      </c>
      <c r="K106" s="200"/>
      <c r="L106" s="20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9"/>
      <c r="C107" s="200"/>
      <c r="D107" s="201" t="s">
        <v>1029</v>
      </c>
      <c r="E107" s="202"/>
      <c r="F107" s="202"/>
      <c r="G107" s="202"/>
      <c r="H107" s="202"/>
      <c r="I107" s="203"/>
      <c r="J107" s="204">
        <f>J163</f>
        <v>0</v>
      </c>
      <c r="K107" s="200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9"/>
      <c r="C108" s="200"/>
      <c r="D108" s="201" t="s">
        <v>1030</v>
      </c>
      <c r="E108" s="202"/>
      <c r="F108" s="202"/>
      <c r="G108" s="202"/>
      <c r="H108" s="202"/>
      <c r="I108" s="203"/>
      <c r="J108" s="204">
        <f>J176</f>
        <v>0</v>
      </c>
      <c r="K108" s="200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9"/>
      <c r="C109" s="200"/>
      <c r="D109" s="201" t="s">
        <v>1031</v>
      </c>
      <c r="E109" s="202"/>
      <c r="F109" s="202"/>
      <c r="G109" s="202"/>
      <c r="H109" s="202"/>
      <c r="I109" s="203"/>
      <c r="J109" s="204">
        <f>J187</f>
        <v>0</v>
      </c>
      <c r="K109" s="200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9"/>
      <c r="C110" s="200"/>
      <c r="D110" s="201" t="s">
        <v>1032</v>
      </c>
      <c r="E110" s="202"/>
      <c r="F110" s="202"/>
      <c r="G110" s="202"/>
      <c r="H110" s="202"/>
      <c r="I110" s="203"/>
      <c r="J110" s="204">
        <f>J189</f>
        <v>0</v>
      </c>
      <c r="K110" s="200"/>
      <c r="L110" s="20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9"/>
      <c r="C111" s="200"/>
      <c r="D111" s="201" t="s">
        <v>1033</v>
      </c>
      <c r="E111" s="202"/>
      <c r="F111" s="202"/>
      <c r="G111" s="202"/>
      <c r="H111" s="202"/>
      <c r="I111" s="203"/>
      <c r="J111" s="204">
        <f>J192</f>
        <v>0</v>
      </c>
      <c r="K111" s="200"/>
      <c r="L111" s="20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9"/>
      <c r="C112" s="200"/>
      <c r="D112" s="201" t="s">
        <v>1034</v>
      </c>
      <c r="E112" s="202"/>
      <c r="F112" s="202"/>
      <c r="G112" s="202"/>
      <c r="H112" s="202"/>
      <c r="I112" s="203"/>
      <c r="J112" s="204">
        <f>J194</f>
        <v>0</v>
      </c>
      <c r="K112" s="200"/>
      <c r="L112" s="20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9"/>
      <c r="C113" s="200"/>
      <c r="D113" s="201" t="s">
        <v>1035</v>
      </c>
      <c r="E113" s="202"/>
      <c r="F113" s="202"/>
      <c r="G113" s="202"/>
      <c r="H113" s="202"/>
      <c r="I113" s="203"/>
      <c r="J113" s="204">
        <f>J213</f>
        <v>0</v>
      </c>
      <c r="K113" s="200"/>
      <c r="L113" s="20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9"/>
      <c r="C114" s="200"/>
      <c r="D114" s="201" t="s">
        <v>1036</v>
      </c>
      <c r="E114" s="202"/>
      <c r="F114" s="202"/>
      <c r="G114" s="202"/>
      <c r="H114" s="202"/>
      <c r="I114" s="203"/>
      <c r="J114" s="204">
        <f>J224</f>
        <v>0</v>
      </c>
      <c r="K114" s="200"/>
      <c r="L114" s="20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9"/>
      <c r="C115" s="200"/>
      <c r="D115" s="201" t="s">
        <v>1037</v>
      </c>
      <c r="E115" s="202"/>
      <c r="F115" s="202"/>
      <c r="G115" s="202"/>
      <c r="H115" s="202"/>
      <c r="I115" s="203"/>
      <c r="J115" s="204">
        <f>J229</f>
        <v>0</v>
      </c>
      <c r="K115" s="200"/>
      <c r="L115" s="20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15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189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192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129</v>
      </c>
      <c r="D122" s="37"/>
      <c r="E122" s="37"/>
      <c r="F122" s="37"/>
      <c r="G122" s="37"/>
      <c r="H122" s="37"/>
      <c r="I122" s="15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5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15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3.25" customHeight="1">
      <c r="A125" s="35"/>
      <c r="B125" s="36"/>
      <c r="C125" s="37"/>
      <c r="D125" s="37"/>
      <c r="E125" s="193" t="str">
        <f>E7</f>
        <v>PLYNOVÁ KOTELNA PRO BYTOVÝ DŮM - Na Pláni č.p. 1347, Ústí nad Orlicí</v>
      </c>
      <c r="F125" s="29"/>
      <c r="G125" s="29"/>
      <c r="H125" s="29"/>
      <c r="I125" s="15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" customFormat="1" ht="12" customHeight="1">
      <c r="B126" s="18"/>
      <c r="C126" s="29" t="s">
        <v>103</v>
      </c>
      <c r="D126" s="19"/>
      <c r="E126" s="19"/>
      <c r="F126" s="19"/>
      <c r="G126" s="19"/>
      <c r="H126" s="19"/>
      <c r="I126" s="143"/>
      <c r="J126" s="19"/>
      <c r="K126" s="19"/>
      <c r="L126" s="17"/>
    </row>
    <row r="127" s="2" customFormat="1" ht="16.5" customHeight="1">
      <c r="A127" s="35"/>
      <c r="B127" s="36"/>
      <c r="C127" s="37"/>
      <c r="D127" s="37"/>
      <c r="E127" s="193" t="s">
        <v>427</v>
      </c>
      <c r="F127" s="37"/>
      <c r="G127" s="37"/>
      <c r="H127" s="37"/>
      <c r="I127" s="15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428</v>
      </c>
      <c r="D128" s="37"/>
      <c r="E128" s="37"/>
      <c r="F128" s="37"/>
      <c r="G128" s="37"/>
      <c r="H128" s="37"/>
      <c r="I128" s="151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3" t="str">
        <f>E11</f>
        <v>D.1.4.3 - Elektroinstalace a měření a regulace</v>
      </c>
      <c r="F129" s="37"/>
      <c r="G129" s="37"/>
      <c r="H129" s="37"/>
      <c r="I129" s="15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15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20</v>
      </c>
      <c r="D131" s="37"/>
      <c r="E131" s="37"/>
      <c r="F131" s="24" t="str">
        <f>F14</f>
        <v xml:space="preserve"> </v>
      </c>
      <c r="G131" s="37"/>
      <c r="H131" s="37"/>
      <c r="I131" s="153" t="s">
        <v>22</v>
      </c>
      <c r="J131" s="76" t="str">
        <f>IF(J14="","",J14)</f>
        <v>19. 3. 2020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151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24</v>
      </c>
      <c r="D133" s="37"/>
      <c r="E133" s="37"/>
      <c r="F133" s="24" t="str">
        <f>E17</f>
        <v>Společenství vlastníků Na Pláni č.p. 1347</v>
      </c>
      <c r="G133" s="37"/>
      <c r="H133" s="37"/>
      <c r="I133" s="153" t="s">
        <v>30</v>
      </c>
      <c r="J133" s="33" t="str">
        <f>E23</f>
        <v>ing. Josef Hofman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28</v>
      </c>
      <c r="D134" s="37"/>
      <c r="E134" s="37"/>
      <c r="F134" s="24" t="str">
        <f>IF(E20="","",E20)</f>
        <v>Vyplň údaj</v>
      </c>
      <c r="G134" s="37"/>
      <c r="H134" s="37"/>
      <c r="I134" s="153" t="s">
        <v>35</v>
      </c>
      <c r="J134" s="33" t="str">
        <f>E26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151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212"/>
      <c r="B136" s="213"/>
      <c r="C136" s="214" t="s">
        <v>130</v>
      </c>
      <c r="D136" s="215" t="s">
        <v>63</v>
      </c>
      <c r="E136" s="215" t="s">
        <v>59</v>
      </c>
      <c r="F136" s="215" t="s">
        <v>60</v>
      </c>
      <c r="G136" s="215" t="s">
        <v>131</v>
      </c>
      <c r="H136" s="215" t="s">
        <v>132</v>
      </c>
      <c r="I136" s="216" t="s">
        <v>133</v>
      </c>
      <c r="J136" s="217" t="s">
        <v>108</v>
      </c>
      <c r="K136" s="218" t="s">
        <v>134</v>
      </c>
      <c r="L136" s="219"/>
      <c r="M136" s="97" t="s">
        <v>1</v>
      </c>
      <c r="N136" s="98" t="s">
        <v>42</v>
      </c>
      <c r="O136" s="98" t="s">
        <v>135</v>
      </c>
      <c r="P136" s="98" t="s">
        <v>136</v>
      </c>
      <c r="Q136" s="98" t="s">
        <v>137</v>
      </c>
      <c r="R136" s="98" t="s">
        <v>138</v>
      </c>
      <c r="S136" s="98" t="s">
        <v>139</v>
      </c>
      <c r="T136" s="99" t="s">
        <v>140</v>
      </c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</row>
    <row r="137" s="2" customFormat="1" ht="22.8" customHeight="1">
      <c r="A137" s="35"/>
      <c r="B137" s="36"/>
      <c r="C137" s="104" t="s">
        <v>141</v>
      </c>
      <c r="D137" s="37"/>
      <c r="E137" s="37"/>
      <c r="F137" s="37"/>
      <c r="G137" s="37"/>
      <c r="H137" s="37"/>
      <c r="I137" s="151"/>
      <c r="J137" s="220">
        <f>BK137</f>
        <v>0</v>
      </c>
      <c r="K137" s="37"/>
      <c r="L137" s="41"/>
      <c r="M137" s="100"/>
      <c r="N137" s="221"/>
      <c r="O137" s="101"/>
      <c r="P137" s="222">
        <f>P138+P141+P144+P146+P149+P154+P157+P160+P163+P176+P187+P189+P192+P194+P213+P224+P229</f>
        <v>0</v>
      </c>
      <c r="Q137" s="101"/>
      <c r="R137" s="222">
        <f>R138+R141+R144+R146+R149+R154+R157+R160+R163+R176+R187+R189+R192+R194+R213+R224+R229</f>
        <v>0</v>
      </c>
      <c r="S137" s="101"/>
      <c r="T137" s="223">
        <f>T138+T141+T144+T146+T149+T154+T157+T160+T163+T176+T187+T189+T192+T194+T213+T224+T229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77</v>
      </c>
      <c r="AU137" s="14" t="s">
        <v>110</v>
      </c>
      <c r="BK137" s="224">
        <f>BK138+BK141+BK144+BK146+BK149+BK154+BK157+BK160+BK163+BK176+BK187+BK189+BK192+BK194+BK213+BK224+BK229</f>
        <v>0</v>
      </c>
    </row>
    <row r="138" s="12" customFormat="1" ht="25.92" customHeight="1">
      <c r="A138" s="12"/>
      <c r="B138" s="225"/>
      <c r="C138" s="226"/>
      <c r="D138" s="227" t="s">
        <v>77</v>
      </c>
      <c r="E138" s="228" t="s">
        <v>1038</v>
      </c>
      <c r="F138" s="228" t="s">
        <v>1039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SUM(P139:P140)</f>
        <v>0</v>
      </c>
      <c r="Q138" s="233"/>
      <c r="R138" s="234">
        <f>SUM(R139:R140)</f>
        <v>0</v>
      </c>
      <c r="S138" s="233"/>
      <c r="T138" s="235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86</v>
      </c>
      <c r="AT138" s="237" t="s">
        <v>77</v>
      </c>
      <c r="AU138" s="237" t="s">
        <v>78</v>
      </c>
      <c r="AY138" s="236" t="s">
        <v>144</v>
      </c>
      <c r="BK138" s="238">
        <f>SUM(BK139:BK140)</f>
        <v>0</v>
      </c>
    </row>
    <row r="139" s="2" customFormat="1" ht="21.75" customHeight="1">
      <c r="A139" s="35"/>
      <c r="B139" s="36"/>
      <c r="C139" s="241" t="s">
        <v>86</v>
      </c>
      <c r="D139" s="241" t="s">
        <v>146</v>
      </c>
      <c r="E139" s="242" t="s">
        <v>1040</v>
      </c>
      <c r="F139" s="243" t="s">
        <v>1041</v>
      </c>
      <c r="G139" s="244" t="s">
        <v>1</v>
      </c>
      <c r="H139" s="245">
        <v>2</v>
      </c>
      <c r="I139" s="246"/>
      <c r="J139" s="247">
        <f>ROUND(I139*H139,2)</f>
        <v>0</v>
      </c>
      <c r="K139" s="248"/>
      <c r="L139" s="41"/>
      <c r="M139" s="249" t="s">
        <v>1</v>
      </c>
      <c r="N139" s="250" t="s">
        <v>44</v>
      </c>
      <c r="O139" s="88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53" t="s">
        <v>150</v>
      </c>
      <c r="AT139" s="253" t="s">
        <v>146</v>
      </c>
      <c r="AU139" s="253" t="s">
        <v>86</v>
      </c>
      <c r="AY139" s="14" t="s">
        <v>144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4" t="s">
        <v>94</v>
      </c>
      <c r="BK139" s="254">
        <f>ROUND(I139*H139,2)</f>
        <v>0</v>
      </c>
      <c r="BL139" s="14" t="s">
        <v>150</v>
      </c>
      <c r="BM139" s="253" t="s">
        <v>94</v>
      </c>
    </row>
    <row r="140" s="2" customFormat="1" ht="33" customHeight="1">
      <c r="A140" s="35"/>
      <c r="B140" s="36"/>
      <c r="C140" s="241" t="s">
        <v>94</v>
      </c>
      <c r="D140" s="241" t="s">
        <v>146</v>
      </c>
      <c r="E140" s="242" t="s">
        <v>1042</v>
      </c>
      <c r="F140" s="243" t="s">
        <v>1043</v>
      </c>
      <c r="G140" s="244" t="s">
        <v>1</v>
      </c>
      <c r="H140" s="245">
        <v>0</v>
      </c>
      <c r="I140" s="246"/>
      <c r="J140" s="247">
        <f>ROUND(I140*H140,2)</f>
        <v>0</v>
      </c>
      <c r="K140" s="248"/>
      <c r="L140" s="41"/>
      <c r="M140" s="249" t="s">
        <v>1</v>
      </c>
      <c r="N140" s="250" t="s">
        <v>44</v>
      </c>
      <c r="O140" s="88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3" t="s">
        <v>150</v>
      </c>
      <c r="AT140" s="253" t="s">
        <v>146</v>
      </c>
      <c r="AU140" s="253" t="s">
        <v>86</v>
      </c>
      <c r="AY140" s="14" t="s">
        <v>144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4" t="s">
        <v>94</v>
      </c>
      <c r="BK140" s="254">
        <f>ROUND(I140*H140,2)</f>
        <v>0</v>
      </c>
      <c r="BL140" s="14" t="s">
        <v>150</v>
      </c>
      <c r="BM140" s="253" t="s">
        <v>150</v>
      </c>
    </row>
    <row r="141" s="12" customFormat="1" ht="25.92" customHeight="1">
      <c r="A141" s="12"/>
      <c r="B141" s="225"/>
      <c r="C141" s="226"/>
      <c r="D141" s="227" t="s">
        <v>77</v>
      </c>
      <c r="E141" s="228" t="s">
        <v>1044</v>
      </c>
      <c r="F141" s="228" t="s">
        <v>1045</v>
      </c>
      <c r="G141" s="226"/>
      <c r="H141" s="226"/>
      <c r="I141" s="229"/>
      <c r="J141" s="230">
        <f>BK141</f>
        <v>0</v>
      </c>
      <c r="K141" s="226"/>
      <c r="L141" s="231"/>
      <c r="M141" s="232"/>
      <c r="N141" s="233"/>
      <c r="O141" s="233"/>
      <c r="P141" s="234">
        <f>SUM(P142:P143)</f>
        <v>0</v>
      </c>
      <c r="Q141" s="233"/>
      <c r="R141" s="234">
        <f>SUM(R142:R143)</f>
        <v>0</v>
      </c>
      <c r="S141" s="233"/>
      <c r="T141" s="235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6" t="s">
        <v>86</v>
      </c>
      <c r="AT141" s="237" t="s">
        <v>77</v>
      </c>
      <c r="AU141" s="237" t="s">
        <v>78</v>
      </c>
      <c r="AY141" s="236" t="s">
        <v>144</v>
      </c>
      <c r="BK141" s="238">
        <f>SUM(BK142:BK143)</f>
        <v>0</v>
      </c>
    </row>
    <row r="142" s="2" customFormat="1" ht="21.75" customHeight="1">
      <c r="A142" s="35"/>
      <c r="B142" s="36"/>
      <c r="C142" s="241" t="s">
        <v>152</v>
      </c>
      <c r="D142" s="241" t="s">
        <v>146</v>
      </c>
      <c r="E142" s="242" t="s">
        <v>1040</v>
      </c>
      <c r="F142" s="243" t="s">
        <v>1041</v>
      </c>
      <c r="G142" s="244" t="s">
        <v>1</v>
      </c>
      <c r="H142" s="245">
        <v>2</v>
      </c>
      <c r="I142" s="246"/>
      <c r="J142" s="247">
        <f>ROUND(I142*H142,2)</f>
        <v>0</v>
      </c>
      <c r="K142" s="248"/>
      <c r="L142" s="41"/>
      <c r="M142" s="249" t="s">
        <v>1</v>
      </c>
      <c r="N142" s="250" t="s">
        <v>44</v>
      </c>
      <c r="O142" s="88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3" t="s">
        <v>150</v>
      </c>
      <c r="AT142" s="253" t="s">
        <v>146</v>
      </c>
      <c r="AU142" s="253" t="s">
        <v>86</v>
      </c>
      <c r="AY142" s="14" t="s">
        <v>144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4" t="s">
        <v>94</v>
      </c>
      <c r="BK142" s="254">
        <f>ROUND(I142*H142,2)</f>
        <v>0</v>
      </c>
      <c r="BL142" s="14" t="s">
        <v>150</v>
      </c>
      <c r="BM142" s="253" t="s">
        <v>165</v>
      </c>
    </row>
    <row r="143" s="2" customFormat="1" ht="33" customHeight="1">
      <c r="A143" s="35"/>
      <c r="B143" s="36"/>
      <c r="C143" s="241" t="s">
        <v>150</v>
      </c>
      <c r="D143" s="241" t="s">
        <v>146</v>
      </c>
      <c r="E143" s="242" t="s">
        <v>1042</v>
      </c>
      <c r="F143" s="243" t="s">
        <v>1043</v>
      </c>
      <c r="G143" s="244" t="s">
        <v>1</v>
      </c>
      <c r="H143" s="245">
        <v>0</v>
      </c>
      <c r="I143" s="246"/>
      <c r="J143" s="247">
        <f>ROUND(I143*H143,2)</f>
        <v>0</v>
      </c>
      <c r="K143" s="248"/>
      <c r="L143" s="41"/>
      <c r="M143" s="249" t="s">
        <v>1</v>
      </c>
      <c r="N143" s="250" t="s">
        <v>44</v>
      </c>
      <c r="O143" s="88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3" t="s">
        <v>150</v>
      </c>
      <c r="AT143" s="253" t="s">
        <v>146</v>
      </c>
      <c r="AU143" s="253" t="s">
        <v>86</v>
      </c>
      <c r="AY143" s="14" t="s">
        <v>144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4" t="s">
        <v>94</v>
      </c>
      <c r="BK143" s="254">
        <f>ROUND(I143*H143,2)</f>
        <v>0</v>
      </c>
      <c r="BL143" s="14" t="s">
        <v>150</v>
      </c>
      <c r="BM143" s="253" t="s">
        <v>178</v>
      </c>
    </row>
    <row r="144" s="12" customFormat="1" ht="25.92" customHeight="1">
      <c r="A144" s="12"/>
      <c r="B144" s="225"/>
      <c r="C144" s="226"/>
      <c r="D144" s="227" t="s">
        <v>77</v>
      </c>
      <c r="E144" s="228" t="s">
        <v>1046</v>
      </c>
      <c r="F144" s="228" t="s">
        <v>1047</v>
      </c>
      <c r="G144" s="226"/>
      <c r="H144" s="226"/>
      <c r="I144" s="229"/>
      <c r="J144" s="230">
        <f>BK144</f>
        <v>0</v>
      </c>
      <c r="K144" s="226"/>
      <c r="L144" s="231"/>
      <c r="M144" s="232"/>
      <c r="N144" s="233"/>
      <c r="O144" s="233"/>
      <c r="P144" s="234">
        <f>P145</f>
        <v>0</v>
      </c>
      <c r="Q144" s="233"/>
      <c r="R144" s="234">
        <f>R145</f>
        <v>0</v>
      </c>
      <c r="S144" s="233"/>
      <c r="T144" s="23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6" t="s">
        <v>86</v>
      </c>
      <c r="AT144" s="237" t="s">
        <v>77</v>
      </c>
      <c r="AU144" s="237" t="s">
        <v>78</v>
      </c>
      <c r="AY144" s="236" t="s">
        <v>144</v>
      </c>
      <c r="BK144" s="238">
        <f>BK145</f>
        <v>0</v>
      </c>
    </row>
    <row r="145" s="2" customFormat="1" ht="16.5" customHeight="1">
      <c r="A145" s="35"/>
      <c r="B145" s="36"/>
      <c r="C145" s="241" t="s">
        <v>167</v>
      </c>
      <c r="D145" s="241" t="s">
        <v>146</v>
      </c>
      <c r="E145" s="242" t="s">
        <v>1048</v>
      </c>
      <c r="F145" s="243" t="s">
        <v>1049</v>
      </c>
      <c r="G145" s="244" t="s">
        <v>1</v>
      </c>
      <c r="H145" s="245">
        <v>1</v>
      </c>
      <c r="I145" s="246"/>
      <c r="J145" s="247">
        <f>ROUND(I145*H145,2)</f>
        <v>0</v>
      </c>
      <c r="K145" s="248"/>
      <c r="L145" s="41"/>
      <c r="M145" s="249" t="s">
        <v>1</v>
      </c>
      <c r="N145" s="250" t="s">
        <v>44</v>
      </c>
      <c r="O145" s="88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3" t="s">
        <v>150</v>
      </c>
      <c r="AT145" s="253" t="s">
        <v>146</v>
      </c>
      <c r="AU145" s="253" t="s">
        <v>86</v>
      </c>
      <c r="AY145" s="14" t="s">
        <v>144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4" t="s">
        <v>94</v>
      </c>
      <c r="BK145" s="254">
        <f>ROUND(I145*H145,2)</f>
        <v>0</v>
      </c>
      <c r="BL145" s="14" t="s">
        <v>150</v>
      </c>
      <c r="BM145" s="253" t="s">
        <v>189</v>
      </c>
    </row>
    <row r="146" s="12" customFormat="1" ht="25.92" customHeight="1">
      <c r="A146" s="12"/>
      <c r="B146" s="225"/>
      <c r="C146" s="226"/>
      <c r="D146" s="227" t="s">
        <v>77</v>
      </c>
      <c r="E146" s="228" t="s">
        <v>1050</v>
      </c>
      <c r="F146" s="228" t="s">
        <v>1051</v>
      </c>
      <c r="G146" s="226"/>
      <c r="H146" s="226"/>
      <c r="I146" s="229"/>
      <c r="J146" s="230">
        <f>BK146</f>
        <v>0</v>
      </c>
      <c r="K146" s="226"/>
      <c r="L146" s="231"/>
      <c r="M146" s="232"/>
      <c r="N146" s="233"/>
      <c r="O146" s="233"/>
      <c r="P146" s="234">
        <f>SUM(P147:P148)</f>
        <v>0</v>
      </c>
      <c r="Q146" s="233"/>
      <c r="R146" s="234">
        <f>SUM(R147:R148)</f>
        <v>0</v>
      </c>
      <c r="S146" s="233"/>
      <c r="T146" s="235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6" t="s">
        <v>86</v>
      </c>
      <c r="AT146" s="237" t="s">
        <v>77</v>
      </c>
      <c r="AU146" s="237" t="s">
        <v>78</v>
      </c>
      <c r="AY146" s="236" t="s">
        <v>144</v>
      </c>
      <c r="BK146" s="238">
        <f>SUM(BK147:BK148)</f>
        <v>0</v>
      </c>
    </row>
    <row r="147" s="2" customFormat="1" ht="21.75" customHeight="1">
      <c r="A147" s="35"/>
      <c r="B147" s="36"/>
      <c r="C147" s="241" t="s">
        <v>165</v>
      </c>
      <c r="D147" s="241" t="s">
        <v>146</v>
      </c>
      <c r="E147" s="242" t="s">
        <v>1040</v>
      </c>
      <c r="F147" s="243" t="s">
        <v>1041</v>
      </c>
      <c r="G147" s="244" t="s">
        <v>1</v>
      </c>
      <c r="H147" s="245">
        <v>1</v>
      </c>
      <c r="I147" s="246"/>
      <c r="J147" s="247">
        <f>ROUND(I147*H147,2)</f>
        <v>0</v>
      </c>
      <c r="K147" s="248"/>
      <c r="L147" s="41"/>
      <c r="M147" s="249" t="s">
        <v>1</v>
      </c>
      <c r="N147" s="250" t="s">
        <v>44</v>
      </c>
      <c r="O147" s="88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3" t="s">
        <v>150</v>
      </c>
      <c r="AT147" s="253" t="s">
        <v>146</v>
      </c>
      <c r="AU147" s="253" t="s">
        <v>86</v>
      </c>
      <c r="AY147" s="14" t="s">
        <v>144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4" t="s">
        <v>94</v>
      </c>
      <c r="BK147" s="254">
        <f>ROUND(I147*H147,2)</f>
        <v>0</v>
      </c>
      <c r="BL147" s="14" t="s">
        <v>150</v>
      </c>
      <c r="BM147" s="253" t="s">
        <v>197</v>
      </c>
    </row>
    <row r="148" s="2" customFormat="1" ht="21.75" customHeight="1">
      <c r="A148" s="35"/>
      <c r="B148" s="36"/>
      <c r="C148" s="241" t="s">
        <v>174</v>
      </c>
      <c r="D148" s="241" t="s">
        <v>146</v>
      </c>
      <c r="E148" s="242" t="s">
        <v>1052</v>
      </c>
      <c r="F148" s="243" t="s">
        <v>1053</v>
      </c>
      <c r="G148" s="244" t="s">
        <v>1</v>
      </c>
      <c r="H148" s="245">
        <v>0</v>
      </c>
      <c r="I148" s="246"/>
      <c r="J148" s="247">
        <f>ROUND(I148*H148,2)</f>
        <v>0</v>
      </c>
      <c r="K148" s="248"/>
      <c r="L148" s="41"/>
      <c r="M148" s="249" t="s">
        <v>1</v>
      </c>
      <c r="N148" s="250" t="s">
        <v>44</v>
      </c>
      <c r="O148" s="88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3" t="s">
        <v>150</v>
      </c>
      <c r="AT148" s="253" t="s">
        <v>146</v>
      </c>
      <c r="AU148" s="253" t="s">
        <v>86</v>
      </c>
      <c r="AY148" s="14" t="s">
        <v>144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4" t="s">
        <v>94</v>
      </c>
      <c r="BK148" s="254">
        <f>ROUND(I148*H148,2)</f>
        <v>0</v>
      </c>
      <c r="BL148" s="14" t="s">
        <v>150</v>
      </c>
      <c r="BM148" s="253" t="s">
        <v>206</v>
      </c>
    </row>
    <row r="149" s="12" customFormat="1" ht="25.92" customHeight="1">
      <c r="A149" s="12"/>
      <c r="B149" s="225"/>
      <c r="C149" s="226"/>
      <c r="D149" s="227" t="s">
        <v>77</v>
      </c>
      <c r="E149" s="228" t="s">
        <v>1054</v>
      </c>
      <c r="F149" s="228" t="s">
        <v>1055</v>
      </c>
      <c r="G149" s="226"/>
      <c r="H149" s="226"/>
      <c r="I149" s="229"/>
      <c r="J149" s="230">
        <f>BK149</f>
        <v>0</v>
      </c>
      <c r="K149" s="226"/>
      <c r="L149" s="231"/>
      <c r="M149" s="232"/>
      <c r="N149" s="233"/>
      <c r="O149" s="233"/>
      <c r="P149" s="234">
        <f>SUM(P150:P153)</f>
        <v>0</v>
      </c>
      <c r="Q149" s="233"/>
      <c r="R149" s="234">
        <f>SUM(R150:R153)</f>
        <v>0</v>
      </c>
      <c r="S149" s="233"/>
      <c r="T149" s="235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6" t="s">
        <v>86</v>
      </c>
      <c r="AT149" s="237" t="s">
        <v>77</v>
      </c>
      <c r="AU149" s="237" t="s">
        <v>78</v>
      </c>
      <c r="AY149" s="236" t="s">
        <v>144</v>
      </c>
      <c r="BK149" s="238">
        <f>SUM(BK150:BK153)</f>
        <v>0</v>
      </c>
    </row>
    <row r="150" s="2" customFormat="1" ht="21.75" customHeight="1">
      <c r="A150" s="35"/>
      <c r="B150" s="36"/>
      <c r="C150" s="241" t="s">
        <v>178</v>
      </c>
      <c r="D150" s="241" t="s">
        <v>146</v>
      </c>
      <c r="E150" s="242" t="s">
        <v>1040</v>
      </c>
      <c r="F150" s="243" t="s">
        <v>1041</v>
      </c>
      <c r="G150" s="244" t="s">
        <v>1</v>
      </c>
      <c r="H150" s="245">
        <v>2</v>
      </c>
      <c r="I150" s="246"/>
      <c r="J150" s="247">
        <f>ROUND(I150*H150,2)</f>
        <v>0</v>
      </c>
      <c r="K150" s="248"/>
      <c r="L150" s="41"/>
      <c r="M150" s="249" t="s">
        <v>1</v>
      </c>
      <c r="N150" s="250" t="s">
        <v>44</v>
      </c>
      <c r="O150" s="88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3" t="s">
        <v>150</v>
      </c>
      <c r="AT150" s="253" t="s">
        <v>146</v>
      </c>
      <c r="AU150" s="253" t="s">
        <v>86</v>
      </c>
      <c r="AY150" s="14" t="s">
        <v>144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4" t="s">
        <v>94</v>
      </c>
      <c r="BK150" s="254">
        <f>ROUND(I150*H150,2)</f>
        <v>0</v>
      </c>
      <c r="BL150" s="14" t="s">
        <v>150</v>
      </c>
      <c r="BM150" s="253" t="s">
        <v>213</v>
      </c>
    </row>
    <row r="151" s="2" customFormat="1" ht="21.75" customHeight="1">
      <c r="A151" s="35"/>
      <c r="B151" s="36"/>
      <c r="C151" s="241" t="s">
        <v>183</v>
      </c>
      <c r="D151" s="241" t="s">
        <v>146</v>
      </c>
      <c r="E151" s="242" t="s">
        <v>1056</v>
      </c>
      <c r="F151" s="243" t="s">
        <v>1057</v>
      </c>
      <c r="G151" s="244" t="s">
        <v>1</v>
      </c>
      <c r="H151" s="245">
        <v>2</v>
      </c>
      <c r="I151" s="246"/>
      <c r="J151" s="247">
        <f>ROUND(I151*H151,2)</f>
        <v>0</v>
      </c>
      <c r="K151" s="248"/>
      <c r="L151" s="41"/>
      <c r="M151" s="249" t="s">
        <v>1</v>
      </c>
      <c r="N151" s="250" t="s">
        <v>44</v>
      </c>
      <c r="O151" s="88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3" t="s">
        <v>150</v>
      </c>
      <c r="AT151" s="253" t="s">
        <v>146</v>
      </c>
      <c r="AU151" s="253" t="s">
        <v>86</v>
      </c>
      <c r="AY151" s="14" t="s">
        <v>144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4" t="s">
        <v>94</v>
      </c>
      <c r="BK151" s="254">
        <f>ROUND(I151*H151,2)</f>
        <v>0</v>
      </c>
      <c r="BL151" s="14" t="s">
        <v>150</v>
      </c>
      <c r="BM151" s="253" t="s">
        <v>223</v>
      </c>
    </row>
    <row r="152" s="2" customFormat="1" ht="21.75" customHeight="1">
      <c r="A152" s="35"/>
      <c r="B152" s="36"/>
      <c r="C152" s="241" t="s">
        <v>189</v>
      </c>
      <c r="D152" s="241" t="s">
        <v>146</v>
      </c>
      <c r="E152" s="242" t="s">
        <v>1058</v>
      </c>
      <c r="F152" s="243" t="s">
        <v>1059</v>
      </c>
      <c r="G152" s="244" t="s">
        <v>1</v>
      </c>
      <c r="H152" s="245">
        <v>0</v>
      </c>
      <c r="I152" s="246"/>
      <c r="J152" s="247">
        <f>ROUND(I152*H152,2)</f>
        <v>0</v>
      </c>
      <c r="K152" s="248"/>
      <c r="L152" s="41"/>
      <c r="M152" s="249" t="s">
        <v>1</v>
      </c>
      <c r="N152" s="250" t="s">
        <v>44</v>
      </c>
      <c r="O152" s="88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3" t="s">
        <v>150</v>
      </c>
      <c r="AT152" s="253" t="s">
        <v>146</v>
      </c>
      <c r="AU152" s="253" t="s">
        <v>86</v>
      </c>
      <c r="AY152" s="14" t="s">
        <v>144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4" t="s">
        <v>94</v>
      </c>
      <c r="BK152" s="254">
        <f>ROUND(I152*H152,2)</f>
        <v>0</v>
      </c>
      <c r="BL152" s="14" t="s">
        <v>150</v>
      </c>
      <c r="BM152" s="253" t="s">
        <v>232</v>
      </c>
    </row>
    <row r="153" s="2" customFormat="1" ht="21.75" customHeight="1">
      <c r="A153" s="35"/>
      <c r="B153" s="36"/>
      <c r="C153" s="241" t="s">
        <v>193</v>
      </c>
      <c r="D153" s="241" t="s">
        <v>146</v>
      </c>
      <c r="E153" s="242" t="s">
        <v>1060</v>
      </c>
      <c r="F153" s="243" t="s">
        <v>1061</v>
      </c>
      <c r="G153" s="244" t="s">
        <v>1</v>
      </c>
      <c r="H153" s="245">
        <v>0</v>
      </c>
      <c r="I153" s="246"/>
      <c r="J153" s="247">
        <f>ROUND(I153*H153,2)</f>
        <v>0</v>
      </c>
      <c r="K153" s="248"/>
      <c r="L153" s="41"/>
      <c r="M153" s="249" t="s">
        <v>1</v>
      </c>
      <c r="N153" s="250" t="s">
        <v>44</v>
      </c>
      <c r="O153" s="88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3" t="s">
        <v>150</v>
      </c>
      <c r="AT153" s="253" t="s">
        <v>146</v>
      </c>
      <c r="AU153" s="253" t="s">
        <v>86</v>
      </c>
      <c r="AY153" s="14" t="s">
        <v>144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4" t="s">
        <v>94</v>
      </c>
      <c r="BK153" s="254">
        <f>ROUND(I153*H153,2)</f>
        <v>0</v>
      </c>
      <c r="BL153" s="14" t="s">
        <v>150</v>
      </c>
      <c r="BM153" s="253" t="s">
        <v>245</v>
      </c>
    </row>
    <row r="154" s="12" customFormat="1" ht="25.92" customHeight="1">
      <c r="A154" s="12"/>
      <c r="B154" s="225"/>
      <c r="C154" s="226"/>
      <c r="D154" s="227" t="s">
        <v>77</v>
      </c>
      <c r="E154" s="228" t="s">
        <v>1062</v>
      </c>
      <c r="F154" s="228" t="s">
        <v>1063</v>
      </c>
      <c r="G154" s="226"/>
      <c r="H154" s="226"/>
      <c r="I154" s="229"/>
      <c r="J154" s="230">
        <f>BK154</f>
        <v>0</v>
      </c>
      <c r="K154" s="226"/>
      <c r="L154" s="231"/>
      <c r="M154" s="232"/>
      <c r="N154" s="233"/>
      <c r="O154" s="233"/>
      <c r="P154" s="234">
        <f>SUM(P155:P156)</f>
        <v>0</v>
      </c>
      <c r="Q154" s="233"/>
      <c r="R154" s="234">
        <f>SUM(R155:R156)</f>
        <v>0</v>
      </c>
      <c r="S154" s="233"/>
      <c r="T154" s="235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6" t="s">
        <v>86</v>
      </c>
      <c r="AT154" s="237" t="s">
        <v>77</v>
      </c>
      <c r="AU154" s="237" t="s">
        <v>78</v>
      </c>
      <c r="AY154" s="236" t="s">
        <v>144</v>
      </c>
      <c r="BK154" s="238">
        <f>SUM(BK155:BK156)</f>
        <v>0</v>
      </c>
    </row>
    <row r="155" s="2" customFormat="1" ht="55.5" customHeight="1">
      <c r="A155" s="35"/>
      <c r="B155" s="36"/>
      <c r="C155" s="241" t="s">
        <v>197</v>
      </c>
      <c r="D155" s="241" t="s">
        <v>146</v>
      </c>
      <c r="E155" s="242" t="s">
        <v>1064</v>
      </c>
      <c r="F155" s="243" t="s">
        <v>1065</v>
      </c>
      <c r="G155" s="244" t="s">
        <v>1</v>
      </c>
      <c r="H155" s="245">
        <v>1</v>
      </c>
      <c r="I155" s="246"/>
      <c r="J155" s="247">
        <f>ROUND(I155*H155,2)</f>
        <v>0</v>
      </c>
      <c r="K155" s="248"/>
      <c r="L155" s="41"/>
      <c r="M155" s="249" t="s">
        <v>1</v>
      </c>
      <c r="N155" s="250" t="s">
        <v>44</v>
      </c>
      <c r="O155" s="88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3" t="s">
        <v>150</v>
      </c>
      <c r="AT155" s="253" t="s">
        <v>146</v>
      </c>
      <c r="AU155" s="253" t="s">
        <v>86</v>
      </c>
      <c r="AY155" s="14" t="s">
        <v>144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4" t="s">
        <v>94</v>
      </c>
      <c r="BK155" s="254">
        <f>ROUND(I155*H155,2)</f>
        <v>0</v>
      </c>
      <c r="BL155" s="14" t="s">
        <v>150</v>
      </c>
      <c r="BM155" s="253" t="s">
        <v>254</v>
      </c>
    </row>
    <row r="156" s="2" customFormat="1" ht="21.75" customHeight="1">
      <c r="A156" s="35"/>
      <c r="B156" s="36"/>
      <c r="C156" s="241" t="s">
        <v>201</v>
      </c>
      <c r="D156" s="241" t="s">
        <v>146</v>
      </c>
      <c r="E156" s="242" t="s">
        <v>1066</v>
      </c>
      <c r="F156" s="243" t="s">
        <v>1067</v>
      </c>
      <c r="G156" s="244" t="s">
        <v>1</v>
      </c>
      <c r="H156" s="245">
        <v>1</v>
      </c>
      <c r="I156" s="246"/>
      <c r="J156" s="247">
        <f>ROUND(I156*H156,2)</f>
        <v>0</v>
      </c>
      <c r="K156" s="248"/>
      <c r="L156" s="41"/>
      <c r="M156" s="249" t="s">
        <v>1</v>
      </c>
      <c r="N156" s="250" t="s">
        <v>44</v>
      </c>
      <c r="O156" s="88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3" t="s">
        <v>150</v>
      </c>
      <c r="AT156" s="253" t="s">
        <v>146</v>
      </c>
      <c r="AU156" s="253" t="s">
        <v>86</v>
      </c>
      <c r="AY156" s="14" t="s">
        <v>144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4" t="s">
        <v>94</v>
      </c>
      <c r="BK156" s="254">
        <f>ROUND(I156*H156,2)</f>
        <v>0</v>
      </c>
      <c r="BL156" s="14" t="s">
        <v>150</v>
      </c>
      <c r="BM156" s="253" t="s">
        <v>266</v>
      </c>
    </row>
    <row r="157" s="12" customFormat="1" ht="25.92" customHeight="1">
      <c r="A157" s="12"/>
      <c r="B157" s="225"/>
      <c r="C157" s="226"/>
      <c r="D157" s="227" t="s">
        <v>77</v>
      </c>
      <c r="E157" s="228" t="s">
        <v>1068</v>
      </c>
      <c r="F157" s="228" t="s">
        <v>1069</v>
      </c>
      <c r="G157" s="226"/>
      <c r="H157" s="226"/>
      <c r="I157" s="229"/>
      <c r="J157" s="230">
        <f>BK157</f>
        <v>0</v>
      </c>
      <c r="K157" s="226"/>
      <c r="L157" s="231"/>
      <c r="M157" s="232"/>
      <c r="N157" s="233"/>
      <c r="O157" s="233"/>
      <c r="P157" s="234">
        <f>SUM(P158:P159)</f>
        <v>0</v>
      </c>
      <c r="Q157" s="233"/>
      <c r="R157" s="234">
        <f>SUM(R158:R159)</f>
        <v>0</v>
      </c>
      <c r="S157" s="233"/>
      <c r="T157" s="235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6" t="s">
        <v>86</v>
      </c>
      <c r="AT157" s="237" t="s">
        <v>77</v>
      </c>
      <c r="AU157" s="237" t="s">
        <v>78</v>
      </c>
      <c r="AY157" s="236" t="s">
        <v>144</v>
      </c>
      <c r="BK157" s="238">
        <f>SUM(BK158:BK159)</f>
        <v>0</v>
      </c>
    </row>
    <row r="158" s="2" customFormat="1" ht="55.5" customHeight="1">
      <c r="A158" s="35"/>
      <c r="B158" s="36"/>
      <c r="C158" s="241" t="s">
        <v>206</v>
      </c>
      <c r="D158" s="241" t="s">
        <v>146</v>
      </c>
      <c r="E158" s="242" t="s">
        <v>1064</v>
      </c>
      <c r="F158" s="243" t="s">
        <v>1065</v>
      </c>
      <c r="G158" s="244" t="s">
        <v>1</v>
      </c>
      <c r="H158" s="245">
        <v>1</v>
      </c>
      <c r="I158" s="246"/>
      <c r="J158" s="247">
        <f>ROUND(I158*H158,2)</f>
        <v>0</v>
      </c>
      <c r="K158" s="248"/>
      <c r="L158" s="41"/>
      <c r="M158" s="249" t="s">
        <v>1</v>
      </c>
      <c r="N158" s="250" t="s">
        <v>44</v>
      </c>
      <c r="O158" s="88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3" t="s">
        <v>150</v>
      </c>
      <c r="AT158" s="253" t="s">
        <v>146</v>
      </c>
      <c r="AU158" s="253" t="s">
        <v>86</v>
      </c>
      <c r="AY158" s="14" t="s">
        <v>144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4" t="s">
        <v>94</v>
      </c>
      <c r="BK158" s="254">
        <f>ROUND(I158*H158,2)</f>
        <v>0</v>
      </c>
      <c r="BL158" s="14" t="s">
        <v>150</v>
      </c>
      <c r="BM158" s="253" t="s">
        <v>274</v>
      </c>
    </row>
    <row r="159" s="2" customFormat="1" ht="21.75" customHeight="1">
      <c r="A159" s="35"/>
      <c r="B159" s="36"/>
      <c r="C159" s="241" t="s">
        <v>8</v>
      </c>
      <c r="D159" s="241" t="s">
        <v>146</v>
      </c>
      <c r="E159" s="242" t="s">
        <v>1066</v>
      </c>
      <c r="F159" s="243" t="s">
        <v>1067</v>
      </c>
      <c r="G159" s="244" t="s">
        <v>1</v>
      </c>
      <c r="H159" s="245">
        <v>1</v>
      </c>
      <c r="I159" s="246"/>
      <c r="J159" s="247">
        <f>ROUND(I159*H159,2)</f>
        <v>0</v>
      </c>
      <c r="K159" s="248"/>
      <c r="L159" s="41"/>
      <c r="M159" s="249" t="s">
        <v>1</v>
      </c>
      <c r="N159" s="250" t="s">
        <v>44</v>
      </c>
      <c r="O159" s="88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3" t="s">
        <v>150</v>
      </c>
      <c r="AT159" s="253" t="s">
        <v>146</v>
      </c>
      <c r="AU159" s="253" t="s">
        <v>86</v>
      </c>
      <c r="AY159" s="14" t="s">
        <v>144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4" t="s">
        <v>94</v>
      </c>
      <c r="BK159" s="254">
        <f>ROUND(I159*H159,2)</f>
        <v>0</v>
      </c>
      <c r="BL159" s="14" t="s">
        <v>150</v>
      </c>
      <c r="BM159" s="253" t="s">
        <v>282</v>
      </c>
    </row>
    <row r="160" s="12" customFormat="1" ht="25.92" customHeight="1">
      <c r="A160" s="12"/>
      <c r="B160" s="225"/>
      <c r="C160" s="226"/>
      <c r="D160" s="227" t="s">
        <v>77</v>
      </c>
      <c r="E160" s="228" t="s">
        <v>1070</v>
      </c>
      <c r="F160" s="228" t="s">
        <v>1071</v>
      </c>
      <c r="G160" s="226"/>
      <c r="H160" s="226"/>
      <c r="I160" s="229"/>
      <c r="J160" s="230">
        <f>BK160</f>
        <v>0</v>
      </c>
      <c r="K160" s="226"/>
      <c r="L160" s="231"/>
      <c r="M160" s="232"/>
      <c r="N160" s="233"/>
      <c r="O160" s="233"/>
      <c r="P160" s="234">
        <f>SUM(P161:P162)</f>
        <v>0</v>
      </c>
      <c r="Q160" s="233"/>
      <c r="R160" s="234">
        <f>SUM(R161:R162)</f>
        <v>0</v>
      </c>
      <c r="S160" s="233"/>
      <c r="T160" s="235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6" t="s">
        <v>86</v>
      </c>
      <c r="AT160" s="237" t="s">
        <v>77</v>
      </c>
      <c r="AU160" s="237" t="s">
        <v>78</v>
      </c>
      <c r="AY160" s="236" t="s">
        <v>144</v>
      </c>
      <c r="BK160" s="238">
        <f>SUM(BK161:BK162)</f>
        <v>0</v>
      </c>
    </row>
    <row r="161" s="2" customFormat="1" ht="16.5" customHeight="1">
      <c r="A161" s="35"/>
      <c r="B161" s="36"/>
      <c r="C161" s="241" t="s">
        <v>213</v>
      </c>
      <c r="D161" s="241" t="s">
        <v>146</v>
      </c>
      <c r="E161" s="242" t="s">
        <v>1072</v>
      </c>
      <c r="F161" s="243" t="s">
        <v>1073</v>
      </c>
      <c r="G161" s="244" t="s">
        <v>1</v>
      </c>
      <c r="H161" s="245">
        <v>0</v>
      </c>
      <c r="I161" s="246"/>
      <c r="J161" s="247">
        <f>ROUND(I161*H161,2)</f>
        <v>0</v>
      </c>
      <c r="K161" s="248"/>
      <c r="L161" s="41"/>
      <c r="M161" s="249" t="s">
        <v>1</v>
      </c>
      <c r="N161" s="250" t="s">
        <v>44</v>
      </c>
      <c r="O161" s="88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3" t="s">
        <v>150</v>
      </c>
      <c r="AT161" s="253" t="s">
        <v>146</v>
      </c>
      <c r="AU161" s="253" t="s">
        <v>86</v>
      </c>
      <c r="AY161" s="14" t="s">
        <v>144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4" t="s">
        <v>94</v>
      </c>
      <c r="BK161" s="254">
        <f>ROUND(I161*H161,2)</f>
        <v>0</v>
      </c>
      <c r="BL161" s="14" t="s">
        <v>150</v>
      </c>
      <c r="BM161" s="253" t="s">
        <v>252</v>
      </c>
    </row>
    <row r="162" s="2" customFormat="1" ht="16.5" customHeight="1">
      <c r="A162" s="35"/>
      <c r="B162" s="36"/>
      <c r="C162" s="241" t="s">
        <v>217</v>
      </c>
      <c r="D162" s="241" t="s">
        <v>146</v>
      </c>
      <c r="E162" s="242" t="s">
        <v>1074</v>
      </c>
      <c r="F162" s="243" t="s">
        <v>1075</v>
      </c>
      <c r="G162" s="244" t="s">
        <v>1</v>
      </c>
      <c r="H162" s="245">
        <v>1</v>
      </c>
      <c r="I162" s="246"/>
      <c r="J162" s="247">
        <f>ROUND(I162*H162,2)</f>
        <v>0</v>
      </c>
      <c r="K162" s="248"/>
      <c r="L162" s="41"/>
      <c r="M162" s="249" t="s">
        <v>1</v>
      </c>
      <c r="N162" s="250" t="s">
        <v>44</v>
      </c>
      <c r="O162" s="88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3" t="s">
        <v>150</v>
      </c>
      <c r="AT162" s="253" t="s">
        <v>146</v>
      </c>
      <c r="AU162" s="253" t="s">
        <v>86</v>
      </c>
      <c r="AY162" s="14" t="s">
        <v>144</v>
      </c>
      <c r="BE162" s="254">
        <f>IF(N162="základní",J162,0)</f>
        <v>0</v>
      </c>
      <c r="BF162" s="254">
        <f>IF(N162="snížená",J162,0)</f>
        <v>0</v>
      </c>
      <c r="BG162" s="254">
        <f>IF(N162="zákl. přenesená",J162,0)</f>
        <v>0</v>
      </c>
      <c r="BH162" s="254">
        <f>IF(N162="sníž. přenesená",J162,0)</f>
        <v>0</v>
      </c>
      <c r="BI162" s="254">
        <f>IF(N162="nulová",J162,0)</f>
        <v>0</v>
      </c>
      <c r="BJ162" s="14" t="s">
        <v>94</v>
      </c>
      <c r="BK162" s="254">
        <f>ROUND(I162*H162,2)</f>
        <v>0</v>
      </c>
      <c r="BL162" s="14" t="s">
        <v>150</v>
      </c>
      <c r="BM162" s="253" t="s">
        <v>299</v>
      </c>
    </row>
    <row r="163" s="12" customFormat="1" ht="25.92" customHeight="1">
      <c r="A163" s="12"/>
      <c r="B163" s="225"/>
      <c r="C163" s="226"/>
      <c r="D163" s="227" t="s">
        <v>77</v>
      </c>
      <c r="E163" s="228" t="s">
        <v>1076</v>
      </c>
      <c r="F163" s="228" t="s">
        <v>1077</v>
      </c>
      <c r="G163" s="226"/>
      <c r="H163" s="226"/>
      <c r="I163" s="229"/>
      <c r="J163" s="230">
        <f>BK163</f>
        <v>0</v>
      </c>
      <c r="K163" s="226"/>
      <c r="L163" s="231"/>
      <c r="M163" s="232"/>
      <c r="N163" s="233"/>
      <c r="O163" s="233"/>
      <c r="P163" s="234">
        <f>SUM(P164:P175)</f>
        <v>0</v>
      </c>
      <c r="Q163" s="233"/>
      <c r="R163" s="234">
        <f>SUM(R164:R175)</f>
        <v>0</v>
      </c>
      <c r="S163" s="233"/>
      <c r="T163" s="23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86</v>
      </c>
      <c r="AT163" s="237" t="s">
        <v>77</v>
      </c>
      <c r="AU163" s="237" t="s">
        <v>78</v>
      </c>
      <c r="AY163" s="236" t="s">
        <v>144</v>
      </c>
      <c r="BK163" s="238">
        <f>SUM(BK164:BK175)</f>
        <v>0</v>
      </c>
    </row>
    <row r="164" s="2" customFormat="1" ht="21.75" customHeight="1">
      <c r="A164" s="35"/>
      <c r="B164" s="36"/>
      <c r="C164" s="241" t="s">
        <v>223</v>
      </c>
      <c r="D164" s="241" t="s">
        <v>146</v>
      </c>
      <c r="E164" s="242" t="s">
        <v>1078</v>
      </c>
      <c r="F164" s="243" t="s">
        <v>1079</v>
      </c>
      <c r="G164" s="244" t="s">
        <v>1</v>
      </c>
      <c r="H164" s="245">
        <v>2</v>
      </c>
      <c r="I164" s="246"/>
      <c r="J164" s="247">
        <f>ROUND(I164*H164,2)</f>
        <v>0</v>
      </c>
      <c r="K164" s="248"/>
      <c r="L164" s="41"/>
      <c r="M164" s="249" t="s">
        <v>1</v>
      </c>
      <c r="N164" s="250" t="s">
        <v>44</v>
      </c>
      <c r="O164" s="88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3" t="s">
        <v>150</v>
      </c>
      <c r="AT164" s="253" t="s">
        <v>146</v>
      </c>
      <c r="AU164" s="253" t="s">
        <v>86</v>
      </c>
      <c r="AY164" s="14" t="s">
        <v>144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4" t="s">
        <v>94</v>
      </c>
      <c r="BK164" s="254">
        <f>ROUND(I164*H164,2)</f>
        <v>0</v>
      </c>
      <c r="BL164" s="14" t="s">
        <v>150</v>
      </c>
      <c r="BM164" s="253" t="s">
        <v>309</v>
      </c>
    </row>
    <row r="165" s="2" customFormat="1" ht="21.75" customHeight="1">
      <c r="A165" s="35"/>
      <c r="B165" s="36"/>
      <c r="C165" s="241" t="s">
        <v>228</v>
      </c>
      <c r="D165" s="241" t="s">
        <v>146</v>
      </c>
      <c r="E165" s="242" t="s">
        <v>1066</v>
      </c>
      <c r="F165" s="243" t="s">
        <v>1067</v>
      </c>
      <c r="G165" s="244" t="s">
        <v>1</v>
      </c>
      <c r="H165" s="245">
        <v>2</v>
      </c>
      <c r="I165" s="246"/>
      <c r="J165" s="247">
        <f>ROUND(I165*H165,2)</f>
        <v>0</v>
      </c>
      <c r="K165" s="248"/>
      <c r="L165" s="41"/>
      <c r="M165" s="249" t="s">
        <v>1</v>
      </c>
      <c r="N165" s="250" t="s">
        <v>44</v>
      </c>
      <c r="O165" s="88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3" t="s">
        <v>150</v>
      </c>
      <c r="AT165" s="253" t="s">
        <v>146</v>
      </c>
      <c r="AU165" s="253" t="s">
        <v>86</v>
      </c>
      <c r="AY165" s="14" t="s">
        <v>144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4" t="s">
        <v>94</v>
      </c>
      <c r="BK165" s="254">
        <f>ROUND(I165*H165,2)</f>
        <v>0</v>
      </c>
      <c r="BL165" s="14" t="s">
        <v>150</v>
      </c>
      <c r="BM165" s="253" t="s">
        <v>317</v>
      </c>
    </row>
    <row r="166" s="2" customFormat="1" ht="21.75" customHeight="1">
      <c r="A166" s="35"/>
      <c r="B166" s="36"/>
      <c r="C166" s="241" t="s">
        <v>232</v>
      </c>
      <c r="D166" s="241" t="s">
        <v>146</v>
      </c>
      <c r="E166" s="242" t="s">
        <v>1080</v>
      </c>
      <c r="F166" s="243" t="s">
        <v>1081</v>
      </c>
      <c r="G166" s="244" t="s">
        <v>1</v>
      </c>
      <c r="H166" s="245">
        <v>1</v>
      </c>
      <c r="I166" s="246"/>
      <c r="J166" s="247">
        <f>ROUND(I166*H166,2)</f>
        <v>0</v>
      </c>
      <c r="K166" s="248"/>
      <c r="L166" s="41"/>
      <c r="M166" s="249" t="s">
        <v>1</v>
      </c>
      <c r="N166" s="250" t="s">
        <v>44</v>
      </c>
      <c r="O166" s="88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3" t="s">
        <v>150</v>
      </c>
      <c r="AT166" s="253" t="s">
        <v>146</v>
      </c>
      <c r="AU166" s="253" t="s">
        <v>86</v>
      </c>
      <c r="AY166" s="14" t="s">
        <v>144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4" t="s">
        <v>94</v>
      </c>
      <c r="BK166" s="254">
        <f>ROUND(I166*H166,2)</f>
        <v>0</v>
      </c>
      <c r="BL166" s="14" t="s">
        <v>150</v>
      </c>
      <c r="BM166" s="253" t="s">
        <v>325</v>
      </c>
    </row>
    <row r="167" s="2" customFormat="1" ht="21.75" customHeight="1">
      <c r="A167" s="35"/>
      <c r="B167" s="36"/>
      <c r="C167" s="241" t="s">
        <v>7</v>
      </c>
      <c r="D167" s="241" t="s">
        <v>146</v>
      </c>
      <c r="E167" s="242" t="s">
        <v>1082</v>
      </c>
      <c r="F167" s="243" t="s">
        <v>1083</v>
      </c>
      <c r="G167" s="244" t="s">
        <v>1</v>
      </c>
      <c r="H167" s="245">
        <v>1</v>
      </c>
      <c r="I167" s="246"/>
      <c r="J167" s="247">
        <f>ROUND(I167*H167,2)</f>
        <v>0</v>
      </c>
      <c r="K167" s="248"/>
      <c r="L167" s="41"/>
      <c r="M167" s="249" t="s">
        <v>1</v>
      </c>
      <c r="N167" s="250" t="s">
        <v>44</v>
      </c>
      <c r="O167" s="88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3" t="s">
        <v>150</v>
      </c>
      <c r="AT167" s="253" t="s">
        <v>146</v>
      </c>
      <c r="AU167" s="253" t="s">
        <v>86</v>
      </c>
      <c r="AY167" s="14" t="s">
        <v>144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4" t="s">
        <v>94</v>
      </c>
      <c r="BK167" s="254">
        <f>ROUND(I167*H167,2)</f>
        <v>0</v>
      </c>
      <c r="BL167" s="14" t="s">
        <v>150</v>
      </c>
      <c r="BM167" s="253" t="s">
        <v>333</v>
      </c>
    </row>
    <row r="168" s="2" customFormat="1" ht="16.5" customHeight="1">
      <c r="A168" s="35"/>
      <c r="B168" s="36"/>
      <c r="C168" s="241" t="s">
        <v>245</v>
      </c>
      <c r="D168" s="241" t="s">
        <v>146</v>
      </c>
      <c r="E168" s="242" t="s">
        <v>1084</v>
      </c>
      <c r="F168" s="243" t="s">
        <v>1085</v>
      </c>
      <c r="G168" s="244" t="s">
        <v>1</v>
      </c>
      <c r="H168" s="245">
        <v>1</v>
      </c>
      <c r="I168" s="246"/>
      <c r="J168" s="247">
        <f>ROUND(I168*H168,2)</f>
        <v>0</v>
      </c>
      <c r="K168" s="248"/>
      <c r="L168" s="41"/>
      <c r="M168" s="249" t="s">
        <v>1</v>
      </c>
      <c r="N168" s="250" t="s">
        <v>44</v>
      </c>
      <c r="O168" s="88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3" t="s">
        <v>150</v>
      </c>
      <c r="AT168" s="253" t="s">
        <v>146</v>
      </c>
      <c r="AU168" s="253" t="s">
        <v>86</v>
      </c>
      <c r="AY168" s="14" t="s">
        <v>144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4" t="s">
        <v>94</v>
      </c>
      <c r="BK168" s="254">
        <f>ROUND(I168*H168,2)</f>
        <v>0</v>
      </c>
      <c r="BL168" s="14" t="s">
        <v>150</v>
      </c>
      <c r="BM168" s="253" t="s">
        <v>343</v>
      </c>
    </row>
    <row r="169" s="2" customFormat="1" ht="16.5" customHeight="1">
      <c r="A169" s="35"/>
      <c r="B169" s="36"/>
      <c r="C169" s="241" t="s">
        <v>249</v>
      </c>
      <c r="D169" s="241" t="s">
        <v>146</v>
      </c>
      <c r="E169" s="242" t="s">
        <v>1086</v>
      </c>
      <c r="F169" s="243" t="s">
        <v>1087</v>
      </c>
      <c r="G169" s="244" t="s">
        <v>1</v>
      </c>
      <c r="H169" s="245">
        <v>1</v>
      </c>
      <c r="I169" s="246"/>
      <c r="J169" s="247">
        <f>ROUND(I169*H169,2)</f>
        <v>0</v>
      </c>
      <c r="K169" s="248"/>
      <c r="L169" s="41"/>
      <c r="M169" s="249" t="s">
        <v>1</v>
      </c>
      <c r="N169" s="250" t="s">
        <v>44</v>
      </c>
      <c r="O169" s="88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3" t="s">
        <v>150</v>
      </c>
      <c r="AT169" s="253" t="s">
        <v>146</v>
      </c>
      <c r="AU169" s="253" t="s">
        <v>86</v>
      </c>
      <c r="AY169" s="14" t="s">
        <v>144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4" t="s">
        <v>94</v>
      </c>
      <c r="BK169" s="254">
        <f>ROUND(I169*H169,2)</f>
        <v>0</v>
      </c>
      <c r="BL169" s="14" t="s">
        <v>150</v>
      </c>
      <c r="BM169" s="253" t="s">
        <v>351</v>
      </c>
    </row>
    <row r="170" s="2" customFormat="1" ht="16.5" customHeight="1">
      <c r="A170" s="35"/>
      <c r="B170" s="36"/>
      <c r="C170" s="241" t="s">
        <v>254</v>
      </c>
      <c r="D170" s="241" t="s">
        <v>146</v>
      </c>
      <c r="E170" s="242" t="s">
        <v>1088</v>
      </c>
      <c r="F170" s="243" t="s">
        <v>1089</v>
      </c>
      <c r="G170" s="244" t="s">
        <v>1</v>
      </c>
      <c r="H170" s="245">
        <v>1</v>
      </c>
      <c r="I170" s="246"/>
      <c r="J170" s="247">
        <f>ROUND(I170*H170,2)</f>
        <v>0</v>
      </c>
      <c r="K170" s="248"/>
      <c r="L170" s="41"/>
      <c r="M170" s="249" t="s">
        <v>1</v>
      </c>
      <c r="N170" s="250" t="s">
        <v>44</v>
      </c>
      <c r="O170" s="88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3" t="s">
        <v>150</v>
      </c>
      <c r="AT170" s="253" t="s">
        <v>146</v>
      </c>
      <c r="AU170" s="253" t="s">
        <v>86</v>
      </c>
      <c r="AY170" s="14" t="s">
        <v>144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4" t="s">
        <v>94</v>
      </c>
      <c r="BK170" s="254">
        <f>ROUND(I170*H170,2)</f>
        <v>0</v>
      </c>
      <c r="BL170" s="14" t="s">
        <v>150</v>
      </c>
      <c r="BM170" s="253" t="s">
        <v>361</v>
      </c>
    </row>
    <row r="171" s="2" customFormat="1" ht="16.5" customHeight="1">
      <c r="A171" s="35"/>
      <c r="B171" s="36"/>
      <c r="C171" s="241" t="s">
        <v>260</v>
      </c>
      <c r="D171" s="241" t="s">
        <v>146</v>
      </c>
      <c r="E171" s="242" t="s">
        <v>1090</v>
      </c>
      <c r="F171" s="243" t="s">
        <v>1091</v>
      </c>
      <c r="G171" s="244" t="s">
        <v>1</v>
      </c>
      <c r="H171" s="245">
        <v>2</v>
      </c>
      <c r="I171" s="246"/>
      <c r="J171" s="247">
        <f>ROUND(I171*H171,2)</f>
        <v>0</v>
      </c>
      <c r="K171" s="248"/>
      <c r="L171" s="41"/>
      <c r="M171" s="249" t="s">
        <v>1</v>
      </c>
      <c r="N171" s="250" t="s">
        <v>44</v>
      </c>
      <c r="O171" s="88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3" t="s">
        <v>150</v>
      </c>
      <c r="AT171" s="253" t="s">
        <v>146</v>
      </c>
      <c r="AU171" s="253" t="s">
        <v>86</v>
      </c>
      <c r="AY171" s="14" t="s">
        <v>144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4" t="s">
        <v>94</v>
      </c>
      <c r="BK171" s="254">
        <f>ROUND(I171*H171,2)</f>
        <v>0</v>
      </c>
      <c r="BL171" s="14" t="s">
        <v>150</v>
      </c>
      <c r="BM171" s="253" t="s">
        <v>369</v>
      </c>
    </row>
    <row r="172" s="2" customFormat="1" ht="16.5" customHeight="1">
      <c r="A172" s="35"/>
      <c r="B172" s="36"/>
      <c r="C172" s="241" t="s">
        <v>266</v>
      </c>
      <c r="D172" s="241" t="s">
        <v>146</v>
      </c>
      <c r="E172" s="242" t="s">
        <v>1092</v>
      </c>
      <c r="F172" s="243" t="s">
        <v>1093</v>
      </c>
      <c r="G172" s="244" t="s">
        <v>1</v>
      </c>
      <c r="H172" s="245">
        <v>1</v>
      </c>
      <c r="I172" s="246"/>
      <c r="J172" s="247">
        <f>ROUND(I172*H172,2)</f>
        <v>0</v>
      </c>
      <c r="K172" s="248"/>
      <c r="L172" s="41"/>
      <c r="M172" s="249" t="s">
        <v>1</v>
      </c>
      <c r="N172" s="250" t="s">
        <v>44</v>
      </c>
      <c r="O172" s="88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3" t="s">
        <v>150</v>
      </c>
      <c r="AT172" s="253" t="s">
        <v>146</v>
      </c>
      <c r="AU172" s="253" t="s">
        <v>86</v>
      </c>
      <c r="AY172" s="14" t="s">
        <v>144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4" t="s">
        <v>94</v>
      </c>
      <c r="BK172" s="254">
        <f>ROUND(I172*H172,2)</f>
        <v>0</v>
      </c>
      <c r="BL172" s="14" t="s">
        <v>150</v>
      </c>
      <c r="BM172" s="253" t="s">
        <v>379</v>
      </c>
    </row>
    <row r="173" s="2" customFormat="1" ht="16.5" customHeight="1">
      <c r="A173" s="35"/>
      <c r="B173" s="36"/>
      <c r="C173" s="241" t="s">
        <v>270</v>
      </c>
      <c r="D173" s="241" t="s">
        <v>146</v>
      </c>
      <c r="E173" s="242" t="s">
        <v>1094</v>
      </c>
      <c r="F173" s="243" t="s">
        <v>1095</v>
      </c>
      <c r="G173" s="244" t="s">
        <v>1</v>
      </c>
      <c r="H173" s="245">
        <v>1</v>
      </c>
      <c r="I173" s="246"/>
      <c r="J173" s="247">
        <f>ROUND(I173*H173,2)</f>
        <v>0</v>
      </c>
      <c r="K173" s="248"/>
      <c r="L173" s="41"/>
      <c r="M173" s="249" t="s">
        <v>1</v>
      </c>
      <c r="N173" s="250" t="s">
        <v>44</v>
      </c>
      <c r="O173" s="88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3" t="s">
        <v>150</v>
      </c>
      <c r="AT173" s="253" t="s">
        <v>146</v>
      </c>
      <c r="AU173" s="253" t="s">
        <v>86</v>
      </c>
      <c r="AY173" s="14" t="s">
        <v>144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4" t="s">
        <v>94</v>
      </c>
      <c r="BK173" s="254">
        <f>ROUND(I173*H173,2)</f>
        <v>0</v>
      </c>
      <c r="BL173" s="14" t="s">
        <v>150</v>
      </c>
      <c r="BM173" s="253" t="s">
        <v>387</v>
      </c>
    </row>
    <row r="174" s="2" customFormat="1" ht="16.5" customHeight="1">
      <c r="A174" s="35"/>
      <c r="B174" s="36"/>
      <c r="C174" s="241" t="s">
        <v>274</v>
      </c>
      <c r="D174" s="241" t="s">
        <v>146</v>
      </c>
      <c r="E174" s="242" t="s">
        <v>1096</v>
      </c>
      <c r="F174" s="243" t="s">
        <v>1097</v>
      </c>
      <c r="G174" s="244" t="s">
        <v>1</v>
      </c>
      <c r="H174" s="245">
        <v>0</v>
      </c>
      <c r="I174" s="246"/>
      <c r="J174" s="247">
        <f>ROUND(I174*H174,2)</f>
        <v>0</v>
      </c>
      <c r="K174" s="248"/>
      <c r="L174" s="41"/>
      <c r="M174" s="249" t="s">
        <v>1</v>
      </c>
      <c r="N174" s="250" t="s">
        <v>44</v>
      </c>
      <c r="O174" s="88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3" t="s">
        <v>150</v>
      </c>
      <c r="AT174" s="253" t="s">
        <v>146</v>
      </c>
      <c r="AU174" s="253" t="s">
        <v>86</v>
      </c>
      <c r="AY174" s="14" t="s">
        <v>144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4" t="s">
        <v>94</v>
      </c>
      <c r="BK174" s="254">
        <f>ROUND(I174*H174,2)</f>
        <v>0</v>
      </c>
      <c r="BL174" s="14" t="s">
        <v>150</v>
      </c>
      <c r="BM174" s="253" t="s">
        <v>395</v>
      </c>
    </row>
    <row r="175" s="2" customFormat="1" ht="16.5" customHeight="1">
      <c r="A175" s="35"/>
      <c r="B175" s="36"/>
      <c r="C175" s="241" t="s">
        <v>278</v>
      </c>
      <c r="D175" s="241" t="s">
        <v>146</v>
      </c>
      <c r="E175" s="242" t="s">
        <v>1098</v>
      </c>
      <c r="F175" s="243" t="s">
        <v>1099</v>
      </c>
      <c r="G175" s="244" t="s">
        <v>1</v>
      </c>
      <c r="H175" s="245">
        <v>1</v>
      </c>
      <c r="I175" s="246"/>
      <c r="J175" s="247">
        <f>ROUND(I175*H175,2)</f>
        <v>0</v>
      </c>
      <c r="K175" s="248"/>
      <c r="L175" s="41"/>
      <c r="M175" s="249" t="s">
        <v>1</v>
      </c>
      <c r="N175" s="250" t="s">
        <v>44</v>
      </c>
      <c r="O175" s="88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3" t="s">
        <v>150</v>
      </c>
      <c r="AT175" s="253" t="s">
        <v>146</v>
      </c>
      <c r="AU175" s="253" t="s">
        <v>86</v>
      </c>
      <c r="AY175" s="14" t="s">
        <v>144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4" t="s">
        <v>94</v>
      </c>
      <c r="BK175" s="254">
        <f>ROUND(I175*H175,2)</f>
        <v>0</v>
      </c>
      <c r="BL175" s="14" t="s">
        <v>150</v>
      </c>
      <c r="BM175" s="253" t="s">
        <v>405</v>
      </c>
    </row>
    <row r="176" s="12" customFormat="1" ht="25.92" customHeight="1">
      <c r="A176" s="12"/>
      <c r="B176" s="225"/>
      <c r="C176" s="226"/>
      <c r="D176" s="227" t="s">
        <v>77</v>
      </c>
      <c r="E176" s="228" t="s">
        <v>1100</v>
      </c>
      <c r="F176" s="228" t="s">
        <v>1101</v>
      </c>
      <c r="G176" s="226"/>
      <c r="H176" s="226"/>
      <c r="I176" s="229"/>
      <c r="J176" s="230">
        <f>BK176</f>
        <v>0</v>
      </c>
      <c r="K176" s="226"/>
      <c r="L176" s="231"/>
      <c r="M176" s="232"/>
      <c r="N176" s="233"/>
      <c r="O176" s="233"/>
      <c r="P176" s="234">
        <f>SUM(P177:P186)</f>
        <v>0</v>
      </c>
      <c r="Q176" s="233"/>
      <c r="R176" s="234">
        <f>SUM(R177:R186)</f>
        <v>0</v>
      </c>
      <c r="S176" s="233"/>
      <c r="T176" s="235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6" t="s">
        <v>86</v>
      </c>
      <c r="AT176" s="237" t="s">
        <v>77</v>
      </c>
      <c r="AU176" s="237" t="s">
        <v>78</v>
      </c>
      <c r="AY176" s="236" t="s">
        <v>144</v>
      </c>
      <c r="BK176" s="238">
        <f>SUM(BK177:BK186)</f>
        <v>0</v>
      </c>
    </row>
    <row r="177" s="2" customFormat="1" ht="21.75" customHeight="1">
      <c r="A177" s="35"/>
      <c r="B177" s="36"/>
      <c r="C177" s="241" t="s">
        <v>282</v>
      </c>
      <c r="D177" s="241" t="s">
        <v>146</v>
      </c>
      <c r="E177" s="242" t="s">
        <v>1102</v>
      </c>
      <c r="F177" s="243" t="s">
        <v>1103</v>
      </c>
      <c r="G177" s="244" t="s">
        <v>1</v>
      </c>
      <c r="H177" s="245">
        <v>1</v>
      </c>
      <c r="I177" s="246"/>
      <c r="J177" s="247">
        <f>ROUND(I177*H177,2)</f>
        <v>0</v>
      </c>
      <c r="K177" s="248"/>
      <c r="L177" s="41"/>
      <c r="M177" s="249" t="s">
        <v>1</v>
      </c>
      <c r="N177" s="250" t="s">
        <v>44</v>
      </c>
      <c r="O177" s="88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3" t="s">
        <v>150</v>
      </c>
      <c r="AT177" s="253" t="s">
        <v>146</v>
      </c>
      <c r="AU177" s="253" t="s">
        <v>86</v>
      </c>
      <c r="AY177" s="14" t="s">
        <v>144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4" t="s">
        <v>94</v>
      </c>
      <c r="BK177" s="254">
        <f>ROUND(I177*H177,2)</f>
        <v>0</v>
      </c>
      <c r="BL177" s="14" t="s">
        <v>150</v>
      </c>
      <c r="BM177" s="253" t="s">
        <v>413</v>
      </c>
    </row>
    <row r="178" s="2" customFormat="1" ht="21.75" customHeight="1">
      <c r="A178" s="35"/>
      <c r="B178" s="36"/>
      <c r="C178" s="241" t="s">
        <v>288</v>
      </c>
      <c r="D178" s="241" t="s">
        <v>146</v>
      </c>
      <c r="E178" s="242" t="s">
        <v>1104</v>
      </c>
      <c r="F178" s="243" t="s">
        <v>1105</v>
      </c>
      <c r="G178" s="244" t="s">
        <v>1</v>
      </c>
      <c r="H178" s="245">
        <v>1</v>
      </c>
      <c r="I178" s="246"/>
      <c r="J178" s="247">
        <f>ROUND(I178*H178,2)</f>
        <v>0</v>
      </c>
      <c r="K178" s="248"/>
      <c r="L178" s="41"/>
      <c r="M178" s="249" t="s">
        <v>1</v>
      </c>
      <c r="N178" s="250" t="s">
        <v>44</v>
      </c>
      <c r="O178" s="88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3" t="s">
        <v>150</v>
      </c>
      <c r="AT178" s="253" t="s">
        <v>146</v>
      </c>
      <c r="AU178" s="253" t="s">
        <v>86</v>
      </c>
      <c r="AY178" s="14" t="s">
        <v>144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4" t="s">
        <v>94</v>
      </c>
      <c r="BK178" s="254">
        <f>ROUND(I178*H178,2)</f>
        <v>0</v>
      </c>
      <c r="BL178" s="14" t="s">
        <v>150</v>
      </c>
      <c r="BM178" s="253" t="s">
        <v>423</v>
      </c>
    </row>
    <row r="179" s="2" customFormat="1" ht="16.5" customHeight="1">
      <c r="A179" s="35"/>
      <c r="B179" s="36"/>
      <c r="C179" s="241" t="s">
        <v>252</v>
      </c>
      <c r="D179" s="241" t="s">
        <v>146</v>
      </c>
      <c r="E179" s="242" t="s">
        <v>1106</v>
      </c>
      <c r="F179" s="243" t="s">
        <v>1107</v>
      </c>
      <c r="G179" s="244" t="s">
        <v>1</v>
      </c>
      <c r="H179" s="245">
        <v>2</v>
      </c>
      <c r="I179" s="246"/>
      <c r="J179" s="247">
        <f>ROUND(I179*H179,2)</f>
        <v>0</v>
      </c>
      <c r="K179" s="248"/>
      <c r="L179" s="41"/>
      <c r="M179" s="249" t="s">
        <v>1</v>
      </c>
      <c r="N179" s="250" t="s">
        <v>44</v>
      </c>
      <c r="O179" s="88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3" t="s">
        <v>150</v>
      </c>
      <c r="AT179" s="253" t="s">
        <v>146</v>
      </c>
      <c r="AU179" s="253" t="s">
        <v>86</v>
      </c>
      <c r="AY179" s="14" t="s">
        <v>144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4" t="s">
        <v>94</v>
      </c>
      <c r="BK179" s="254">
        <f>ROUND(I179*H179,2)</f>
        <v>0</v>
      </c>
      <c r="BL179" s="14" t="s">
        <v>150</v>
      </c>
      <c r="BM179" s="253" t="s">
        <v>583</v>
      </c>
    </row>
    <row r="180" s="2" customFormat="1" ht="33" customHeight="1">
      <c r="A180" s="35"/>
      <c r="B180" s="36"/>
      <c r="C180" s="241" t="s">
        <v>295</v>
      </c>
      <c r="D180" s="241" t="s">
        <v>146</v>
      </c>
      <c r="E180" s="242" t="s">
        <v>1108</v>
      </c>
      <c r="F180" s="243" t="s">
        <v>1109</v>
      </c>
      <c r="G180" s="244" t="s">
        <v>1</v>
      </c>
      <c r="H180" s="245">
        <v>1</v>
      </c>
      <c r="I180" s="246"/>
      <c r="J180" s="247">
        <f>ROUND(I180*H180,2)</f>
        <v>0</v>
      </c>
      <c r="K180" s="248"/>
      <c r="L180" s="41"/>
      <c r="M180" s="249" t="s">
        <v>1</v>
      </c>
      <c r="N180" s="250" t="s">
        <v>44</v>
      </c>
      <c r="O180" s="88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3" t="s">
        <v>150</v>
      </c>
      <c r="AT180" s="253" t="s">
        <v>146</v>
      </c>
      <c r="AU180" s="253" t="s">
        <v>86</v>
      </c>
      <c r="AY180" s="14" t="s">
        <v>144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4" t="s">
        <v>94</v>
      </c>
      <c r="BK180" s="254">
        <f>ROUND(I180*H180,2)</f>
        <v>0</v>
      </c>
      <c r="BL180" s="14" t="s">
        <v>150</v>
      </c>
      <c r="BM180" s="253" t="s">
        <v>636</v>
      </c>
    </row>
    <row r="181" s="2" customFormat="1" ht="21.75" customHeight="1">
      <c r="A181" s="35"/>
      <c r="B181" s="36"/>
      <c r="C181" s="241" t="s">
        <v>299</v>
      </c>
      <c r="D181" s="241" t="s">
        <v>146</v>
      </c>
      <c r="E181" s="242" t="s">
        <v>1110</v>
      </c>
      <c r="F181" s="243" t="s">
        <v>1111</v>
      </c>
      <c r="G181" s="244" t="s">
        <v>1</v>
      </c>
      <c r="H181" s="245">
        <v>1</v>
      </c>
      <c r="I181" s="246"/>
      <c r="J181" s="247">
        <f>ROUND(I181*H181,2)</f>
        <v>0</v>
      </c>
      <c r="K181" s="248"/>
      <c r="L181" s="41"/>
      <c r="M181" s="249" t="s">
        <v>1</v>
      </c>
      <c r="N181" s="250" t="s">
        <v>44</v>
      </c>
      <c r="O181" s="88"/>
      <c r="P181" s="251">
        <f>O181*H181</f>
        <v>0</v>
      </c>
      <c r="Q181" s="251">
        <v>0</v>
      </c>
      <c r="R181" s="251">
        <f>Q181*H181</f>
        <v>0</v>
      </c>
      <c r="S181" s="251">
        <v>0</v>
      </c>
      <c r="T181" s="25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3" t="s">
        <v>150</v>
      </c>
      <c r="AT181" s="253" t="s">
        <v>146</v>
      </c>
      <c r="AU181" s="253" t="s">
        <v>86</v>
      </c>
      <c r="AY181" s="14" t="s">
        <v>144</v>
      </c>
      <c r="BE181" s="254">
        <f>IF(N181="základní",J181,0)</f>
        <v>0</v>
      </c>
      <c r="BF181" s="254">
        <f>IF(N181="snížená",J181,0)</f>
        <v>0</v>
      </c>
      <c r="BG181" s="254">
        <f>IF(N181="zákl. přenesená",J181,0)</f>
        <v>0</v>
      </c>
      <c r="BH181" s="254">
        <f>IF(N181="sníž. přenesená",J181,0)</f>
        <v>0</v>
      </c>
      <c r="BI181" s="254">
        <f>IF(N181="nulová",J181,0)</f>
        <v>0</v>
      </c>
      <c r="BJ181" s="14" t="s">
        <v>94</v>
      </c>
      <c r="BK181" s="254">
        <f>ROUND(I181*H181,2)</f>
        <v>0</v>
      </c>
      <c r="BL181" s="14" t="s">
        <v>150</v>
      </c>
      <c r="BM181" s="253" t="s">
        <v>646</v>
      </c>
    </row>
    <row r="182" s="2" customFormat="1" ht="21.75" customHeight="1">
      <c r="A182" s="35"/>
      <c r="B182" s="36"/>
      <c r="C182" s="241" t="s">
        <v>305</v>
      </c>
      <c r="D182" s="241" t="s">
        <v>146</v>
      </c>
      <c r="E182" s="242" t="s">
        <v>1112</v>
      </c>
      <c r="F182" s="243" t="s">
        <v>1113</v>
      </c>
      <c r="G182" s="244" t="s">
        <v>1</v>
      </c>
      <c r="H182" s="245">
        <v>1</v>
      </c>
      <c r="I182" s="246"/>
      <c r="J182" s="247">
        <f>ROUND(I182*H182,2)</f>
        <v>0</v>
      </c>
      <c r="K182" s="248"/>
      <c r="L182" s="41"/>
      <c r="M182" s="249" t="s">
        <v>1</v>
      </c>
      <c r="N182" s="250" t="s">
        <v>44</v>
      </c>
      <c r="O182" s="88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3" t="s">
        <v>150</v>
      </c>
      <c r="AT182" s="253" t="s">
        <v>146</v>
      </c>
      <c r="AU182" s="253" t="s">
        <v>86</v>
      </c>
      <c r="AY182" s="14" t="s">
        <v>144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4" t="s">
        <v>94</v>
      </c>
      <c r="BK182" s="254">
        <f>ROUND(I182*H182,2)</f>
        <v>0</v>
      </c>
      <c r="BL182" s="14" t="s">
        <v>150</v>
      </c>
      <c r="BM182" s="253" t="s">
        <v>654</v>
      </c>
    </row>
    <row r="183" s="2" customFormat="1" ht="16.5" customHeight="1">
      <c r="A183" s="35"/>
      <c r="B183" s="36"/>
      <c r="C183" s="241" t="s">
        <v>309</v>
      </c>
      <c r="D183" s="241" t="s">
        <v>146</v>
      </c>
      <c r="E183" s="242" t="s">
        <v>1114</v>
      </c>
      <c r="F183" s="243" t="s">
        <v>1115</v>
      </c>
      <c r="G183" s="244" t="s">
        <v>1</v>
      </c>
      <c r="H183" s="245">
        <v>0</v>
      </c>
      <c r="I183" s="246"/>
      <c r="J183" s="247">
        <f>ROUND(I183*H183,2)</f>
        <v>0</v>
      </c>
      <c r="K183" s="248"/>
      <c r="L183" s="41"/>
      <c r="M183" s="249" t="s">
        <v>1</v>
      </c>
      <c r="N183" s="250" t="s">
        <v>44</v>
      </c>
      <c r="O183" s="88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3" t="s">
        <v>150</v>
      </c>
      <c r="AT183" s="253" t="s">
        <v>146</v>
      </c>
      <c r="AU183" s="253" t="s">
        <v>86</v>
      </c>
      <c r="AY183" s="14" t="s">
        <v>144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4" t="s">
        <v>94</v>
      </c>
      <c r="BK183" s="254">
        <f>ROUND(I183*H183,2)</f>
        <v>0</v>
      </c>
      <c r="BL183" s="14" t="s">
        <v>150</v>
      </c>
      <c r="BM183" s="253" t="s">
        <v>662</v>
      </c>
    </row>
    <row r="184" s="2" customFormat="1" ht="21.75" customHeight="1">
      <c r="A184" s="35"/>
      <c r="B184" s="36"/>
      <c r="C184" s="241" t="s">
        <v>313</v>
      </c>
      <c r="D184" s="241" t="s">
        <v>146</v>
      </c>
      <c r="E184" s="242" t="s">
        <v>1116</v>
      </c>
      <c r="F184" s="243" t="s">
        <v>1117</v>
      </c>
      <c r="G184" s="244" t="s">
        <v>1</v>
      </c>
      <c r="H184" s="245">
        <v>0</v>
      </c>
      <c r="I184" s="246"/>
      <c r="J184" s="247">
        <f>ROUND(I184*H184,2)</f>
        <v>0</v>
      </c>
      <c r="K184" s="248"/>
      <c r="L184" s="41"/>
      <c r="M184" s="249" t="s">
        <v>1</v>
      </c>
      <c r="N184" s="250" t="s">
        <v>44</v>
      </c>
      <c r="O184" s="88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3" t="s">
        <v>150</v>
      </c>
      <c r="AT184" s="253" t="s">
        <v>146</v>
      </c>
      <c r="AU184" s="253" t="s">
        <v>86</v>
      </c>
      <c r="AY184" s="14" t="s">
        <v>144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4" t="s">
        <v>94</v>
      </c>
      <c r="BK184" s="254">
        <f>ROUND(I184*H184,2)</f>
        <v>0</v>
      </c>
      <c r="BL184" s="14" t="s">
        <v>150</v>
      </c>
      <c r="BM184" s="253" t="s">
        <v>670</v>
      </c>
    </row>
    <row r="185" s="2" customFormat="1" ht="16.5" customHeight="1">
      <c r="A185" s="35"/>
      <c r="B185" s="36"/>
      <c r="C185" s="241" t="s">
        <v>317</v>
      </c>
      <c r="D185" s="241" t="s">
        <v>146</v>
      </c>
      <c r="E185" s="242" t="s">
        <v>1118</v>
      </c>
      <c r="F185" s="243" t="s">
        <v>1119</v>
      </c>
      <c r="G185" s="244" t="s">
        <v>1</v>
      </c>
      <c r="H185" s="245">
        <v>1</v>
      </c>
      <c r="I185" s="246"/>
      <c r="J185" s="247">
        <f>ROUND(I185*H185,2)</f>
        <v>0</v>
      </c>
      <c r="K185" s="248"/>
      <c r="L185" s="41"/>
      <c r="M185" s="249" t="s">
        <v>1</v>
      </c>
      <c r="N185" s="250" t="s">
        <v>44</v>
      </c>
      <c r="O185" s="88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3" t="s">
        <v>150</v>
      </c>
      <c r="AT185" s="253" t="s">
        <v>146</v>
      </c>
      <c r="AU185" s="253" t="s">
        <v>86</v>
      </c>
      <c r="AY185" s="14" t="s">
        <v>144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4" t="s">
        <v>94</v>
      </c>
      <c r="BK185" s="254">
        <f>ROUND(I185*H185,2)</f>
        <v>0</v>
      </c>
      <c r="BL185" s="14" t="s">
        <v>150</v>
      </c>
      <c r="BM185" s="253" t="s">
        <v>678</v>
      </c>
    </row>
    <row r="186" s="2" customFormat="1" ht="16.5" customHeight="1">
      <c r="A186" s="35"/>
      <c r="B186" s="36"/>
      <c r="C186" s="241" t="s">
        <v>321</v>
      </c>
      <c r="D186" s="241" t="s">
        <v>146</v>
      </c>
      <c r="E186" s="242" t="s">
        <v>1120</v>
      </c>
      <c r="F186" s="243" t="s">
        <v>1121</v>
      </c>
      <c r="G186" s="244" t="s">
        <v>1</v>
      </c>
      <c r="H186" s="245">
        <v>1</v>
      </c>
      <c r="I186" s="246"/>
      <c r="J186" s="247">
        <f>ROUND(I186*H186,2)</f>
        <v>0</v>
      </c>
      <c r="K186" s="248"/>
      <c r="L186" s="41"/>
      <c r="M186" s="249" t="s">
        <v>1</v>
      </c>
      <c r="N186" s="250" t="s">
        <v>44</v>
      </c>
      <c r="O186" s="88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3" t="s">
        <v>150</v>
      </c>
      <c r="AT186" s="253" t="s">
        <v>146</v>
      </c>
      <c r="AU186" s="253" t="s">
        <v>86</v>
      </c>
      <c r="AY186" s="14" t="s">
        <v>144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4" t="s">
        <v>94</v>
      </c>
      <c r="BK186" s="254">
        <f>ROUND(I186*H186,2)</f>
        <v>0</v>
      </c>
      <c r="BL186" s="14" t="s">
        <v>150</v>
      </c>
      <c r="BM186" s="253" t="s">
        <v>686</v>
      </c>
    </row>
    <row r="187" s="12" customFormat="1" ht="25.92" customHeight="1">
      <c r="A187" s="12"/>
      <c r="B187" s="225"/>
      <c r="C187" s="226"/>
      <c r="D187" s="227" t="s">
        <v>77</v>
      </c>
      <c r="E187" s="228" t="s">
        <v>1122</v>
      </c>
      <c r="F187" s="228" t="s">
        <v>1123</v>
      </c>
      <c r="G187" s="226"/>
      <c r="H187" s="226"/>
      <c r="I187" s="229"/>
      <c r="J187" s="230">
        <f>BK187</f>
        <v>0</v>
      </c>
      <c r="K187" s="226"/>
      <c r="L187" s="231"/>
      <c r="M187" s="232"/>
      <c r="N187" s="233"/>
      <c r="O187" s="233"/>
      <c r="P187" s="234">
        <f>P188</f>
        <v>0</v>
      </c>
      <c r="Q187" s="233"/>
      <c r="R187" s="234">
        <f>R188</f>
        <v>0</v>
      </c>
      <c r="S187" s="233"/>
      <c r="T187" s="235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6" t="s">
        <v>86</v>
      </c>
      <c r="AT187" s="237" t="s">
        <v>77</v>
      </c>
      <c r="AU187" s="237" t="s">
        <v>78</v>
      </c>
      <c r="AY187" s="236" t="s">
        <v>144</v>
      </c>
      <c r="BK187" s="238">
        <f>BK188</f>
        <v>0</v>
      </c>
    </row>
    <row r="188" s="2" customFormat="1" ht="44.25" customHeight="1">
      <c r="A188" s="35"/>
      <c r="B188" s="36"/>
      <c r="C188" s="241" t="s">
        <v>325</v>
      </c>
      <c r="D188" s="241" t="s">
        <v>146</v>
      </c>
      <c r="E188" s="242" t="s">
        <v>1124</v>
      </c>
      <c r="F188" s="243" t="s">
        <v>1125</v>
      </c>
      <c r="G188" s="244" t="s">
        <v>1</v>
      </c>
      <c r="H188" s="245">
        <v>1</v>
      </c>
      <c r="I188" s="246"/>
      <c r="J188" s="247">
        <f>ROUND(I188*H188,2)</f>
        <v>0</v>
      </c>
      <c r="K188" s="248"/>
      <c r="L188" s="41"/>
      <c r="M188" s="249" t="s">
        <v>1</v>
      </c>
      <c r="N188" s="250" t="s">
        <v>44</v>
      </c>
      <c r="O188" s="88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3" t="s">
        <v>150</v>
      </c>
      <c r="AT188" s="253" t="s">
        <v>146</v>
      </c>
      <c r="AU188" s="253" t="s">
        <v>86</v>
      </c>
      <c r="AY188" s="14" t="s">
        <v>144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4" t="s">
        <v>94</v>
      </c>
      <c r="BK188" s="254">
        <f>ROUND(I188*H188,2)</f>
        <v>0</v>
      </c>
      <c r="BL188" s="14" t="s">
        <v>150</v>
      </c>
      <c r="BM188" s="253" t="s">
        <v>696</v>
      </c>
    </row>
    <row r="189" s="12" customFormat="1" ht="25.92" customHeight="1">
      <c r="A189" s="12"/>
      <c r="B189" s="225"/>
      <c r="C189" s="226"/>
      <c r="D189" s="227" t="s">
        <v>77</v>
      </c>
      <c r="E189" s="228" t="s">
        <v>1126</v>
      </c>
      <c r="F189" s="228" t="s">
        <v>1127</v>
      </c>
      <c r="G189" s="226"/>
      <c r="H189" s="226"/>
      <c r="I189" s="229"/>
      <c r="J189" s="230">
        <f>BK189</f>
        <v>0</v>
      </c>
      <c r="K189" s="226"/>
      <c r="L189" s="231"/>
      <c r="M189" s="232"/>
      <c r="N189" s="233"/>
      <c r="O189" s="233"/>
      <c r="P189" s="234">
        <f>SUM(P190:P191)</f>
        <v>0</v>
      </c>
      <c r="Q189" s="233"/>
      <c r="R189" s="234">
        <f>SUM(R190:R191)</f>
        <v>0</v>
      </c>
      <c r="S189" s="233"/>
      <c r="T189" s="235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6" t="s">
        <v>86</v>
      </c>
      <c r="AT189" s="237" t="s">
        <v>77</v>
      </c>
      <c r="AU189" s="237" t="s">
        <v>78</v>
      </c>
      <c r="AY189" s="236" t="s">
        <v>144</v>
      </c>
      <c r="BK189" s="238">
        <f>SUM(BK190:BK191)</f>
        <v>0</v>
      </c>
    </row>
    <row r="190" s="2" customFormat="1" ht="16.5" customHeight="1">
      <c r="A190" s="35"/>
      <c r="B190" s="36"/>
      <c r="C190" s="241" t="s">
        <v>329</v>
      </c>
      <c r="D190" s="241" t="s">
        <v>146</v>
      </c>
      <c r="E190" s="242" t="s">
        <v>1128</v>
      </c>
      <c r="F190" s="243" t="s">
        <v>1129</v>
      </c>
      <c r="G190" s="244" t="s">
        <v>1</v>
      </c>
      <c r="H190" s="245">
        <v>1</v>
      </c>
      <c r="I190" s="246"/>
      <c r="J190" s="247">
        <f>ROUND(I190*H190,2)</f>
        <v>0</v>
      </c>
      <c r="K190" s="248"/>
      <c r="L190" s="41"/>
      <c r="M190" s="249" t="s">
        <v>1</v>
      </c>
      <c r="N190" s="250" t="s">
        <v>44</v>
      </c>
      <c r="O190" s="88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3" t="s">
        <v>150</v>
      </c>
      <c r="AT190" s="253" t="s">
        <v>146</v>
      </c>
      <c r="AU190" s="253" t="s">
        <v>86</v>
      </c>
      <c r="AY190" s="14" t="s">
        <v>144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4" t="s">
        <v>94</v>
      </c>
      <c r="BK190" s="254">
        <f>ROUND(I190*H190,2)</f>
        <v>0</v>
      </c>
      <c r="BL190" s="14" t="s">
        <v>150</v>
      </c>
      <c r="BM190" s="253" t="s">
        <v>704</v>
      </c>
    </row>
    <row r="191" s="2" customFormat="1" ht="16.5" customHeight="1">
      <c r="A191" s="35"/>
      <c r="B191" s="36"/>
      <c r="C191" s="241" t="s">
        <v>333</v>
      </c>
      <c r="D191" s="241" t="s">
        <v>146</v>
      </c>
      <c r="E191" s="242" t="s">
        <v>866</v>
      </c>
      <c r="F191" s="243" t="s">
        <v>1130</v>
      </c>
      <c r="G191" s="244" t="s">
        <v>1</v>
      </c>
      <c r="H191" s="245">
        <v>1</v>
      </c>
      <c r="I191" s="246"/>
      <c r="J191" s="247">
        <f>ROUND(I191*H191,2)</f>
        <v>0</v>
      </c>
      <c r="K191" s="248"/>
      <c r="L191" s="41"/>
      <c r="M191" s="249" t="s">
        <v>1</v>
      </c>
      <c r="N191" s="250" t="s">
        <v>44</v>
      </c>
      <c r="O191" s="88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3" t="s">
        <v>150</v>
      </c>
      <c r="AT191" s="253" t="s">
        <v>146</v>
      </c>
      <c r="AU191" s="253" t="s">
        <v>86</v>
      </c>
      <c r="AY191" s="14" t="s">
        <v>144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4" t="s">
        <v>94</v>
      </c>
      <c r="BK191" s="254">
        <f>ROUND(I191*H191,2)</f>
        <v>0</v>
      </c>
      <c r="BL191" s="14" t="s">
        <v>150</v>
      </c>
      <c r="BM191" s="253" t="s">
        <v>712</v>
      </c>
    </row>
    <row r="192" s="12" customFormat="1" ht="25.92" customHeight="1">
      <c r="A192" s="12"/>
      <c r="B192" s="225"/>
      <c r="C192" s="226"/>
      <c r="D192" s="227" t="s">
        <v>77</v>
      </c>
      <c r="E192" s="228" t="s">
        <v>1131</v>
      </c>
      <c r="F192" s="228" t="s">
        <v>1132</v>
      </c>
      <c r="G192" s="226"/>
      <c r="H192" s="226"/>
      <c r="I192" s="229"/>
      <c r="J192" s="230">
        <f>BK192</f>
        <v>0</v>
      </c>
      <c r="K192" s="226"/>
      <c r="L192" s="231"/>
      <c r="M192" s="232"/>
      <c r="N192" s="233"/>
      <c r="O192" s="233"/>
      <c r="P192" s="234">
        <f>P193</f>
        <v>0</v>
      </c>
      <c r="Q192" s="233"/>
      <c r="R192" s="234">
        <f>R193</f>
        <v>0</v>
      </c>
      <c r="S192" s="233"/>
      <c r="T192" s="235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6" t="s">
        <v>86</v>
      </c>
      <c r="AT192" s="237" t="s">
        <v>77</v>
      </c>
      <c r="AU192" s="237" t="s">
        <v>78</v>
      </c>
      <c r="AY192" s="236" t="s">
        <v>144</v>
      </c>
      <c r="BK192" s="238">
        <f>BK193</f>
        <v>0</v>
      </c>
    </row>
    <row r="193" s="2" customFormat="1" ht="16.5" customHeight="1">
      <c r="A193" s="35"/>
      <c r="B193" s="36"/>
      <c r="C193" s="241" t="s">
        <v>339</v>
      </c>
      <c r="D193" s="241" t="s">
        <v>146</v>
      </c>
      <c r="E193" s="242" t="s">
        <v>1133</v>
      </c>
      <c r="F193" s="243" t="s">
        <v>1134</v>
      </c>
      <c r="G193" s="244" t="s">
        <v>1</v>
      </c>
      <c r="H193" s="245">
        <v>1</v>
      </c>
      <c r="I193" s="246"/>
      <c r="J193" s="247">
        <f>ROUND(I193*H193,2)</f>
        <v>0</v>
      </c>
      <c r="K193" s="248"/>
      <c r="L193" s="41"/>
      <c r="M193" s="249" t="s">
        <v>1</v>
      </c>
      <c r="N193" s="250" t="s">
        <v>44</v>
      </c>
      <c r="O193" s="88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3" t="s">
        <v>150</v>
      </c>
      <c r="AT193" s="253" t="s">
        <v>146</v>
      </c>
      <c r="AU193" s="253" t="s">
        <v>86</v>
      </c>
      <c r="AY193" s="14" t="s">
        <v>144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4" t="s">
        <v>94</v>
      </c>
      <c r="BK193" s="254">
        <f>ROUND(I193*H193,2)</f>
        <v>0</v>
      </c>
      <c r="BL193" s="14" t="s">
        <v>150</v>
      </c>
      <c r="BM193" s="253" t="s">
        <v>720</v>
      </c>
    </row>
    <row r="194" s="12" customFormat="1" ht="25.92" customHeight="1">
      <c r="A194" s="12"/>
      <c r="B194" s="225"/>
      <c r="C194" s="226"/>
      <c r="D194" s="227" t="s">
        <v>77</v>
      </c>
      <c r="E194" s="228" t="s">
        <v>1135</v>
      </c>
      <c r="F194" s="228" t="s">
        <v>1136</v>
      </c>
      <c r="G194" s="226"/>
      <c r="H194" s="226"/>
      <c r="I194" s="229"/>
      <c r="J194" s="230">
        <f>BK194</f>
        <v>0</v>
      </c>
      <c r="K194" s="226"/>
      <c r="L194" s="231"/>
      <c r="M194" s="232"/>
      <c r="N194" s="233"/>
      <c r="O194" s="233"/>
      <c r="P194" s="234">
        <f>SUM(P195:P212)</f>
        <v>0</v>
      </c>
      <c r="Q194" s="233"/>
      <c r="R194" s="234">
        <f>SUM(R195:R212)</f>
        <v>0</v>
      </c>
      <c r="S194" s="233"/>
      <c r="T194" s="235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6" t="s">
        <v>86</v>
      </c>
      <c r="AT194" s="237" t="s">
        <v>77</v>
      </c>
      <c r="AU194" s="237" t="s">
        <v>78</v>
      </c>
      <c r="AY194" s="236" t="s">
        <v>144</v>
      </c>
      <c r="BK194" s="238">
        <f>SUM(BK195:BK212)</f>
        <v>0</v>
      </c>
    </row>
    <row r="195" s="2" customFormat="1" ht="16.5" customHeight="1">
      <c r="A195" s="35"/>
      <c r="B195" s="36"/>
      <c r="C195" s="255" t="s">
        <v>343</v>
      </c>
      <c r="D195" s="255" t="s">
        <v>184</v>
      </c>
      <c r="E195" s="256" t="s">
        <v>204</v>
      </c>
      <c r="F195" s="257" t="s">
        <v>1137</v>
      </c>
      <c r="G195" s="258" t="s">
        <v>1</v>
      </c>
      <c r="H195" s="259">
        <v>292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44</v>
      </c>
      <c r="O195" s="88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3" t="s">
        <v>178</v>
      </c>
      <c r="AT195" s="253" t="s">
        <v>184</v>
      </c>
      <c r="AU195" s="253" t="s">
        <v>86</v>
      </c>
      <c r="AY195" s="14" t="s">
        <v>144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4" t="s">
        <v>94</v>
      </c>
      <c r="BK195" s="254">
        <f>ROUND(I195*H195,2)</f>
        <v>0</v>
      </c>
      <c r="BL195" s="14" t="s">
        <v>150</v>
      </c>
      <c r="BM195" s="253" t="s">
        <v>728</v>
      </c>
    </row>
    <row r="196" s="2" customFormat="1" ht="16.5" customHeight="1">
      <c r="A196" s="35"/>
      <c r="B196" s="36"/>
      <c r="C196" s="255" t="s">
        <v>347</v>
      </c>
      <c r="D196" s="255" t="s">
        <v>184</v>
      </c>
      <c r="E196" s="256" t="s">
        <v>1138</v>
      </c>
      <c r="F196" s="257" t="s">
        <v>1139</v>
      </c>
      <c r="G196" s="258" t="s">
        <v>1</v>
      </c>
      <c r="H196" s="259">
        <v>72</v>
      </c>
      <c r="I196" s="260"/>
      <c r="J196" s="261">
        <f>ROUND(I196*H196,2)</f>
        <v>0</v>
      </c>
      <c r="K196" s="262"/>
      <c r="L196" s="263"/>
      <c r="M196" s="264" t="s">
        <v>1</v>
      </c>
      <c r="N196" s="265" t="s">
        <v>44</v>
      </c>
      <c r="O196" s="88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3" t="s">
        <v>178</v>
      </c>
      <c r="AT196" s="253" t="s">
        <v>184</v>
      </c>
      <c r="AU196" s="253" t="s">
        <v>86</v>
      </c>
      <c r="AY196" s="14" t="s">
        <v>144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4" t="s">
        <v>94</v>
      </c>
      <c r="BK196" s="254">
        <f>ROUND(I196*H196,2)</f>
        <v>0</v>
      </c>
      <c r="BL196" s="14" t="s">
        <v>150</v>
      </c>
      <c r="BM196" s="253" t="s">
        <v>736</v>
      </c>
    </row>
    <row r="197" s="2" customFormat="1" ht="16.5" customHeight="1">
      <c r="A197" s="35"/>
      <c r="B197" s="36"/>
      <c r="C197" s="255" t="s">
        <v>351</v>
      </c>
      <c r="D197" s="255" t="s">
        <v>184</v>
      </c>
      <c r="E197" s="256" t="s">
        <v>1140</v>
      </c>
      <c r="F197" s="257" t="s">
        <v>1141</v>
      </c>
      <c r="G197" s="258" t="s">
        <v>1</v>
      </c>
      <c r="H197" s="259">
        <v>9</v>
      </c>
      <c r="I197" s="260"/>
      <c r="J197" s="261">
        <f>ROUND(I197*H197,2)</f>
        <v>0</v>
      </c>
      <c r="K197" s="262"/>
      <c r="L197" s="263"/>
      <c r="M197" s="264" t="s">
        <v>1</v>
      </c>
      <c r="N197" s="265" t="s">
        <v>44</v>
      </c>
      <c r="O197" s="88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3" t="s">
        <v>178</v>
      </c>
      <c r="AT197" s="253" t="s">
        <v>184</v>
      </c>
      <c r="AU197" s="253" t="s">
        <v>86</v>
      </c>
      <c r="AY197" s="14" t="s">
        <v>144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4" t="s">
        <v>94</v>
      </c>
      <c r="BK197" s="254">
        <f>ROUND(I197*H197,2)</f>
        <v>0</v>
      </c>
      <c r="BL197" s="14" t="s">
        <v>150</v>
      </c>
      <c r="BM197" s="253" t="s">
        <v>744</v>
      </c>
    </row>
    <row r="198" s="2" customFormat="1" ht="16.5" customHeight="1">
      <c r="A198" s="35"/>
      <c r="B198" s="36"/>
      <c r="C198" s="255" t="s">
        <v>357</v>
      </c>
      <c r="D198" s="255" t="s">
        <v>184</v>
      </c>
      <c r="E198" s="256" t="s">
        <v>1142</v>
      </c>
      <c r="F198" s="257" t="s">
        <v>1143</v>
      </c>
      <c r="G198" s="258" t="s">
        <v>1</v>
      </c>
      <c r="H198" s="259">
        <v>72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44</v>
      </c>
      <c r="O198" s="88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3" t="s">
        <v>178</v>
      </c>
      <c r="AT198" s="253" t="s">
        <v>184</v>
      </c>
      <c r="AU198" s="253" t="s">
        <v>86</v>
      </c>
      <c r="AY198" s="14" t="s">
        <v>144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4" t="s">
        <v>94</v>
      </c>
      <c r="BK198" s="254">
        <f>ROUND(I198*H198,2)</f>
        <v>0</v>
      </c>
      <c r="BL198" s="14" t="s">
        <v>150</v>
      </c>
      <c r="BM198" s="253" t="s">
        <v>752</v>
      </c>
    </row>
    <row r="199" s="2" customFormat="1" ht="16.5" customHeight="1">
      <c r="A199" s="35"/>
      <c r="B199" s="36"/>
      <c r="C199" s="255" t="s">
        <v>361</v>
      </c>
      <c r="D199" s="255" t="s">
        <v>184</v>
      </c>
      <c r="E199" s="256" t="s">
        <v>1144</v>
      </c>
      <c r="F199" s="257" t="s">
        <v>1145</v>
      </c>
      <c r="G199" s="258" t="s">
        <v>1</v>
      </c>
      <c r="H199" s="259">
        <v>11</v>
      </c>
      <c r="I199" s="260"/>
      <c r="J199" s="261">
        <f>ROUND(I199*H199,2)</f>
        <v>0</v>
      </c>
      <c r="K199" s="262"/>
      <c r="L199" s="263"/>
      <c r="M199" s="264" t="s">
        <v>1</v>
      </c>
      <c r="N199" s="265" t="s">
        <v>44</v>
      </c>
      <c r="O199" s="88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3" t="s">
        <v>178</v>
      </c>
      <c r="AT199" s="253" t="s">
        <v>184</v>
      </c>
      <c r="AU199" s="253" t="s">
        <v>86</v>
      </c>
      <c r="AY199" s="14" t="s">
        <v>144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4" t="s">
        <v>94</v>
      </c>
      <c r="BK199" s="254">
        <f>ROUND(I199*H199,2)</f>
        <v>0</v>
      </c>
      <c r="BL199" s="14" t="s">
        <v>150</v>
      </c>
      <c r="BM199" s="253" t="s">
        <v>762</v>
      </c>
    </row>
    <row r="200" s="2" customFormat="1" ht="16.5" customHeight="1">
      <c r="A200" s="35"/>
      <c r="B200" s="36"/>
      <c r="C200" s="255" t="s">
        <v>365</v>
      </c>
      <c r="D200" s="255" t="s">
        <v>184</v>
      </c>
      <c r="E200" s="256" t="s">
        <v>1146</v>
      </c>
      <c r="F200" s="257" t="s">
        <v>1147</v>
      </c>
      <c r="G200" s="258" t="s">
        <v>1</v>
      </c>
      <c r="H200" s="259">
        <v>30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44</v>
      </c>
      <c r="O200" s="88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3" t="s">
        <v>178</v>
      </c>
      <c r="AT200" s="253" t="s">
        <v>184</v>
      </c>
      <c r="AU200" s="253" t="s">
        <v>86</v>
      </c>
      <c r="AY200" s="14" t="s">
        <v>144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4" t="s">
        <v>94</v>
      </c>
      <c r="BK200" s="254">
        <f>ROUND(I200*H200,2)</f>
        <v>0</v>
      </c>
      <c r="BL200" s="14" t="s">
        <v>150</v>
      </c>
      <c r="BM200" s="253" t="s">
        <v>770</v>
      </c>
    </row>
    <row r="201" s="2" customFormat="1" ht="16.5" customHeight="1">
      <c r="A201" s="35"/>
      <c r="B201" s="36"/>
      <c r="C201" s="255" t="s">
        <v>369</v>
      </c>
      <c r="D201" s="255" t="s">
        <v>184</v>
      </c>
      <c r="E201" s="256" t="s">
        <v>1148</v>
      </c>
      <c r="F201" s="257" t="s">
        <v>1149</v>
      </c>
      <c r="G201" s="258" t="s">
        <v>1</v>
      </c>
      <c r="H201" s="259">
        <v>32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44</v>
      </c>
      <c r="O201" s="88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3" t="s">
        <v>178</v>
      </c>
      <c r="AT201" s="253" t="s">
        <v>184</v>
      </c>
      <c r="AU201" s="253" t="s">
        <v>86</v>
      </c>
      <c r="AY201" s="14" t="s">
        <v>144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4" t="s">
        <v>94</v>
      </c>
      <c r="BK201" s="254">
        <f>ROUND(I201*H201,2)</f>
        <v>0</v>
      </c>
      <c r="BL201" s="14" t="s">
        <v>150</v>
      </c>
      <c r="BM201" s="253" t="s">
        <v>778</v>
      </c>
    </row>
    <row r="202" s="2" customFormat="1" ht="16.5" customHeight="1">
      <c r="A202" s="35"/>
      <c r="B202" s="36"/>
      <c r="C202" s="255" t="s">
        <v>373</v>
      </c>
      <c r="D202" s="255" t="s">
        <v>184</v>
      </c>
      <c r="E202" s="256" t="s">
        <v>1150</v>
      </c>
      <c r="F202" s="257" t="s">
        <v>1151</v>
      </c>
      <c r="G202" s="258" t="s">
        <v>1</v>
      </c>
      <c r="H202" s="259">
        <v>16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44</v>
      </c>
      <c r="O202" s="88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3" t="s">
        <v>178</v>
      </c>
      <c r="AT202" s="253" t="s">
        <v>184</v>
      </c>
      <c r="AU202" s="253" t="s">
        <v>86</v>
      </c>
      <c r="AY202" s="14" t="s">
        <v>144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4" t="s">
        <v>94</v>
      </c>
      <c r="BK202" s="254">
        <f>ROUND(I202*H202,2)</f>
        <v>0</v>
      </c>
      <c r="BL202" s="14" t="s">
        <v>150</v>
      </c>
      <c r="BM202" s="253" t="s">
        <v>786</v>
      </c>
    </row>
    <row r="203" s="2" customFormat="1" ht="16.5" customHeight="1">
      <c r="A203" s="35"/>
      <c r="B203" s="36"/>
      <c r="C203" s="255" t="s">
        <v>379</v>
      </c>
      <c r="D203" s="255" t="s">
        <v>184</v>
      </c>
      <c r="E203" s="256" t="s">
        <v>1152</v>
      </c>
      <c r="F203" s="257" t="s">
        <v>1153</v>
      </c>
      <c r="G203" s="258" t="s">
        <v>1</v>
      </c>
      <c r="H203" s="259">
        <v>6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44</v>
      </c>
      <c r="O203" s="88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3" t="s">
        <v>178</v>
      </c>
      <c r="AT203" s="253" t="s">
        <v>184</v>
      </c>
      <c r="AU203" s="253" t="s">
        <v>86</v>
      </c>
      <c r="AY203" s="14" t="s">
        <v>144</v>
      </c>
      <c r="BE203" s="254">
        <f>IF(N203="základní",J203,0)</f>
        <v>0</v>
      </c>
      <c r="BF203" s="254">
        <f>IF(N203="snížená",J203,0)</f>
        <v>0</v>
      </c>
      <c r="BG203" s="254">
        <f>IF(N203="zákl. přenesená",J203,0)</f>
        <v>0</v>
      </c>
      <c r="BH203" s="254">
        <f>IF(N203="sníž. přenesená",J203,0)</f>
        <v>0</v>
      </c>
      <c r="BI203" s="254">
        <f>IF(N203="nulová",J203,0)</f>
        <v>0</v>
      </c>
      <c r="BJ203" s="14" t="s">
        <v>94</v>
      </c>
      <c r="BK203" s="254">
        <f>ROUND(I203*H203,2)</f>
        <v>0</v>
      </c>
      <c r="BL203" s="14" t="s">
        <v>150</v>
      </c>
      <c r="BM203" s="253" t="s">
        <v>794</v>
      </c>
    </row>
    <row r="204" s="2" customFormat="1" ht="16.5" customHeight="1">
      <c r="A204" s="35"/>
      <c r="B204" s="36"/>
      <c r="C204" s="255" t="s">
        <v>383</v>
      </c>
      <c r="D204" s="255" t="s">
        <v>184</v>
      </c>
      <c r="E204" s="256" t="s">
        <v>1154</v>
      </c>
      <c r="F204" s="257" t="s">
        <v>1155</v>
      </c>
      <c r="G204" s="258" t="s">
        <v>1</v>
      </c>
      <c r="H204" s="259">
        <v>6</v>
      </c>
      <c r="I204" s="260"/>
      <c r="J204" s="261">
        <f>ROUND(I204*H204,2)</f>
        <v>0</v>
      </c>
      <c r="K204" s="262"/>
      <c r="L204" s="263"/>
      <c r="M204" s="264" t="s">
        <v>1</v>
      </c>
      <c r="N204" s="265" t="s">
        <v>44</v>
      </c>
      <c r="O204" s="88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3" t="s">
        <v>178</v>
      </c>
      <c r="AT204" s="253" t="s">
        <v>184</v>
      </c>
      <c r="AU204" s="253" t="s">
        <v>86</v>
      </c>
      <c r="AY204" s="14" t="s">
        <v>144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4" t="s">
        <v>94</v>
      </c>
      <c r="BK204" s="254">
        <f>ROUND(I204*H204,2)</f>
        <v>0</v>
      </c>
      <c r="BL204" s="14" t="s">
        <v>150</v>
      </c>
      <c r="BM204" s="253" t="s">
        <v>802</v>
      </c>
    </row>
    <row r="205" s="2" customFormat="1" ht="16.5" customHeight="1">
      <c r="A205" s="35"/>
      <c r="B205" s="36"/>
      <c r="C205" s="255" t="s">
        <v>387</v>
      </c>
      <c r="D205" s="255" t="s">
        <v>184</v>
      </c>
      <c r="E205" s="256" t="s">
        <v>1156</v>
      </c>
      <c r="F205" s="257" t="s">
        <v>1157</v>
      </c>
      <c r="G205" s="258" t="s">
        <v>1</v>
      </c>
      <c r="H205" s="259">
        <v>8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44</v>
      </c>
      <c r="O205" s="88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3" t="s">
        <v>178</v>
      </c>
      <c r="AT205" s="253" t="s">
        <v>184</v>
      </c>
      <c r="AU205" s="253" t="s">
        <v>86</v>
      </c>
      <c r="AY205" s="14" t="s">
        <v>144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4" t="s">
        <v>94</v>
      </c>
      <c r="BK205" s="254">
        <f>ROUND(I205*H205,2)</f>
        <v>0</v>
      </c>
      <c r="BL205" s="14" t="s">
        <v>150</v>
      </c>
      <c r="BM205" s="253" t="s">
        <v>810</v>
      </c>
    </row>
    <row r="206" s="2" customFormat="1" ht="16.5" customHeight="1">
      <c r="A206" s="35"/>
      <c r="B206" s="36"/>
      <c r="C206" s="255" t="s">
        <v>391</v>
      </c>
      <c r="D206" s="255" t="s">
        <v>184</v>
      </c>
      <c r="E206" s="256" t="s">
        <v>1158</v>
      </c>
      <c r="F206" s="257" t="s">
        <v>1159</v>
      </c>
      <c r="G206" s="258" t="s">
        <v>1</v>
      </c>
      <c r="H206" s="259">
        <v>30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44</v>
      </c>
      <c r="O206" s="88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3" t="s">
        <v>178</v>
      </c>
      <c r="AT206" s="253" t="s">
        <v>184</v>
      </c>
      <c r="AU206" s="253" t="s">
        <v>86</v>
      </c>
      <c r="AY206" s="14" t="s">
        <v>144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4" t="s">
        <v>94</v>
      </c>
      <c r="BK206" s="254">
        <f>ROUND(I206*H206,2)</f>
        <v>0</v>
      </c>
      <c r="BL206" s="14" t="s">
        <v>150</v>
      </c>
      <c r="BM206" s="253" t="s">
        <v>818</v>
      </c>
    </row>
    <row r="207" s="2" customFormat="1" ht="16.5" customHeight="1">
      <c r="A207" s="35"/>
      <c r="B207" s="36"/>
      <c r="C207" s="255" t="s">
        <v>395</v>
      </c>
      <c r="D207" s="255" t="s">
        <v>184</v>
      </c>
      <c r="E207" s="256" t="s">
        <v>1160</v>
      </c>
      <c r="F207" s="257" t="s">
        <v>1161</v>
      </c>
      <c r="G207" s="258" t="s">
        <v>1</v>
      </c>
      <c r="H207" s="259">
        <v>10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44</v>
      </c>
      <c r="O207" s="88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3" t="s">
        <v>178</v>
      </c>
      <c r="AT207" s="253" t="s">
        <v>184</v>
      </c>
      <c r="AU207" s="253" t="s">
        <v>86</v>
      </c>
      <c r="AY207" s="14" t="s">
        <v>144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4" t="s">
        <v>94</v>
      </c>
      <c r="BK207" s="254">
        <f>ROUND(I207*H207,2)</f>
        <v>0</v>
      </c>
      <c r="BL207" s="14" t="s">
        <v>150</v>
      </c>
      <c r="BM207" s="253" t="s">
        <v>826</v>
      </c>
    </row>
    <row r="208" s="2" customFormat="1" ht="16.5" customHeight="1">
      <c r="A208" s="35"/>
      <c r="B208" s="36"/>
      <c r="C208" s="255" t="s">
        <v>401</v>
      </c>
      <c r="D208" s="255" t="s">
        <v>184</v>
      </c>
      <c r="E208" s="256" t="s">
        <v>1162</v>
      </c>
      <c r="F208" s="257" t="s">
        <v>1163</v>
      </c>
      <c r="G208" s="258" t="s">
        <v>1</v>
      </c>
      <c r="H208" s="259">
        <v>10</v>
      </c>
      <c r="I208" s="260"/>
      <c r="J208" s="261">
        <f>ROUND(I208*H208,2)</f>
        <v>0</v>
      </c>
      <c r="K208" s="262"/>
      <c r="L208" s="263"/>
      <c r="M208" s="264" t="s">
        <v>1</v>
      </c>
      <c r="N208" s="265" t="s">
        <v>44</v>
      </c>
      <c r="O208" s="88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3" t="s">
        <v>178</v>
      </c>
      <c r="AT208" s="253" t="s">
        <v>184</v>
      </c>
      <c r="AU208" s="253" t="s">
        <v>86</v>
      </c>
      <c r="AY208" s="14" t="s">
        <v>144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4" t="s">
        <v>94</v>
      </c>
      <c r="BK208" s="254">
        <f>ROUND(I208*H208,2)</f>
        <v>0</v>
      </c>
      <c r="BL208" s="14" t="s">
        <v>150</v>
      </c>
      <c r="BM208" s="253" t="s">
        <v>834</v>
      </c>
    </row>
    <row r="209" s="2" customFormat="1" ht="16.5" customHeight="1">
      <c r="A209" s="35"/>
      <c r="B209" s="36"/>
      <c r="C209" s="255" t="s">
        <v>405</v>
      </c>
      <c r="D209" s="255" t="s">
        <v>184</v>
      </c>
      <c r="E209" s="256" t="s">
        <v>1164</v>
      </c>
      <c r="F209" s="257" t="s">
        <v>1165</v>
      </c>
      <c r="G209" s="258" t="s">
        <v>1</v>
      </c>
      <c r="H209" s="259">
        <v>20</v>
      </c>
      <c r="I209" s="260"/>
      <c r="J209" s="261">
        <f>ROUND(I209*H209,2)</f>
        <v>0</v>
      </c>
      <c r="K209" s="262"/>
      <c r="L209" s="263"/>
      <c r="M209" s="264" t="s">
        <v>1</v>
      </c>
      <c r="N209" s="265" t="s">
        <v>44</v>
      </c>
      <c r="O209" s="88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3" t="s">
        <v>178</v>
      </c>
      <c r="AT209" s="253" t="s">
        <v>184</v>
      </c>
      <c r="AU209" s="253" t="s">
        <v>86</v>
      </c>
      <c r="AY209" s="14" t="s">
        <v>144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4" t="s">
        <v>94</v>
      </c>
      <c r="BK209" s="254">
        <f>ROUND(I209*H209,2)</f>
        <v>0</v>
      </c>
      <c r="BL209" s="14" t="s">
        <v>150</v>
      </c>
      <c r="BM209" s="253" t="s">
        <v>842</v>
      </c>
    </row>
    <row r="210" s="2" customFormat="1" ht="16.5" customHeight="1">
      <c r="A210" s="35"/>
      <c r="B210" s="36"/>
      <c r="C210" s="255" t="s">
        <v>409</v>
      </c>
      <c r="D210" s="255" t="s">
        <v>184</v>
      </c>
      <c r="E210" s="256" t="s">
        <v>1166</v>
      </c>
      <c r="F210" s="257" t="s">
        <v>1167</v>
      </c>
      <c r="G210" s="258" t="s">
        <v>1</v>
      </c>
      <c r="H210" s="259">
        <v>4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44</v>
      </c>
      <c r="O210" s="88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3" t="s">
        <v>178</v>
      </c>
      <c r="AT210" s="253" t="s">
        <v>184</v>
      </c>
      <c r="AU210" s="253" t="s">
        <v>86</v>
      </c>
      <c r="AY210" s="14" t="s">
        <v>144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4" t="s">
        <v>94</v>
      </c>
      <c r="BK210" s="254">
        <f>ROUND(I210*H210,2)</f>
        <v>0</v>
      </c>
      <c r="BL210" s="14" t="s">
        <v>150</v>
      </c>
      <c r="BM210" s="253" t="s">
        <v>850</v>
      </c>
    </row>
    <row r="211" s="2" customFormat="1" ht="16.5" customHeight="1">
      <c r="A211" s="35"/>
      <c r="B211" s="36"/>
      <c r="C211" s="255" t="s">
        <v>413</v>
      </c>
      <c r="D211" s="255" t="s">
        <v>184</v>
      </c>
      <c r="E211" s="256" t="s">
        <v>1168</v>
      </c>
      <c r="F211" s="257" t="s">
        <v>1169</v>
      </c>
      <c r="G211" s="258" t="s">
        <v>1</v>
      </c>
      <c r="H211" s="259">
        <v>8</v>
      </c>
      <c r="I211" s="260"/>
      <c r="J211" s="261">
        <f>ROUND(I211*H211,2)</f>
        <v>0</v>
      </c>
      <c r="K211" s="262"/>
      <c r="L211" s="263"/>
      <c r="M211" s="264" t="s">
        <v>1</v>
      </c>
      <c r="N211" s="265" t="s">
        <v>44</v>
      </c>
      <c r="O211" s="88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3" t="s">
        <v>178</v>
      </c>
      <c r="AT211" s="253" t="s">
        <v>184</v>
      </c>
      <c r="AU211" s="253" t="s">
        <v>86</v>
      </c>
      <c r="AY211" s="14" t="s">
        <v>144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4" t="s">
        <v>94</v>
      </c>
      <c r="BK211" s="254">
        <f>ROUND(I211*H211,2)</f>
        <v>0</v>
      </c>
      <c r="BL211" s="14" t="s">
        <v>150</v>
      </c>
      <c r="BM211" s="253" t="s">
        <v>858</v>
      </c>
    </row>
    <row r="212" s="2" customFormat="1" ht="16.5" customHeight="1">
      <c r="A212" s="35"/>
      <c r="B212" s="36"/>
      <c r="C212" s="255" t="s">
        <v>419</v>
      </c>
      <c r="D212" s="255" t="s">
        <v>184</v>
      </c>
      <c r="E212" s="256" t="s">
        <v>1170</v>
      </c>
      <c r="F212" s="257" t="s">
        <v>1171</v>
      </c>
      <c r="G212" s="258" t="s">
        <v>1</v>
      </c>
      <c r="H212" s="259">
        <v>1</v>
      </c>
      <c r="I212" s="260"/>
      <c r="J212" s="261">
        <f>ROUND(I212*H212,2)</f>
        <v>0</v>
      </c>
      <c r="K212" s="262"/>
      <c r="L212" s="263"/>
      <c r="M212" s="264" t="s">
        <v>1</v>
      </c>
      <c r="N212" s="265" t="s">
        <v>44</v>
      </c>
      <c r="O212" s="88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3" t="s">
        <v>178</v>
      </c>
      <c r="AT212" s="253" t="s">
        <v>184</v>
      </c>
      <c r="AU212" s="253" t="s">
        <v>86</v>
      </c>
      <c r="AY212" s="14" t="s">
        <v>144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4" t="s">
        <v>94</v>
      </c>
      <c r="BK212" s="254">
        <f>ROUND(I212*H212,2)</f>
        <v>0</v>
      </c>
      <c r="BL212" s="14" t="s">
        <v>150</v>
      </c>
      <c r="BM212" s="253" t="s">
        <v>869</v>
      </c>
    </row>
    <row r="213" s="12" customFormat="1" ht="25.92" customHeight="1">
      <c r="A213" s="12"/>
      <c r="B213" s="225"/>
      <c r="C213" s="226"/>
      <c r="D213" s="227" t="s">
        <v>77</v>
      </c>
      <c r="E213" s="228" t="s">
        <v>1172</v>
      </c>
      <c r="F213" s="228" t="s">
        <v>1173</v>
      </c>
      <c r="G213" s="226"/>
      <c r="H213" s="226"/>
      <c r="I213" s="229"/>
      <c r="J213" s="230">
        <f>BK213</f>
        <v>0</v>
      </c>
      <c r="K213" s="226"/>
      <c r="L213" s="231"/>
      <c r="M213" s="232"/>
      <c r="N213" s="233"/>
      <c r="O213" s="233"/>
      <c r="P213" s="234">
        <f>SUM(P214:P223)</f>
        <v>0</v>
      </c>
      <c r="Q213" s="233"/>
      <c r="R213" s="234">
        <f>SUM(R214:R223)</f>
        <v>0</v>
      </c>
      <c r="S213" s="233"/>
      <c r="T213" s="235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6" t="s">
        <v>86</v>
      </c>
      <c r="AT213" s="237" t="s">
        <v>77</v>
      </c>
      <c r="AU213" s="237" t="s">
        <v>78</v>
      </c>
      <c r="AY213" s="236" t="s">
        <v>144</v>
      </c>
      <c r="BK213" s="238">
        <f>SUM(BK214:BK223)</f>
        <v>0</v>
      </c>
    </row>
    <row r="214" s="2" customFormat="1" ht="16.5" customHeight="1">
      <c r="A214" s="35"/>
      <c r="B214" s="36"/>
      <c r="C214" s="241" t="s">
        <v>423</v>
      </c>
      <c r="D214" s="241" t="s">
        <v>146</v>
      </c>
      <c r="E214" s="242" t="s">
        <v>204</v>
      </c>
      <c r="F214" s="243" t="s">
        <v>1174</v>
      </c>
      <c r="G214" s="244" t="s">
        <v>1</v>
      </c>
      <c r="H214" s="245">
        <v>5</v>
      </c>
      <c r="I214" s="246"/>
      <c r="J214" s="247">
        <f>ROUND(I214*H214,2)</f>
        <v>0</v>
      </c>
      <c r="K214" s="248"/>
      <c r="L214" s="41"/>
      <c r="M214" s="249" t="s">
        <v>1</v>
      </c>
      <c r="N214" s="250" t="s">
        <v>44</v>
      </c>
      <c r="O214" s="88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3" t="s">
        <v>150</v>
      </c>
      <c r="AT214" s="253" t="s">
        <v>146</v>
      </c>
      <c r="AU214" s="253" t="s">
        <v>86</v>
      </c>
      <c r="AY214" s="14" t="s">
        <v>144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4" t="s">
        <v>94</v>
      </c>
      <c r="BK214" s="254">
        <f>ROUND(I214*H214,2)</f>
        <v>0</v>
      </c>
      <c r="BL214" s="14" t="s">
        <v>150</v>
      </c>
      <c r="BM214" s="253" t="s">
        <v>878</v>
      </c>
    </row>
    <row r="215" s="2" customFormat="1" ht="16.5" customHeight="1">
      <c r="A215" s="35"/>
      <c r="B215" s="36"/>
      <c r="C215" s="241" t="s">
        <v>625</v>
      </c>
      <c r="D215" s="241" t="s">
        <v>146</v>
      </c>
      <c r="E215" s="242" t="s">
        <v>1138</v>
      </c>
      <c r="F215" s="243" t="s">
        <v>1175</v>
      </c>
      <c r="G215" s="244" t="s">
        <v>1</v>
      </c>
      <c r="H215" s="245">
        <v>12</v>
      </c>
      <c r="I215" s="246"/>
      <c r="J215" s="247">
        <f>ROUND(I215*H215,2)</f>
        <v>0</v>
      </c>
      <c r="K215" s="248"/>
      <c r="L215" s="41"/>
      <c r="M215" s="249" t="s">
        <v>1</v>
      </c>
      <c r="N215" s="250" t="s">
        <v>44</v>
      </c>
      <c r="O215" s="88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3" t="s">
        <v>150</v>
      </c>
      <c r="AT215" s="253" t="s">
        <v>146</v>
      </c>
      <c r="AU215" s="253" t="s">
        <v>86</v>
      </c>
      <c r="AY215" s="14" t="s">
        <v>144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4" t="s">
        <v>94</v>
      </c>
      <c r="BK215" s="254">
        <f>ROUND(I215*H215,2)</f>
        <v>0</v>
      </c>
      <c r="BL215" s="14" t="s">
        <v>150</v>
      </c>
      <c r="BM215" s="253" t="s">
        <v>886</v>
      </c>
    </row>
    <row r="216" s="2" customFormat="1" ht="16.5" customHeight="1">
      <c r="A216" s="35"/>
      <c r="B216" s="36"/>
      <c r="C216" s="241" t="s">
        <v>583</v>
      </c>
      <c r="D216" s="241" t="s">
        <v>146</v>
      </c>
      <c r="E216" s="242" t="s">
        <v>1140</v>
      </c>
      <c r="F216" s="243" t="s">
        <v>1176</v>
      </c>
      <c r="G216" s="244" t="s">
        <v>1</v>
      </c>
      <c r="H216" s="245">
        <v>6</v>
      </c>
      <c r="I216" s="246"/>
      <c r="J216" s="247">
        <f>ROUND(I216*H216,2)</f>
        <v>0</v>
      </c>
      <c r="K216" s="248"/>
      <c r="L216" s="41"/>
      <c r="M216" s="249" t="s">
        <v>1</v>
      </c>
      <c r="N216" s="250" t="s">
        <v>44</v>
      </c>
      <c r="O216" s="88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3" t="s">
        <v>150</v>
      </c>
      <c r="AT216" s="253" t="s">
        <v>146</v>
      </c>
      <c r="AU216" s="253" t="s">
        <v>86</v>
      </c>
      <c r="AY216" s="14" t="s">
        <v>144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4" t="s">
        <v>94</v>
      </c>
      <c r="BK216" s="254">
        <f>ROUND(I216*H216,2)</f>
        <v>0</v>
      </c>
      <c r="BL216" s="14" t="s">
        <v>150</v>
      </c>
      <c r="BM216" s="253" t="s">
        <v>587</v>
      </c>
    </row>
    <row r="217" s="2" customFormat="1" ht="16.5" customHeight="1">
      <c r="A217" s="35"/>
      <c r="B217" s="36"/>
      <c r="C217" s="241" t="s">
        <v>632</v>
      </c>
      <c r="D217" s="241" t="s">
        <v>146</v>
      </c>
      <c r="E217" s="242" t="s">
        <v>1166</v>
      </c>
      <c r="F217" s="243" t="s">
        <v>1177</v>
      </c>
      <c r="G217" s="244" t="s">
        <v>1</v>
      </c>
      <c r="H217" s="245">
        <v>2</v>
      </c>
      <c r="I217" s="246"/>
      <c r="J217" s="247">
        <f>ROUND(I217*H217,2)</f>
        <v>0</v>
      </c>
      <c r="K217" s="248"/>
      <c r="L217" s="41"/>
      <c r="M217" s="249" t="s">
        <v>1</v>
      </c>
      <c r="N217" s="250" t="s">
        <v>44</v>
      </c>
      <c r="O217" s="88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3" t="s">
        <v>150</v>
      </c>
      <c r="AT217" s="253" t="s">
        <v>146</v>
      </c>
      <c r="AU217" s="253" t="s">
        <v>86</v>
      </c>
      <c r="AY217" s="14" t="s">
        <v>144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4" t="s">
        <v>94</v>
      </c>
      <c r="BK217" s="254">
        <f>ROUND(I217*H217,2)</f>
        <v>0</v>
      </c>
      <c r="BL217" s="14" t="s">
        <v>150</v>
      </c>
      <c r="BM217" s="253" t="s">
        <v>901</v>
      </c>
    </row>
    <row r="218" s="2" customFormat="1" ht="16.5" customHeight="1">
      <c r="A218" s="35"/>
      <c r="B218" s="36"/>
      <c r="C218" s="241" t="s">
        <v>636</v>
      </c>
      <c r="D218" s="241" t="s">
        <v>146</v>
      </c>
      <c r="E218" s="242" t="s">
        <v>1168</v>
      </c>
      <c r="F218" s="243" t="s">
        <v>1178</v>
      </c>
      <c r="G218" s="244" t="s">
        <v>1</v>
      </c>
      <c r="H218" s="245">
        <v>1</v>
      </c>
      <c r="I218" s="246"/>
      <c r="J218" s="247">
        <f>ROUND(I218*H218,2)</f>
        <v>0</v>
      </c>
      <c r="K218" s="248"/>
      <c r="L218" s="41"/>
      <c r="M218" s="249" t="s">
        <v>1</v>
      </c>
      <c r="N218" s="250" t="s">
        <v>44</v>
      </c>
      <c r="O218" s="88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3" t="s">
        <v>150</v>
      </c>
      <c r="AT218" s="253" t="s">
        <v>146</v>
      </c>
      <c r="AU218" s="253" t="s">
        <v>86</v>
      </c>
      <c r="AY218" s="14" t="s">
        <v>144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4" t="s">
        <v>94</v>
      </c>
      <c r="BK218" s="254">
        <f>ROUND(I218*H218,2)</f>
        <v>0</v>
      </c>
      <c r="BL218" s="14" t="s">
        <v>150</v>
      </c>
      <c r="BM218" s="253" t="s">
        <v>909</v>
      </c>
    </row>
    <row r="219" s="2" customFormat="1" ht="16.5" customHeight="1">
      <c r="A219" s="35"/>
      <c r="B219" s="36"/>
      <c r="C219" s="241" t="s">
        <v>640</v>
      </c>
      <c r="D219" s="241" t="s">
        <v>146</v>
      </c>
      <c r="E219" s="242" t="s">
        <v>1179</v>
      </c>
      <c r="F219" s="243" t="s">
        <v>1180</v>
      </c>
      <c r="G219" s="244" t="s">
        <v>1</v>
      </c>
      <c r="H219" s="245">
        <v>2</v>
      </c>
      <c r="I219" s="246"/>
      <c r="J219" s="247">
        <f>ROUND(I219*H219,2)</f>
        <v>0</v>
      </c>
      <c r="K219" s="248"/>
      <c r="L219" s="41"/>
      <c r="M219" s="249" t="s">
        <v>1</v>
      </c>
      <c r="N219" s="250" t="s">
        <v>44</v>
      </c>
      <c r="O219" s="88"/>
      <c r="P219" s="251">
        <f>O219*H219</f>
        <v>0</v>
      </c>
      <c r="Q219" s="251">
        <v>0</v>
      </c>
      <c r="R219" s="251">
        <f>Q219*H219</f>
        <v>0</v>
      </c>
      <c r="S219" s="251">
        <v>0</v>
      </c>
      <c r="T219" s="25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3" t="s">
        <v>150</v>
      </c>
      <c r="AT219" s="253" t="s">
        <v>146</v>
      </c>
      <c r="AU219" s="253" t="s">
        <v>86</v>
      </c>
      <c r="AY219" s="14" t="s">
        <v>144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4" t="s">
        <v>94</v>
      </c>
      <c r="BK219" s="254">
        <f>ROUND(I219*H219,2)</f>
        <v>0</v>
      </c>
      <c r="BL219" s="14" t="s">
        <v>150</v>
      </c>
      <c r="BM219" s="253" t="s">
        <v>1181</v>
      </c>
    </row>
    <row r="220" s="2" customFormat="1" ht="16.5" customHeight="1">
      <c r="A220" s="35"/>
      <c r="B220" s="36"/>
      <c r="C220" s="241" t="s">
        <v>646</v>
      </c>
      <c r="D220" s="241" t="s">
        <v>146</v>
      </c>
      <c r="E220" s="242" t="s">
        <v>1182</v>
      </c>
      <c r="F220" s="243" t="s">
        <v>1183</v>
      </c>
      <c r="G220" s="244" t="s">
        <v>1</v>
      </c>
      <c r="H220" s="245">
        <v>4</v>
      </c>
      <c r="I220" s="246"/>
      <c r="J220" s="247">
        <f>ROUND(I220*H220,2)</f>
        <v>0</v>
      </c>
      <c r="K220" s="248"/>
      <c r="L220" s="41"/>
      <c r="M220" s="249" t="s">
        <v>1</v>
      </c>
      <c r="N220" s="250" t="s">
        <v>44</v>
      </c>
      <c r="O220" s="88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3" t="s">
        <v>150</v>
      </c>
      <c r="AT220" s="253" t="s">
        <v>146</v>
      </c>
      <c r="AU220" s="253" t="s">
        <v>86</v>
      </c>
      <c r="AY220" s="14" t="s">
        <v>144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4" t="s">
        <v>94</v>
      </c>
      <c r="BK220" s="254">
        <f>ROUND(I220*H220,2)</f>
        <v>0</v>
      </c>
      <c r="BL220" s="14" t="s">
        <v>150</v>
      </c>
      <c r="BM220" s="253" t="s">
        <v>1184</v>
      </c>
    </row>
    <row r="221" s="2" customFormat="1" ht="16.5" customHeight="1">
      <c r="A221" s="35"/>
      <c r="B221" s="36"/>
      <c r="C221" s="241" t="s">
        <v>650</v>
      </c>
      <c r="D221" s="241" t="s">
        <v>146</v>
      </c>
      <c r="E221" s="242" t="s">
        <v>1185</v>
      </c>
      <c r="F221" s="243" t="s">
        <v>1186</v>
      </c>
      <c r="G221" s="244" t="s">
        <v>1</v>
      </c>
      <c r="H221" s="245">
        <v>1</v>
      </c>
      <c r="I221" s="246"/>
      <c r="J221" s="247">
        <f>ROUND(I221*H221,2)</f>
        <v>0</v>
      </c>
      <c r="K221" s="248"/>
      <c r="L221" s="41"/>
      <c r="M221" s="249" t="s">
        <v>1</v>
      </c>
      <c r="N221" s="250" t="s">
        <v>44</v>
      </c>
      <c r="O221" s="88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3" t="s">
        <v>150</v>
      </c>
      <c r="AT221" s="253" t="s">
        <v>146</v>
      </c>
      <c r="AU221" s="253" t="s">
        <v>86</v>
      </c>
      <c r="AY221" s="14" t="s">
        <v>144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4" t="s">
        <v>94</v>
      </c>
      <c r="BK221" s="254">
        <f>ROUND(I221*H221,2)</f>
        <v>0</v>
      </c>
      <c r="BL221" s="14" t="s">
        <v>150</v>
      </c>
      <c r="BM221" s="253" t="s">
        <v>1187</v>
      </c>
    </row>
    <row r="222" s="2" customFormat="1" ht="16.5" customHeight="1">
      <c r="A222" s="35"/>
      <c r="B222" s="36"/>
      <c r="C222" s="241" t="s">
        <v>654</v>
      </c>
      <c r="D222" s="241" t="s">
        <v>146</v>
      </c>
      <c r="E222" s="242" t="s">
        <v>1142</v>
      </c>
      <c r="F222" s="243" t="s">
        <v>1188</v>
      </c>
      <c r="G222" s="244" t="s">
        <v>1</v>
      </c>
      <c r="H222" s="245">
        <v>5</v>
      </c>
      <c r="I222" s="246"/>
      <c r="J222" s="247">
        <f>ROUND(I222*H222,2)</f>
        <v>0</v>
      </c>
      <c r="K222" s="248"/>
      <c r="L222" s="41"/>
      <c r="M222" s="249" t="s">
        <v>1</v>
      </c>
      <c r="N222" s="250" t="s">
        <v>44</v>
      </c>
      <c r="O222" s="88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3" t="s">
        <v>150</v>
      </c>
      <c r="AT222" s="253" t="s">
        <v>146</v>
      </c>
      <c r="AU222" s="253" t="s">
        <v>86</v>
      </c>
      <c r="AY222" s="14" t="s">
        <v>144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4" t="s">
        <v>94</v>
      </c>
      <c r="BK222" s="254">
        <f>ROUND(I222*H222,2)</f>
        <v>0</v>
      </c>
      <c r="BL222" s="14" t="s">
        <v>150</v>
      </c>
      <c r="BM222" s="253" t="s">
        <v>1189</v>
      </c>
    </row>
    <row r="223" s="2" customFormat="1" ht="16.5" customHeight="1">
      <c r="A223" s="35"/>
      <c r="B223" s="36"/>
      <c r="C223" s="241" t="s">
        <v>658</v>
      </c>
      <c r="D223" s="241" t="s">
        <v>146</v>
      </c>
      <c r="E223" s="242" t="s">
        <v>1190</v>
      </c>
      <c r="F223" s="243" t="s">
        <v>1191</v>
      </c>
      <c r="G223" s="244" t="s">
        <v>1</v>
      </c>
      <c r="H223" s="245">
        <v>12</v>
      </c>
      <c r="I223" s="246"/>
      <c r="J223" s="247">
        <f>ROUND(I223*H223,2)</f>
        <v>0</v>
      </c>
      <c r="K223" s="248"/>
      <c r="L223" s="41"/>
      <c r="M223" s="249" t="s">
        <v>1</v>
      </c>
      <c r="N223" s="250" t="s">
        <v>44</v>
      </c>
      <c r="O223" s="88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3" t="s">
        <v>150</v>
      </c>
      <c r="AT223" s="253" t="s">
        <v>146</v>
      </c>
      <c r="AU223" s="253" t="s">
        <v>86</v>
      </c>
      <c r="AY223" s="14" t="s">
        <v>144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4" t="s">
        <v>94</v>
      </c>
      <c r="BK223" s="254">
        <f>ROUND(I223*H223,2)</f>
        <v>0</v>
      </c>
      <c r="BL223" s="14" t="s">
        <v>150</v>
      </c>
      <c r="BM223" s="253" t="s">
        <v>1192</v>
      </c>
    </row>
    <row r="224" s="12" customFormat="1" ht="25.92" customHeight="1">
      <c r="A224" s="12"/>
      <c r="B224" s="225"/>
      <c r="C224" s="226"/>
      <c r="D224" s="227" t="s">
        <v>77</v>
      </c>
      <c r="E224" s="228" t="s">
        <v>1193</v>
      </c>
      <c r="F224" s="228" t="s">
        <v>1194</v>
      </c>
      <c r="G224" s="226"/>
      <c r="H224" s="226"/>
      <c r="I224" s="229"/>
      <c r="J224" s="230">
        <f>BK224</f>
        <v>0</v>
      </c>
      <c r="K224" s="226"/>
      <c r="L224" s="231"/>
      <c r="M224" s="232"/>
      <c r="N224" s="233"/>
      <c r="O224" s="233"/>
      <c r="P224" s="234">
        <f>SUM(P225:P228)</f>
        <v>0</v>
      </c>
      <c r="Q224" s="233"/>
      <c r="R224" s="234">
        <f>SUM(R225:R228)</f>
        <v>0</v>
      </c>
      <c r="S224" s="233"/>
      <c r="T224" s="235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6" t="s">
        <v>86</v>
      </c>
      <c r="AT224" s="237" t="s">
        <v>77</v>
      </c>
      <c r="AU224" s="237" t="s">
        <v>78</v>
      </c>
      <c r="AY224" s="236" t="s">
        <v>144</v>
      </c>
      <c r="BK224" s="238">
        <f>SUM(BK225:BK228)</f>
        <v>0</v>
      </c>
    </row>
    <row r="225" s="2" customFormat="1" ht="16.5" customHeight="1">
      <c r="A225" s="35"/>
      <c r="B225" s="36"/>
      <c r="C225" s="241" t="s">
        <v>662</v>
      </c>
      <c r="D225" s="241" t="s">
        <v>146</v>
      </c>
      <c r="E225" s="242" t="s">
        <v>1195</v>
      </c>
      <c r="F225" s="243" t="s">
        <v>1196</v>
      </c>
      <c r="G225" s="244" t="s">
        <v>1</v>
      </c>
      <c r="H225" s="245">
        <v>40</v>
      </c>
      <c r="I225" s="246"/>
      <c r="J225" s="247">
        <f>ROUND(I225*H225,2)</f>
        <v>0</v>
      </c>
      <c r="K225" s="248"/>
      <c r="L225" s="41"/>
      <c r="M225" s="249" t="s">
        <v>1</v>
      </c>
      <c r="N225" s="250" t="s">
        <v>44</v>
      </c>
      <c r="O225" s="88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3" t="s">
        <v>150</v>
      </c>
      <c r="AT225" s="253" t="s">
        <v>146</v>
      </c>
      <c r="AU225" s="253" t="s">
        <v>86</v>
      </c>
      <c r="AY225" s="14" t="s">
        <v>144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4" t="s">
        <v>94</v>
      </c>
      <c r="BK225" s="254">
        <f>ROUND(I225*H225,2)</f>
        <v>0</v>
      </c>
      <c r="BL225" s="14" t="s">
        <v>150</v>
      </c>
      <c r="BM225" s="253" t="s">
        <v>1197</v>
      </c>
    </row>
    <row r="226" s="2" customFormat="1" ht="16.5" customHeight="1">
      <c r="A226" s="35"/>
      <c r="B226" s="36"/>
      <c r="C226" s="241" t="s">
        <v>666</v>
      </c>
      <c r="D226" s="241" t="s">
        <v>146</v>
      </c>
      <c r="E226" s="242" t="s">
        <v>1198</v>
      </c>
      <c r="F226" s="243" t="s">
        <v>1199</v>
      </c>
      <c r="G226" s="244" t="s">
        <v>1</v>
      </c>
      <c r="H226" s="245">
        <v>1</v>
      </c>
      <c r="I226" s="246"/>
      <c r="J226" s="247">
        <f>ROUND(I226*H226,2)</f>
        <v>0</v>
      </c>
      <c r="K226" s="248"/>
      <c r="L226" s="41"/>
      <c r="M226" s="249" t="s">
        <v>1</v>
      </c>
      <c r="N226" s="250" t="s">
        <v>44</v>
      </c>
      <c r="O226" s="88"/>
      <c r="P226" s="251">
        <f>O226*H226</f>
        <v>0</v>
      </c>
      <c r="Q226" s="251">
        <v>0</v>
      </c>
      <c r="R226" s="251">
        <f>Q226*H226</f>
        <v>0</v>
      </c>
      <c r="S226" s="251">
        <v>0</v>
      </c>
      <c r="T226" s="25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3" t="s">
        <v>150</v>
      </c>
      <c r="AT226" s="253" t="s">
        <v>146</v>
      </c>
      <c r="AU226" s="253" t="s">
        <v>86</v>
      </c>
      <c r="AY226" s="14" t="s">
        <v>144</v>
      </c>
      <c r="BE226" s="254">
        <f>IF(N226="základní",J226,0)</f>
        <v>0</v>
      </c>
      <c r="BF226" s="254">
        <f>IF(N226="snížená",J226,0)</f>
        <v>0</v>
      </c>
      <c r="BG226" s="254">
        <f>IF(N226="zákl. přenesená",J226,0)</f>
        <v>0</v>
      </c>
      <c r="BH226" s="254">
        <f>IF(N226="sníž. přenesená",J226,0)</f>
        <v>0</v>
      </c>
      <c r="BI226" s="254">
        <f>IF(N226="nulová",J226,0)</f>
        <v>0</v>
      </c>
      <c r="BJ226" s="14" t="s">
        <v>94</v>
      </c>
      <c r="BK226" s="254">
        <f>ROUND(I226*H226,2)</f>
        <v>0</v>
      </c>
      <c r="BL226" s="14" t="s">
        <v>150</v>
      </c>
      <c r="BM226" s="253" t="s">
        <v>1200</v>
      </c>
    </row>
    <row r="227" s="2" customFormat="1" ht="16.5" customHeight="1">
      <c r="A227" s="35"/>
      <c r="B227" s="36"/>
      <c r="C227" s="241" t="s">
        <v>670</v>
      </c>
      <c r="D227" s="241" t="s">
        <v>146</v>
      </c>
      <c r="E227" s="242" t="s">
        <v>1144</v>
      </c>
      <c r="F227" s="243" t="s">
        <v>1201</v>
      </c>
      <c r="G227" s="244" t="s">
        <v>1</v>
      </c>
      <c r="H227" s="245">
        <v>540</v>
      </c>
      <c r="I227" s="246"/>
      <c r="J227" s="247">
        <f>ROUND(I227*H227,2)</f>
        <v>0</v>
      </c>
      <c r="K227" s="248"/>
      <c r="L227" s="41"/>
      <c r="M227" s="249" t="s">
        <v>1</v>
      </c>
      <c r="N227" s="250" t="s">
        <v>44</v>
      </c>
      <c r="O227" s="88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3" t="s">
        <v>150</v>
      </c>
      <c r="AT227" s="253" t="s">
        <v>146</v>
      </c>
      <c r="AU227" s="253" t="s">
        <v>86</v>
      </c>
      <c r="AY227" s="14" t="s">
        <v>144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4" t="s">
        <v>94</v>
      </c>
      <c r="BK227" s="254">
        <f>ROUND(I227*H227,2)</f>
        <v>0</v>
      </c>
      <c r="BL227" s="14" t="s">
        <v>150</v>
      </c>
      <c r="BM227" s="253" t="s">
        <v>1202</v>
      </c>
    </row>
    <row r="228" s="2" customFormat="1" ht="16.5" customHeight="1">
      <c r="A228" s="35"/>
      <c r="B228" s="36"/>
      <c r="C228" s="241" t="s">
        <v>674</v>
      </c>
      <c r="D228" s="241" t="s">
        <v>146</v>
      </c>
      <c r="E228" s="242" t="s">
        <v>1203</v>
      </c>
      <c r="F228" s="243" t="s">
        <v>1204</v>
      </c>
      <c r="G228" s="244" t="s">
        <v>1</v>
      </c>
      <c r="H228" s="245">
        <v>16</v>
      </c>
      <c r="I228" s="246"/>
      <c r="J228" s="247">
        <f>ROUND(I228*H228,2)</f>
        <v>0</v>
      </c>
      <c r="K228" s="248"/>
      <c r="L228" s="41"/>
      <c r="M228" s="249" t="s">
        <v>1</v>
      </c>
      <c r="N228" s="250" t="s">
        <v>44</v>
      </c>
      <c r="O228" s="88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3" t="s">
        <v>150</v>
      </c>
      <c r="AT228" s="253" t="s">
        <v>146</v>
      </c>
      <c r="AU228" s="253" t="s">
        <v>86</v>
      </c>
      <c r="AY228" s="14" t="s">
        <v>144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4" t="s">
        <v>94</v>
      </c>
      <c r="BK228" s="254">
        <f>ROUND(I228*H228,2)</f>
        <v>0</v>
      </c>
      <c r="BL228" s="14" t="s">
        <v>150</v>
      </c>
      <c r="BM228" s="253" t="s">
        <v>1205</v>
      </c>
    </row>
    <row r="229" s="12" customFormat="1" ht="25.92" customHeight="1">
      <c r="A229" s="12"/>
      <c r="B229" s="225"/>
      <c r="C229" s="226"/>
      <c r="D229" s="227" t="s">
        <v>77</v>
      </c>
      <c r="E229" s="228" t="s">
        <v>1206</v>
      </c>
      <c r="F229" s="228" t="s">
        <v>1207</v>
      </c>
      <c r="G229" s="226"/>
      <c r="H229" s="226"/>
      <c r="I229" s="229"/>
      <c r="J229" s="230">
        <f>BK229</f>
        <v>0</v>
      </c>
      <c r="K229" s="226"/>
      <c r="L229" s="231"/>
      <c r="M229" s="232"/>
      <c r="N229" s="233"/>
      <c r="O229" s="233"/>
      <c r="P229" s="234">
        <f>SUM(P230:P233)</f>
        <v>0</v>
      </c>
      <c r="Q229" s="233"/>
      <c r="R229" s="234">
        <f>SUM(R230:R233)</f>
        <v>0</v>
      </c>
      <c r="S229" s="233"/>
      <c r="T229" s="235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6" t="s">
        <v>86</v>
      </c>
      <c r="AT229" s="237" t="s">
        <v>77</v>
      </c>
      <c r="AU229" s="237" t="s">
        <v>78</v>
      </c>
      <c r="AY229" s="236" t="s">
        <v>144</v>
      </c>
      <c r="BK229" s="238">
        <f>SUM(BK230:BK233)</f>
        <v>0</v>
      </c>
    </row>
    <row r="230" s="2" customFormat="1" ht="16.5" customHeight="1">
      <c r="A230" s="35"/>
      <c r="B230" s="36"/>
      <c r="C230" s="241" t="s">
        <v>678</v>
      </c>
      <c r="D230" s="241" t="s">
        <v>146</v>
      </c>
      <c r="E230" s="242" t="s">
        <v>1208</v>
      </c>
      <c r="F230" s="243" t="s">
        <v>1209</v>
      </c>
      <c r="G230" s="244" t="s">
        <v>1</v>
      </c>
      <c r="H230" s="245">
        <v>1</v>
      </c>
      <c r="I230" s="246"/>
      <c r="J230" s="247">
        <f>ROUND(I230*H230,2)</f>
        <v>0</v>
      </c>
      <c r="K230" s="248"/>
      <c r="L230" s="41"/>
      <c r="M230" s="249" t="s">
        <v>1</v>
      </c>
      <c r="N230" s="250" t="s">
        <v>44</v>
      </c>
      <c r="O230" s="88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3" t="s">
        <v>150</v>
      </c>
      <c r="AT230" s="253" t="s">
        <v>146</v>
      </c>
      <c r="AU230" s="253" t="s">
        <v>86</v>
      </c>
      <c r="AY230" s="14" t="s">
        <v>144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4" t="s">
        <v>94</v>
      </c>
      <c r="BK230" s="254">
        <f>ROUND(I230*H230,2)</f>
        <v>0</v>
      </c>
      <c r="BL230" s="14" t="s">
        <v>150</v>
      </c>
      <c r="BM230" s="253" t="s">
        <v>1210</v>
      </c>
    </row>
    <row r="231" s="2" customFormat="1" ht="16.5" customHeight="1">
      <c r="A231" s="35"/>
      <c r="B231" s="36"/>
      <c r="C231" s="241" t="s">
        <v>682</v>
      </c>
      <c r="D231" s="241" t="s">
        <v>146</v>
      </c>
      <c r="E231" s="242" t="s">
        <v>1211</v>
      </c>
      <c r="F231" s="243" t="s">
        <v>1212</v>
      </c>
      <c r="G231" s="244" t="s">
        <v>1</v>
      </c>
      <c r="H231" s="245">
        <v>1</v>
      </c>
      <c r="I231" s="246"/>
      <c r="J231" s="247">
        <f>ROUND(I231*H231,2)</f>
        <v>0</v>
      </c>
      <c r="K231" s="248"/>
      <c r="L231" s="41"/>
      <c r="M231" s="249" t="s">
        <v>1</v>
      </c>
      <c r="N231" s="250" t="s">
        <v>44</v>
      </c>
      <c r="O231" s="88"/>
      <c r="P231" s="251">
        <f>O231*H231</f>
        <v>0</v>
      </c>
      <c r="Q231" s="251">
        <v>0</v>
      </c>
      <c r="R231" s="251">
        <f>Q231*H231</f>
        <v>0</v>
      </c>
      <c r="S231" s="251">
        <v>0</v>
      </c>
      <c r="T231" s="25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3" t="s">
        <v>150</v>
      </c>
      <c r="AT231" s="253" t="s">
        <v>146</v>
      </c>
      <c r="AU231" s="253" t="s">
        <v>86</v>
      </c>
      <c r="AY231" s="14" t="s">
        <v>144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4" t="s">
        <v>94</v>
      </c>
      <c r="BK231" s="254">
        <f>ROUND(I231*H231,2)</f>
        <v>0</v>
      </c>
      <c r="BL231" s="14" t="s">
        <v>150</v>
      </c>
      <c r="BM231" s="253" t="s">
        <v>1213</v>
      </c>
    </row>
    <row r="232" s="2" customFormat="1" ht="16.5" customHeight="1">
      <c r="A232" s="35"/>
      <c r="B232" s="36"/>
      <c r="C232" s="241" t="s">
        <v>686</v>
      </c>
      <c r="D232" s="241" t="s">
        <v>146</v>
      </c>
      <c r="E232" s="242" t="s">
        <v>1214</v>
      </c>
      <c r="F232" s="243" t="s">
        <v>1215</v>
      </c>
      <c r="G232" s="244" t="s">
        <v>1</v>
      </c>
      <c r="H232" s="245">
        <v>1</v>
      </c>
      <c r="I232" s="246"/>
      <c r="J232" s="247">
        <f>ROUND(I232*H232,2)</f>
        <v>0</v>
      </c>
      <c r="K232" s="248"/>
      <c r="L232" s="41"/>
      <c r="M232" s="249" t="s">
        <v>1</v>
      </c>
      <c r="N232" s="250" t="s">
        <v>44</v>
      </c>
      <c r="O232" s="88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3" t="s">
        <v>150</v>
      </c>
      <c r="AT232" s="253" t="s">
        <v>146</v>
      </c>
      <c r="AU232" s="253" t="s">
        <v>86</v>
      </c>
      <c r="AY232" s="14" t="s">
        <v>144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4" t="s">
        <v>94</v>
      </c>
      <c r="BK232" s="254">
        <f>ROUND(I232*H232,2)</f>
        <v>0</v>
      </c>
      <c r="BL232" s="14" t="s">
        <v>150</v>
      </c>
      <c r="BM232" s="253" t="s">
        <v>1216</v>
      </c>
    </row>
    <row r="233" s="2" customFormat="1" ht="16.5" customHeight="1">
      <c r="A233" s="35"/>
      <c r="B233" s="36"/>
      <c r="C233" s="241" t="s">
        <v>692</v>
      </c>
      <c r="D233" s="241" t="s">
        <v>146</v>
      </c>
      <c r="E233" s="242" t="s">
        <v>1217</v>
      </c>
      <c r="F233" s="243" t="s">
        <v>1218</v>
      </c>
      <c r="G233" s="244" t="s">
        <v>1</v>
      </c>
      <c r="H233" s="245">
        <v>1</v>
      </c>
      <c r="I233" s="246"/>
      <c r="J233" s="247">
        <f>ROUND(I233*H233,2)</f>
        <v>0</v>
      </c>
      <c r="K233" s="248"/>
      <c r="L233" s="41"/>
      <c r="M233" s="266" t="s">
        <v>1</v>
      </c>
      <c r="N233" s="267" t="s">
        <v>44</v>
      </c>
      <c r="O233" s="268"/>
      <c r="P233" s="269">
        <f>O233*H233</f>
        <v>0</v>
      </c>
      <c r="Q233" s="269">
        <v>0</v>
      </c>
      <c r="R233" s="269">
        <f>Q233*H233</f>
        <v>0</v>
      </c>
      <c r="S233" s="269">
        <v>0</v>
      </c>
      <c r="T233" s="27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3" t="s">
        <v>150</v>
      </c>
      <c r="AT233" s="253" t="s">
        <v>146</v>
      </c>
      <c r="AU233" s="253" t="s">
        <v>86</v>
      </c>
      <c r="AY233" s="14" t="s">
        <v>144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4" t="s">
        <v>94</v>
      </c>
      <c r="BK233" s="254">
        <f>ROUND(I233*H233,2)</f>
        <v>0</v>
      </c>
      <c r="BL233" s="14" t="s">
        <v>150</v>
      </c>
      <c r="BM233" s="253" t="s">
        <v>1219</v>
      </c>
    </row>
    <row r="234" s="2" customFormat="1" ht="6.96" customHeight="1">
      <c r="A234" s="35"/>
      <c r="B234" s="63"/>
      <c r="C234" s="64"/>
      <c r="D234" s="64"/>
      <c r="E234" s="64"/>
      <c r="F234" s="64"/>
      <c r="G234" s="64"/>
      <c r="H234" s="64"/>
      <c r="I234" s="189"/>
      <c r="J234" s="64"/>
      <c r="K234" s="64"/>
      <c r="L234" s="41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sheet="1" autoFilter="0" formatColumns="0" formatRows="0" objects="1" scenarios="1" spinCount="100000" saltValue="VjO9KZ5y4peOlxrKI3dVOsnq6FAHYZpCZwNloZ/dd+orNzdbaDhH9SFAPMdow+Lf+8D9Tt3KXd5nfnd8wSZxEw==" hashValue="pI2Hwg6eDrRXoaEeCswGej/ctvlnn4ThEEUdXN3sCXwxAqDGGGK76qMv5Em7pYjWu7F7af+rDa7N/zIx/ObH3w==" algorithmName="SHA-512" password="CC35"/>
  <autoFilter ref="C136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PC-JIRI\IC 60145277</dc:creator>
  <cp:lastModifiedBy>PC-JIRI\IC 60145277</cp:lastModifiedBy>
  <dcterms:created xsi:type="dcterms:W3CDTF">2020-04-02T13:48:02Z</dcterms:created>
  <dcterms:modified xsi:type="dcterms:W3CDTF">2020-04-02T13:48:11Z</dcterms:modified>
</cp:coreProperties>
</file>