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C\Documents\0 - Akce\1 - Zakázky\201912-2 - Kerhartice - Oprava chodníku - DPS\"/>
    </mc:Choice>
  </mc:AlternateContent>
  <bookViews>
    <workbookView xWindow="0" yWindow="450" windowWidth="28770" windowHeight="12510" tabRatio="924"/>
  </bookViews>
  <sheets>
    <sheet name="Rekapitulace stavby" sheetId="1" r:id="rId1"/>
    <sheet name="SO 101 (A) - Uznatelné ná..." sheetId="2" r:id="rId2"/>
    <sheet name="SO 101 (B) - Neuznatelné ..." sheetId="3" r:id="rId3"/>
    <sheet name="VRN (A) - Uznatelné náklady" sheetId="4" r:id="rId4"/>
    <sheet name="VRN (B) - Neuznatelné nák..." sheetId="5" r:id="rId5"/>
  </sheets>
  <definedNames>
    <definedName name="_xlnm._FilterDatabase" localSheetId="1" hidden="1">'SO 101 (A) - Uznatelné ná...'!$C$127:$K$342</definedName>
    <definedName name="_xlnm._FilterDatabase" localSheetId="2" hidden="1">'SO 101 (B) - Neuznatelné ...'!$C$128:$K$297</definedName>
    <definedName name="_xlnm._FilterDatabase" localSheetId="3" hidden="1">'VRN (A) - Uznatelné náklady'!$C$122:$K$134</definedName>
    <definedName name="_xlnm._FilterDatabase" localSheetId="4" hidden="1">'VRN (B) - Neuznatelné nák...'!$C$122:$K$132</definedName>
    <definedName name="_xlnm.Print_Titles" localSheetId="0">'Rekapitulace stavby'!$92:$92</definedName>
    <definedName name="_xlnm.Print_Titles" localSheetId="1">'SO 101 (A) - Uznatelné ná...'!$127:$127</definedName>
    <definedName name="_xlnm.Print_Titles" localSheetId="2">'SO 101 (B) - Neuznatelné ...'!$128:$128</definedName>
    <definedName name="_xlnm.Print_Titles" localSheetId="3">'VRN (A) - Uznatelné náklady'!$122:$122</definedName>
    <definedName name="_xlnm.Print_Titles" localSheetId="4">'VRN (B) - Neuznatelné nák...'!$122:$122</definedName>
    <definedName name="_xlnm.Print_Area" localSheetId="0">'Rekapitulace stavby'!$D$4:$AO$76,'Rekapitulace stavby'!$C$82:$AQ$101</definedName>
    <definedName name="_xlnm.Print_Area" localSheetId="1">'SO 101 (A) - Uznatelné ná...'!$C$4:$J$76,'SO 101 (A) - Uznatelné ná...'!$C$82:$J$107,'SO 101 (A) - Uznatelné ná...'!$C$113:$K$342</definedName>
    <definedName name="_xlnm.Print_Area" localSheetId="2">'SO 101 (B) - Neuznatelné ...'!$C$4:$J$76,'SO 101 (B) - Neuznatelné ...'!$C$82:$J$108,'SO 101 (B) - Neuznatelné ...'!$C$114:$K$297</definedName>
    <definedName name="_xlnm.Print_Area" localSheetId="3">'VRN (A) - Uznatelné náklady'!$C$4:$J$76,'VRN (A) - Uznatelné náklady'!$C$82:$J$102,'VRN (A) - Uznatelné náklady'!$C$108:$K$134</definedName>
    <definedName name="_xlnm.Print_Area" localSheetId="4">'VRN (B) - Neuznatelné nák...'!$C$4:$J$76,'VRN (B) - Neuznatelné nák...'!$C$82:$J$102,'VRN (B) - Neuznatelné nák...'!$C$108:$K$132</definedName>
  </definedNames>
  <calcPr calcId="152511"/>
</workbook>
</file>

<file path=xl/calcChain.xml><?xml version="1.0" encoding="utf-8"?>
<calcChain xmlns="http://schemas.openxmlformats.org/spreadsheetml/2006/main">
  <c r="J39" i="5" l="1"/>
  <c r="J38" i="5"/>
  <c r="AY100" i="1" s="1"/>
  <c r="J37" i="5"/>
  <c r="AX100" i="1"/>
  <c r="BI131" i="5"/>
  <c r="BH131" i="5"/>
  <c r="BG131" i="5"/>
  <c r="BF131" i="5"/>
  <c r="T131" i="5"/>
  <c r="T130" i="5" s="1"/>
  <c r="R131" i="5"/>
  <c r="R130" i="5"/>
  <c r="P131" i="5"/>
  <c r="P130" i="5" s="1"/>
  <c r="BK131" i="5"/>
  <c r="BK130" i="5" s="1"/>
  <c r="J130" i="5" s="1"/>
  <c r="J101" i="5" s="1"/>
  <c r="J131" i="5"/>
  <c r="BE131" i="5" s="1"/>
  <c r="BI128" i="5"/>
  <c r="BH128" i="5"/>
  <c r="BG128" i="5"/>
  <c r="BF128" i="5"/>
  <c r="T128" i="5"/>
  <c r="R128" i="5"/>
  <c r="R125" i="5" s="1"/>
  <c r="R124" i="5" s="1"/>
  <c r="R123" i="5" s="1"/>
  <c r="P128" i="5"/>
  <c r="BK128" i="5"/>
  <c r="J128" i="5"/>
  <c r="BE128" i="5"/>
  <c r="BI126" i="5"/>
  <c r="F39" i="5" s="1"/>
  <c r="BD100" i="1" s="1"/>
  <c r="BH126" i="5"/>
  <c r="F38" i="5" s="1"/>
  <c r="BC100" i="1" s="1"/>
  <c r="BG126" i="5"/>
  <c r="F37" i="5"/>
  <c r="BB100" i="1" s="1"/>
  <c r="BF126" i="5"/>
  <c r="J36" i="5" s="1"/>
  <c r="AW100" i="1" s="1"/>
  <c r="T126" i="5"/>
  <c r="T125" i="5"/>
  <c r="T124" i="5" s="1"/>
  <c r="T123" i="5" s="1"/>
  <c r="R126" i="5"/>
  <c r="P126" i="5"/>
  <c r="P125" i="5"/>
  <c r="BK126" i="5"/>
  <c r="BK125" i="5" s="1"/>
  <c r="J126" i="5"/>
  <c r="BE126" i="5" s="1"/>
  <c r="J119" i="5"/>
  <c r="F117" i="5"/>
  <c r="E115" i="5"/>
  <c r="J93" i="5"/>
  <c r="F91" i="5"/>
  <c r="E89" i="5"/>
  <c r="J26" i="5"/>
  <c r="E26" i="5"/>
  <c r="J120" i="5" s="1"/>
  <c r="J94" i="5"/>
  <c r="J25" i="5"/>
  <c r="J20" i="5"/>
  <c r="E20" i="5"/>
  <c r="F120" i="5"/>
  <c r="F94" i="5"/>
  <c r="J19" i="5"/>
  <c r="J17" i="5"/>
  <c r="E17" i="5"/>
  <c r="J16" i="5"/>
  <c r="J14" i="5"/>
  <c r="E7" i="5"/>
  <c r="E111" i="5"/>
  <c r="E85" i="5"/>
  <c r="J39" i="4"/>
  <c r="J38" i="4"/>
  <c r="AY99" i="1"/>
  <c r="J37" i="4"/>
  <c r="AX99" i="1"/>
  <c r="BI133" i="4"/>
  <c r="BH133" i="4"/>
  <c r="BG133" i="4"/>
  <c r="BF133" i="4"/>
  <c r="T133" i="4"/>
  <c r="R133" i="4"/>
  <c r="R128" i="4" s="1"/>
  <c r="P133" i="4"/>
  <c r="BK133" i="4"/>
  <c r="J133" i="4"/>
  <c r="BE133" i="4"/>
  <c r="BI131" i="4"/>
  <c r="BH131" i="4"/>
  <c r="BG131" i="4"/>
  <c r="BF131" i="4"/>
  <c r="T131" i="4"/>
  <c r="R131" i="4"/>
  <c r="P131" i="4"/>
  <c r="BK131" i="4"/>
  <c r="BK128" i="4" s="1"/>
  <c r="J128" i="4" s="1"/>
  <c r="J101" i="4" s="1"/>
  <c r="J131" i="4"/>
  <c r="BE131" i="4"/>
  <c r="BI129" i="4"/>
  <c r="BH129" i="4"/>
  <c r="BG129" i="4"/>
  <c r="BF129" i="4"/>
  <c r="T129" i="4"/>
  <c r="T128" i="4"/>
  <c r="R129" i="4"/>
  <c r="P129" i="4"/>
  <c r="P128" i="4"/>
  <c r="BK129" i="4"/>
  <c r="J129" i="4"/>
  <c r="BE129" i="4" s="1"/>
  <c r="BI126" i="4"/>
  <c r="F39" i="4"/>
  <c r="BD99" i="1" s="1"/>
  <c r="BD98" i="1" s="1"/>
  <c r="BH126" i="4"/>
  <c r="F38" i="4" s="1"/>
  <c r="BC99" i="1" s="1"/>
  <c r="BC98" i="1" s="1"/>
  <c r="AY98" i="1" s="1"/>
  <c r="BG126" i="4"/>
  <c r="F37" i="4"/>
  <c r="BB99" i="1" s="1"/>
  <c r="BF126" i="4"/>
  <c r="T126" i="4"/>
  <c r="T125" i="4"/>
  <c r="T124" i="4" s="1"/>
  <c r="T123" i="4" s="1"/>
  <c r="R126" i="4"/>
  <c r="R125" i="4"/>
  <c r="P126" i="4"/>
  <c r="P125" i="4"/>
  <c r="BK126" i="4"/>
  <c r="BK125" i="4" s="1"/>
  <c r="BK124" i="4" s="1"/>
  <c r="J126" i="4"/>
  <c r="BE126" i="4" s="1"/>
  <c r="F35" i="4"/>
  <c r="AZ99" i="1" s="1"/>
  <c r="J119" i="4"/>
  <c r="F117" i="4"/>
  <c r="E115" i="4"/>
  <c r="J93" i="4"/>
  <c r="F91" i="4"/>
  <c r="E89" i="4"/>
  <c r="J26" i="4"/>
  <c r="E26" i="4"/>
  <c r="J25" i="4"/>
  <c r="J20" i="4"/>
  <c r="E20" i="4"/>
  <c r="F94" i="4" s="1"/>
  <c r="F120" i="4"/>
  <c r="J19" i="4"/>
  <c r="J17" i="4"/>
  <c r="E17" i="4"/>
  <c r="F119" i="4" s="1"/>
  <c r="F93" i="4"/>
  <c r="J16" i="4"/>
  <c r="J14" i="4"/>
  <c r="J117" i="4" s="1"/>
  <c r="J91" i="4"/>
  <c r="E7" i="4"/>
  <c r="E85" i="4" s="1"/>
  <c r="E111" i="4"/>
  <c r="J39" i="3"/>
  <c r="J38" i="3"/>
  <c r="AY97" i="1"/>
  <c r="J37" i="3"/>
  <c r="AX97" i="1"/>
  <c r="BI295" i="3"/>
  <c r="BH295" i="3"/>
  <c r="BG295" i="3"/>
  <c r="BF295" i="3"/>
  <c r="T295" i="3"/>
  <c r="T294" i="3"/>
  <c r="T293" i="3" s="1"/>
  <c r="R295" i="3"/>
  <c r="R294" i="3" s="1"/>
  <c r="R293" i="3" s="1"/>
  <c r="P295" i="3"/>
  <c r="P294" i="3"/>
  <c r="P293" i="3" s="1"/>
  <c r="BK295" i="3"/>
  <c r="BK294" i="3" s="1"/>
  <c r="BK293" i="3" s="1"/>
  <c r="J293" i="3" s="1"/>
  <c r="J106" i="3" s="1"/>
  <c r="J295" i="3"/>
  <c r="BE295" i="3"/>
  <c r="BI291" i="3"/>
  <c r="BH291" i="3"/>
  <c r="BG291" i="3"/>
  <c r="BF291" i="3"/>
  <c r="T291" i="3"/>
  <c r="T290" i="3"/>
  <c r="R291" i="3"/>
  <c r="R290" i="3"/>
  <c r="P291" i="3"/>
  <c r="P290" i="3"/>
  <c r="BK291" i="3"/>
  <c r="BK290" i="3"/>
  <c r="J290" i="3" s="1"/>
  <c r="J105" i="3" s="1"/>
  <c r="J291" i="3"/>
  <c r="BE291" i="3" s="1"/>
  <c r="BI285" i="3"/>
  <c r="BH285" i="3"/>
  <c r="BG285" i="3"/>
  <c r="BF285" i="3"/>
  <c r="T285" i="3"/>
  <c r="R285" i="3"/>
  <c r="P285" i="3"/>
  <c r="BK285" i="3"/>
  <c r="J285" i="3"/>
  <c r="BE285" i="3"/>
  <c r="BI281" i="3"/>
  <c r="BH281" i="3"/>
  <c r="BG281" i="3"/>
  <c r="BF281" i="3"/>
  <c r="T281" i="3"/>
  <c r="R281" i="3"/>
  <c r="P281" i="3"/>
  <c r="BK281" i="3"/>
  <c r="J281" i="3"/>
  <c r="BE281" i="3"/>
  <c r="BI277" i="3"/>
  <c r="BH277" i="3"/>
  <c r="BG277" i="3"/>
  <c r="BF277" i="3"/>
  <c r="T277" i="3"/>
  <c r="R277" i="3"/>
  <c r="P277" i="3"/>
  <c r="BK277" i="3"/>
  <c r="J277" i="3"/>
  <c r="BE277" i="3"/>
  <c r="BI273" i="3"/>
  <c r="BH273" i="3"/>
  <c r="BG273" i="3"/>
  <c r="BF273" i="3"/>
  <c r="T273" i="3"/>
  <c r="R273" i="3"/>
  <c r="P273" i="3"/>
  <c r="BK273" i="3"/>
  <c r="J273" i="3"/>
  <c r="BE273" i="3"/>
  <c r="BI266" i="3"/>
  <c r="BH266" i="3"/>
  <c r="BG266" i="3"/>
  <c r="BF266" i="3"/>
  <c r="T266" i="3"/>
  <c r="R266" i="3"/>
  <c r="P266" i="3"/>
  <c r="BK266" i="3"/>
  <c r="J266" i="3"/>
  <c r="BE266" i="3"/>
  <c r="BI259" i="3"/>
  <c r="BH259" i="3"/>
  <c r="BG259" i="3"/>
  <c r="BF259" i="3"/>
  <c r="T259" i="3"/>
  <c r="R259" i="3"/>
  <c r="P259" i="3"/>
  <c r="BK259" i="3"/>
  <c r="J259" i="3"/>
  <c r="BE259" i="3"/>
  <c r="BI255" i="3"/>
  <c r="BH255" i="3"/>
  <c r="BG255" i="3"/>
  <c r="BF255" i="3"/>
  <c r="T255" i="3"/>
  <c r="R255" i="3"/>
  <c r="P255" i="3"/>
  <c r="BK255" i="3"/>
  <c r="J255" i="3"/>
  <c r="BE255" i="3"/>
  <c r="BI251" i="3"/>
  <c r="BH251" i="3"/>
  <c r="BG251" i="3"/>
  <c r="BF251" i="3"/>
  <c r="T251" i="3"/>
  <c r="T250" i="3"/>
  <c r="R251" i="3"/>
  <c r="R250" i="3"/>
  <c r="P251" i="3"/>
  <c r="P250" i="3"/>
  <c r="BK251" i="3"/>
  <c r="BK250" i="3"/>
  <c r="J250" i="3" s="1"/>
  <c r="J251" i="3"/>
  <c r="BE251" i="3" s="1"/>
  <c r="J104" i="3"/>
  <c r="BI246" i="3"/>
  <c r="BH246" i="3"/>
  <c r="BG246" i="3"/>
  <c r="BF246" i="3"/>
  <c r="T246" i="3"/>
  <c r="R246" i="3"/>
  <c r="P246" i="3"/>
  <c r="BK246" i="3"/>
  <c r="J246" i="3"/>
  <c r="BE246" i="3"/>
  <c r="BI242" i="3"/>
  <c r="BH242" i="3"/>
  <c r="BG242" i="3"/>
  <c r="BF242" i="3"/>
  <c r="T242" i="3"/>
  <c r="R242" i="3"/>
  <c r="P242" i="3"/>
  <c r="BK242" i="3"/>
  <c r="J242" i="3"/>
  <c r="BE242" i="3"/>
  <c r="BI238" i="3"/>
  <c r="BH238" i="3"/>
  <c r="BG238" i="3"/>
  <c r="BF238" i="3"/>
  <c r="T238" i="3"/>
  <c r="R238" i="3"/>
  <c r="P238" i="3"/>
  <c r="BK238" i="3"/>
  <c r="J238" i="3"/>
  <c r="BE238" i="3"/>
  <c r="BI234" i="3"/>
  <c r="BH234" i="3"/>
  <c r="BG234" i="3"/>
  <c r="BF234" i="3"/>
  <c r="T234" i="3"/>
  <c r="R234" i="3"/>
  <c r="P234" i="3"/>
  <c r="BK234" i="3"/>
  <c r="J234" i="3"/>
  <c r="BE234" i="3"/>
  <c r="BI230" i="3"/>
  <c r="BH230" i="3"/>
  <c r="BG230" i="3"/>
  <c r="BF230" i="3"/>
  <c r="T230" i="3"/>
  <c r="T229" i="3"/>
  <c r="R230" i="3"/>
  <c r="R229" i="3"/>
  <c r="P230" i="3"/>
  <c r="P229" i="3"/>
  <c r="BK230" i="3"/>
  <c r="BK229" i="3"/>
  <c r="J229" i="3" s="1"/>
  <c r="J103" i="3" s="1"/>
  <c r="J230" i="3"/>
  <c r="BE230" i="3" s="1"/>
  <c r="BI225" i="3"/>
  <c r="BH225" i="3"/>
  <c r="BG225" i="3"/>
  <c r="BF225" i="3"/>
  <c r="T225" i="3"/>
  <c r="R225" i="3"/>
  <c r="P225" i="3"/>
  <c r="BK225" i="3"/>
  <c r="J225" i="3"/>
  <c r="BE225" i="3"/>
  <c r="BI221" i="3"/>
  <c r="BH221" i="3"/>
  <c r="BG221" i="3"/>
  <c r="BF221" i="3"/>
  <c r="T221" i="3"/>
  <c r="R221" i="3"/>
  <c r="P221" i="3"/>
  <c r="BK221" i="3"/>
  <c r="J221" i="3"/>
  <c r="BE221" i="3"/>
  <c r="BI217" i="3"/>
  <c r="BH217" i="3"/>
  <c r="BG217" i="3"/>
  <c r="BF217" i="3"/>
  <c r="T217" i="3"/>
  <c r="R217" i="3"/>
  <c r="P217" i="3"/>
  <c r="BK217" i="3"/>
  <c r="J217" i="3"/>
  <c r="BE217" i="3"/>
  <c r="BI213" i="3"/>
  <c r="BH213" i="3"/>
  <c r="BG213" i="3"/>
  <c r="BF213" i="3"/>
  <c r="T213" i="3"/>
  <c r="R213" i="3"/>
  <c r="P213" i="3"/>
  <c r="BK213" i="3"/>
  <c r="J213" i="3"/>
  <c r="BE213" i="3"/>
  <c r="BI209" i="3"/>
  <c r="BH209" i="3"/>
  <c r="BG209" i="3"/>
  <c r="BF209" i="3"/>
  <c r="T209" i="3"/>
  <c r="R209" i="3"/>
  <c r="P209" i="3"/>
  <c r="BK209" i="3"/>
  <c r="J209" i="3"/>
  <c r="BE209" i="3"/>
  <c r="BI205" i="3"/>
  <c r="BH205" i="3"/>
  <c r="BG205" i="3"/>
  <c r="BF205" i="3"/>
  <c r="T205" i="3"/>
  <c r="T204" i="3"/>
  <c r="R205" i="3"/>
  <c r="P205" i="3"/>
  <c r="P204" i="3"/>
  <c r="BK205" i="3"/>
  <c r="J205" i="3"/>
  <c r="BE205" i="3" s="1"/>
  <c r="BI200" i="3"/>
  <c r="BH200" i="3"/>
  <c r="BG200" i="3"/>
  <c r="BF200" i="3"/>
  <c r="T200" i="3"/>
  <c r="R200" i="3"/>
  <c r="P200" i="3"/>
  <c r="BK200" i="3"/>
  <c r="J200" i="3"/>
  <c r="BE200" i="3"/>
  <c r="BI196" i="3"/>
  <c r="BH196" i="3"/>
  <c r="BG196" i="3"/>
  <c r="BF196" i="3"/>
  <c r="T196" i="3"/>
  <c r="R196" i="3"/>
  <c r="P196" i="3"/>
  <c r="BK196" i="3"/>
  <c r="J196" i="3"/>
  <c r="BE196" i="3"/>
  <c r="BI192" i="3"/>
  <c r="BH192" i="3"/>
  <c r="BG192" i="3"/>
  <c r="BF192" i="3"/>
  <c r="T192" i="3"/>
  <c r="R192" i="3"/>
  <c r="P192" i="3"/>
  <c r="BK192" i="3"/>
  <c r="J192" i="3"/>
  <c r="BE192" i="3"/>
  <c r="BI188" i="3"/>
  <c r="BH188" i="3"/>
  <c r="BG188" i="3"/>
  <c r="BF188" i="3"/>
  <c r="T188" i="3"/>
  <c r="R188" i="3"/>
  <c r="P188" i="3"/>
  <c r="BK188" i="3"/>
  <c r="J188" i="3"/>
  <c r="BE188" i="3"/>
  <c r="BI185" i="3"/>
  <c r="BH185" i="3"/>
  <c r="BG185" i="3"/>
  <c r="BF185" i="3"/>
  <c r="T185" i="3"/>
  <c r="R185" i="3"/>
  <c r="P185" i="3"/>
  <c r="BK185" i="3"/>
  <c r="J185" i="3"/>
  <c r="BE185" i="3"/>
  <c r="BI181" i="3"/>
  <c r="BH181" i="3"/>
  <c r="BG181" i="3"/>
  <c r="BF181" i="3"/>
  <c r="T181" i="3"/>
  <c r="R181" i="3"/>
  <c r="P181" i="3"/>
  <c r="BK181" i="3"/>
  <c r="J181" i="3"/>
  <c r="BE181" i="3"/>
  <c r="BI177" i="3"/>
  <c r="BH177" i="3"/>
  <c r="BG177" i="3"/>
  <c r="BF177" i="3"/>
  <c r="T177" i="3"/>
  <c r="R177" i="3"/>
  <c r="R170" i="3" s="1"/>
  <c r="P177" i="3"/>
  <c r="BK177" i="3"/>
  <c r="J177" i="3"/>
  <c r="BE177" i="3"/>
  <c r="BI174" i="3"/>
  <c r="BH174" i="3"/>
  <c r="BG174" i="3"/>
  <c r="BF174" i="3"/>
  <c r="T174" i="3"/>
  <c r="R174" i="3"/>
  <c r="P174" i="3"/>
  <c r="BK174" i="3"/>
  <c r="BK170" i="3" s="1"/>
  <c r="J170" i="3" s="1"/>
  <c r="J101" i="3" s="1"/>
  <c r="J174" i="3"/>
  <c r="BE174" i="3"/>
  <c r="BI171" i="3"/>
  <c r="BH171" i="3"/>
  <c r="BG171" i="3"/>
  <c r="BF171" i="3"/>
  <c r="T171" i="3"/>
  <c r="T170" i="3"/>
  <c r="R171" i="3"/>
  <c r="P171" i="3"/>
  <c r="P170" i="3"/>
  <c r="BK171" i="3"/>
  <c r="J171" i="3"/>
  <c r="BE171" i="3" s="1"/>
  <c r="BI166" i="3"/>
  <c r="BH166" i="3"/>
  <c r="BG166" i="3"/>
  <c r="BF166" i="3"/>
  <c r="T166" i="3"/>
  <c r="R166" i="3"/>
  <c r="P166" i="3"/>
  <c r="BK166" i="3"/>
  <c r="J166" i="3"/>
  <c r="BE166" i="3"/>
  <c r="BI163" i="3"/>
  <c r="BH163" i="3"/>
  <c r="BG163" i="3"/>
  <c r="BF163" i="3"/>
  <c r="T163" i="3"/>
  <c r="R163" i="3"/>
  <c r="P163" i="3"/>
  <c r="BK163" i="3"/>
  <c r="J163" i="3"/>
  <c r="BE163" i="3"/>
  <c r="BI159" i="3"/>
  <c r="BH159" i="3"/>
  <c r="BG159" i="3"/>
  <c r="BF159" i="3"/>
  <c r="T159" i="3"/>
  <c r="R159" i="3"/>
  <c r="P159" i="3"/>
  <c r="BK159" i="3"/>
  <c r="J159" i="3"/>
  <c r="BE159" i="3"/>
  <c r="BI155" i="3"/>
  <c r="BH155" i="3"/>
  <c r="BG155" i="3"/>
  <c r="BF155" i="3"/>
  <c r="T155" i="3"/>
  <c r="R155" i="3"/>
  <c r="P155" i="3"/>
  <c r="BK155" i="3"/>
  <c r="J155" i="3"/>
  <c r="BE155" i="3"/>
  <c r="BI151" i="3"/>
  <c r="BH151" i="3"/>
  <c r="BG151" i="3"/>
  <c r="BF151" i="3"/>
  <c r="T151" i="3"/>
  <c r="R151" i="3"/>
  <c r="P151" i="3"/>
  <c r="BK151" i="3"/>
  <c r="J151" i="3"/>
  <c r="BE151" i="3"/>
  <c r="BI148" i="3"/>
  <c r="BH148" i="3"/>
  <c r="BG148" i="3"/>
  <c r="BF148" i="3"/>
  <c r="T148" i="3"/>
  <c r="R148" i="3"/>
  <c r="P148" i="3"/>
  <c r="BK148" i="3"/>
  <c r="J148" i="3"/>
  <c r="BE148" i="3"/>
  <c r="BI144" i="3"/>
  <c r="BH144" i="3"/>
  <c r="BG144" i="3"/>
  <c r="BF144" i="3"/>
  <c r="T144" i="3"/>
  <c r="R144" i="3"/>
  <c r="P144" i="3"/>
  <c r="BK144" i="3"/>
  <c r="J144" i="3"/>
  <c r="BE144" i="3"/>
  <c r="BI140" i="3"/>
  <c r="BH140" i="3"/>
  <c r="BG140" i="3"/>
  <c r="BF140" i="3"/>
  <c r="T140" i="3"/>
  <c r="R140" i="3"/>
  <c r="P140" i="3"/>
  <c r="BK140" i="3"/>
  <c r="J140" i="3"/>
  <c r="BE140" i="3"/>
  <c r="BI136" i="3"/>
  <c r="BH136" i="3"/>
  <c r="BG136" i="3"/>
  <c r="BF136" i="3"/>
  <c r="T136" i="3"/>
  <c r="R136" i="3"/>
  <c r="R131" i="3" s="1"/>
  <c r="P136" i="3"/>
  <c r="BK136" i="3"/>
  <c r="J136" i="3"/>
  <c r="BE136" i="3"/>
  <c r="BI132" i="3"/>
  <c r="F39" i="3"/>
  <c r="BD97" i="1" s="1"/>
  <c r="BH132" i="3"/>
  <c r="BG132" i="3"/>
  <c r="F37" i="3"/>
  <c r="BB97" i="1" s="1"/>
  <c r="BF132" i="3"/>
  <c r="T132" i="3"/>
  <c r="T131" i="3"/>
  <c r="T130" i="3" s="1"/>
  <c r="R132" i="3"/>
  <c r="P132" i="3"/>
  <c r="P131" i="3"/>
  <c r="BK132" i="3"/>
  <c r="J132" i="3"/>
  <c r="BE132" i="3" s="1"/>
  <c r="J35" i="3" s="1"/>
  <c r="AV97" i="1" s="1"/>
  <c r="J125" i="3"/>
  <c r="F123" i="3"/>
  <c r="E121" i="3"/>
  <c r="J93" i="3"/>
  <c r="F91" i="3"/>
  <c r="E89" i="3"/>
  <c r="J26" i="3"/>
  <c r="E26" i="3"/>
  <c r="J126" i="3" s="1"/>
  <c r="J94" i="3"/>
  <c r="J25" i="3"/>
  <c r="J20" i="3"/>
  <c r="E20" i="3"/>
  <c r="F94" i="3" s="1"/>
  <c r="F126" i="3"/>
  <c r="J19" i="3"/>
  <c r="J17" i="3"/>
  <c r="E17" i="3"/>
  <c r="J16" i="3"/>
  <c r="J14" i="3"/>
  <c r="E7" i="3"/>
  <c r="E85" i="3" s="1"/>
  <c r="E117" i="3"/>
  <c r="J39" i="2"/>
  <c r="J38" i="2"/>
  <c r="AY96" i="1"/>
  <c r="J37" i="2"/>
  <c r="AX96" i="1"/>
  <c r="BI341" i="2"/>
  <c r="BH341" i="2"/>
  <c r="BG341" i="2"/>
  <c r="BF341" i="2"/>
  <c r="T341" i="2"/>
  <c r="T340" i="2"/>
  <c r="R341" i="2"/>
  <c r="R340" i="2"/>
  <c r="P341" i="2"/>
  <c r="P340" i="2"/>
  <c r="BK341" i="2"/>
  <c r="BK340" i="2"/>
  <c r="J340" i="2" s="1"/>
  <c r="J106" i="2" s="1"/>
  <c r="J341" i="2"/>
  <c r="BE341" i="2" s="1"/>
  <c r="BI334" i="2"/>
  <c r="BH334" i="2"/>
  <c r="BG334" i="2"/>
  <c r="BF334" i="2"/>
  <c r="T334" i="2"/>
  <c r="R334" i="2"/>
  <c r="P334" i="2"/>
  <c r="BK334" i="2"/>
  <c r="J334" i="2"/>
  <c r="BE334" i="2"/>
  <c r="BI330" i="2"/>
  <c r="BH330" i="2"/>
  <c r="BG330" i="2"/>
  <c r="BF330" i="2"/>
  <c r="T330" i="2"/>
  <c r="R330" i="2"/>
  <c r="P330" i="2"/>
  <c r="BK330" i="2"/>
  <c r="J330" i="2"/>
  <c r="BE330" i="2"/>
  <c r="BI326" i="2"/>
  <c r="BH326" i="2"/>
  <c r="BG326" i="2"/>
  <c r="BF326" i="2"/>
  <c r="T326" i="2"/>
  <c r="R326" i="2"/>
  <c r="P326" i="2"/>
  <c r="BK326" i="2"/>
  <c r="J326" i="2"/>
  <c r="BE326" i="2"/>
  <c r="BI319" i="2"/>
  <c r="BH319" i="2"/>
  <c r="BG319" i="2"/>
  <c r="BF319" i="2"/>
  <c r="T319" i="2"/>
  <c r="R319" i="2"/>
  <c r="P319" i="2"/>
  <c r="BK319" i="2"/>
  <c r="J319" i="2"/>
  <c r="BE319" i="2"/>
  <c r="BI312" i="2"/>
  <c r="BH312" i="2"/>
  <c r="BG312" i="2"/>
  <c r="BF312" i="2"/>
  <c r="T312" i="2"/>
  <c r="R312" i="2"/>
  <c r="R303" i="2" s="1"/>
  <c r="P312" i="2"/>
  <c r="BK312" i="2"/>
  <c r="J312" i="2"/>
  <c r="BE312" i="2"/>
  <c r="BI308" i="2"/>
  <c r="BH308" i="2"/>
  <c r="BG308" i="2"/>
  <c r="BF308" i="2"/>
  <c r="T308" i="2"/>
  <c r="R308" i="2"/>
  <c r="P308" i="2"/>
  <c r="BK308" i="2"/>
  <c r="BK303" i="2" s="1"/>
  <c r="J303" i="2" s="1"/>
  <c r="J105" i="2" s="1"/>
  <c r="J308" i="2"/>
  <c r="BE308" i="2"/>
  <c r="BI304" i="2"/>
  <c r="BH304" i="2"/>
  <c r="BG304" i="2"/>
  <c r="BF304" i="2"/>
  <c r="T304" i="2"/>
  <c r="T303" i="2"/>
  <c r="R304" i="2"/>
  <c r="P304" i="2"/>
  <c r="P303" i="2"/>
  <c r="BK304" i="2"/>
  <c r="J304" i="2"/>
  <c r="BE304" i="2" s="1"/>
  <c r="BI299" i="2"/>
  <c r="BH299" i="2"/>
  <c r="BG299" i="2"/>
  <c r="BF299" i="2"/>
  <c r="T299" i="2"/>
  <c r="R299" i="2"/>
  <c r="P299" i="2"/>
  <c r="BK299" i="2"/>
  <c r="J299" i="2"/>
  <c r="BE299" i="2"/>
  <c r="BI293" i="2"/>
  <c r="BH293" i="2"/>
  <c r="BG293" i="2"/>
  <c r="BF293" i="2"/>
  <c r="T293" i="2"/>
  <c r="R293" i="2"/>
  <c r="P293" i="2"/>
  <c r="BK293" i="2"/>
  <c r="J293" i="2"/>
  <c r="BE293" i="2"/>
  <c r="BI289" i="2"/>
  <c r="BH289" i="2"/>
  <c r="BG289" i="2"/>
  <c r="BF289" i="2"/>
  <c r="T289" i="2"/>
  <c r="R289" i="2"/>
  <c r="P289" i="2"/>
  <c r="BK289" i="2"/>
  <c r="J289" i="2"/>
  <c r="BE289" i="2"/>
  <c r="BI285" i="2"/>
  <c r="BH285" i="2"/>
  <c r="BG285" i="2"/>
  <c r="BF285" i="2"/>
  <c r="T285" i="2"/>
  <c r="T284" i="2"/>
  <c r="R285" i="2"/>
  <c r="R284" i="2"/>
  <c r="P285" i="2"/>
  <c r="P284" i="2"/>
  <c r="BK285" i="2"/>
  <c r="BK284" i="2"/>
  <c r="J284" i="2" s="1"/>
  <c r="J285" i="2"/>
  <c r="BE285" i="2" s="1"/>
  <c r="J104" i="2"/>
  <c r="BI280" i="2"/>
  <c r="BH280" i="2"/>
  <c r="BG280" i="2"/>
  <c r="BF280" i="2"/>
  <c r="T280" i="2"/>
  <c r="R280" i="2"/>
  <c r="P280" i="2"/>
  <c r="BK280" i="2"/>
  <c r="J280" i="2"/>
  <c r="BE280" i="2"/>
  <c r="BI276" i="2"/>
  <c r="BH276" i="2"/>
  <c r="BG276" i="2"/>
  <c r="BF276" i="2"/>
  <c r="T276" i="2"/>
  <c r="R276" i="2"/>
  <c r="P276" i="2"/>
  <c r="BK276" i="2"/>
  <c r="J276" i="2"/>
  <c r="BE276" i="2"/>
  <c r="BI272" i="2"/>
  <c r="BH272" i="2"/>
  <c r="BG272" i="2"/>
  <c r="BF272" i="2"/>
  <c r="T272" i="2"/>
  <c r="R272" i="2"/>
  <c r="P272" i="2"/>
  <c r="BK272" i="2"/>
  <c r="J272" i="2"/>
  <c r="BE272" i="2"/>
  <c r="BI268" i="2"/>
  <c r="BH268" i="2"/>
  <c r="BG268" i="2"/>
  <c r="BF268" i="2"/>
  <c r="T268" i="2"/>
  <c r="R268" i="2"/>
  <c r="P268" i="2"/>
  <c r="BK268" i="2"/>
  <c r="J268" i="2"/>
  <c r="BE268" i="2"/>
  <c r="BI264" i="2"/>
  <c r="BH264" i="2"/>
  <c r="BG264" i="2"/>
  <c r="BF264" i="2"/>
  <c r="T264" i="2"/>
  <c r="R264" i="2"/>
  <c r="P264" i="2"/>
  <c r="BK264" i="2"/>
  <c r="J264" i="2"/>
  <c r="BE264" i="2"/>
  <c r="BI260" i="2"/>
  <c r="BH260" i="2"/>
  <c r="BG260" i="2"/>
  <c r="BF260" i="2"/>
  <c r="T260" i="2"/>
  <c r="R260" i="2"/>
  <c r="P260" i="2"/>
  <c r="BK260" i="2"/>
  <c r="J260" i="2"/>
  <c r="BE260" i="2"/>
  <c r="BI256" i="2"/>
  <c r="BH256" i="2"/>
  <c r="BG256" i="2"/>
  <c r="BF256" i="2"/>
  <c r="T256" i="2"/>
  <c r="R256" i="2"/>
  <c r="P256" i="2"/>
  <c r="BK256" i="2"/>
  <c r="J256" i="2"/>
  <c r="BE256" i="2"/>
  <c r="BI252" i="2"/>
  <c r="BH252" i="2"/>
  <c r="BG252" i="2"/>
  <c r="BF252" i="2"/>
  <c r="T252" i="2"/>
  <c r="R252" i="2"/>
  <c r="P252" i="2"/>
  <c r="BK252" i="2"/>
  <c r="J252" i="2"/>
  <c r="BE252" i="2"/>
  <c r="BI248" i="2"/>
  <c r="BH248" i="2"/>
  <c r="BG248" i="2"/>
  <c r="BF248" i="2"/>
  <c r="T248" i="2"/>
  <c r="R248" i="2"/>
  <c r="P248" i="2"/>
  <c r="BK248" i="2"/>
  <c r="J248" i="2"/>
  <c r="BE248" i="2"/>
  <c r="BI244" i="2"/>
  <c r="BH244" i="2"/>
  <c r="BG244" i="2"/>
  <c r="BF244" i="2"/>
  <c r="T244" i="2"/>
  <c r="R244" i="2"/>
  <c r="P244" i="2"/>
  <c r="BK244" i="2"/>
  <c r="J244" i="2"/>
  <c r="BE244" i="2"/>
  <c r="BI240" i="2"/>
  <c r="BH240" i="2"/>
  <c r="BG240" i="2"/>
  <c r="BF240" i="2"/>
  <c r="T240" i="2"/>
  <c r="R240" i="2"/>
  <c r="P240" i="2"/>
  <c r="BK240" i="2"/>
  <c r="J240" i="2"/>
  <c r="BE240" i="2"/>
  <c r="BI236" i="2"/>
  <c r="BH236" i="2"/>
  <c r="BG236" i="2"/>
  <c r="BF236" i="2"/>
  <c r="T236" i="2"/>
  <c r="R236" i="2"/>
  <c r="P236" i="2"/>
  <c r="BK236" i="2"/>
  <c r="J236" i="2"/>
  <c r="BE236" i="2"/>
  <c r="BI230" i="2"/>
  <c r="BH230" i="2"/>
  <c r="BG230" i="2"/>
  <c r="BF230" i="2"/>
  <c r="T230" i="2"/>
  <c r="R230" i="2"/>
  <c r="P230" i="2"/>
  <c r="BK230" i="2"/>
  <c r="J230" i="2"/>
  <c r="BE230" i="2"/>
  <c r="BI226" i="2"/>
  <c r="BH226" i="2"/>
  <c r="BG226" i="2"/>
  <c r="BF226" i="2"/>
  <c r="T226" i="2"/>
  <c r="R226" i="2"/>
  <c r="P226" i="2"/>
  <c r="BK226" i="2"/>
  <c r="J226" i="2"/>
  <c r="BE226" i="2"/>
  <c r="BI222" i="2"/>
  <c r="BH222" i="2"/>
  <c r="BG222" i="2"/>
  <c r="BF222" i="2"/>
  <c r="T222" i="2"/>
  <c r="R222" i="2"/>
  <c r="P222" i="2"/>
  <c r="BK222" i="2"/>
  <c r="J222" i="2"/>
  <c r="BE222" i="2"/>
  <c r="BI218" i="2"/>
  <c r="BH218" i="2"/>
  <c r="BG218" i="2"/>
  <c r="BF218" i="2"/>
  <c r="T218" i="2"/>
  <c r="R218" i="2"/>
  <c r="P218" i="2"/>
  <c r="BK218" i="2"/>
  <c r="J218" i="2"/>
  <c r="BE218" i="2"/>
  <c r="BI214" i="2"/>
  <c r="BH214" i="2"/>
  <c r="BG214" i="2"/>
  <c r="BF214" i="2"/>
  <c r="T214" i="2"/>
  <c r="R214" i="2"/>
  <c r="P214" i="2"/>
  <c r="BK214" i="2"/>
  <c r="J214" i="2"/>
  <c r="BE214" i="2"/>
  <c r="BI210" i="2"/>
  <c r="BH210" i="2"/>
  <c r="BG210" i="2"/>
  <c r="BF210" i="2"/>
  <c r="T210" i="2"/>
  <c r="R210" i="2"/>
  <c r="R201" i="2" s="1"/>
  <c r="P210" i="2"/>
  <c r="BK210" i="2"/>
  <c r="J210" i="2"/>
  <c r="BE210" i="2"/>
  <c r="BI206" i="2"/>
  <c r="BH206" i="2"/>
  <c r="BG206" i="2"/>
  <c r="BF206" i="2"/>
  <c r="T206" i="2"/>
  <c r="R206" i="2"/>
  <c r="P206" i="2"/>
  <c r="BK206" i="2"/>
  <c r="BK201" i="2" s="1"/>
  <c r="J201" i="2" s="1"/>
  <c r="J103" i="2" s="1"/>
  <c r="J206" i="2"/>
  <c r="BE206" i="2"/>
  <c r="BI202" i="2"/>
  <c r="BH202" i="2"/>
  <c r="BG202" i="2"/>
  <c r="BF202" i="2"/>
  <c r="T202" i="2"/>
  <c r="T201" i="2"/>
  <c r="R202" i="2"/>
  <c r="P202" i="2"/>
  <c r="P201" i="2"/>
  <c r="BK202" i="2"/>
  <c r="J202" i="2"/>
  <c r="BE202" i="2" s="1"/>
  <c r="BI197" i="2"/>
  <c r="BH197" i="2"/>
  <c r="BG197" i="2"/>
  <c r="BF197" i="2"/>
  <c r="T197" i="2"/>
  <c r="T196" i="2"/>
  <c r="R197" i="2"/>
  <c r="R196" i="2"/>
  <c r="P197" i="2"/>
  <c r="P196" i="2"/>
  <c r="BK197" i="2"/>
  <c r="BK196" i="2"/>
  <c r="J196" i="2" s="1"/>
  <c r="J102" i="2" s="1"/>
  <c r="J197" i="2"/>
  <c r="BE197" i="2" s="1"/>
  <c r="BI192" i="2"/>
  <c r="BH192" i="2"/>
  <c r="BG192" i="2"/>
  <c r="BF192" i="2"/>
  <c r="T192" i="2"/>
  <c r="R192" i="2"/>
  <c r="P192" i="2"/>
  <c r="BK192" i="2"/>
  <c r="J192" i="2"/>
  <c r="BE192" i="2"/>
  <c r="BI188" i="2"/>
  <c r="BH188" i="2"/>
  <c r="BG188" i="2"/>
  <c r="BF188" i="2"/>
  <c r="T188" i="2"/>
  <c r="R188" i="2"/>
  <c r="P188" i="2"/>
  <c r="BK188" i="2"/>
  <c r="J188" i="2"/>
  <c r="BE188" i="2"/>
  <c r="BI184" i="2"/>
  <c r="BH184" i="2"/>
  <c r="BG184" i="2"/>
  <c r="BF184" i="2"/>
  <c r="T184" i="2"/>
  <c r="R184" i="2"/>
  <c r="P184" i="2"/>
  <c r="BK184" i="2"/>
  <c r="J184" i="2"/>
  <c r="BE184" i="2"/>
  <c r="BI180" i="2"/>
  <c r="BH180" i="2"/>
  <c r="BG180" i="2"/>
  <c r="BF180" i="2"/>
  <c r="T180" i="2"/>
  <c r="R180" i="2"/>
  <c r="P180" i="2"/>
  <c r="BK180" i="2"/>
  <c r="J180" i="2"/>
  <c r="BE180" i="2"/>
  <c r="BI176" i="2"/>
  <c r="BH176" i="2"/>
  <c r="BG176" i="2"/>
  <c r="BF176" i="2"/>
  <c r="T176" i="2"/>
  <c r="R176" i="2"/>
  <c r="P176" i="2"/>
  <c r="BK176" i="2"/>
  <c r="J176" i="2"/>
  <c r="BE176" i="2"/>
  <c r="BI172" i="2"/>
  <c r="BH172" i="2"/>
  <c r="BG172" i="2"/>
  <c r="BF172" i="2"/>
  <c r="T172" i="2"/>
  <c r="R172" i="2"/>
  <c r="P172" i="2"/>
  <c r="BK172" i="2"/>
  <c r="J172" i="2"/>
  <c r="BE172" i="2"/>
  <c r="BI168" i="2"/>
  <c r="BH168" i="2"/>
  <c r="BG168" i="2"/>
  <c r="BF168" i="2"/>
  <c r="T168" i="2"/>
  <c r="R168" i="2"/>
  <c r="P168" i="2"/>
  <c r="BK168" i="2"/>
  <c r="J168" i="2"/>
  <c r="BE168" i="2"/>
  <c r="BI164" i="2"/>
  <c r="BH164" i="2"/>
  <c r="BG164" i="2"/>
  <c r="BF164" i="2"/>
  <c r="T164" i="2"/>
  <c r="R164" i="2"/>
  <c r="P164" i="2"/>
  <c r="BK164" i="2"/>
  <c r="J164" i="2"/>
  <c r="BE164" i="2"/>
  <c r="BI160" i="2"/>
  <c r="BH160" i="2"/>
  <c r="BG160" i="2"/>
  <c r="BF160" i="2"/>
  <c r="T160" i="2"/>
  <c r="R160" i="2"/>
  <c r="P160" i="2"/>
  <c r="BK160" i="2"/>
  <c r="J160" i="2"/>
  <c r="BE160" i="2"/>
  <c r="BI156" i="2"/>
  <c r="BH156" i="2"/>
  <c r="BG156" i="2"/>
  <c r="BF156" i="2"/>
  <c r="T156" i="2"/>
  <c r="R156" i="2"/>
  <c r="P156" i="2"/>
  <c r="BK156" i="2"/>
  <c r="J156" i="2"/>
  <c r="BE156" i="2"/>
  <c r="BI153" i="2"/>
  <c r="BH153" i="2"/>
  <c r="BG153" i="2"/>
  <c r="BF153" i="2"/>
  <c r="T153" i="2"/>
  <c r="R153" i="2"/>
  <c r="P153" i="2"/>
  <c r="BK153" i="2"/>
  <c r="J153" i="2"/>
  <c r="BE153" i="2"/>
  <c r="BI149" i="2"/>
  <c r="BH149" i="2"/>
  <c r="BG149" i="2"/>
  <c r="BF149" i="2"/>
  <c r="T149" i="2"/>
  <c r="R149" i="2"/>
  <c r="P149" i="2"/>
  <c r="BK149" i="2"/>
  <c r="J149" i="2"/>
  <c r="BE149" i="2"/>
  <c r="BI145" i="2"/>
  <c r="BH145" i="2"/>
  <c r="BG145" i="2"/>
  <c r="BF145" i="2"/>
  <c r="T145" i="2"/>
  <c r="R145" i="2"/>
  <c r="P145" i="2"/>
  <c r="BK145" i="2"/>
  <c r="J145" i="2"/>
  <c r="BE145" i="2"/>
  <c r="BI142" i="2"/>
  <c r="BH142" i="2"/>
  <c r="BG142" i="2"/>
  <c r="BF142" i="2"/>
  <c r="T142" i="2"/>
  <c r="R142" i="2"/>
  <c r="P142" i="2"/>
  <c r="BK142" i="2"/>
  <c r="J142" i="2"/>
  <c r="BE142" i="2"/>
  <c r="BI139" i="2"/>
  <c r="BH139" i="2"/>
  <c r="BG139" i="2"/>
  <c r="BF139" i="2"/>
  <c r="T139" i="2"/>
  <c r="R139" i="2"/>
  <c r="P139" i="2"/>
  <c r="BK139" i="2"/>
  <c r="J139" i="2"/>
  <c r="BE139" i="2"/>
  <c r="BI136" i="2"/>
  <c r="BH136" i="2"/>
  <c r="BG136" i="2"/>
  <c r="BF136" i="2"/>
  <c r="T136" i="2"/>
  <c r="T135" i="2"/>
  <c r="R136" i="2"/>
  <c r="R135" i="2"/>
  <c r="P136" i="2"/>
  <c r="P135" i="2"/>
  <c r="BK136" i="2"/>
  <c r="BK135" i="2"/>
  <c r="J135" i="2" s="1"/>
  <c r="J101" i="2" s="1"/>
  <c r="J136" i="2"/>
  <c r="BE136" i="2" s="1"/>
  <c r="BI131" i="2"/>
  <c r="F39" i="2"/>
  <c r="BD96" i="1" s="1"/>
  <c r="BD95" i="1" s="1"/>
  <c r="BD94" i="1" s="1"/>
  <c r="W33" i="1" s="1"/>
  <c r="BH131" i="2"/>
  <c r="BG131" i="2"/>
  <c r="F37" i="2"/>
  <c r="BB96" i="1" s="1"/>
  <c r="BB95" i="1" s="1"/>
  <c r="AX95" i="1" s="1"/>
  <c r="BF131" i="2"/>
  <c r="J36" i="2" s="1"/>
  <c r="AW96" i="1" s="1"/>
  <c r="T131" i="2"/>
  <c r="T130" i="2"/>
  <c r="T129" i="2" s="1"/>
  <c r="T128" i="2" s="1"/>
  <c r="R131" i="2"/>
  <c r="R130" i="2"/>
  <c r="P131" i="2"/>
  <c r="P130" i="2"/>
  <c r="P129" i="2" s="1"/>
  <c r="P128" i="2" s="1"/>
  <c r="AU96" i="1" s="1"/>
  <c r="BK131" i="2"/>
  <c r="BK130" i="2" s="1"/>
  <c r="J131" i="2"/>
  <c r="BE131" i="2" s="1"/>
  <c r="J35" i="2"/>
  <c r="AV96" i="1" s="1"/>
  <c r="J124" i="2"/>
  <c r="F122" i="2"/>
  <c r="E120" i="2"/>
  <c r="J93" i="2"/>
  <c r="F91" i="2"/>
  <c r="E89" i="2"/>
  <c r="J26" i="2"/>
  <c r="E26" i="2"/>
  <c r="J125" i="2" s="1"/>
  <c r="J94" i="2"/>
  <c r="J25" i="2"/>
  <c r="J20" i="2"/>
  <c r="E20" i="2"/>
  <c r="F94" i="2" s="1"/>
  <c r="F125" i="2"/>
  <c r="J19" i="2"/>
  <c r="J17" i="2"/>
  <c r="E17" i="2"/>
  <c r="J16" i="2"/>
  <c r="J14" i="2"/>
  <c r="E7" i="2"/>
  <c r="E85" i="2" s="1"/>
  <c r="E116" i="2"/>
  <c r="BB98" i="1"/>
  <c r="AX98" i="1"/>
  <c r="AS98" i="1"/>
  <c r="AS95" i="1"/>
  <c r="BB94" i="1"/>
  <c r="AS94" i="1"/>
  <c r="L90" i="1"/>
  <c r="AM90" i="1"/>
  <c r="AM89" i="1"/>
  <c r="L89" i="1"/>
  <c r="AM87" i="1"/>
  <c r="L87" i="1"/>
  <c r="L85" i="1"/>
  <c r="L84" i="1"/>
  <c r="R130" i="3" l="1"/>
  <c r="R129" i="3" s="1"/>
  <c r="AT96" i="1"/>
  <c r="AX94" i="1"/>
  <c r="W31" i="1"/>
  <c r="J91" i="2"/>
  <c r="J122" i="2"/>
  <c r="J130" i="2"/>
  <c r="J100" i="2" s="1"/>
  <c r="BK129" i="2"/>
  <c r="F93" i="3"/>
  <c r="F125" i="3"/>
  <c r="J124" i="4"/>
  <c r="J99" i="4" s="1"/>
  <c r="BK123" i="4"/>
  <c r="J123" i="4" s="1"/>
  <c r="F35" i="5"/>
  <c r="AZ100" i="1" s="1"/>
  <c r="AZ98" i="1" s="1"/>
  <c r="AV98" i="1" s="1"/>
  <c r="J35" i="5"/>
  <c r="AV100" i="1" s="1"/>
  <c r="AT100" i="1" s="1"/>
  <c r="F93" i="2"/>
  <c r="F124" i="2"/>
  <c r="F38" i="3"/>
  <c r="BC97" i="1" s="1"/>
  <c r="J35" i="4"/>
  <c r="AV99" i="1" s="1"/>
  <c r="R124" i="4"/>
  <c r="R123" i="4" s="1"/>
  <c r="J91" i="5"/>
  <c r="J117" i="5"/>
  <c r="J125" i="5"/>
  <c r="J100" i="5" s="1"/>
  <c r="BK124" i="5"/>
  <c r="F35" i="2"/>
  <c r="AZ96" i="1" s="1"/>
  <c r="J94" i="4"/>
  <c r="J120" i="4"/>
  <c r="R129" i="2"/>
  <c r="R128" i="2" s="1"/>
  <c r="F38" i="2"/>
  <c r="BC96" i="1" s="1"/>
  <c r="J91" i="3"/>
  <c r="J123" i="3"/>
  <c r="BK131" i="3"/>
  <c r="J36" i="3"/>
  <c r="AW97" i="1" s="1"/>
  <c r="AT97" i="1" s="1"/>
  <c r="BK204" i="3"/>
  <c r="J204" i="3" s="1"/>
  <c r="J102" i="3" s="1"/>
  <c r="R204" i="3"/>
  <c r="P124" i="4"/>
  <c r="P123" i="4" s="1"/>
  <c r="AU99" i="1" s="1"/>
  <c r="AU98" i="1" s="1"/>
  <c r="P124" i="5"/>
  <c r="P123" i="5" s="1"/>
  <c r="AU100" i="1" s="1"/>
  <c r="F35" i="3"/>
  <c r="AZ97" i="1" s="1"/>
  <c r="P130" i="3"/>
  <c r="P129" i="3" s="1"/>
  <c r="AU97" i="1" s="1"/>
  <c r="AU95" i="1" s="1"/>
  <c r="AU94" i="1" s="1"/>
  <c r="T129" i="3"/>
  <c r="J294" i="3"/>
  <c r="J107" i="3" s="1"/>
  <c r="J125" i="4"/>
  <c r="J100" i="4" s="1"/>
  <c r="F36" i="4"/>
  <c r="BA99" i="1" s="1"/>
  <c r="J36" i="4"/>
  <c r="AW99" i="1" s="1"/>
  <c r="F93" i="5"/>
  <c r="F119" i="5"/>
  <c r="F36" i="2"/>
  <c r="BA96" i="1" s="1"/>
  <c r="F36" i="3"/>
  <c r="BA97" i="1" s="1"/>
  <c r="F36" i="5"/>
  <c r="BA100" i="1" s="1"/>
  <c r="BC95" i="1" l="1"/>
  <c r="AZ95" i="1"/>
  <c r="J32" i="4"/>
  <c r="J98" i="4"/>
  <c r="J131" i="3"/>
  <c r="J100" i="3" s="1"/>
  <c r="BK130" i="3"/>
  <c r="J124" i="5"/>
  <c r="J99" i="5" s="1"/>
  <c r="BK123" i="5"/>
  <c r="J123" i="5" s="1"/>
  <c r="BK128" i="2"/>
  <c r="J128" i="2" s="1"/>
  <c r="J129" i="2"/>
  <c r="J99" i="2" s="1"/>
  <c r="BA95" i="1"/>
  <c r="BA98" i="1"/>
  <c r="AW98" i="1" s="1"/>
  <c r="AT98" i="1" s="1"/>
  <c r="AT99" i="1"/>
  <c r="AV95" i="1" l="1"/>
  <c r="AZ94" i="1"/>
  <c r="AW95" i="1"/>
  <c r="BA94" i="1"/>
  <c r="BK129" i="3"/>
  <c r="J129" i="3" s="1"/>
  <c r="J130" i="3"/>
  <c r="J99" i="3" s="1"/>
  <c r="J98" i="2"/>
  <c r="J32" i="2"/>
  <c r="BC94" i="1"/>
  <c r="AY95" i="1"/>
  <c r="J41" i="4"/>
  <c r="AG99" i="1"/>
  <c r="J98" i="5"/>
  <c r="J32" i="5"/>
  <c r="AN99" i="1" l="1"/>
  <c r="AG96" i="1"/>
  <c r="J41" i="2"/>
  <c r="AG100" i="1"/>
  <c r="AN100" i="1" s="1"/>
  <c r="J41" i="5"/>
  <c r="AV94" i="1"/>
  <c r="W29" i="1"/>
  <c r="W30" i="1"/>
  <c r="AW94" i="1"/>
  <c r="AK30" i="1" s="1"/>
  <c r="AY94" i="1"/>
  <c r="W32" i="1"/>
  <c r="J98" i="3"/>
  <c r="J32" i="3"/>
  <c r="AT95" i="1"/>
  <c r="AK29" i="1" l="1"/>
  <c r="AT94" i="1"/>
  <c r="AG95" i="1"/>
  <c r="AN96" i="1"/>
  <c r="AG97" i="1"/>
  <c r="AN97" i="1" s="1"/>
  <c r="J41" i="3"/>
  <c r="AG98" i="1"/>
  <c r="AN98" i="1" s="1"/>
  <c r="AG94" i="1" l="1"/>
  <c r="AN95" i="1"/>
  <c r="AN94" i="1" l="1"/>
  <c r="AK26" i="1"/>
  <c r="AK35" i="1" s="1"/>
</calcChain>
</file>

<file path=xl/sharedStrings.xml><?xml version="1.0" encoding="utf-8"?>
<sst xmlns="http://schemas.openxmlformats.org/spreadsheetml/2006/main" count="3975" uniqueCount="628">
  <si>
    <t>Export Komplet</t>
  </si>
  <si>
    <t/>
  </si>
  <si>
    <t>2.0</t>
  </si>
  <si>
    <t>ZAMOK</t>
  </si>
  <si>
    <t>False</t>
  </si>
  <si>
    <t>{56242ed8-f7d2-4621-a245-996e0825f08d}</t>
  </si>
  <si>
    <t>0,01</t>
  </si>
  <si>
    <t>21</t>
  </si>
  <si>
    <t>15</t>
  </si>
  <si>
    <t>REKAPITULACE STAVBY</t>
  </si>
  <si>
    <t>v ---  níže se nacházejí doplnkové a pomocné údaje k sestavám  --- v</t>
  </si>
  <si>
    <t>Návod na vyplnění</t>
  </si>
  <si>
    <t>0,001</t>
  </si>
  <si>
    <t>Kód:</t>
  </si>
  <si>
    <t>043-0-19</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</si>
  <si>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</si>
  <si>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</si>
  <si>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Kerhartice, ul. Pražská - Modernizace stávajícího chodníku</t>
  </si>
  <si>
    <t>KSO:</t>
  </si>
  <si>
    <t>822 2</t>
  </si>
  <si>
    <t>CC-CZ:</t>
  </si>
  <si>
    <t>2112</t>
  </si>
  <si>
    <t>Místo:</t>
  </si>
  <si>
    <t>Kerhartice</t>
  </si>
  <si>
    <t>Datum:</t>
  </si>
  <si>
    <t>30. 9. 2019</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</si>
  <si>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</si>
  <si>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</si>
  <si>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</si>
  <si>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</si>
  <si>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</si>
  <si>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</si>
  <si>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</si>
  <si>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</si>
  <si>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</si>
  <si>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</si>
  <si>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</si>
  <si>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Kerhartice, ul. Pražská - Modernizace stávajícího chodníku.  Z jejích příloh: D.101.1 – Technická zpráva, D.101.2 – Situace dopravního řešení, D.101.3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</si>
  <si>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</si>
  <si>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</si>
  <si>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</si>
  <si>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</si>
  <si>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</si>
  <si>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</si>
  <si>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</si>
  <si>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</si>
  <si>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</si>
  <si>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</si>
  <si>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</si>
  <si>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</si>
  <si>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</si>
  <si>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</si>
  <si>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</si>
  <si>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</si>
  <si>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</si>
  <si>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</si>
  <si>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</si>
  <si>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</si>
  <si>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</si>
  <si>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</si>
  <si>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</si>
  <si>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</si>
  <si>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</si>
  <si>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</si>
  <si>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</si>
  <si>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</si>
  <si>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</si>
  <si>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</si>
  <si>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</si>
  <si>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</si>
  <si>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</si>
  <si>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</si>
  <si>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</si>
  <si>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</si>
  <si>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</si>
  <si>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</si>
  <si>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</si>
  <si>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</si>
  <si>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</si>
  <si>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</si>
  <si>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</si>
  <si>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</si>
  <si>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101</t>
  </si>
  <si>
    <t>Zpevněné plochy</t>
  </si>
  <si>
    <t>ING</t>
  </si>
  <si>
    <t>1</t>
  </si>
  <si>
    <t>{6bd19d0a-e93b-4246-b754-f9c761eacb1c}</t>
  </si>
  <si>
    <t>2</t>
  </si>
  <si>
    <t>/</t>
  </si>
  <si>
    <t>SO 101 (A)</t>
  </si>
  <si>
    <t>Uznatelné náklady</t>
  </si>
  <si>
    <t>Soupis</t>
  </si>
  <si>
    <t>{87cbc8e2-7349-45de-8112-22044edbc62c}</t>
  </si>
  <si>
    <t>SO 101 (B)</t>
  </si>
  <si>
    <t>Neuznatelné náklady</t>
  </si>
  <si>
    <t>{81015933-3b83-440a-9ae1-f4ff3f310235}</t>
  </si>
  <si>
    <t>VRN</t>
  </si>
  <si>
    <t>Vedlejší rozpočtové náklady</t>
  </si>
  <si>
    <t>VON</t>
  </si>
  <si>
    <t>{d1ef67e5-72ab-45e3-9e80-eca8609824ad}</t>
  </si>
  <si>
    <t>VRN (A)</t>
  </si>
  <si>
    <t>{f629f37e-d9a6-42f7-840a-0453f46ef5a7}</t>
  </si>
  <si>
    <t>VRN (B)</t>
  </si>
  <si>
    <t>{f330c45d-5ac9-420e-be36-2e959fad9c46}</t>
  </si>
  <si>
    <t>KRYCÍ LIST SOUPISU PRACÍ</t>
  </si>
  <si>
    <t>Objekt:</t>
  </si>
  <si>
    <t>SO 101 - Zpevněné plochy</t>
  </si>
  <si>
    <t>Soupis:</t>
  </si>
  <si>
    <t>SO 101 (A) - Uznatelné náklady</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</si>
  <si>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</si>
  <si>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</si>
  <si>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</si>
  <si>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</si>
  <si>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</si>
  <si>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</si>
  <si>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</si>
  <si>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</si>
  <si>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</si>
  <si>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</si>
  <si>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</si>
  <si>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</si>
  <si>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</si>
  <si>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</si>
  <si>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</si>
  <si>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</si>
  <si>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</si>
  <si>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</si>
  <si>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</si>
  <si>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</si>
  <si>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</si>
  <si>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</si>
  <si>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</si>
  <si>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</si>
  <si>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</si>
  <si>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</si>
  <si>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</si>
  <si>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</si>
  <si>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</si>
  <si>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</si>
  <si>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</si>
  <si>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181951102</t>
  </si>
  <si>
    <t>Úprava pláně v hornině tř. 1 až 4 se zhutněním</t>
  </si>
  <si>
    <t>m2</t>
  </si>
  <si>
    <t>CS ÚRS 2019 02</t>
  </si>
  <si>
    <t>4</t>
  </si>
  <si>
    <t>912105509</t>
  </si>
  <si>
    <t>PP</t>
  </si>
  <si>
    <t>Úprava pláně vyrovnáním výškových rozdílů  v hornině tř. 1 až 4 se zhutněním</t>
  </si>
  <si>
    <t>PSC</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</si>
  <si>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</si>
  <si>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VV</t>
  </si>
  <si>
    <t>180+328,3+161</t>
  </si>
  <si>
    <t>5</t>
  </si>
  <si>
    <t>Komunikace pozemní</t>
  </si>
  <si>
    <t>564831111</t>
  </si>
  <si>
    <t>Podklad ze štěrkodrtě ŠD tl 100 mm</t>
  </si>
  <si>
    <t>-752044527</t>
  </si>
  <si>
    <t>Podklad ze štěrkodrti ŠD  s rozprostřením a zhutněním, po zhutnění tl. 100 mm</t>
  </si>
  <si>
    <t>"pod obruby" 180</t>
  </si>
  <si>
    <t>3</t>
  </si>
  <si>
    <t>564851113</t>
  </si>
  <si>
    <t>Podklad ze štěrkodrtě ŠD tl 170 mm</t>
  </si>
  <si>
    <t>1017924841</t>
  </si>
  <si>
    <t>Podklad ze štěrkodrti ŠD  s rozprostřením a zhutněním, po zhutnění tl. 170 mm</t>
  </si>
  <si>
    <t>328,3</t>
  </si>
  <si>
    <t>564861114</t>
  </si>
  <si>
    <t>Podklad ze štěrkodrtě ŠD tl 230 mm</t>
  </si>
  <si>
    <t>1572374492</t>
  </si>
  <si>
    <t>Podklad ze štěrkodrti ŠD  s rozprostřením a zhutněním, po zhutnění tl. 230 mm</t>
  </si>
  <si>
    <t>161</t>
  </si>
  <si>
    <t>565135111</t>
  </si>
  <si>
    <t>Asfaltový beton vrstva podkladní ACP 16+ (obalované kamenivo OKS) tl 50 mm š do 3 m</t>
  </si>
  <si>
    <t>518696920</t>
  </si>
  <si>
    <t>Asfaltový beton vrstva podkladní ACP 16 (obalované kamenivo střednězrnné - OKS)  s rozprostřením a zhutněním v pruhu šířky do 3 m, po zhutnění tl. 50 mm</t>
  </si>
  <si>
    <t xml:space="preserve">Poznámka k souboru cen:_x000D_
1. ČSN EN 13108-1 připouští pro ACP 16 pouze tl. 50 až 80 mm. </t>
  </si>
  <si>
    <t>102</t>
  </si>
  <si>
    <t>6</t>
  </si>
  <si>
    <t>573191111</t>
  </si>
  <si>
    <t>Postřik infiltrační kationaktivní emulzí v množství 1 kg/m2</t>
  </si>
  <si>
    <t>1406569609</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</si>
  <si>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</si>
  <si>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</si>
  <si>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7</t>
  </si>
  <si>
    <t>573211108</t>
  </si>
  <si>
    <t>Postřik živičný spojovací z asfaltu v množství 0,40 kg/m2</t>
  </si>
  <si>
    <t>-1313682055</t>
  </si>
  <si>
    <t>Postřik spojovací PS bez posypu kamenivem z asfaltu silničního, v množství 0,40 kg/m2</t>
  </si>
  <si>
    <t>102+102</t>
  </si>
  <si>
    <t>8</t>
  </si>
  <si>
    <t>577134111</t>
  </si>
  <si>
    <t>Asfaltový beton vrstva obrusná ACO 11+ (ABS) tř. I tl 40 mm š do 3 m z nemodifikovaného asfaltu</t>
  </si>
  <si>
    <t>-1231716183</t>
  </si>
  <si>
    <t>Asfaltový beton vrstva obrusná ACO 11 (ABS)  s rozprostřením a se zhutněním z nemodifikovaného asfaltu v pruhu šířky do 3 m tř. I, po zhutnění tl. 40 mm</t>
  </si>
  <si>
    <t xml:space="preserve">Poznámka k souboru cen:_x000D_
1. ČSN EN 13108-1 připouští pro ACO 11 pouze tl. 35 až 50 mm. </t>
  </si>
  <si>
    <t>9</t>
  </si>
  <si>
    <t>577155112</t>
  </si>
  <si>
    <t>Asfaltový beton vrstva ložní ACL 16+ (ABH) tl 60 mm š do 3 m z nemodifikovaného asfaltu</t>
  </si>
  <si>
    <t>1215867377</t>
  </si>
  <si>
    <t>Asfaltový beton vrstva ložní ACL 16 (ABH)  s rozprostřením a zhutněním z nemodifikovaného asfaltu v pruhu šířky do 3 m, po zhutnění tl. 60 mm</t>
  </si>
  <si>
    <t xml:space="preserve">Poznámka k souboru cen:_x000D_
1. ČSN EN 13108-1 připouští pro ACL 16 pouze tl. 50 až 70 mm. </t>
  </si>
  <si>
    <t>10</t>
  </si>
  <si>
    <t>596211110</t>
  </si>
  <si>
    <t>Kladení zámkové dlažby komunikací pro pěší tl 60 mm skupiny A pl do 50 m2</t>
  </si>
  <si>
    <t>178454035</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</si>
  <si>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</si>
  <si>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</si>
  <si>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3+1,3</t>
  </si>
  <si>
    <t>11</t>
  </si>
  <si>
    <t>M</t>
  </si>
  <si>
    <t>59245006</t>
  </si>
  <si>
    <t>dlažba tvar obdélník betonová pro nevidomé 200x100x60mm antracit</t>
  </si>
  <si>
    <t>-1930233776</t>
  </si>
  <si>
    <t>dlažba tvar obdélník betonová pro nevidomé 200x100x60mm barevná</t>
  </si>
  <si>
    <t>1,3</t>
  </si>
  <si>
    <t>1,3*1,03 'Přepočtené koeficientem množství</t>
  </si>
  <si>
    <t>12</t>
  </si>
  <si>
    <t>59245008</t>
  </si>
  <si>
    <t>dlažba tvar obdélník betonová 200x100x60mm antracit</t>
  </si>
  <si>
    <t>-1176777092</t>
  </si>
  <si>
    <t>dlažba tvar obdélník betonová 200x100x60mm barevná</t>
  </si>
  <si>
    <t>3*1,03 'Přepočtené koeficientem množství</t>
  </si>
  <si>
    <t>13</t>
  </si>
  <si>
    <t>596211112</t>
  </si>
  <si>
    <t>Kladení zámkové dlažby komunikací pro pěší tl 60 mm skupiny A pl do 300 m2</t>
  </si>
  <si>
    <t>-242273481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</si>
  <si>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</si>
  <si>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327</t>
  </si>
  <si>
    <t>14</t>
  </si>
  <si>
    <t>59245018</t>
  </si>
  <si>
    <t>dlažba tvar obdélník betonová 200x100x60mm přírodní</t>
  </si>
  <si>
    <t>-1939730315</t>
  </si>
  <si>
    <t>327*1,02 'Přepočtené koeficientem množství</t>
  </si>
  <si>
    <t>596211210</t>
  </si>
  <si>
    <t>Kladení zámkové dlažby komunikací pro pěší tl 80 mm skupiny A pl do 50 m2</t>
  </si>
  <si>
    <t>244234128</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</si>
  <si>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</si>
  <si>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48+11</t>
  </si>
  <si>
    <t>16</t>
  </si>
  <si>
    <t>59245020</t>
  </si>
  <si>
    <t>dlažba tvar obdélník betonová 200x100x80mm přírodní</t>
  </si>
  <si>
    <t>-1367925294</t>
  </si>
  <si>
    <t>48</t>
  </si>
  <si>
    <t>48*1,03 'Přepočtené koeficientem množství</t>
  </si>
  <si>
    <t>17</t>
  </si>
  <si>
    <t>59245226</t>
  </si>
  <si>
    <t>dlažba tvar obdélník betonová pro nevidomé 200x100x80mm antracit</t>
  </si>
  <si>
    <t>1657955730</t>
  </si>
  <si>
    <t>dlažba tvar obdélník betonová pro nevidomé 200x100x80mm barevná</t>
  </si>
  <si>
    <t>11*1,03 'Přepočtené koeficientem množství</t>
  </si>
  <si>
    <t>Trubní vedení</t>
  </si>
  <si>
    <t>18</t>
  </si>
  <si>
    <t>899431111</t>
  </si>
  <si>
    <t>Výšková úprava uličního vstupu nebo vpusti do 200 mm zvýšením krycího hrnce, šoupěte nebo hydrantu</t>
  </si>
  <si>
    <t>kus</t>
  </si>
  <si>
    <t>433488652</t>
  </si>
  <si>
    <t>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</si>
  <si>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</si>
  <si>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2+1</t>
  </si>
  <si>
    <t>Ostatní konstrukce a práce, bourání</t>
  </si>
  <si>
    <t>19</t>
  </si>
  <si>
    <t>915211111</t>
  </si>
  <si>
    <t>Vodorovné dopravní značení dělící čáry souvislé š 125 mm bílý plast</t>
  </si>
  <si>
    <t>m</t>
  </si>
  <si>
    <t>-1253635024</t>
  </si>
  <si>
    <t>Vodorovné dopravní značení stříkaným plastem  dělící čára šířky 125 mm souvislá bílá základní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</si>
  <si>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</si>
  <si>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50</t>
  </si>
  <si>
    <t>20</t>
  </si>
  <si>
    <t>915221111</t>
  </si>
  <si>
    <t>Vodorovné dopravní značení vodící čáry souvislé š 250 mm bílý plast</t>
  </si>
  <si>
    <t>598037600</t>
  </si>
  <si>
    <t>Vodorovné dopravní značení stříkaným plastem  vodící čára bílá šířky 250 mm souvislá základní</t>
  </si>
  <si>
    <t>14,5</t>
  </si>
  <si>
    <t>915221121</t>
  </si>
  <si>
    <t>Vodorovné dopravní značení vodící čáry přerušované š 250 mm bílý plast</t>
  </si>
  <si>
    <t>1903875592</t>
  </si>
  <si>
    <t>Vodorovné dopravní značení stříkaným plastem  vodící čára bílá šířky 250 mm přerušovaná základní</t>
  </si>
  <si>
    <t>69</t>
  </si>
  <si>
    <t>22</t>
  </si>
  <si>
    <t>915231111</t>
  </si>
  <si>
    <t>Vodorovné dopravní značení přechody pro chodce, šipky, symboly bílý plast</t>
  </si>
  <si>
    <t>2101420689</t>
  </si>
  <si>
    <t>Vodorovné dopravní značení stříkaným plastem  přechody pro chodce, šipky, symboly nápisy bílé základní</t>
  </si>
  <si>
    <t>2*1,5</t>
  </si>
  <si>
    <t>23</t>
  </si>
  <si>
    <t>916111123</t>
  </si>
  <si>
    <t>Osazení obruby z drobných kostek s boční opěrou do lože z betonu prostého</t>
  </si>
  <si>
    <t>778069546</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</si>
  <si>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</si>
  <si>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</si>
  <si>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"stávající materiál" 244</t>
  </si>
  <si>
    <t>24</t>
  </si>
  <si>
    <t>916131113</t>
  </si>
  <si>
    <t>Osazení silničního obrubníku betonového ležatého s boční opěrou do lože z betonu prostého</t>
  </si>
  <si>
    <t>534882207</t>
  </si>
  <si>
    <t>Osazení silničního obrubníku betonového se zřízením lože, s vyplněním a zatřením spár cementovou maltou ležatého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</si>
  <si>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</si>
  <si>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17+(4+4)*0,6</t>
  </si>
  <si>
    <t>25</t>
  </si>
  <si>
    <t>592_KO_01.0</t>
  </si>
  <si>
    <t>obrubník betonový KO ke kruhovým objezdům "přímý" 60x30x19,5 cm šedá</t>
  </si>
  <si>
    <t>-159757308</t>
  </si>
  <si>
    <t>(17)/0,6</t>
  </si>
  <si>
    <t>28,333*1,01 'Přepočtené koeficientem množství</t>
  </si>
  <si>
    <t>26</t>
  </si>
  <si>
    <t>592_KO_03</t>
  </si>
  <si>
    <t>obrubník betonový KO ke kruhovým objezdům "přechodový 15 levý, pravý" 60x15-30x19,5 cm šedá</t>
  </si>
  <si>
    <t>-364275389</t>
  </si>
  <si>
    <t>obrubník betonový KO ke kruhovým objezdům "vnější oblouk R1,0" 51,4x30x19,5 cm šedá</t>
  </si>
  <si>
    <t>"pravý" 4</t>
  </si>
  <si>
    <t>"levý" 4</t>
  </si>
  <si>
    <t>Součet</t>
  </si>
  <si>
    <t>8*1,01 'Přepočtené koeficientem množství</t>
  </si>
  <si>
    <t>27</t>
  </si>
  <si>
    <t>916131213</t>
  </si>
  <si>
    <t>Osazení silničního obrubníku betonového stojatého s boční opěrou do lože z betonu prostého</t>
  </si>
  <si>
    <t>913935283</t>
  </si>
  <si>
    <t>Osazení silničního obrubníku betonového se zřízením lože, s vyplněním a zatřením spár cementovou maltou stojatého s boční opěrou z betonu prostého, do lože z betonu prostého</t>
  </si>
  <si>
    <t>165,5+8+26,5</t>
  </si>
  <si>
    <t>28</t>
  </si>
  <si>
    <t>59217029</t>
  </si>
  <si>
    <t>obrubník betonový silniční nájezdový 1000x150x150mm</t>
  </si>
  <si>
    <t>-1091039339</t>
  </si>
  <si>
    <t>26,5</t>
  </si>
  <si>
    <t>26,5*1,01 'Přepočtené koeficientem množství</t>
  </si>
  <si>
    <t>29</t>
  </si>
  <si>
    <t>59217030</t>
  </si>
  <si>
    <t>obrubník betonový silniční přechodový 1000x150x150-250mm</t>
  </si>
  <si>
    <t>-134616207</t>
  </si>
  <si>
    <t>30</t>
  </si>
  <si>
    <t>59217031</t>
  </si>
  <si>
    <t>obrubník betonový silniční 1000x150x250mm</t>
  </si>
  <si>
    <t>1592166723</t>
  </si>
  <si>
    <t>165,5</t>
  </si>
  <si>
    <t>165,5*1,01 'Přepočtené koeficientem množství</t>
  </si>
  <si>
    <t>31</t>
  </si>
  <si>
    <t>916231213</t>
  </si>
  <si>
    <t>Osazení chodníkového obrubníku betonového stojatého s boční opěrou do lože z betonu prostého</t>
  </si>
  <si>
    <t>-242698160</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</si>
  <si>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</si>
  <si>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</si>
  <si>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125</t>
  </si>
  <si>
    <t>32</t>
  </si>
  <si>
    <t>59217016</t>
  </si>
  <si>
    <t>obrubník betonový chodníkový 1000x80x250mm</t>
  </si>
  <si>
    <t>1548151576</t>
  </si>
  <si>
    <t>125*1,01 'Přepočtené koeficientem množství</t>
  </si>
  <si>
    <t>33</t>
  </si>
  <si>
    <t>916431111</t>
  </si>
  <si>
    <t>Osazení bezbariérového betonového obrubníku do betonového lože tl 150 mm</t>
  </si>
  <si>
    <t>-1309480214</t>
  </si>
  <si>
    <t>Osazení betonového bezbariérového obrubníku  s ložem betonovým tl. 150 mm úložná šířka do 400 mm</t>
  </si>
  <si>
    <t xml:space="preserve">Poznámka k souboru cen:_x000D_
1. Cenu lze použít pro osazení přímých i náběhových bezbariérových obrubníků. 2. V cenách nejsou započteny náklady na dodání obrubníků, tyto se oceňují ve specifikaci. </t>
  </si>
  <si>
    <t>15+4</t>
  </si>
  <si>
    <t>34</t>
  </si>
  <si>
    <t>59217040</t>
  </si>
  <si>
    <t>obrubník betonový bezbariérový náběhový</t>
  </si>
  <si>
    <t>1418113535</t>
  </si>
  <si>
    <t>2+2</t>
  </si>
  <si>
    <t>4*1,01 'Přepočtené koeficientem množství</t>
  </si>
  <si>
    <t>35</t>
  </si>
  <si>
    <t>59217041</t>
  </si>
  <si>
    <t>obrubník betonový bezbariérový přímý</t>
  </si>
  <si>
    <t>-643335382</t>
  </si>
  <si>
    <t>15*1,01 'Přepočtené koeficientem množství</t>
  </si>
  <si>
    <t>36</t>
  </si>
  <si>
    <t>919732211</t>
  </si>
  <si>
    <t>Styčná spára napojení nového živičného povrchu na stávající za tepla š 15 mm hl 25 mm s prořezáním</t>
  </si>
  <si>
    <t>898115490</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</si>
  <si>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</si>
  <si>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</si>
  <si>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255</t>
  </si>
  <si>
    <t>37</t>
  </si>
  <si>
    <t>919735111</t>
  </si>
  <si>
    <t>Řezání stávajícího živičného krytu hl do 50 mm</t>
  </si>
  <si>
    <t>-401892136</t>
  </si>
  <si>
    <t>Řezání stávajícího živičného krytu nebo podkladu  hloubky do 50 mm</t>
  </si>
  <si>
    <t xml:space="preserve">Poznámka k souboru cen:_x000D_
1. V cenách jsou započteny i náklady na spotřebu vody. </t>
  </si>
  <si>
    <t>38</t>
  </si>
  <si>
    <t>979071122</t>
  </si>
  <si>
    <t>Očištění dlažebních kostek drobných s původním spárováním živičnou směsí nebo MC</t>
  </si>
  <si>
    <t>714112641</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</si>
  <si>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</si>
  <si>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</si>
  <si>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244*0,12</t>
  </si>
  <si>
    <t>96</t>
  </si>
  <si>
    <t>Bourání konstrukcí</t>
  </si>
  <si>
    <t>39</t>
  </si>
  <si>
    <t>113107222</t>
  </si>
  <si>
    <t>Odstranění podkladu z kameniva drceného tl 200 mm strojně pl přes 200 m2</t>
  </si>
  <si>
    <t>245836748</t>
  </si>
  <si>
    <t>Odstranění podkladů nebo krytů strojně plochy jednotlivě přes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</si>
  <si>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</si>
  <si>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582</t>
  </si>
  <si>
    <t>40</t>
  </si>
  <si>
    <t>113107242</t>
  </si>
  <si>
    <t>Odstranění krytu živičného tl 100 mm strojně pl přes 200 m2</t>
  </si>
  <si>
    <t>426052345</t>
  </si>
  <si>
    <t>Odstranění podkladů nebo krytů strojně plochy jednotlivě přes 200 m2 s přemístěním hmot na skládku na vzdálenost do 20 m nebo s naložením na dopravní prostředek živičných, o tl. vrstvy přes 50 do 100 mm</t>
  </si>
  <si>
    <t>41</t>
  </si>
  <si>
    <t>113202111</t>
  </si>
  <si>
    <t>Vytrhání obrub krajníků obrubníků stojatých</t>
  </si>
  <si>
    <t>1373492309</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</si>
  <si>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</si>
  <si>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</si>
  <si>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"betonové" 105</t>
  </si>
  <si>
    <t>"krajníky" 244</t>
  </si>
  <si>
    <t>42</t>
  </si>
  <si>
    <t>113203111</t>
  </si>
  <si>
    <t>Vytrhání obrub z dlažebních kostek</t>
  </si>
  <si>
    <t>2139836612</t>
  </si>
  <si>
    <t>Vytrhání obrub  s vybouráním lože, s přemístěním hmot na skládku na vzdálenost do 3 m nebo s naložením na dopravní prostředek z dlažebních kostek</t>
  </si>
  <si>
    <t>244</t>
  </si>
  <si>
    <t>997</t>
  </si>
  <si>
    <t>Přesun sutě</t>
  </si>
  <si>
    <t>43</t>
  </si>
  <si>
    <t>997221551</t>
  </si>
  <si>
    <t>Vodorovná doprava suti ze sypkých materiálů do 1 km</t>
  </si>
  <si>
    <t>t</t>
  </si>
  <si>
    <t>-196361684</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</si>
  <si>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</si>
  <si>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</si>
  <si>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168,78</t>
  </si>
  <si>
    <t>44</t>
  </si>
  <si>
    <t>997221559</t>
  </si>
  <si>
    <t>Příplatek ZKD 1 km u vodorovné dopravy suti ze sypkých materiálů</t>
  </si>
  <si>
    <t>-1723063379</t>
  </si>
  <si>
    <t>Vodorovná doprava suti  bez naložení, ale se složením a s hrubým urovnáním Příplatek k ceně za každý další i započatý 1 km přes 1 km</t>
  </si>
  <si>
    <t>168,78*9</t>
  </si>
  <si>
    <t>45</t>
  </si>
  <si>
    <t>997221561</t>
  </si>
  <si>
    <t>Vodorovná doprava suti z kusových materiálů do 1 km</t>
  </si>
  <si>
    <t>1548484062</t>
  </si>
  <si>
    <t>Vodorovná doprava suti  bez naložení, ale se složením a s hrubým urovnáním z kusových materiálů, na vzdálenost do 1 km</t>
  </si>
  <si>
    <t>"asfalt" 128,04</t>
  </si>
  <si>
    <t>"beton" 105*0,205</t>
  </si>
  <si>
    <t>"kamen" 244*0,205</t>
  </si>
  <si>
    <t>46</t>
  </si>
  <si>
    <t>997221569</t>
  </si>
  <si>
    <t>Příplatek ZKD 1 km u vodorovné dopravy suti z kusových materiálů</t>
  </si>
  <si>
    <t>1125068778</t>
  </si>
  <si>
    <t>"asfalt" 128,04*9</t>
  </si>
  <si>
    <t>"beton" (105*0,205)*9</t>
  </si>
  <si>
    <t>"kamen" (244*0,205)*9</t>
  </si>
  <si>
    <t>47</t>
  </si>
  <si>
    <t>997221815</t>
  </si>
  <si>
    <t>Poplatek za uložení na skládce (skládkovné) stavebního odpadu betonového kód odpadu 170 101</t>
  </si>
  <si>
    <t>-149814288</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</si>
  <si>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</si>
  <si>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</si>
  <si>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(105*0,205)</t>
  </si>
  <si>
    <t>997221845</t>
  </si>
  <si>
    <t>Poplatek za uložení na skládce (skládkovné) odpadu asfaltového bez dehtu kód odpadu 170 302</t>
  </si>
  <si>
    <t>1213380149</t>
  </si>
  <si>
    <t>Poplatek za uložení stavebního odpadu na skládce (skládkovné) asfaltového bez obsahu dehtu zatříděného do Katalogu odpadů pod kódem 170 302</t>
  </si>
  <si>
    <t>128,04</t>
  </si>
  <si>
    <t>49</t>
  </si>
  <si>
    <t>997221855</t>
  </si>
  <si>
    <t>Poplatek za uložení na skládce (skládkovné) zeminy a kameniva kód odpadu 170 504</t>
  </si>
  <si>
    <t>-1486406624</t>
  </si>
  <si>
    <t>Poplatek za uložení stavebního odpadu na skládce (skládkovné) zeminy a kameniva zatříděného do Katalogu odpadů pod kódem 170 504</t>
  </si>
  <si>
    <t xml:space="preserve"> 244*0,205</t>
  </si>
  <si>
    <t>998</t>
  </si>
  <si>
    <t>Přesun hmot</t>
  </si>
  <si>
    <t>998223011</t>
  </si>
  <si>
    <t>Přesun hmot pro pozemní komunikace s krytem dlážděným</t>
  </si>
  <si>
    <t>-207729552</t>
  </si>
  <si>
    <t>Přesun hmot pro pozemní komunikace s krytem dlážděným  dopravní vzdálenost do 200 m jakékoliv délky objektu</t>
  </si>
  <si>
    <t>SO 101 (B) - Neuznatelné náklady</t>
  </si>
  <si>
    <t>M - Práce a dodávky M</t>
  </si>
  <si>
    <t xml:space="preserve">    21-M - Elektromontáže</t>
  </si>
  <si>
    <t>181111111</t>
  </si>
  <si>
    <t>Plošná úprava terénu do 500 m2 zemina tř 1 až 4 nerovnosti do 100 mm v rovinně a svahu do 1:5</t>
  </si>
  <si>
    <t>323982078</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</si>
  <si>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</si>
  <si>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</si>
  <si>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110</t>
  </si>
  <si>
    <t>181301102</t>
  </si>
  <si>
    <t>Rozprostření ornice tl vrstvy do 150 mm pl do 500 m2 v rovině nebo ve svahu do 1:5</t>
  </si>
  <si>
    <t>1017434472</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</si>
  <si>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</si>
  <si>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</si>
  <si>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10364101</t>
  </si>
  <si>
    <t>zemina pro terénní úpravy -  ornice</t>
  </si>
  <si>
    <t>1295584097</t>
  </si>
  <si>
    <t>110*0,15</t>
  </si>
  <si>
    <t>16,5*1,8 'Přepočtené koeficientem množství</t>
  </si>
  <si>
    <t>181411131</t>
  </si>
  <si>
    <t>Založení parkového trávníku výsevem plochy do 1000 m2 v rovině a ve svahu do 1:5</t>
  </si>
  <si>
    <t>2032591658</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</si>
  <si>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</si>
  <si>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</si>
  <si>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00572420</t>
  </si>
  <si>
    <t>osivo směs travní parková okrasná</t>
  </si>
  <si>
    <t>kg</t>
  </si>
  <si>
    <t>-325236498</t>
  </si>
  <si>
    <t>110*0,03</t>
  </si>
  <si>
    <t>-99155431</t>
  </si>
  <si>
    <t>11+45,5</t>
  </si>
  <si>
    <t>183402121</t>
  </si>
  <si>
    <t>Rozrušení půdy souvislé plochy do 500 m2 hloubky do 150 mm v rovině a svahu do 1:5</t>
  </si>
  <si>
    <t>-1374609924</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</si>
  <si>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</si>
  <si>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</si>
  <si>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184802111</t>
  </si>
  <si>
    <t>Chemické odplevelení před založením kultury nad 20 m2 postřikem na široko v rovině a svahu do 1:5</t>
  </si>
  <si>
    <t>-565305750</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</si>
  <si>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</si>
  <si>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</si>
  <si>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185804312</t>
  </si>
  <si>
    <t>Zalití rostlin vodou plocha přes 20 m2</t>
  </si>
  <si>
    <t>m3</t>
  </si>
  <si>
    <t>1145747788</t>
  </si>
  <si>
    <t>Zalití rostlin vodou plochy záhonů jednotlivě přes 20 m2</t>
  </si>
  <si>
    <t>110*0,025</t>
  </si>
  <si>
    <t>185851121</t>
  </si>
  <si>
    <t>Dovoz vody pro zálivku rostlin za vzdálenost do 1000 m</t>
  </si>
  <si>
    <t>-2069238909</t>
  </si>
  <si>
    <t>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</si>
  <si>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</si>
  <si>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2,75*2</t>
  </si>
  <si>
    <t>83832773</t>
  </si>
  <si>
    <t>"pod obruby" 11</t>
  </si>
  <si>
    <t>1498032864</t>
  </si>
  <si>
    <t>45,5</t>
  </si>
  <si>
    <t>-876620667</t>
  </si>
  <si>
    <t>76,5</t>
  </si>
  <si>
    <t>-112519391</t>
  </si>
  <si>
    <t>401005883</t>
  </si>
  <si>
    <t>178,5+127,5</t>
  </si>
  <si>
    <t>-518563778</t>
  </si>
  <si>
    <t>178,5</t>
  </si>
  <si>
    <t>-711296495</t>
  </si>
  <si>
    <t>127,5</t>
  </si>
  <si>
    <t>1890390954</t>
  </si>
  <si>
    <t>-447222281</t>
  </si>
  <si>
    <t>20*1,03 'Přepočtené koeficientem množství</t>
  </si>
  <si>
    <t>-1066595600</t>
  </si>
  <si>
    <t>"stávající materiál" 4</t>
  </si>
  <si>
    <t>1684707148</t>
  </si>
  <si>
    <t>32,5</t>
  </si>
  <si>
    <t>703591433</t>
  </si>
  <si>
    <t>32,5*1,01 'Přepočtené koeficientem množství</t>
  </si>
  <si>
    <t>1506566085</t>
  </si>
  <si>
    <t>919735112</t>
  </si>
  <si>
    <t>Řezání stávajícího živičného krytu hl do 100 mm</t>
  </si>
  <si>
    <t>-184245851</t>
  </si>
  <si>
    <t>Řezání stávajícího živičného krytu nebo podkladu  hloubky přes 50 do 100 mm</t>
  </si>
  <si>
    <t>-867886580</t>
  </si>
  <si>
    <t>4*0,12</t>
  </si>
  <si>
    <t>-501685252</t>
  </si>
  <si>
    <t>183</t>
  </si>
  <si>
    <t>1210004718</t>
  </si>
  <si>
    <t>175</t>
  </si>
  <si>
    <t>113106123</t>
  </si>
  <si>
    <t>Rozebrání dlažeb ze zámkových dlaždic komunikací pro pěší ručně</t>
  </si>
  <si>
    <t>991464939</t>
  </si>
  <si>
    <t>Rozebrání dlažeb komunikací pro pěší s přemístěním hmot na skládku na vzdálenost do 3 m nebo s naložením na dopravní prostředek s ložem z kameniva nebo živice a s jakoukoliv výplní spár ručně ze zámkové dlažby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</si>
  <si>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</si>
  <si>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113107337</t>
  </si>
  <si>
    <t>Odstranění podkladu z betonu vyztuženého sítěmi tl 300 mm strojně pl do 50 m2</t>
  </si>
  <si>
    <t>-1126611709</t>
  </si>
  <si>
    <t>Odstranění podkladů nebo krytů strojně plochy jednotlivě do 50 m2 s přemístěním hmot na skládku na vzdálenost do 3 m nebo s naložením na dopravní prostředek z betonu vyztuženého sítěmi, o tl. vrstvy přes 150 do 300 mm</t>
  </si>
  <si>
    <t>5,5</t>
  </si>
  <si>
    <t>-605895011</t>
  </si>
  <si>
    <t>78669007</t>
  </si>
  <si>
    <t>53,07</t>
  </si>
  <si>
    <t>1322521064</t>
  </si>
  <si>
    <t>53,07*9</t>
  </si>
  <si>
    <t>990551295</t>
  </si>
  <si>
    <t>"asfalt" 38,5</t>
  </si>
  <si>
    <t>"beton" 2,08</t>
  </si>
  <si>
    <t>"ŽB" 3,465</t>
  </si>
  <si>
    <t>-766104710</t>
  </si>
  <si>
    <t>"asfalt" 38,5*9</t>
  </si>
  <si>
    <t>"beton" 2,08*9</t>
  </si>
  <si>
    <t>"ŽB" 3,465*9</t>
  </si>
  <si>
    <t>-1233483193</t>
  </si>
  <si>
    <t>2,08</t>
  </si>
  <si>
    <t>997221825</t>
  </si>
  <si>
    <t>Poplatek za uložení na skládce (skládkovné) stavebního odpadu železobetonového kód odpadu 170 101</t>
  </si>
  <si>
    <t>606647860</t>
  </si>
  <si>
    <t>Poplatek za uložení stavebního odpadu na skládce (skládkovné) z armovaného betonu zatříděného do Katalogu odpadů pod kódem 170 101</t>
  </si>
  <si>
    <t>3,465</t>
  </si>
  <si>
    <t>2008656420</t>
  </si>
  <si>
    <t>38,5</t>
  </si>
  <si>
    <t>-1394118792</t>
  </si>
  <si>
    <t>601717959</t>
  </si>
  <si>
    <t>Práce a dodávky M</t>
  </si>
  <si>
    <t>21-M</t>
  </si>
  <si>
    <t>Elektromontáže</t>
  </si>
  <si>
    <t>lampa</t>
  </si>
  <si>
    <t>posun lampy veřejného osvětlení v. 8 m</t>
  </si>
  <si>
    <t>-135256583</t>
  </si>
  <si>
    <t>posun lampy veřejného osvětlení</t>
  </si>
  <si>
    <t>VRN - Vedlejší rozpočtové náklady</t>
  </si>
  <si>
    <t>VRN (A) - Uznatelné náklady</t>
  </si>
  <si>
    <t xml:space="preserve">    VRN1 - Průzkumné, geodetické a projektové práce</t>
  </si>
  <si>
    <t xml:space="preserve">    VRN3 - Zařízení staveniště</t>
  </si>
  <si>
    <t>VRN1</t>
  </si>
  <si>
    <t>Průzkumné, geodetické a projektové práce</t>
  </si>
  <si>
    <t>012303000</t>
  </si>
  <si>
    <t>Geodetické práce po výstavbě</t>
  </si>
  <si>
    <t>1024</t>
  </si>
  <si>
    <t>-1608743071</t>
  </si>
  <si>
    <t>VRN3</t>
  </si>
  <si>
    <t>Zařízení staveniště</t>
  </si>
  <si>
    <t>030001000</t>
  </si>
  <si>
    <t>-1715399866</t>
  </si>
  <si>
    <t>034303000</t>
  </si>
  <si>
    <t>Dopravní značení na staveništi</t>
  </si>
  <si>
    <t>974974033</t>
  </si>
  <si>
    <t>034503000</t>
  </si>
  <si>
    <t>Informační tabule na staveništi</t>
  </si>
  <si>
    <t>1895509669</t>
  </si>
  <si>
    <t>VRN (B) - Neuznatelné náklady</t>
  </si>
  <si>
    <t xml:space="preserve">    VRN4 - Inženýrská činnost</t>
  </si>
  <si>
    <t>0120020RP</t>
  </si>
  <si>
    <t>Vytyčení IS</t>
  </si>
  <si>
    <t>-434196195</t>
  </si>
  <si>
    <t>012203000</t>
  </si>
  <si>
    <t>Geodetické práce při provádění stavby</t>
  </si>
  <si>
    <t>672535053</t>
  </si>
  <si>
    <t>VRN4</t>
  </si>
  <si>
    <t>Inženýrská činnost</t>
  </si>
  <si>
    <t>043002000</t>
  </si>
  <si>
    <t>Zkoušky a ostatní měření</t>
  </si>
  <si>
    <t>1848206752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</si>
</sst>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8"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1" fillId="4" borderId="6" xfId="0" applyFont="1" applyFill="1" applyBorder="1" applyAlignment="1" applyProtection="1">
      <alignment horizontal="center" vertical="center"/>
    </xf>
    <xf numFmtId="0" fontId="25" fillId="0" borderId="0" xfId="0" applyFont="1" applyAlignment="1" applyProtection="1">
      <alignment horizontal="left" vertical="center" wrapText="1"/>
    </xf>
    <xf numFmtId="0" fontId="29"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2"/>
  <sheetViews>
    <sheetView showGridLines="0" tabSelected="1" workbookViewId="0">
      <selection activeCell="U12" sqref="U12"/>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75"/>
      <c r="AS2" s="275"/>
      <c r="AT2" s="275"/>
      <c r="AU2" s="275"/>
      <c r="AV2" s="275"/>
      <c r="AW2" s="275"/>
      <c r="AX2" s="275"/>
      <c r="AY2" s="275"/>
      <c r="AZ2" s="275"/>
      <c r="BA2" s="275"/>
      <c r="BB2" s="275"/>
      <c r="BC2" s="275"/>
      <c r="BD2" s="275"/>
      <c r="BE2" s="275"/>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87" t="s">
        <v>14</v>
      </c>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1"/>
      <c r="AQ5" s="21"/>
      <c r="AR5" s="19"/>
      <c r="BE5" s="266" t="s">
        <v>15</v>
      </c>
      <c r="BS5" s="16" t="s">
        <v>6</v>
      </c>
    </row>
    <row r="6" spans="1:74" s="1" customFormat="1" ht="36.950000000000003" customHeight="1">
      <c r="B6" s="20"/>
      <c r="C6" s="21"/>
      <c r="D6" s="27" t="s">
        <v>16</v>
      </c>
      <c r="E6" s="21"/>
      <c r="F6" s="21"/>
      <c r="G6" s="21"/>
      <c r="H6" s="21"/>
      <c r="I6" s="21"/>
      <c r="J6" s="21"/>
      <c r="K6" s="289" t="s">
        <v>17</v>
      </c>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c r="AL6" s="288"/>
      <c r="AM6" s="288"/>
      <c r="AN6" s="288"/>
      <c r="AO6" s="288"/>
      <c r="AP6" s="21"/>
      <c r="AQ6" s="21"/>
      <c r="AR6" s="19"/>
      <c r="BE6" s="267"/>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67"/>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67"/>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7"/>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1</v>
      </c>
      <c r="AO10" s="21"/>
      <c r="AP10" s="21"/>
      <c r="AQ10" s="21"/>
      <c r="AR10" s="19"/>
      <c r="BE10" s="267"/>
      <c r="BS10" s="16" t="s">
        <v>6</v>
      </c>
    </row>
    <row r="11" spans="1:74" s="1" customFormat="1"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1</v>
      </c>
      <c r="AO11" s="21"/>
      <c r="AP11" s="21"/>
      <c r="AQ11" s="21"/>
      <c r="AR11" s="19"/>
      <c r="BE11" s="267"/>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7"/>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31</v>
      </c>
      <c r="AO13" s="21"/>
      <c r="AP13" s="21"/>
      <c r="AQ13" s="21"/>
      <c r="AR13" s="19"/>
      <c r="BE13" s="267"/>
      <c r="BS13" s="16" t="s">
        <v>6</v>
      </c>
    </row>
    <row r="14" spans="1:74" ht="12.75">
      <c r="B14" s="20"/>
      <c r="C14" s="21"/>
      <c r="D14" s="21"/>
      <c r="E14" s="290" t="s">
        <v>31</v>
      </c>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8" t="s">
        <v>29</v>
      </c>
      <c r="AL14" s="21"/>
      <c r="AM14" s="21"/>
      <c r="AN14" s="30" t="s">
        <v>31</v>
      </c>
      <c r="AO14" s="21"/>
      <c r="AP14" s="21"/>
      <c r="AQ14" s="21"/>
      <c r="AR14" s="19"/>
      <c r="BE14" s="267"/>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7"/>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1</v>
      </c>
      <c r="AO16" s="21"/>
      <c r="AP16" s="21"/>
      <c r="AQ16" s="21"/>
      <c r="AR16" s="19"/>
      <c r="BE16" s="267"/>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67"/>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7"/>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1</v>
      </c>
      <c r="AO19" s="21"/>
      <c r="AP19" s="21"/>
      <c r="AQ19" s="21"/>
      <c r="AR19" s="19"/>
      <c r="BE19" s="267"/>
      <c r="BS19" s="16" t="s">
        <v>6</v>
      </c>
    </row>
    <row r="20" spans="1:71" s="1" customFormat="1" ht="18.399999999999999" customHeight="1">
      <c r="B20" s="20"/>
      <c r="C20" s="21"/>
      <c r="D20" s="21"/>
      <c r="E20" s="26" t="s">
        <v>28</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67"/>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7"/>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7"/>
    </row>
    <row r="23" spans="1:71" s="1" customFormat="1" ht="165.75" customHeight="1">
      <c r="B23" s="20"/>
      <c r="C23" s="21"/>
      <c r="D23" s="21"/>
      <c r="E23" s="292" t="s">
        <v>37</v>
      </c>
      <c r="F23" s="292"/>
      <c r="G23" s="292"/>
      <c r="H23" s="292"/>
      <c r="I23" s="292"/>
      <c r="J23" s="292"/>
      <c r="K23" s="292"/>
      <c r="L23" s="292"/>
      <c r="M23" s="292"/>
      <c r="N23" s="292"/>
      <c r="O23" s="292"/>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O23" s="21"/>
      <c r="AP23" s="21"/>
      <c r="AQ23" s="21"/>
      <c r="AR23" s="19"/>
      <c r="BE23" s="267"/>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7"/>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7"/>
    </row>
    <row r="26" spans="1:71" s="2" customFormat="1" ht="25.9" customHeight="1">
      <c r="A26" s="33"/>
      <c r="B26" s="34"/>
      <c r="C26" s="35"/>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69">
        <f>ROUND(AG94,2)</f>
        <v>0</v>
      </c>
      <c r="AL26" s="270"/>
      <c r="AM26" s="270"/>
      <c r="AN26" s="270"/>
      <c r="AO26" s="270"/>
      <c r="AP26" s="35"/>
      <c r="AQ26" s="35"/>
      <c r="AR26" s="38"/>
      <c r="BE26" s="267"/>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7"/>
    </row>
    <row r="28" spans="1:71" s="2" customFormat="1" ht="12.75">
      <c r="A28" s="33"/>
      <c r="B28" s="34"/>
      <c r="C28" s="35"/>
      <c r="D28" s="35"/>
      <c r="E28" s="35"/>
      <c r="F28" s="35"/>
      <c r="G28" s="35"/>
      <c r="H28" s="35"/>
      <c r="I28" s="35"/>
      <c r="J28" s="35"/>
      <c r="K28" s="35"/>
      <c r="L28" s="293" t="s">
        <v>39</v>
      </c>
      <c r="M28" s="293"/>
      <c r="N28" s="293"/>
      <c r="O28" s="293"/>
      <c r="P28" s="293"/>
      <c r="Q28" s="35"/>
      <c r="R28" s="35"/>
      <c r="S28" s="35"/>
      <c r="T28" s="35"/>
      <c r="U28" s="35"/>
      <c r="V28" s="35"/>
      <c r="W28" s="293" t="s">
        <v>40</v>
      </c>
      <c r="X28" s="293"/>
      <c r="Y28" s="293"/>
      <c r="Z28" s="293"/>
      <c r="AA28" s="293"/>
      <c r="AB28" s="293"/>
      <c r="AC28" s="293"/>
      <c r="AD28" s="293"/>
      <c r="AE28" s="293"/>
      <c r="AF28" s="35"/>
      <c r="AG28" s="35"/>
      <c r="AH28" s="35"/>
      <c r="AI28" s="35"/>
      <c r="AJ28" s="35"/>
      <c r="AK28" s="293" t="s">
        <v>41</v>
      </c>
      <c r="AL28" s="293"/>
      <c r="AM28" s="293"/>
      <c r="AN28" s="293"/>
      <c r="AO28" s="293"/>
      <c r="AP28" s="35"/>
      <c r="AQ28" s="35"/>
      <c r="AR28" s="38"/>
      <c r="BE28" s="267"/>
    </row>
    <row r="29" spans="1:71" s="3" customFormat="1" ht="14.45" customHeight="1">
      <c r="B29" s="39"/>
      <c r="C29" s="40"/>
      <c r="D29" s="28" t="s">
        <v>42</v>
      </c>
      <c r="E29" s="40"/>
      <c r="F29" s="28" t="s">
        <v>43</v>
      </c>
      <c r="G29" s="40"/>
      <c r="H29" s="40"/>
      <c r="I29" s="40"/>
      <c r="J29" s="40"/>
      <c r="K29" s="40"/>
      <c r="L29" s="294">
        <v>0.21</v>
      </c>
      <c r="M29" s="265"/>
      <c r="N29" s="265"/>
      <c r="O29" s="265"/>
      <c r="P29" s="265"/>
      <c r="Q29" s="40"/>
      <c r="R29" s="40"/>
      <c r="S29" s="40"/>
      <c r="T29" s="40"/>
      <c r="U29" s="40"/>
      <c r="V29" s="40"/>
      <c r="W29" s="264">
        <f>ROUND(AZ94, 2)</f>
        <v>0</v>
      </c>
      <c r="X29" s="265"/>
      <c r="Y29" s="265"/>
      <c r="Z29" s="265"/>
      <c r="AA29" s="265"/>
      <c r="AB29" s="265"/>
      <c r="AC29" s="265"/>
      <c r="AD29" s="265"/>
      <c r="AE29" s="265"/>
      <c r="AF29" s="40"/>
      <c r="AG29" s="40"/>
      <c r="AH29" s="40"/>
      <c r="AI29" s="40"/>
      <c r="AJ29" s="40"/>
      <c r="AK29" s="264">
        <f>ROUND(AV94, 2)</f>
        <v>0</v>
      </c>
      <c r="AL29" s="265"/>
      <c r="AM29" s="265"/>
      <c r="AN29" s="265"/>
      <c r="AO29" s="265"/>
      <c r="AP29" s="40"/>
      <c r="AQ29" s="40"/>
      <c r="AR29" s="41"/>
      <c r="BE29" s="268"/>
    </row>
    <row r="30" spans="1:71" s="3" customFormat="1" ht="14.45" customHeight="1">
      <c r="B30" s="39"/>
      <c r="C30" s="40"/>
      <c r="D30" s="40"/>
      <c r="E30" s="40"/>
      <c r="F30" s="28" t="s">
        <v>44</v>
      </c>
      <c r="G30" s="40"/>
      <c r="H30" s="40"/>
      <c r="I30" s="40"/>
      <c r="J30" s="40"/>
      <c r="K30" s="40"/>
      <c r="L30" s="294">
        <v>0.15</v>
      </c>
      <c r="M30" s="265"/>
      <c r="N30" s="265"/>
      <c r="O30" s="265"/>
      <c r="P30" s="265"/>
      <c r="Q30" s="40"/>
      <c r="R30" s="40"/>
      <c r="S30" s="40"/>
      <c r="T30" s="40"/>
      <c r="U30" s="40"/>
      <c r="V30" s="40"/>
      <c r="W30" s="264">
        <f>ROUND(BA94, 2)</f>
        <v>0</v>
      </c>
      <c r="X30" s="265"/>
      <c r="Y30" s="265"/>
      <c r="Z30" s="265"/>
      <c r="AA30" s="265"/>
      <c r="AB30" s="265"/>
      <c r="AC30" s="265"/>
      <c r="AD30" s="265"/>
      <c r="AE30" s="265"/>
      <c r="AF30" s="40"/>
      <c r="AG30" s="40"/>
      <c r="AH30" s="40"/>
      <c r="AI30" s="40"/>
      <c r="AJ30" s="40"/>
      <c r="AK30" s="264">
        <f>ROUND(AW94, 2)</f>
        <v>0</v>
      </c>
      <c r="AL30" s="265"/>
      <c r="AM30" s="265"/>
      <c r="AN30" s="265"/>
      <c r="AO30" s="265"/>
      <c r="AP30" s="40"/>
      <c r="AQ30" s="40"/>
      <c r="AR30" s="41"/>
      <c r="BE30" s="268"/>
    </row>
    <row r="31" spans="1:71" s="3" customFormat="1" ht="14.45" hidden="1" customHeight="1">
      <c r="B31" s="39"/>
      <c r="C31" s="40"/>
      <c r="D31" s="40"/>
      <c r="E31" s="40"/>
      <c r="F31" s="28" t="s">
        <v>45</v>
      </c>
      <c r="G31" s="40"/>
      <c r="H31" s="40"/>
      <c r="I31" s="40"/>
      <c r="J31" s="40"/>
      <c r="K31" s="40"/>
      <c r="L31" s="294">
        <v>0.21</v>
      </c>
      <c r="M31" s="265"/>
      <c r="N31" s="265"/>
      <c r="O31" s="265"/>
      <c r="P31" s="265"/>
      <c r="Q31" s="40"/>
      <c r="R31" s="40"/>
      <c r="S31" s="40"/>
      <c r="T31" s="40"/>
      <c r="U31" s="40"/>
      <c r="V31" s="40"/>
      <c r="W31" s="264">
        <f>ROUND(BB94, 2)</f>
        <v>0</v>
      </c>
      <c r="X31" s="265"/>
      <c r="Y31" s="265"/>
      <c r="Z31" s="265"/>
      <c r="AA31" s="265"/>
      <c r="AB31" s="265"/>
      <c r="AC31" s="265"/>
      <c r="AD31" s="265"/>
      <c r="AE31" s="265"/>
      <c r="AF31" s="40"/>
      <c r="AG31" s="40"/>
      <c r="AH31" s="40"/>
      <c r="AI31" s="40"/>
      <c r="AJ31" s="40"/>
      <c r="AK31" s="264">
        <v>0</v>
      </c>
      <c r="AL31" s="265"/>
      <c r="AM31" s="265"/>
      <c r="AN31" s="265"/>
      <c r="AO31" s="265"/>
      <c r="AP31" s="40"/>
      <c r="AQ31" s="40"/>
      <c r="AR31" s="41"/>
      <c r="BE31" s="268"/>
    </row>
    <row r="32" spans="1:71" s="3" customFormat="1" ht="14.45" hidden="1" customHeight="1">
      <c r="B32" s="39"/>
      <c r="C32" s="40"/>
      <c r="D32" s="40"/>
      <c r="E32" s="40"/>
      <c r="F32" s="28" t="s">
        <v>46</v>
      </c>
      <c r="G32" s="40"/>
      <c r="H32" s="40"/>
      <c r="I32" s="40"/>
      <c r="J32" s="40"/>
      <c r="K32" s="40"/>
      <c r="L32" s="294">
        <v>0.15</v>
      </c>
      <c r="M32" s="265"/>
      <c r="N32" s="265"/>
      <c r="O32" s="265"/>
      <c r="P32" s="265"/>
      <c r="Q32" s="40"/>
      <c r="R32" s="40"/>
      <c r="S32" s="40"/>
      <c r="T32" s="40"/>
      <c r="U32" s="40"/>
      <c r="V32" s="40"/>
      <c r="W32" s="264">
        <f>ROUND(BC94, 2)</f>
        <v>0</v>
      </c>
      <c r="X32" s="265"/>
      <c r="Y32" s="265"/>
      <c r="Z32" s="265"/>
      <c r="AA32" s="265"/>
      <c r="AB32" s="265"/>
      <c r="AC32" s="265"/>
      <c r="AD32" s="265"/>
      <c r="AE32" s="265"/>
      <c r="AF32" s="40"/>
      <c r="AG32" s="40"/>
      <c r="AH32" s="40"/>
      <c r="AI32" s="40"/>
      <c r="AJ32" s="40"/>
      <c r="AK32" s="264">
        <v>0</v>
      </c>
      <c r="AL32" s="265"/>
      <c r="AM32" s="265"/>
      <c r="AN32" s="265"/>
      <c r="AO32" s="265"/>
      <c r="AP32" s="40"/>
      <c r="AQ32" s="40"/>
      <c r="AR32" s="41"/>
      <c r="BE32" s="268"/>
    </row>
    <row r="33" spans="1:57" s="3" customFormat="1" ht="14.45" hidden="1" customHeight="1">
      <c r="B33" s="39"/>
      <c r="C33" s="40"/>
      <c r="D33" s="40"/>
      <c r="E33" s="40"/>
      <c r="F33" s="28" t="s">
        <v>47</v>
      </c>
      <c r="G33" s="40"/>
      <c r="H33" s="40"/>
      <c r="I33" s="40"/>
      <c r="J33" s="40"/>
      <c r="K33" s="40"/>
      <c r="L33" s="294">
        <v>0</v>
      </c>
      <c r="M33" s="265"/>
      <c r="N33" s="265"/>
      <c r="O33" s="265"/>
      <c r="P33" s="265"/>
      <c r="Q33" s="40"/>
      <c r="R33" s="40"/>
      <c r="S33" s="40"/>
      <c r="T33" s="40"/>
      <c r="U33" s="40"/>
      <c r="V33" s="40"/>
      <c r="W33" s="264">
        <f>ROUND(BD94, 2)</f>
        <v>0</v>
      </c>
      <c r="X33" s="265"/>
      <c r="Y33" s="265"/>
      <c r="Z33" s="265"/>
      <c r="AA33" s="265"/>
      <c r="AB33" s="265"/>
      <c r="AC33" s="265"/>
      <c r="AD33" s="265"/>
      <c r="AE33" s="265"/>
      <c r="AF33" s="40"/>
      <c r="AG33" s="40"/>
      <c r="AH33" s="40"/>
      <c r="AI33" s="40"/>
      <c r="AJ33" s="40"/>
      <c r="AK33" s="264">
        <v>0</v>
      </c>
      <c r="AL33" s="265"/>
      <c r="AM33" s="265"/>
      <c r="AN33" s="265"/>
      <c r="AO33" s="265"/>
      <c r="AP33" s="40"/>
      <c r="AQ33" s="40"/>
      <c r="AR33" s="41"/>
      <c r="BE33" s="268"/>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7"/>
    </row>
    <row r="35" spans="1:57" s="2" customFormat="1" ht="25.9" customHeight="1">
      <c r="A35" s="33"/>
      <c r="B35" s="34"/>
      <c r="C35" s="42"/>
      <c r="D35" s="43" t="s">
        <v>48</v>
      </c>
      <c r="E35" s="44"/>
      <c r="F35" s="44"/>
      <c r="G35" s="44"/>
      <c r="H35" s="44"/>
      <c r="I35" s="44"/>
      <c r="J35" s="44"/>
      <c r="K35" s="44"/>
      <c r="L35" s="44"/>
      <c r="M35" s="44"/>
      <c r="N35" s="44"/>
      <c r="O35" s="44"/>
      <c r="P35" s="44"/>
      <c r="Q35" s="44"/>
      <c r="R35" s="44"/>
      <c r="S35" s="44"/>
      <c r="T35" s="45" t="s">
        <v>49</v>
      </c>
      <c r="U35" s="44"/>
      <c r="V35" s="44"/>
      <c r="W35" s="44"/>
      <c r="X35" s="271" t="s">
        <v>50</v>
      </c>
      <c r="Y35" s="272"/>
      <c r="Z35" s="272"/>
      <c r="AA35" s="272"/>
      <c r="AB35" s="272"/>
      <c r="AC35" s="44"/>
      <c r="AD35" s="44"/>
      <c r="AE35" s="44"/>
      <c r="AF35" s="44"/>
      <c r="AG35" s="44"/>
      <c r="AH35" s="44"/>
      <c r="AI35" s="44"/>
      <c r="AJ35" s="44"/>
      <c r="AK35" s="273">
        <f>SUM(AK26:AK33)</f>
        <v>0</v>
      </c>
      <c r="AL35" s="272"/>
      <c r="AM35" s="272"/>
      <c r="AN35" s="272"/>
      <c r="AO35" s="274"/>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51</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52</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53</v>
      </c>
      <c r="E60" s="37"/>
      <c r="F60" s="37"/>
      <c r="G60" s="37"/>
      <c r="H60" s="37"/>
      <c r="I60" s="37"/>
      <c r="J60" s="37"/>
      <c r="K60" s="37"/>
      <c r="L60" s="37"/>
      <c r="M60" s="37"/>
      <c r="N60" s="37"/>
      <c r="O60" s="37"/>
      <c r="P60" s="37"/>
      <c r="Q60" s="37"/>
      <c r="R60" s="37"/>
      <c r="S60" s="37"/>
      <c r="T60" s="37"/>
      <c r="U60" s="37"/>
      <c r="V60" s="51" t="s">
        <v>54</v>
      </c>
      <c r="W60" s="37"/>
      <c r="X60" s="37"/>
      <c r="Y60" s="37"/>
      <c r="Z60" s="37"/>
      <c r="AA60" s="37"/>
      <c r="AB60" s="37"/>
      <c r="AC60" s="37"/>
      <c r="AD60" s="37"/>
      <c r="AE60" s="37"/>
      <c r="AF60" s="37"/>
      <c r="AG60" s="37"/>
      <c r="AH60" s="51" t="s">
        <v>53</v>
      </c>
      <c r="AI60" s="37"/>
      <c r="AJ60" s="37"/>
      <c r="AK60" s="37"/>
      <c r="AL60" s="37"/>
      <c r="AM60" s="51" t="s">
        <v>54</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55</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56</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53</v>
      </c>
      <c r="E75" s="37"/>
      <c r="F75" s="37"/>
      <c r="G75" s="37"/>
      <c r="H75" s="37"/>
      <c r="I75" s="37"/>
      <c r="J75" s="37"/>
      <c r="K75" s="37"/>
      <c r="L75" s="37"/>
      <c r="M75" s="37"/>
      <c r="N75" s="37"/>
      <c r="O75" s="37"/>
      <c r="P75" s="37"/>
      <c r="Q75" s="37"/>
      <c r="R75" s="37"/>
      <c r="S75" s="37"/>
      <c r="T75" s="37"/>
      <c r="U75" s="37"/>
      <c r="V75" s="51" t="s">
        <v>54</v>
      </c>
      <c r="W75" s="37"/>
      <c r="X75" s="37"/>
      <c r="Y75" s="37"/>
      <c r="Z75" s="37"/>
      <c r="AA75" s="37"/>
      <c r="AB75" s="37"/>
      <c r="AC75" s="37"/>
      <c r="AD75" s="37"/>
      <c r="AE75" s="37"/>
      <c r="AF75" s="37"/>
      <c r="AG75" s="37"/>
      <c r="AH75" s="51" t="s">
        <v>53</v>
      </c>
      <c r="AI75" s="37"/>
      <c r="AJ75" s="37"/>
      <c r="AK75" s="37"/>
      <c r="AL75" s="37"/>
      <c r="AM75" s="51" t="s">
        <v>54</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57</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043-0-19</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84" t="str">
        <f>K6</f>
        <v>Kerhartice, ul. Pražská - Modernizace stávajícího chodníku</v>
      </c>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85"/>
      <c r="AL85" s="285"/>
      <c r="AM85" s="285"/>
      <c r="AN85" s="285"/>
      <c r="AO85" s="285"/>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22</v>
      </c>
      <c r="D87" s="35"/>
      <c r="E87" s="35"/>
      <c r="F87" s="35"/>
      <c r="G87" s="35"/>
      <c r="H87" s="35"/>
      <c r="I87" s="35"/>
      <c r="J87" s="35"/>
      <c r="K87" s="35"/>
      <c r="L87" s="64" t="str">
        <f>IF(K8="","",K8)</f>
        <v>Kerhartice</v>
      </c>
      <c r="M87" s="35"/>
      <c r="N87" s="35"/>
      <c r="O87" s="35"/>
      <c r="P87" s="35"/>
      <c r="Q87" s="35"/>
      <c r="R87" s="35"/>
      <c r="S87" s="35"/>
      <c r="T87" s="35"/>
      <c r="U87" s="35"/>
      <c r="V87" s="35"/>
      <c r="W87" s="35"/>
      <c r="X87" s="35"/>
      <c r="Y87" s="35"/>
      <c r="Z87" s="35"/>
      <c r="AA87" s="35"/>
      <c r="AB87" s="35"/>
      <c r="AC87" s="35"/>
      <c r="AD87" s="35"/>
      <c r="AE87" s="35"/>
      <c r="AF87" s="35"/>
      <c r="AG87" s="35"/>
      <c r="AH87" s="35"/>
      <c r="AI87" s="28" t="s">
        <v>24</v>
      </c>
      <c r="AJ87" s="35"/>
      <c r="AK87" s="35"/>
      <c r="AL87" s="35"/>
      <c r="AM87" s="286" t="str">
        <f>IF(AN8= "","",AN8)</f>
        <v>30. 9. 2019</v>
      </c>
      <c r="AN87" s="286"/>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26</v>
      </c>
      <c r="D89" s="35"/>
      <c r="E89" s="35"/>
      <c r="F89" s="35"/>
      <c r="G89" s="35"/>
      <c r="H89" s="35"/>
      <c r="I89" s="35"/>
      <c r="J89" s="35"/>
      <c r="K89" s="35"/>
      <c r="L89" s="58" t="str">
        <f>IF(E11= "","",E11)</f>
        <v xml:space="preserve"> </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82" t="str">
        <f>IF(E17="","",E17)</f>
        <v>Ing. Jiří Cihlář</v>
      </c>
      <c r="AN89" s="283"/>
      <c r="AO89" s="283"/>
      <c r="AP89" s="283"/>
      <c r="AQ89" s="35"/>
      <c r="AR89" s="38"/>
      <c r="AS89" s="276" t="s">
        <v>58</v>
      </c>
      <c r="AT89" s="277"/>
      <c r="AU89" s="66"/>
      <c r="AV89" s="66"/>
      <c r="AW89" s="66"/>
      <c r="AX89" s="66"/>
      <c r="AY89" s="66"/>
      <c r="AZ89" s="66"/>
      <c r="BA89" s="66"/>
      <c r="BB89" s="66"/>
      <c r="BC89" s="66"/>
      <c r="BD89" s="67"/>
      <c r="BE89" s="33"/>
    </row>
    <row r="90" spans="1:91"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82" t="str">
        <f>IF(E20="","",E20)</f>
        <v xml:space="preserve"> </v>
      </c>
      <c r="AN90" s="283"/>
      <c r="AO90" s="283"/>
      <c r="AP90" s="283"/>
      <c r="AQ90" s="35"/>
      <c r="AR90" s="38"/>
      <c r="AS90" s="278"/>
      <c r="AT90" s="279"/>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80"/>
      <c r="AT91" s="281"/>
      <c r="AU91" s="70"/>
      <c r="AV91" s="70"/>
      <c r="AW91" s="70"/>
      <c r="AX91" s="70"/>
      <c r="AY91" s="70"/>
      <c r="AZ91" s="70"/>
      <c r="BA91" s="70"/>
      <c r="BB91" s="70"/>
      <c r="BC91" s="70"/>
      <c r="BD91" s="71"/>
      <c r="BE91" s="33"/>
    </row>
    <row r="92" spans="1:91" s="2" customFormat="1" ht="29.25" customHeight="1">
      <c r="A92" s="33"/>
      <c r="B92" s="34"/>
      <c r="C92" s="306" t="s">
        <v>59</v>
      </c>
      <c r="D92" s="296"/>
      <c r="E92" s="296"/>
      <c r="F92" s="296"/>
      <c r="G92" s="296"/>
      <c r="H92" s="72"/>
      <c r="I92" s="295" t="s">
        <v>60</v>
      </c>
      <c r="J92" s="296"/>
      <c r="K92" s="296"/>
      <c r="L92" s="296"/>
      <c r="M92" s="296"/>
      <c r="N92" s="296"/>
      <c r="O92" s="296"/>
      <c r="P92" s="296"/>
      <c r="Q92" s="296"/>
      <c r="R92" s="296"/>
      <c r="S92" s="296"/>
      <c r="T92" s="296"/>
      <c r="U92" s="296"/>
      <c r="V92" s="296"/>
      <c r="W92" s="296"/>
      <c r="X92" s="296"/>
      <c r="Y92" s="296"/>
      <c r="Z92" s="296"/>
      <c r="AA92" s="296"/>
      <c r="AB92" s="296"/>
      <c r="AC92" s="296"/>
      <c r="AD92" s="296"/>
      <c r="AE92" s="296"/>
      <c r="AF92" s="296"/>
      <c r="AG92" s="298" t="s">
        <v>61</v>
      </c>
      <c r="AH92" s="296"/>
      <c r="AI92" s="296"/>
      <c r="AJ92" s="296"/>
      <c r="AK92" s="296"/>
      <c r="AL92" s="296"/>
      <c r="AM92" s="296"/>
      <c r="AN92" s="295" t="s">
        <v>62</v>
      </c>
      <c r="AO92" s="296"/>
      <c r="AP92" s="297"/>
      <c r="AQ92" s="73" t="s">
        <v>63</v>
      </c>
      <c r="AR92" s="38"/>
      <c r="AS92" s="74" t="s">
        <v>64</v>
      </c>
      <c r="AT92" s="75" t="s">
        <v>65</v>
      </c>
      <c r="AU92" s="75" t="s">
        <v>66</v>
      </c>
      <c r="AV92" s="75" t="s">
        <v>67</v>
      </c>
      <c r="AW92" s="75" t="s">
        <v>68</v>
      </c>
      <c r="AX92" s="75" t="s">
        <v>69</v>
      </c>
      <c r="AY92" s="75" t="s">
        <v>70</v>
      </c>
      <c r="AZ92" s="75" t="s">
        <v>71</v>
      </c>
      <c r="BA92" s="75" t="s">
        <v>72</v>
      </c>
      <c r="BB92" s="75" t="s">
        <v>73</v>
      </c>
      <c r="BC92" s="75" t="s">
        <v>74</v>
      </c>
      <c r="BD92" s="76" t="s">
        <v>75</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76</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304">
        <f>ROUND(AG95+AG98,2)</f>
        <v>0</v>
      </c>
      <c r="AH94" s="304"/>
      <c r="AI94" s="304"/>
      <c r="AJ94" s="304"/>
      <c r="AK94" s="304"/>
      <c r="AL94" s="304"/>
      <c r="AM94" s="304"/>
      <c r="AN94" s="305">
        <f t="shared" ref="AN94:AN100" si="0">SUM(AG94,AT94)</f>
        <v>0</v>
      </c>
      <c r="AO94" s="305"/>
      <c r="AP94" s="305"/>
      <c r="AQ94" s="84" t="s">
        <v>1</v>
      </c>
      <c r="AR94" s="85"/>
      <c r="AS94" s="86">
        <f>ROUND(AS95+AS98,2)</f>
        <v>0</v>
      </c>
      <c r="AT94" s="87">
        <f t="shared" ref="AT94:AT100" si="1">ROUND(SUM(AV94:AW94),2)</f>
        <v>0</v>
      </c>
      <c r="AU94" s="88">
        <f>ROUND(AU95+AU98,5)</f>
        <v>0</v>
      </c>
      <c r="AV94" s="87">
        <f>ROUND(AZ94*L29,2)</f>
        <v>0</v>
      </c>
      <c r="AW94" s="87">
        <f>ROUND(BA94*L30,2)</f>
        <v>0</v>
      </c>
      <c r="AX94" s="87">
        <f>ROUND(BB94*L29,2)</f>
        <v>0</v>
      </c>
      <c r="AY94" s="87">
        <f>ROUND(BC94*L30,2)</f>
        <v>0</v>
      </c>
      <c r="AZ94" s="87">
        <f>ROUND(AZ95+AZ98,2)</f>
        <v>0</v>
      </c>
      <c r="BA94" s="87">
        <f>ROUND(BA95+BA98,2)</f>
        <v>0</v>
      </c>
      <c r="BB94" s="87">
        <f>ROUND(BB95+BB98,2)</f>
        <v>0</v>
      </c>
      <c r="BC94" s="87">
        <f>ROUND(BC95+BC98,2)</f>
        <v>0</v>
      </c>
      <c r="BD94" s="89">
        <f>ROUND(BD95+BD98,2)</f>
        <v>0</v>
      </c>
      <c r="BS94" s="90" t="s">
        <v>77</v>
      </c>
      <c r="BT94" s="90" t="s">
        <v>78</v>
      </c>
      <c r="BU94" s="91" t="s">
        <v>79</v>
      </c>
      <c r="BV94" s="90" t="s">
        <v>80</v>
      </c>
      <c r="BW94" s="90" t="s">
        <v>5</v>
      </c>
      <c r="BX94" s="90" t="s">
        <v>81</v>
      </c>
      <c r="CL94" s="90" t="s">
        <v>19</v>
      </c>
    </row>
    <row r="95" spans="1:91" s="7" customFormat="1" ht="16.5" customHeight="1">
      <c r="B95" s="92"/>
      <c r="C95" s="93"/>
      <c r="D95" s="307" t="s">
        <v>82</v>
      </c>
      <c r="E95" s="307"/>
      <c r="F95" s="307"/>
      <c r="G95" s="307"/>
      <c r="H95" s="307"/>
      <c r="I95" s="94"/>
      <c r="J95" s="307" t="s">
        <v>83</v>
      </c>
      <c r="K95" s="307"/>
      <c r="L95" s="307"/>
      <c r="M95" s="307"/>
      <c r="N95" s="307"/>
      <c r="O95" s="307"/>
      <c r="P95" s="307"/>
      <c r="Q95" s="307"/>
      <c r="R95" s="307"/>
      <c r="S95" s="307"/>
      <c r="T95" s="307"/>
      <c r="U95" s="307"/>
      <c r="V95" s="307"/>
      <c r="W95" s="307"/>
      <c r="X95" s="307"/>
      <c r="Y95" s="307"/>
      <c r="Z95" s="307"/>
      <c r="AA95" s="307"/>
      <c r="AB95" s="307"/>
      <c r="AC95" s="307"/>
      <c r="AD95" s="307"/>
      <c r="AE95" s="307"/>
      <c r="AF95" s="307"/>
      <c r="AG95" s="301">
        <f>ROUND(SUM(AG96:AG97),2)</f>
        <v>0</v>
      </c>
      <c r="AH95" s="300"/>
      <c r="AI95" s="300"/>
      <c r="AJ95" s="300"/>
      <c r="AK95" s="300"/>
      <c r="AL95" s="300"/>
      <c r="AM95" s="300"/>
      <c r="AN95" s="299">
        <f t="shared" si="0"/>
        <v>0</v>
      </c>
      <c r="AO95" s="300"/>
      <c r="AP95" s="300"/>
      <c r="AQ95" s="95" t="s">
        <v>84</v>
      </c>
      <c r="AR95" s="96"/>
      <c r="AS95" s="97">
        <f>ROUND(SUM(AS96:AS97),2)</f>
        <v>0</v>
      </c>
      <c r="AT95" s="98">
        <f t="shared" si="1"/>
        <v>0</v>
      </c>
      <c r="AU95" s="99">
        <f>ROUND(SUM(AU96:AU97),5)</f>
        <v>0</v>
      </c>
      <c r="AV95" s="98">
        <f>ROUND(AZ95*L29,2)</f>
        <v>0</v>
      </c>
      <c r="AW95" s="98">
        <f>ROUND(BA95*L30,2)</f>
        <v>0</v>
      </c>
      <c r="AX95" s="98">
        <f>ROUND(BB95*L29,2)</f>
        <v>0</v>
      </c>
      <c r="AY95" s="98">
        <f>ROUND(BC95*L30,2)</f>
        <v>0</v>
      </c>
      <c r="AZ95" s="98">
        <f>ROUND(SUM(AZ96:AZ97),2)</f>
        <v>0</v>
      </c>
      <c r="BA95" s="98">
        <f>ROUND(SUM(BA96:BA97),2)</f>
        <v>0</v>
      </c>
      <c r="BB95" s="98">
        <f>ROUND(SUM(BB96:BB97),2)</f>
        <v>0</v>
      </c>
      <c r="BC95" s="98">
        <f>ROUND(SUM(BC96:BC97),2)</f>
        <v>0</v>
      </c>
      <c r="BD95" s="100">
        <f>ROUND(SUM(BD96:BD97),2)</f>
        <v>0</v>
      </c>
      <c r="BS95" s="101" t="s">
        <v>77</v>
      </c>
      <c r="BT95" s="101" t="s">
        <v>85</v>
      </c>
      <c r="BU95" s="101" t="s">
        <v>79</v>
      </c>
      <c r="BV95" s="101" t="s">
        <v>80</v>
      </c>
      <c r="BW95" s="101" t="s">
        <v>86</v>
      </c>
      <c r="BX95" s="101" t="s">
        <v>5</v>
      </c>
      <c r="CL95" s="101" t="s">
        <v>19</v>
      </c>
      <c r="CM95" s="101" t="s">
        <v>87</v>
      </c>
    </row>
    <row r="96" spans="1:91" s="4" customFormat="1" ht="25.5" customHeight="1">
      <c r="A96" s="102" t="s">
        <v>88</v>
      </c>
      <c r="B96" s="57"/>
      <c r="C96" s="103"/>
      <c r="D96" s="103"/>
      <c r="E96" s="308" t="s">
        <v>89</v>
      </c>
      <c r="F96" s="308"/>
      <c r="G96" s="308"/>
      <c r="H96" s="308"/>
      <c r="I96" s="308"/>
      <c r="J96" s="103"/>
      <c r="K96" s="308" t="s">
        <v>90</v>
      </c>
      <c r="L96" s="308"/>
      <c r="M96" s="308"/>
      <c r="N96" s="308"/>
      <c r="O96" s="308"/>
      <c r="P96" s="308"/>
      <c r="Q96" s="308"/>
      <c r="R96" s="308"/>
      <c r="S96" s="308"/>
      <c r="T96" s="308"/>
      <c r="U96" s="308"/>
      <c r="V96" s="308"/>
      <c r="W96" s="308"/>
      <c r="X96" s="308"/>
      <c r="Y96" s="308"/>
      <c r="Z96" s="308"/>
      <c r="AA96" s="308"/>
      <c r="AB96" s="308"/>
      <c r="AC96" s="308"/>
      <c r="AD96" s="308"/>
      <c r="AE96" s="308"/>
      <c r="AF96" s="308"/>
      <c r="AG96" s="302">
        <f>'SO 101 (A) - Uznatelné ná...'!J32</f>
        <v>0</v>
      </c>
      <c r="AH96" s="303"/>
      <c r="AI96" s="303"/>
      <c r="AJ96" s="303"/>
      <c r="AK96" s="303"/>
      <c r="AL96" s="303"/>
      <c r="AM96" s="303"/>
      <c r="AN96" s="302">
        <f t="shared" si="0"/>
        <v>0</v>
      </c>
      <c r="AO96" s="303"/>
      <c r="AP96" s="303"/>
      <c r="AQ96" s="104" t="s">
        <v>91</v>
      </c>
      <c r="AR96" s="59"/>
      <c r="AS96" s="105">
        <v>0</v>
      </c>
      <c r="AT96" s="106">
        <f t="shared" si="1"/>
        <v>0</v>
      </c>
      <c r="AU96" s="107">
        <f>'SO 101 (A) - Uznatelné ná...'!P128</f>
        <v>0</v>
      </c>
      <c r="AV96" s="106">
        <f>'SO 101 (A) - Uznatelné ná...'!J35</f>
        <v>0</v>
      </c>
      <c r="AW96" s="106">
        <f>'SO 101 (A) - Uznatelné ná...'!J36</f>
        <v>0</v>
      </c>
      <c r="AX96" s="106">
        <f>'SO 101 (A) - Uznatelné ná...'!J37</f>
        <v>0</v>
      </c>
      <c r="AY96" s="106">
        <f>'SO 101 (A) - Uznatelné ná...'!J38</f>
        <v>0</v>
      </c>
      <c r="AZ96" s="106">
        <f>'SO 101 (A) - Uznatelné ná...'!F35</f>
        <v>0</v>
      </c>
      <c r="BA96" s="106">
        <f>'SO 101 (A) - Uznatelné ná...'!F36</f>
        <v>0</v>
      </c>
      <c r="BB96" s="106">
        <f>'SO 101 (A) - Uznatelné ná...'!F37</f>
        <v>0</v>
      </c>
      <c r="BC96" s="106">
        <f>'SO 101 (A) - Uznatelné ná...'!F38</f>
        <v>0</v>
      </c>
      <c r="BD96" s="108">
        <f>'SO 101 (A) - Uznatelné ná...'!F39</f>
        <v>0</v>
      </c>
      <c r="BT96" s="109" t="s">
        <v>87</v>
      </c>
      <c r="BV96" s="109" t="s">
        <v>80</v>
      </c>
      <c r="BW96" s="109" t="s">
        <v>92</v>
      </c>
      <c r="BX96" s="109" t="s">
        <v>86</v>
      </c>
      <c r="CL96" s="109" t="s">
        <v>19</v>
      </c>
    </row>
    <row r="97" spans="1:91" s="4" customFormat="1" ht="25.5" customHeight="1">
      <c r="A97" s="102" t="s">
        <v>88</v>
      </c>
      <c r="B97" s="57"/>
      <c r="C97" s="103"/>
      <c r="D97" s="103"/>
      <c r="E97" s="308" t="s">
        <v>93</v>
      </c>
      <c r="F97" s="308"/>
      <c r="G97" s="308"/>
      <c r="H97" s="308"/>
      <c r="I97" s="308"/>
      <c r="J97" s="103"/>
      <c r="K97" s="308" t="s">
        <v>94</v>
      </c>
      <c r="L97" s="308"/>
      <c r="M97" s="308"/>
      <c r="N97" s="308"/>
      <c r="O97" s="308"/>
      <c r="P97" s="308"/>
      <c r="Q97" s="308"/>
      <c r="R97" s="308"/>
      <c r="S97" s="308"/>
      <c r="T97" s="308"/>
      <c r="U97" s="308"/>
      <c r="V97" s="308"/>
      <c r="W97" s="308"/>
      <c r="X97" s="308"/>
      <c r="Y97" s="308"/>
      <c r="Z97" s="308"/>
      <c r="AA97" s="308"/>
      <c r="AB97" s="308"/>
      <c r="AC97" s="308"/>
      <c r="AD97" s="308"/>
      <c r="AE97" s="308"/>
      <c r="AF97" s="308"/>
      <c r="AG97" s="302">
        <f>'SO 101 (B) - Neuznatelné ...'!J32</f>
        <v>0</v>
      </c>
      <c r="AH97" s="303"/>
      <c r="AI97" s="303"/>
      <c r="AJ97" s="303"/>
      <c r="AK97" s="303"/>
      <c r="AL97" s="303"/>
      <c r="AM97" s="303"/>
      <c r="AN97" s="302">
        <f t="shared" si="0"/>
        <v>0</v>
      </c>
      <c r="AO97" s="303"/>
      <c r="AP97" s="303"/>
      <c r="AQ97" s="104" t="s">
        <v>91</v>
      </c>
      <c r="AR97" s="59"/>
      <c r="AS97" s="105">
        <v>0</v>
      </c>
      <c r="AT97" s="106">
        <f t="shared" si="1"/>
        <v>0</v>
      </c>
      <c r="AU97" s="107">
        <f>'SO 101 (B) - Neuznatelné ...'!P129</f>
        <v>0</v>
      </c>
      <c r="AV97" s="106">
        <f>'SO 101 (B) - Neuznatelné ...'!J35</f>
        <v>0</v>
      </c>
      <c r="AW97" s="106">
        <f>'SO 101 (B) - Neuznatelné ...'!J36</f>
        <v>0</v>
      </c>
      <c r="AX97" s="106">
        <f>'SO 101 (B) - Neuznatelné ...'!J37</f>
        <v>0</v>
      </c>
      <c r="AY97" s="106">
        <f>'SO 101 (B) - Neuznatelné ...'!J38</f>
        <v>0</v>
      </c>
      <c r="AZ97" s="106">
        <f>'SO 101 (B) - Neuznatelné ...'!F35</f>
        <v>0</v>
      </c>
      <c r="BA97" s="106">
        <f>'SO 101 (B) - Neuznatelné ...'!F36</f>
        <v>0</v>
      </c>
      <c r="BB97" s="106">
        <f>'SO 101 (B) - Neuznatelné ...'!F37</f>
        <v>0</v>
      </c>
      <c r="BC97" s="106">
        <f>'SO 101 (B) - Neuznatelné ...'!F38</f>
        <v>0</v>
      </c>
      <c r="BD97" s="108">
        <f>'SO 101 (B) - Neuznatelné ...'!F39</f>
        <v>0</v>
      </c>
      <c r="BT97" s="109" t="s">
        <v>87</v>
      </c>
      <c r="BV97" s="109" t="s">
        <v>80</v>
      </c>
      <c r="BW97" s="109" t="s">
        <v>95</v>
      </c>
      <c r="BX97" s="109" t="s">
        <v>86</v>
      </c>
      <c r="CL97" s="109" t="s">
        <v>19</v>
      </c>
    </row>
    <row r="98" spans="1:91" s="7" customFormat="1" ht="16.5" customHeight="1">
      <c r="B98" s="92"/>
      <c r="C98" s="93"/>
      <c r="D98" s="307" t="s">
        <v>96</v>
      </c>
      <c r="E98" s="307"/>
      <c r="F98" s="307"/>
      <c r="G98" s="307"/>
      <c r="H98" s="307"/>
      <c r="I98" s="94"/>
      <c r="J98" s="307" t="s">
        <v>97</v>
      </c>
      <c r="K98" s="307"/>
      <c r="L98" s="307"/>
      <c r="M98" s="307"/>
      <c r="N98" s="307"/>
      <c r="O98" s="307"/>
      <c r="P98" s="307"/>
      <c r="Q98" s="307"/>
      <c r="R98" s="307"/>
      <c r="S98" s="307"/>
      <c r="T98" s="307"/>
      <c r="U98" s="307"/>
      <c r="V98" s="307"/>
      <c r="W98" s="307"/>
      <c r="X98" s="307"/>
      <c r="Y98" s="307"/>
      <c r="Z98" s="307"/>
      <c r="AA98" s="307"/>
      <c r="AB98" s="307"/>
      <c r="AC98" s="307"/>
      <c r="AD98" s="307"/>
      <c r="AE98" s="307"/>
      <c r="AF98" s="307"/>
      <c r="AG98" s="301">
        <f>ROUND(SUM(AG99:AG100),2)</f>
        <v>0</v>
      </c>
      <c r="AH98" s="300"/>
      <c r="AI98" s="300"/>
      <c r="AJ98" s="300"/>
      <c r="AK98" s="300"/>
      <c r="AL98" s="300"/>
      <c r="AM98" s="300"/>
      <c r="AN98" s="299">
        <f t="shared" si="0"/>
        <v>0</v>
      </c>
      <c r="AO98" s="300"/>
      <c r="AP98" s="300"/>
      <c r="AQ98" s="95" t="s">
        <v>98</v>
      </c>
      <c r="AR98" s="96"/>
      <c r="AS98" s="97">
        <f>ROUND(SUM(AS99:AS100),2)</f>
        <v>0</v>
      </c>
      <c r="AT98" s="98">
        <f t="shared" si="1"/>
        <v>0</v>
      </c>
      <c r="AU98" s="99">
        <f>ROUND(SUM(AU99:AU100),5)</f>
        <v>0</v>
      </c>
      <c r="AV98" s="98">
        <f>ROUND(AZ98*L29,2)</f>
        <v>0</v>
      </c>
      <c r="AW98" s="98">
        <f>ROUND(BA98*L30,2)</f>
        <v>0</v>
      </c>
      <c r="AX98" s="98">
        <f>ROUND(BB98*L29,2)</f>
        <v>0</v>
      </c>
      <c r="AY98" s="98">
        <f>ROUND(BC98*L30,2)</f>
        <v>0</v>
      </c>
      <c r="AZ98" s="98">
        <f>ROUND(SUM(AZ99:AZ100),2)</f>
        <v>0</v>
      </c>
      <c r="BA98" s="98">
        <f>ROUND(SUM(BA99:BA100),2)</f>
        <v>0</v>
      </c>
      <c r="BB98" s="98">
        <f>ROUND(SUM(BB99:BB100),2)</f>
        <v>0</v>
      </c>
      <c r="BC98" s="98">
        <f>ROUND(SUM(BC99:BC100),2)</f>
        <v>0</v>
      </c>
      <c r="BD98" s="100">
        <f>ROUND(SUM(BD99:BD100),2)</f>
        <v>0</v>
      </c>
      <c r="BS98" s="101" t="s">
        <v>77</v>
      </c>
      <c r="BT98" s="101" t="s">
        <v>85</v>
      </c>
      <c r="BU98" s="101" t="s">
        <v>79</v>
      </c>
      <c r="BV98" s="101" t="s">
        <v>80</v>
      </c>
      <c r="BW98" s="101" t="s">
        <v>99</v>
      </c>
      <c r="BX98" s="101" t="s">
        <v>5</v>
      </c>
      <c r="CL98" s="101" t="s">
        <v>19</v>
      </c>
      <c r="CM98" s="101" t="s">
        <v>87</v>
      </c>
    </row>
    <row r="99" spans="1:91" s="4" customFormat="1" ht="16.5" customHeight="1">
      <c r="A99" s="102" t="s">
        <v>88</v>
      </c>
      <c r="B99" s="57"/>
      <c r="C99" s="103"/>
      <c r="D99" s="103"/>
      <c r="E99" s="308" t="s">
        <v>100</v>
      </c>
      <c r="F99" s="308"/>
      <c r="G99" s="308"/>
      <c r="H99" s="308"/>
      <c r="I99" s="308"/>
      <c r="J99" s="103"/>
      <c r="K99" s="308" t="s">
        <v>90</v>
      </c>
      <c r="L99" s="308"/>
      <c r="M99" s="308"/>
      <c r="N99" s="308"/>
      <c r="O99" s="308"/>
      <c r="P99" s="308"/>
      <c r="Q99" s="308"/>
      <c r="R99" s="308"/>
      <c r="S99" s="308"/>
      <c r="T99" s="308"/>
      <c r="U99" s="308"/>
      <c r="V99" s="308"/>
      <c r="W99" s="308"/>
      <c r="X99" s="308"/>
      <c r="Y99" s="308"/>
      <c r="Z99" s="308"/>
      <c r="AA99" s="308"/>
      <c r="AB99" s="308"/>
      <c r="AC99" s="308"/>
      <c r="AD99" s="308"/>
      <c r="AE99" s="308"/>
      <c r="AF99" s="308"/>
      <c r="AG99" s="302">
        <f>'VRN (A) - Uznatelné náklady'!J32</f>
        <v>0</v>
      </c>
      <c r="AH99" s="303"/>
      <c r="AI99" s="303"/>
      <c r="AJ99" s="303"/>
      <c r="AK99" s="303"/>
      <c r="AL99" s="303"/>
      <c r="AM99" s="303"/>
      <c r="AN99" s="302">
        <f t="shared" si="0"/>
        <v>0</v>
      </c>
      <c r="AO99" s="303"/>
      <c r="AP99" s="303"/>
      <c r="AQ99" s="104" t="s">
        <v>91</v>
      </c>
      <c r="AR99" s="59"/>
      <c r="AS99" s="105">
        <v>0</v>
      </c>
      <c r="AT99" s="106">
        <f t="shared" si="1"/>
        <v>0</v>
      </c>
      <c r="AU99" s="107">
        <f>'VRN (A) - Uznatelné náklady'!P123</f>
        <v>0</v>
      </c>
      <c r="AV99" s="106">
        <f>'VRN (A) - Uznatelné náklady'!J35</f>
        <v>0</v>
      </c>
      <c r="AW99" s="106">
        <f>'VRN (A) - Uznatelné náklady'!J36</f>
        <v>0</v>
      </c>
      <c r="AX99" s="106">
        <f>'VRN (A) - Uznatelné náklady'!J37</f>
        <v>0</v>
      </c>
      <c r="AY99" s="106">
        <f>'VRN (A) - Uznatelné náklady'!J38</f>
        <v>0</v>
      </c>
      <c r="AZ99" s="106">
        <f>'VRN (A) - Uznatelné náklady'!F35</f>
        <v>0</v>
      </c>
      <c r="BA99" s="106">
        <f>'VRN (A) - Uznatelné náklady'!F36</f>
        <v>0</v>
      </c>
      <c r="BB99" s="106">
        <f>'VRN (A) - Uznatelné náklady'!F37</f>
        <v>0</v>
      </c>
      <c r="BC99" s="106">
        <f>'VRN (A) - Uznatelné náklady'!F38</f>
        <v>0</v>
      </c>
      <c r="BD99" s="108">
        <f>'VRN (A) - Uznatelné náklady'!F39</f>
        <v>0</v>
      </c>
      <c r="BT99" s="109" t="s">
        <v>87</v>
      </c>
      <c r="BV99" s="109" t="s">
        <v>80</v>
      </c>
      <c r="BW99" s="109" t="s">
        <v>101</v>
      </c>
      <c r="BX99" s="109" t="s">
        <v>99</v>
      </c>
      <c r="CL99" s="109" t="s">
        <v>19</v>
      </c>
    </row>
    <row r="100" spans="1:91" s="4" customFormat="1" ht="16.5" customHeight="1">
      <c r="A100" s="102" t="s">
        <v>88</v>
      </c>
      <c r="B100" s="57"/>
      <c r="C100" s="103"/>
      <c r="D100" s="103"/>
      <c r="E100" s="308" t="s">
        <v>102</v>
      </c>
      <c r="F100" s="308"/>
      <c r="G100" s="308"/>
      <c r="H100" s="308"/>
      <c r="I100" s="308"/>
      <c r="J100" s="103"/>
      <c r="K100" s="308" t="s">
        <v>94</v>
      </c>
      <c r="L100" s="308"/>
      <c r="M100" s="308"/>
      <c r="N100" s="308"/>
      <c r="O100" s="308"/>
      <c r="P100" s="308"/>
      <c r="Q100" s="308"/>
      <c r="R100" s="308"/>
      <c r="S100" s="308"/>
      <c r="T100" s="308"/>
      <c r="U100" s="308"/>
      <c r="V100" s="308"/>
      <c r="W100" s="308"/>
      <c r="X100" s="308"/>
      <c r="Y100" s="308"/>
      <c r="Z100" s="308"/>
      <c r="AA100" s="308"/>
      <c r="AB100" s="308"/>
      <c r="AC100" s="308"/>
      <c r="AD100" s="308"/>
      <c r="AE100" s="308"/>
      <c r="AF100" s="308"/>
      <c r="AG100" s="302">
        <f>'VRN (B) - Neuznatelné nák...'!J32</f>
        <v>0</v>
      </c>
      <c r="AH100" s="303"/>
      <c r="AI100" s="303"/>
      <c r="AJ100" s="303"/>
      <c r="AK100" s="303"/>
      <c r="AL100" s="303"/>
      <c r="AM100" s="303"/>
      <c r="AN100" s="302">
        <f t="shared" si="0"/>
        <v>0</v>
      </c>
      <c r="AO100" s="303"/>
      <c r="AP100" s="303"/>
      <c r="AQ100" s="104" t="s">
        <v>91</v>
      </c>
      <c r="AR100" s="59"/>
      <c r="AS100" s="110">
        <v>0</v>
      </c>
      <c r="AT100" s="111">
        <f t="shared" si="1"/>
        <v>0</v>
      </c>
      <c r="AU100" s="112">
        <f>'VRN (B) - Neuznatelné nák...'!P123</f>
        <v>0</v>
      </c>
      <c r="AV100" s="111">
        <f>'VRN (B) - Neuznatelné nák...'!J35</f>
        <v>0</v>
      </c>
      <c r="AW100" s="111">
        <f>'VRN (B) - Neuznatelné nák...'!J36</f>
        <v>0</v>
      </c>
      <c r="AX100" s="111">
        <f>'VRN (B) - Neuznatelné nák...'!J37</f>
        <v>0</v>
      </c>
      <c r="AY100" s="111">
        <f>'VRN (B) - Neuznatelné nák...'!J38</f>
        <v>0</v>
      </c>
      <c r="AZ100" s="111">
        <f>'VRN (B) - Neuznatelné nák...'!F35</f>
        <v>0</v>
      </c>
      <c r="BA100" s="111">
        <f>'VRN (B) - Neuznatelné nák...'!F36</f>
        <v>0</v>
      </c>
      <c r="BB100" s="111">
        <f>'VRN (B) - Neuznatelné nák...'!F37</f>
        <v>0</v>
      </c>
      <c r="BC100" s="111">
        <f>'VRN (B) - Neuznatelné nák...'!F38</f>
        <v>0</v>
      </c>
      <c r="BD100" s="113">
        <f>'VRN (B) - Neuznatelné nák...'!F39</f>
        <v>0</v>
      </c>
      <c r="BT100" s="109" t="s">
        <v>87</v>
      </c>
      <c r="BV100" s="109" t="s">
        <v>80</v>
      </c>
      <c r="BW100" s="109" t="s">
        <v>103</v>
      </c>
      <c r="BX100" s="109" t="s">
        <v>99</v>
      </c>
      <c r="CL100" s="109" t="s">
        <v>19</v>
      </c>
    </row>
    <row r="101" spans="1:91" s="2" customFormat="1" ht="30" customHeight="1">
      <c r="A101" s="33"/>
      <c r="B101" s="34"/>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8"/>
      <c r="AS101" s="33"/>
      <c r="AT101" s="33"/>
      <c r="AU101" s="33"/>
      <c r="AV101" s="33"/>
      <c r="AW101" s="33"/>
      <c r="AX101" s="33"/>
      <c r="AY101" s="33"/>
      <c r="AZ101" s="33"/>
      <c r="BA101" s="33"/>
      <c r="BB101" s="33"/>
      <c r="BC101" s="33"/>
      <c r="BD101" s="33"/>
      <c r="BE101" s="33"/>
    </row>
    <row r="102" spans="1:91" s="2" customFormat="1" ht="6.95" customHeight="1">
      <c r="A102" s="33"/>
      <c r="B102" s="53"/>
      <c r="C102" s="54"/>
      <c r="D102" s="54"/>
      <c r="E102" s="54"/>
      <c r="F102" s="54"/>
      <c r="G102" s="54"/>
      <c r="H102" s="54"/>
      <c r="I102" s="54"/>
      <c r="J102" s="54"/>
      <c r="K102" s="54"/>
      <c r="L102" s="54"/>
      <c r="M102" s="54"/>
      <c r="N102" s="54"/>
      <c r="O102" s="54"/>
      <c r="P102" s="54"/>
      <c r="Q102" s="54"/>
      <c r="R102" s="54"/>
      <c r="S102" s="54"/>
      <c r="T102" s="54"/>
      <c r="U102" s="54"/>
      <c r="V102" s="54"/>
      <c r="W102" s="54"/>
      <c r="X102" s="54"/>
      <c r="Y102" s="54"/>
      <c r="Z102" s="54"/>
      <c r="AA102" s="54"/>
      <c r="AB102" s="54"/>
      <c r="AC102" s="54"/>
      <c r="AD102" s="54"/>
      <c r="AE102" s="54"/>
      <c r="AF102" s="54"/>
      <c r="AG102" s="54"/>
      <c r="AH102" s="54"/>
      <c r="AI102" s="54"/>
      <c r="AJ102" s="54"/>
      <c r="AK102" s="54"/>
      <c r="AL102" s="54"/>
      <c r="AM102" s="54"/>
      <c r="AN102" s="54"/>
      <c r="AO102" s="54"/>
      <c r="AP102" s="54"/>
      <c r="AQ102" s="54"/>
      <c r="AR102" s="38"/>
      <c r="AS102" s="33"/>
      <c r="AT102" s="33"/>
      <c r="AU102" s="33"/>
      <c r="AV102" s="33"/>
      <c r="AW102" s="33"/>
      <c r="AX102" s="33"/>
      <c r="AY102" s="33"/>
      <c r="AZ102" s="33"/>
      <c r="BA102" s="33"/>
      <c r="BB102" s="33"/>
      <c r="BC102" s="33"/>
      <c r="BD102" s="33"/>
      <c r="BE102" s="33"/>
    </row>
  </sheetData>
  <sheetProtection algorithmName="SHA-512" hashValue="5FX5PDBDDpRUbyl57X/U0xnKphhaFeXdzs1/BaoTuNSaRYoC3j7LLJBuu6XOQxFGNBBudipwpgdl35nGM+bkQQ==" saltValue="KkpP/ufAyJ8wfxds/lVFf+QFDNhNlDX/NOfUPI8j0KCQiURLn0Il3aMwK2vYozW2GWwZ1/YkSIIecuIaDWIuKQ==" spinCount="100000" sheet="1" objects="1" scenarios="1" formatColumns="0" formatRows="0"/>
  <mergeCells count="62">
    <mergeCell ref="E99:I99"/>
    <mergeCell ref="K99:AF99"/>
    <mergeCell ref="E100:I100"/>
    <mergeCell ref="K100:AF100"/>
    <mergeCell ref="E96:I96"/>
    <mergeCell ref="K96:AF96"/>
    <mergeCell ref="E97:I97"/>
    <mergeCell ref="K97:AF97"/>
    <mergeCell ref="D98:H98"/>
    <mergeCell ref="J98:AF98"/>
    <mergeCell ref="AG94:AM94"/>
    <mergeCell ref="AN94:AP94"/>
    <mergeCell ref="C92:G92"/>
    <mergeCell ref="I92:AF92"/>
    <mergeCell ref="D95:H95"/>
    <mergeCell ref="J95:AF95"/>
    <mergeCell ref="AN98:AP98"/>
    <mergeCell ref="AG98:AM98"/>
    <mergeCell ref="AN99:AP99"/>
    <mergeCell ref="AG99:AM99"/>
    <mergeCell ref="AN100:AP100"/>
    <mergeCell ref="AG100:AM100"/>
    <mergeCell ref="AN95:AP95"/>
    <mergeCell ref="AG95:AM95"/>
    <mergeCell ref="AN96:AP96"/>
    <mergeCell ref="AG96:AM96"/>
    <mergeCell ref="AN97:AP97"/>
    <mergeCell ref="AG97:AM97"/>
    <mergeCell ref="L30:P30"/>
    <mergeCell ref="L31:P31"/>
    <mergeCell ref="L32:P32"/>
    <mergeCell ref="L33:P33"/>
    <mergeCell ref="AN92:AP92"/>
    <mergeCell ref="AG92:AM92"/>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6" location="'SO 101 (A) - Uznatelné ná...'!C2" display="/"/>
    <hyperlink ref="A97" location="'SO 101 (B) - Neuznatelné ...'!C2" display="/"/>
    <hyperlink ref="A99" location="'VRN (A) - Uznatelné náklady'!C2" display="/"/>
    <hyperlink ref="A100" location="'VRN (B) - Neuznatelné nák...'!C2" display="/"/>
  </hyperlinks>
  <pageMargins left="0.39374999999999999" right="0.39374999999999999" top="0.39374999999999999" bottom="0.39374999999999999" header="0" footer="0"/>
  <pageSetup paperSize="9" scale="74"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75"/>
      <c r="M2" s="275"/>
      <c r="N2" s="275"/>
      <c r="O2" s="275"/>
      <c r="P2" s="275"/>
      <c r="Q2" s="275"/>
      <c r="R2" s="275"/>
      <c r="S2" s="275"/>
      <c r="T2" s="275"/>
      <c r="U2" s="275"/>
      <c r="V2" s="275"/>
      <c r="AT2" s="16" t="s">
        <v>92</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104</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09" t="str">
        <f>'Rekapitulace stavby'!K6</f>
        <v>Kerhartice, ul. Pražská - Modernizace stávajícího chodníku</v>
      </c>
      <c r="F7" s="310"/>
      <c r="G7" s="310"/>
      <c r="H7" s="310"/>
      <c r="I7" s="114"/>
      <c r="L7" s="19"/>
    </row>
    <row r="8" spans="1:46" s="1" customFormat="1" ht="12" customHeight="1">
      <c r="B8" s="19"/>
      <c r="D8" s="120" t="s">
        <v>105</v>
      </c>
      <c r="I8" s="114"/>
      <c r="L8" s="19"/>
    </row>
    <row r="9" spans="1:46" s="2" customFormat="1" ht="16.5" customHeight="1">
      <c r="A9" s="33"/>
      <c r="B9" s="38"/>
      <c r="C9" s="33"/>
      <c r="D9" s="33"/>
      <c r="E9" s="309" t="s">
        <v>106</v>
      </c>
      <c r="F9" s="311"/>
      <c r="G9" s="311"/>
      <c r="H9" s="311"/>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107</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2" t="s">
        <v>108</v>
      </c>
      <c r="F11" s="311"/>
      <c r="G11" s="311"/>
      <c r="H11" s="311"/>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19</v>
      </c>
      <c r="G13" s="33"/>
      <c r="H13" s="33"/>
      <c r="I13" s="122" t="s">
        <v>20</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22</v>
      </c>
      <c r="E14" s="33"/>
      <c r="F14" s="109" t="s">
        <v>23</v>
      </c>
      <c r="G14" s="33"/>
      <c r="H14" s="33"/>
      <c r="I14" s="122" t="s">
        <v>24</v>
      </c>
      <c r="J14" s="123" t="str">
        <f>'Rekapitulace stavby'!AN8</f>
        <v>30. 9. 2019</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26</v>
      </c>
      <c r="E16" s="33"/>
      <c r="F16" s="33"/>
      <c r="G16" s="33"/>
      <c r="H16" s="33"/>
      <c r="I16" s="122" t="s">
        <v>27</v>
      </c>
      <c r="J16" s="109" t="str">
        <f>IF('Rekapitulace stavby'!AN10="","",'Rekapitulace stavby'!AN10)</f>
        <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tr">
        <f>IF('Rekapitulace stavby'!E11="","",'Rekapitulace stavby'!E11)</f>
        <v xml:space="preserve"> </v>
      </c>
      <c r="F17" s="33"/>
      <c r="G17" s="33"/>
      <c r="H17" s="33"/>
      <c r="I17" s="122" t="s">
        <v>29</v>
      </c>
      <c r="J17" s="109" t="str">
        <f>IF('Rekapitulace stavby'!AN11="","",'Rekapitulace stavby'!AN11)</f>
        <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27</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3" t="str">
        <f>'Rekapitulace stavby'!E14</f>
        <v>Vyplň údaj</v>
      </c>
      <c r="F20" s="314"/>
      <c r="G20" s="314"/>
      <c r="H20" s="314"/>
      <c r="I20" s="122" t="s">
        <v>29</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27</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29</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27</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29</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5" t="s">
        <v>1</v>
      </c>
      <c r="F29" s="315"/>
      <c r="G29" s="315"/>
      <c r="H29" s="315"/>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38</v>
      </c>
      <c r="E32" s="33"/>
      <c r="F32" s="33"/>
      <c r="G32" s="33"/>
      <c r="H32" s="33"/>
      <c r="I32" s="121"/>
      <c r="J32" s="131">
        <f>ROUND(J128,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40</v>
      </c>
      <c r="G34" s="33"/>
      <c r="H34" s="33"/>
      <c r="I34" s="133" t="s">
        <v>39</v>
      </c>
      <c r="J34" s="132" t="s">
        <v>41</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42</v>
      </c>
      <c r="E35" s="120" t="s">
        <v>43</v>
      </c>
      <c r="F35" s="135">
        <f>ROUND((SUM(BE128:BE342)),  2)</f>
        <v>0</v>
      </c>
      <c r="G35" s="33"/>
      <c r="H35" s="33"/>
      <c r="I35" s="136">
        <v>0.21</v>
      </c>
      <c r="J35" s="135">
        <f>ROUND(((SUM(BE128:BE342))*I35),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44</v>
      </c>
      <c r="F36" s="135">
        <f>ROUND((SUM(BF128:BF342)),  2)</f>
        <v>0</v>
      </c>
      <c r="G36" s="33"/>
      <c r="H36" s="33"/>
      <c r="I36" s="136">
        <v>0.15</v>
      </c>
      <c r="J36" s="135">
        <f>ROUND(((SUM(BF128:BF342))*I36),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45</v>
      </c>
      <c r="F37" s="135">
        <f>ROUND((SUM(BG128:BG342)),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46</v>
      </c>
      <c r="F38" s="135">
        <f>ROUND((SUM(BH128:BH342)),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47</v>
      </c>
      <c r="F39" s="135">
        <f>ROUND((SUM(BI128:BI342)),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48</v>
      </c>
      <c r="E41" s="139"/>
      <c r="F41" s="139"/>
      <c r="G41" s="140" t="s">
        <v>49</v>
      </c>
      <c r="H41" s="141" t="s">
        <v>50</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51</v>
      </c>
      <c r="E50" s="146"/>
      <c r="F50" s="146"/>
      <c r="G50" s="145" t="s">
        <v>52</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53</v>
      </c>
      <c r="E61" s="149"/>
      <c r="F61" s="150" t="s">
        <v>54</v>
      </c>
      <c r="G61" s="148" t="s">
        <v>53</v>
      </c>
      <c r="H61" s="149"/>
      <c r="I61" s="151"/>
      <c r="J61" s="152" t="s">
        <v>54</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55</v>
      </c>
      <c r="E65" s="153"/>
      <c r="F65" s="153"/>
      <c r="G65" s="145" t="s">
        <v>56</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53</v>
      </c>
      <c r="E76" s="149"/>
      <c r="F76" s="150" t="s">
        <v>54</v>
      </c>
      <c r="G76" s="148" t="s">
        <v>53</v>
      </c>
      <c r="H76" s="149"/>
      <c r="I76" s="151"/>
      <c r="J76" s="152" t="s">
        <v>54</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109</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6" t="str">
        <f>E7</f>
        <v>Kerhartice, ul. Pražská - Modernizace stávajícího chodníku</v>
      </c>
      <c r="F85" s="317"/>
      <c r="G85" s="317"/>
      <c r="H85" s="317"/>
      <c r="I85" s="121"/>
      <c r="J85" s="35"/>
      <c r="K85" s="35"/>
      <c r="L85" s="50"/>
      <c r="S85" s="33"/>
      <c r="T85" s="33"/>
      <c r="U85" s="33"/>
      <c r="V85" s="33"/>
      <c r="W85" s="33"/>
      <c r="X85" s="33"/>
      <c r="Y85" s="33"/>
      <c r="Z85" s="33"/>
      <c r="AA85" s="33"/>
      <c r="AB85" s="33"/>
      <c r="AC85" s="33"/>
      <c r="AD85" s="33"/>
      <c r="AE85" s="33"/>
    </row>
    <row r="86" spans="1:31" s="1" customFormat="1" ht="12" customHeight="1">
      <c r="B86" s="20"/>
      <c r="C86" s="28" t="s">
        <v>105</v>
      </c>
      <c r="D86" s="21"/>
      <c r="E86" s="21"/>
      <c r="F86" s="21"/>
      <c r="G86" s="21"/>
      <c r="H86" s="21"/>
      <c r="I86" s="114"/>
      <c r="J86" s="21"/>
      <c r="K86" s="21"/>
      <c r="L86" s="19"/>
    </row>
    <row r="87" spans="1:31" s="2" customFormat="1" ht="16.5" customHeight="1">
      <c r="A87" s="33"/>
      <c r="B87" s="34"/>
      <c r="C87" s="35"/>
      <c r="D87" s="35"/>
      <c r="E87" s="316" t="s">
        <v>106</v>
      </c>
      <c r="F87" s="318"/>
      <c r="G87" s="318"/>
      <c r="H87" s="318"/>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107</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84" t="str">
        <f>E11</f>
        <v>SO 101 (A) - Uznatelné náklady</v>
      </c>
      <c r="F89" s="318"/>
      <c r="G89" s="318"/>
      <c r="H89" s="318"/>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22</v>
      </c>
      <c r="D91" s="35"/>
      <c r="E91" s="35"/>
      <c r="F91" s="26" t="str">
        <f>F14</f>
        <v>Kerhartice</v>
      </c>
      <c r="G91" s="35"/>
      <c r="H91" s="35"/>
      <c r="I91" s="122" t="s">
        <v>24</v>
      </c>
      <c r="J91" s="65" t="str">
        <f>IF(J14="","",J14)</f>
        <v>30. 9. 2019</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26</v>
      </c>
      <c r="D93" s="35"/>
      <c r="E93" s="35"/>
      <c r="F93" s="26" t="str">
        <f>E17</f>
        <v xml:space="preserve"> </v>
      </c>
      <c r="G93" s="35"/>
      <c r="H93" s="35"/>
      <c r="I93" s="122" t="s">
        <v>32</v>
      </c>
      <c r="J93" s="31" t="str">
        <f>E23</f>
        <v>Ing. Jiří Cihlář</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110</v>
      </c>
      <c r="D96" s="162"/>
      <c r="E96" s="162"/>
      <c r="F96" s="162"/>
      <c r="G96" s="162"/>
      <c r="H96" s="162"/>
      <c r="I96" s="163"/>
      <c r="J96" s="164" t="s">
        <v>111</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112</v>
      </c>
      <c r="D98" s="35"/>
      <c r="E98" s="35"/>
      <c r="F98" s="35"/>
      <c r="G98" s="35"/>
      <c r="H98" s="35"/>
      <c r="I98" s="121"/>
      <c r="J98" s="83">
        <f>J128</f>
        <v>0</v>
      </c>
      <c r="K98" s="35"/>
      <c r="L98" s="50"/>
      <c r="S98" s="33"/>
      <c r="T98" s="33"/>
      <c r="U98" s="33"/>
      <c r="V98" s="33"/>
      <c r="W98" s="33"/>
      <c r="X98" s="33"/>
      <c r="Y98" s="33"/>
      <c r="Z98" s="33"/>
      <c r="AA98" s="33"/>
      <c r="AB98" s="33"/>
      <c r="AC98" s="33"/>
      <c r="AD98" s="33"/>
      <c r="AE98" s="33"/>
      <c r="AU98" s="16" t="s">
        <v>113</v>
      </c>
    </row>
    <row r="99" spans="1:47" s="9" customFormat="1" ht="24.95" customHeight="1">
      <c r="B99" s="166"/>
      <c r="C99" s="167"/>
      <c r="D99" s="168" t="s">
        <v>114</v>
      </c>
      <c r="E99" s="169"/>
      <c r="F99" s="169"/>
      <c r="G99" s="169"/>
      <c r="H99" s="169"/>
      <c r="I99" s="170"/>
      <c r="J99" s="171">
        <f>J129</f>
        <v>0</v>
      </c>
      <c r="K99" s="167"/>
      <c r="L99" s="172"/>
    </row>
    <row r="100" spans="1:47" s="10" customFormat="1" ht="19.899999999999999" customHeight="1">
      <c r="B100" s="173"/>
      <c r="C100" s="103"/>
      <c r="D100" s="174" t="s">
        <v>115</v>
      </c>
      <c r="E100" s="175"/>
      <c r="F100" s="175"/>
      <c r="G100" s="175"/>
      <c r="H100" s="175"/>
      <c r="I100" s="176"/>
      <c r="J100" s="177">
        <f>J130</f>
        <v>0</v>
      </c>
      <c r="K100" s="103"/>
      <c r="L100" s="178"/>
    </row>
    <row r="101" spans="1:47" s="10" customFormat="1" ht="19.899999999999999" customHeight="1">
      <c r="B101" s="173"/>
      <c r="C101" s="103"/>
      <c r="D101" s="174" t="s">
        <v>116</v>
      </c>
      <c r="E101" s="175"/>
      <c r="F101" s="175"/>
      <c r="G101" s="175"/>
      <c r="H101" s="175"/>
      <c r="I101" s="176"/>
      <c r="J101" s="177">
        <f>J135</f>
        <v>0</v>
      </c>
      <c r="K101" s="103"/>
      <c r="L101" s="178"/>
    </row>
    <row r="102" spans="1:47" s="10" customFormat="1" ht="19.899999999999999" customHeight="1">
      <c r="B102" s="173"/>
      <c r="C102" s="103"/>
      <c r="D102" s="174" t="s">
        <v>117</v>
      </c>
      <c r="E102" s="175"/>
      <c r="F102" s="175"/>
      <c r="G102" s="175"/>
      <c r="H102" s="175"/>
      <c r="I102" s="176"/>
      <c r="J102" s="177">
        <f>J196</f>
        <v>0</v>
      </c>
      <c r="K102" s="103"/>
      <c r="L102" s="178"/>
    </row>
    <row r="103" spans="1:47" s="10" customFormat="1" ht="19.899999999999999" customHeight="1">
      <c r="B103" s="173"/>
      <c r="C103" s="103"/>
      <c r="D103" s="174" t="s">
        <v>118</v>
      </c>
      <c r="E103" s="175"/>
      <c r="F103" s="175"/>
      <c r="G103" s="175"/>
      <c r="H103" s="175"/>
      <c r="I103" s="176"/>
      <c r="J103" s="177">
        <f>J201</f>
        <v>0</v>
      </c>
      <c r="K103" s="103"/>
      <c r="L103" s="178"/>
    </row>
    <row r="104" spans="1:47" s="10" customFormat="1" ht="14.85" customHeight="1">
      <c r="B104" s="173"/>
      <c r="C104" s="103"/>
      <c r="D104" s="174" t="s">
        <v>119</v>
      </c>
      <c r="E104" s="175"/>
      <c r="F104" s="175"/>
      <c r="G104" s="175"/>
      <c r="H104" s="175"/>
      <c r="I104" s="176"/>
      <c r="J104" s="177">
        <f>J284</f>
        <v>0</v>
      </c>
      <c r="K104" s="103"/>
      <c r="L104" s="178"/>
    </row>
    <row r="105" spans="1:47" s="10" customFormat="1" ht="19.899999999999999" customHeight="1">
      <c r="B105" s="173"/>
      <c r="C105" s="103"/>
      <c r="D105" s="174" t="s">
        <v>120</v>
      </c>
      <c r="E105" s="175"/>
      <c r="F105" s="175"/>
      <c r="G105" s="175"/>
      <c r="H105" s="175"/>
      <c r="I105" s="176"/>
      <c r="J105" s="177">
        <f>J303</f>
        <v>0</v>
      </c>
      <c r="K105" s="103"/>
      <c r="L105" s="178"/>
    </row>
    <row r="106" spans="1:47" s="10" customFormat="1" ht="19.899999999999999" customHeight="1">
      <c r="B106" s="173"/>
      <c r="C106" s="103"/>
      <c r="D106" s="174" t="s">
        <v>121</v>
      </c>
      <c r="E106" s="175"/>
      <c r="F106" s="175"/>
      <c r="G106" s="175"/>
      <c r="H106" s="175"/>
      <c r="I106" s="176"/>
      <c r="J106" s="177">
        <f>J340</f>
        <v>0</v>
      </c>
      <c r="K106" s="103"/>
      <c r="L106" s="178"/>
    </row>
    <row r="107" spans="1:47" s="2" customFormat="1" ht="21.75" customHeight="1">
      <c r="A107" s="33"/>
      <c r="B107" s="34"/>
      <c r="C107" s="35"/>
      <c r="D107" s="35"/>
      <c r="E107" s="35"/>
      <c r="F107" s="35"/>
      <c r="G107" s="35"/>
      <c r="H107" s="35"/>
      <c r="I107" s="121"/>
      <c r="J107" s="35"/>
      <c r="K107" s="35"/>
      <c r="L107" s="50"/>
      <c r="S107" s="33"/>
      <c r="T107" s="33"/>
      <c r="U107" s="33"/>
      <c r="V107" s="33"/>
      <c r="W107" s="33"/>
      <c r="X107" s="33"/>
      <c r="Y107" s="33"/>
      <c r="Z107" s="33"/>
      <c r="AA107" s="33"/>
      <c r="AB107" s="33"/>
      <c r="AC107" s="33"/>
      <c r="AD107" s="33"/>
      <c r="AE107" s="33"/>
    </row>
    <row r="108" spans="1:47" s="2" customFormat="1" ht="6.95" customHeight="1">
      <c r="A108" s="33"/>
      <c r="B108" s="53"/>
      <c r="C108" s="54"/>
      <c r="D108" s="54"/>
      <c r="E108" s="54"/>
      <c r="F108" s="54"/>
      <c r="G108" s="54"/>
      <c r="H108" s="54"/>
      <c r="I108" s="157"/>
      <c r="J108" s="54"/>
      <c r="K108" s="54"/>
      <c r="L108" s="50"/>
      <c r="S108" s="33"/>
      <c r="T108" s="33"/>
      <c r="U108" s="33"/>
      <c r="V108" s="33"/>
      <c r="W108" s="33"/>
      <c r="X108" s="33"/>
      <c r="Y108" s="33"/>
      <c r="Z108" s="33"/>
      <c r="AA108" s="33"/>
      <c r="AB108" s="33"/>
      <c r="AC108" s="33"/>
      <c r="AD108" s="33"/>
      <c r="AE108" s="33"/>
    </row>
    <row r="112" spans="1:47" s="2" customFormat="1" ht="6.95" customHeight="1">
      <c r="A112" s="33"/>
      <c r="B112" s="55"/>
      <c r="C112" s="56"/>
      <c r="D112" s="56"/>
      <c r="E112" s="56"/>
      <c r="F112" s="56"/>
      <c r="G112" s="56"/>
      <c r="H112" s="56"/>
      <c r="I112" s="160"/>
      <c r="J112" s="56"/>
      <c r="K112" s="56"/>
      <c r="L112" s="50"/>
      <c r="S112" s="33"/>
      <c r="T112" s="33"/>
      <c r="U112" s="33"/>
      <c r="V112" s="33"/>
      <c r="W112" s="33"/>
      <c r="X112" s="33"/>
      <c r="Y112" s="33"/>
      <c r="Z112" s="33"/>
      <c r="AA112" s="33"/>
      <c r="AB112" s="33"/>
      <c r="AC112" s="33"/>
      <c r="AD112" s="33"/>
      <c r="AE112" s="33"/>
    </row>
    <row r="113" spans="1:63" s="2" customFormat="1" ht="24.95" customHeight="1">
      <c r="A113" s="33"/>
      <c r="B113" s="34"/>
      <c r="C113" s="22" t="s">
        <v>122</v>
      </c>
      <c r="D113" s="35"/>
      <c r="E113" s="35"/>
      <c r="F113" s="35"/>
      <c r="G113" s="35"/>
      <c r="H113" s="35"/>
      <c r="I113" s="121"/>
      <c r="J113" s="35"/>
      <c r="K113" s="35"/>
      <c r="L113" s="50"/>
      <c r="S113" s="33"/>
      <c r="T113" s="33"/>
      <c r="U113" s="33"/>
      <c r="V113" s="33"/>
      <c r="W113" s="33"/>
      <c r="X113" s="33"/>
      <c r="Y113" s="33"/>
      <c r="Z113" s="33"/>
      <c r="AA113" s="33"/>
      <c r="AB113" s="33"/>
      <c r="AC113" s="33"/>
      <c r="AD113" s="33"/>
      <c r="AE113" s="33"/>
    </row>
    <row r="114" spans="1:63" s="2" customFormat="1" ht="6.95" customHeight="1">
      <c r="A114" s="33"/>
      <c r="B114" s="34"/>
      <c r="C114" s="35"/>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3" s="2" customFormat="1" ht="12" customHeight="1">
      <c r="A115" s="33"/>
      <c r="B115" s="34"/>
      <c r="C115" s="28" t="s">
        <v>16</v>
      </c>
      <c r="D115" s="35"/>
      <c r="E115" s="35"/>
      <c r="F115" s="35"/>
      <c r="G115" s="35"/>
      <c r="H115" s="35"/>
      <c r="I115" s="121"/>
      <c r="J115" s="35"/>
      <c r="K115" s="35"/>
      <c r="L115" s="50"/>
      <c r="S115" s="33"/>
      <c r="T115" s="33"/>
      <c r="U115" s="33"/>
      <c r="V115" s="33"/>
      <c r="W115" s="33"/>
      <c r="X115" s="33"/>
      <c r="Y115" s="33"/>
      <c r="Z115" s="33"/>
      <c r="AA115" s="33"/>
      <c r="AB115" s="33"/>
      <c r="AC115" s="33"/>
      <c r="AD115" s="33"/>
      <c r="AE115" s="33"/>
    </row>
    <row r="116" spans="1:63" s="2" customFormat="1" ht="16.5" customHeight="1">
      <c r="A116" s="33"/>
      <c r="B116" s="34"/>
      <c r="C116" s="35"/>
      <c r="D116" s="35"/>
      <c r="E116" s="316" t="str">
        <f>E7</f>
        <v>Kerhartice, ul. Pražská - Modernizace stávajícího chodníku</v>
      </c>
      <c r="F116" s="317"/>
      <c r="G116" s="317"/>
      <c r="H116" s="317"/>
      <c r="I116" s="121"/>
      <c r="J116" s="35"/>
      <c r="K116" s="35"/>
      <c r="L116" s="50"/>
      <c r="S116" s="33"/>
      <c r="T116" s="33"/>
      <c r="U116" s="33"/>
      <c r="V116" s="33"/>
      <c r="W116" s="33"/>
      <c r="X116" s="33"/>
      <c r="Y116" s="33"/>
      <c r="Z116" s="33"/>
      <c r="AA116" s="33"/>
      <c r="AB116" s="33"/>
      <c r="AC116" s="33"/>
      <c r="AD116" s="33"/>
      <c r="AE116" s="33"/>
    </row>
    <row r="117" spans="1:63" s="1" customFormat="1" ht="12" customHeight="1">
      <c r="B117" s="20"/>
      <c r="C117" s="28" t="s">
        <v>105</v>
      </c>
      <c r="D117" s="21"/>
      <c r="E117" s="21"/>
      <c r="F117" s="21"/>
      <c r="G117" s="21"/>
      <c r="H117" s="21"/>
      <c r="I117" s="114"/>
      <c r="J117" s="21"/>
      <c r="K117" s="21"/>
      <c r="L117" s="19"/>
    </row>
    <row r="118" spans="1:63" s="2" customFormat="1" ht="16.5" customHeight="1">
      <c r="A118" s="33"/>
      <c r="B118" s="34"/>
      <c r="C118" s="35"/>
      <c r="D118" s="35"/>
      <c r="E118" s="316" t="s">
        <v>106</v>
      </c>
      <c r="F118" s="318"/>
      <c r="G118" s="318"/>
      <c r="H118" s="318"/>
      <c r="I118" s="121"/>
      <c r="J118" s="35"/>
      <c r="K118" s="35"/>
      <c r="L118" s="50"/>
      <c r="S118" s="33"/>
      <c r="T118" s="33"/>
      <c r="U118" s="33"/>
      <c r="V118" s="33"/>
      <c r="W118" s="33"/>
      <c r="X118" s="33"/>
      <c r="Y118" s="33"/>
      <c r="Z118" s="33"/>
      <c r="AA118" s="33"/>
      <c r="AB118" s="33"/>
      <c r="AC118" s="33"/>
      <c r="AD118" s="33"/>
      <c r="AE118" s="33"/>
    </row>
    <row r="119" spans="1:63" s="2" customFormat="1" ht="12" customHeight="1">
      <c r="A119" s="33"/>
      <c r="B119" s="34"/>
      <c r="C119" s="28" t="s">
        <v>107</v>
      </c>
      <c r="D119" s="35"/>
      <c r="E119" s="35"/>
      <c r="F119" s="35"/>
      <c r="G119" s="35"/>
      <c r="H119" s="35"/>
      <c r="I119" s="121"/>
      <c r="J119" s="35"/>
      <c r="K119" s="35"/>
      <c r="L119" s="50"/>
      <c r="S119" s="33"/>
      <c r="T119" s="33"/>
      <c r="U119" s="33"/>
      <c r="V119" s="33"/>
      <c r="W119" s="33"/>
      <c r="X119" s="33"/>
      <c r="Y119" s="33"/>
      <c r="Z119" s="33"/>
      <c r="AA119" s="33"/>
      <c r="AB119" s="33"/>
      <c r="AC119" s="33"/>
      <c r="AD119" s="33"/>
      <c r="AE119" s="33"/>
    </row>
    <row r="120" spans="1:63" s="2" customFormat="1" ht="16.5" customHeight="1">
      <c r="A120" s="33"/>
      <c r="B120" s="34"/>
      <c r="C120" s="35"/>
      <c r="D120" s="35"/>
      <c r="E120" s="284" t="str">
        <f>E11</f>
        <v>SO 101 (A) - Uznatelné náklady</v>
      </c>
      <c r="F120" s="318"/>
      <c r="G120" s="318"/>
      <c r="H120" s="318"/>
      <c r="I120" s="121"/>
      <c r="J120" s="35"/>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3" s="2" customFormat="1" ht="12" customHeight="1">
      <c r="A122" s="33"/>
      <c r="B122" s="34"/>
      <c r="C122" s="28" t="s">
        <v>22</v>
      </c>
      <c r="D122" s="35"/>
      <c r="E122" s="35"/>
      <c r="F122" s="26" t="str">
        <f>F14</f>
        <v>Kerhartice</v>
      </c>
      <c r="G122" s="35"/>
      <c r="H122" s="35"/>
      <c r="I122" s="122" t="s">
        <v>24</v>
      </c>
      <c r="J122" s="65" t="str">
        <f>IF(J14="","",J14)</f>
        <v>30. 9. 2019</v>
      </c>
      <c r="K122" s="35"/>
      <c r="L122" s="50"/>
      <c r="S122" s="33"/>
      <c r="T122" s="33"/>
      <c r="U122" s="33"/>
      <c r="V122" s="33"/>
      <c r="W122" s="33"/>
      <c r="X122" s="33"/>
      <c r="Y122" s="33"/>
      <c r="Z122" s="33"/>
      <c r="AA122" s="33"/>
      <c r="AB122" s="33"/>
      <c r="AC122" s="33"/>
      <c r="AD122" s="33"/>
      <c r="AE122" s="33"/>
    </row>
    <row r="123" spans="1:63" s="2" customFormat="1" ht="6.95" customHeight="1">
      <c r="A123" s="33"/>
      <c r="B123" s="34"/>
      <c r="C123" s="35"/>
      <c r="D123" s="35"/>
      <c r="E123" s="35"/>
      <c r="F123" s="35"/>
      <c r="G123" s="35"/>
      <c r="H123" s="35"/>
      <c r="I123" s="121"/>
      <c r="J123" s="35"/>
      <c r="K123" s="35"/>
      <c r="L123" s="50"/>
      <c r="S123" s="33"/>
      <c r="T123" s="33"/>
      <c r="U123" s="33"/>
      <c r="V123" s="33"/>
      <c r="W123" s="33"/>
      <c r="X123" s="33"/>
      <c r="Y123" s="33"/>
      <c r="Z123" s="33"/>
      <c r="AA123" s="33"/>
      <c r="AB123" s="33"/>
      <c r="AC123" s="33"/>
      <c r="AD123" s="33"/>
      <c r="AE123" s="33"/>
    </row>
    <row r="124" spans="1:63" s="2" customFormat="1" ht="15.2" customHeight="1">
      <c r="A124" s="33"/>
      <c r="B124" s="34"/>
      <c r="C124" s="28" t="s">
        <v>26</v>
      </c>
      <c r="D124" s="35"/>
      <c r="E124" s="35"/>
      <c r="F124" s="26" t="str">
        <f>E17</f>
        <v xml:space="preserve"> </v>
      </c>
      <c r="G124" s="35"/>
      <c r="H124" s="35"/>
      <c r="I124" s="122" t="s">
        <v>32</v>
      </c>
      <c r="J124" s="31" t="str">
        <f>E23</f>
        <v>Ing. Jiří Cihlář</v>
      </c>
      <c r="K124" s="35"/>
      <c r="L124" s="50"/>
      <c r="S124" s="33"/>
      <c r="T124" s="33"/>
      <c r="U124" s="33"/>
      <c r="V124" s="33"/>
      <c r="W124" s="33"/>
      <c r="X124" s="33"/>
      <c r="Y124" s="33"/>
      <c r="Z124" s="33"/>
      <c r="AA124" s="33"/>
      <c r="AB124" s="33"/>
      <c r="AC124" s="33"/>
      <c r="AD124" s="33"/>
      <c r="AE124" s="33"/>
    </row>
    <row r="125" spans="1:63" s="2" customFormat="1" ht="15.2" customHeight="1">
      <c r="A125" s="33"/>
      <c r="B125" s="34"/>
      <c r="C125" s="28" t="s">
        <v>30</v>
      </c>
      <c r="D125" s="35"/>
      <c r="E125" s="35"/>
      <c r="F125" s="26" t="str">
        <f>IF(E20="","",E20)</f>
        <v>Vyplň údaj</v>
      </c>
      <c r="G125" s="35"/>
      <c r="H125" s="35"/>
      <c r="I125" s="122" t="s">
        <v>35</v>
      </c>
      <c r="J125" s="31" t="str">
        <f>E26</f>
        <v xml:space="preserve"> </v>
      </c>
      <c r="K125" s="35"/>
      <c r="L125" s="50"/>
      <c r="S125" s="33"/>
      <c r="T125" s="33"/>
      <c r="U125" s="33"/>
      <c r="V125" s="33"/>
      <c r="W125" s="33"/>
      <c r="X125" s="33"/>
      <c r="Y125" s="33"/>
      <c r="Z125" s="33"/>
      <c r="AA125" s="33"/>
      <c r="AB125" s="33"/>
      <c r="AC125" s="33"/>
      <c r="AD125" s="33"/>
      <c r="AE125" s="33"/>
    </row>
    <row r="126" spans="1:63" s="2" customFormat="1" ht="10.35" customHeight="1">
      <c r="A126" s="33"/>
      <c r="B126" s="34"/>
      <c r="C126" s="35"/>
      <c r="D126" s="35"/>
      <c r="E126" s="35"/>
      <c r="F126" s="35"/>
      <c r="G126" s="35"/>
      <c r="H126" s="35"/>
      <c r="I126" s="121"/>
      <c r="J126" s="35"/>
      <c r="K126" s="35"/>
      <c r="L126" s="50"/>
      <c r="S126" s="33"/>
      <c r="T126" s="33"/>
      <c r="U126" s="33"/>
      <c r="V126" s="33"/>
      <c r="W126" s="33"/>
      <c r="X126" s="33"/>
      <c r="Y126" s="33"/>
      <c r="Z126" s="33"/>
      <c r="AA126" s="33"/>
      <c r="AB126" s="33"/>
      <c r="AC126" s="33"/>
      <c r="AD126" s="33"/>
      <c r="AE126" s="33"/>
    </row>
    <row r="127" spans="1:63" s="11" customFormat="1" ht="29.25" customHeight="1">
      <c r="A127" s="179"/>
      <c r="B127" s="180"/>
      <c r="C127" s="181" t="s">
        <v>123</v>
      </c>
      <c r="D127" s="182" t="s">
        <v>63</v>
      </c>
      <c r="E127" s="182" t="s">
        <v>59</v>
      </c>
      <c r="F127" s="182" t="s">
        <v>60</v>
      </c>
      <c r="G127" s="182" t="s">
        <v>124</v>
      </c>
      <c r="H127" s="182" t="s">
        <v>125</v>
      </c>
      <c r="I127" s="183" t="s">
        <v>126</v>
      </c>
      <c r="J127" s="182" t="s">
        <v>111</v>
      </c>
      <c r="K127" s="184" t="s">
        <v>127</v>
      </c>
      <c r="L127" s="185"/>
      <c r="M127" s="74" t="s">
        <v>1</v>
      </c>
      <c r="N127" s="75" t="s">
        <v>42</v>
      </c>
      <c r="O127" s="75" t="s">
        <v>128</v>
      </c>
      <c r="P127" s="75" t="s">
        <v>129</v>
      </c>
      <c r="Q127" s="75" t="s">
        <v>130</v>
      </c>
      <c r="R127" s="75" t="s">
        <v>131</v>
      </c>
      <c r="S127" s="75" t="s">
        <v>132</v>
      </c>
      <c r="T127" s="76" t="s">
        <v>133</v>
      </c>
      <c r="U127" s="179"/>
      <c r="V127" s="179"/>
      <c r="W127" s="179"/>
      <c r="X127" s="179"/>
      <c r="Y127" s="179"/>
      <c r="Z127" s="179"/>
      <c r="AA127" s="179"/>
      <c r="AB127" s="179"/>
      <c r="AC127" s="179"/>
      <c r="AD127" s="179"/>
      <c r="AE127" s="179"/>
    </row>
    <row r="128" spans="1:63" s="2" customFormat="1" ht="22.9" customHeight="1">
      <c r="A128" s="33"/>
      <c r="B128" s="34"/>
      <c r="C128" s="81" t="s">
        <v>134</v>
      </c>
      <c r="D128" s="35"/>
      <c r="E128" s="35"/>
      <c r="F128" s="35"/>
      <c r="G128" s="35"/>
      <c r="H128" s="35"/>
      <c r="I128" s="121"/>
      <c r="J128" s="186">
        <f>BK128</f>
        <v>0</v>
      </c>
      <c r="K128" s="35"/>
      <c r="L128" s="38"/>
      <c r="M128" s="77"/>
      <c r="N128" s="187"/>
      <c r="O128" s="78"/>
      <c r="P128" s="188">
        <f>P129</f>
        <v>0</v>
      </c>
      <c r="Q128" s="78"/>
      <c r="R128" s="188">
        <f>R129</f>
        <v>193.44231250000001</v>
      </c>
      <c r="S128" s="78"/>
      <c r="T128" s="189">
        <f>T129</f>
        <v>396.42500000000001</v>
      </c>
      <c r="U128" s="33"/>
      <c r="V128" s="33"/>
      <c r="W128" s="33"/>
      <c r="X128" s="33"/>
      <c r="Y128" s="33"/>
      <c r="Z128" s="33"/>
      <c r="AA128" s="33"/>
      <c r="AB128" s="33"/>
      <c r="AC128" s="33"/>
      <c r="AD128" s="33"/>
      <c r="AE128" s="33"/>
      <c r="AT128" s="16" t="s">
        <v>77</v>
      </c>
      <c r="AU128" s="16" t="s">
        <v>113</v>
      </c>
      <c r="BK128" s="190">
        <f>BK129</f>
        <v>0</v>
      </c>
    </row>
    <row r="129" spans="1:65" s="12" customFormat="1" ht="25.9" customHeight="1">
      <c r="B129" s="191"/>
      <c r="C129" s="192"/>
      <c r="D129" s="193" t="s">
        <v>77</v>
      </c>
      <c r="E129" s="194" t="s">
        <v>135</v>
      </c>
      <c r="F129" s="194" t="s">
        <v>136</v>
      </c>
      <c r="G129" s="192"/>
      <c r="H129" s="192"/>
      <c r="I129" s="195"/>
      <c r="J129" s="196">
        <f>BK129</f>
        <v>0</v>
      </c>
      <c r="K129" s="192"/>
      <c r="L129" s="197"/>
      <c r="M129" s="198"/>
      <c r="N129" s="199"/>
      <c r="O129" s="199"/>
      <c r="P129" s="200">
        <f>P130+P135+P196+P201+P303+P340</f>
        <v>0</v>
      </c>
      <c r="Q129" s="199"/>
      <c r="R129" s="200">
        <f>R130+R135+R196+R201+R303+R340</f>
        <v>193.44231250000001</v>
      </c>
      <c r="S129" s="199"/>
      <c r="T129" s="201">
        <f>T130+T135+T196+T201+T303+T340</f>
        <v>396.42500000000001</v>
      </c>
      <c r="AR129" s="202" t="s">
        <v>85</v>
      </c>
      <c r="AT129" s="203" t="s">
        <v>77</v>
      </c>
      <c r="AU129" s="203" t="s">
        <v>78</v>
      </c>
      <c r="AY129" s="202" t="s">
        <v>137</v>
      </c>
      <c r="BK129" s="204">
        <f>BK130+BK135+BK196+BK201+BK303+BK340</f>
        <v>0</v>
      </c>
    </row>
    <row r="130" spans="1:65" s="12" customFormat="1" ht="22.9" customHeight="1">
      <c r="B130" s="191"/>
      <c r="C130" s="192"/>
      <c r="D130" s="193" t="s">
        <v>77</v>
      </c>
      <c r="E130" s="205" t="s">
        <v>85</v>
      </c>
      <c r="F130" s="205" t="s">
        <v>138</v>
      </c>
      <c r="G130" s="192"/>
      <c r="H130" s="192"/>
      <c r="I130" s="195"/>
      <c r="J130" s="206">
        <f>BK130</f>
        <v>0</v>
      </c>
      <c r="K130" s="192"/>
      <c r="L130" s="197"/>
      <c r="M130" s="198"/>
      <c r="N130" s="199"/>
      <c r="O130" s="199"/>
      <c r="P130" s="200">
        <f>SUM(P131:P134)</f>
        <v>0</v>
      </c>
      <c r="Q130" s="199"/>
      <c r="R130" s="200">
        <f>SUM(R131:R134)</f>
        <v>0</v>
      </c>
      <c r="S130" s="199"/>
      <c r="T130" s="201">
        <f>SUM(T131:T134)</f>
        <v>0</v>
      </c>
      <c r="AR130" s="202" t="s">
        <v>85</v>
      </c>
      <c r="AT130" s="203" t="s">
        <v>77</v>
      </c>
      <c r="AU130" s="203" t="s">
        <v>85</v>
      </c>
      <c r="AY130" s="202" t="s">
        <v>137</v>
      </c>
      <c r="BK130" s="204">
        <f>SUM(BK131:BK134)</f>
        <v>0</v>
      </c>
    </row>
    <row r="131" spans="1:65" s="2" customFormat="1" ht="16.5" customHeight="1">
      <c r="A131" s="33"/>
      <c r="B131" s="34"/>
      <c r="C131" s="207" t="s">
        <v>85</v>
      </c>
      <c r="D131" s="207" t="s">
        <v>139</v>
      </c>
      <c r="E131" s="208" t="s">
        <v>140</v>
      </c>
      <c r="F131" s="209" t="s">
        <v>141</v>
      </c>
      <c r="G131" s="210" t="s">
        <v>142</v>
      </c>
      <c r="H131" s="211">
        <v>669.3</v>
      </c>
      <c r="I131" s="212"/>
      <c r="J131" s="213">
        <f>ROUND(I131*H131,2)</f>
        <v>0</v>
      </c>
      <c r="K131" s="209" t="s">
        <v>143</v>
      </c>
      <c r="L131" s="38"/>
      <c r="M131" s="214" t="s">
        <v>1</v>
      </c>
      <c r="N131" s="215" t="s">
        <v>43</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144</v>
      </c>
      <c r="AT131" s="218" t="s">
        <v>139</v>
      </c>
      <c r="AU131" s="218" t="s">
        <v>87</v>
      </c>
      <c r="AY131" s="16" t="s">
        <v>137</v>
      </c>
      <c r="BE131" s="219">
        <f>IF(N131="základní",J131,0)</f>
        <v>0</v>
      </c>
      <c r="BF131" s="219">
        <f>IF(N131="snížená",J131,0)</f>
        <v>0</v>
      </c>
      <c r="BG131" s="219">
        <f>IF(N131="zákl. přenesená",J131,0)</f>
        <v>0</v>
      </c>
      <c r="BH131" s="219">
        <f>IF(N131="sníž. přenesená",J131,0)</f>
        <v>0</v>
      </c>
      <c r="BI131" s="219">
        <f>IF(N131="nulová",J131,0)</f>
        <v>0</v>
      </c>
      <c r="BJ131" s="16" t="s">
        <v>85</v>
      </c>
      <c r="BK131" s="219">
        <f>ROUND(I131*H131,2)</f>
        <v>0</v>
      </c>
      <c r="BL131" s="16" t="s">
        <v>144</v>
      </c>
      <c r="BM131" s="218" t="s">
        <v>145</v>
      </c>
    </row>
    <row r="132" spans="1:65" s="2" customFormat="1" ht="19.5">
      <c r="A132" s="33"/>
      <c r="B132" s="34"/>
      <c r="C132" s="35"/>
      <c r="D132" s="220" t="s">
        <v>146</v>
      </c>
      <c r="E132" s="35"/>
      <c r="F132" s="221" t="s">
        <v>147</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146</v>
      </c>
      <c r="AU132" s="16" t="s">
        <v>87</v>
      </c>
    </row>
    <row r="133" spans="1:65" s="2" customFormat="1" ht="165.75">
      <c r="A133" s="33"/>
      <c r="B133" s="34"/>
      <c r="C133" s="35"/>
      <c r="D133" s="220" t="s">
        <v>148</v>
      </c>
      <c r="E133" s="35"/>
      <c r="F133" s="224" t="s">
        <v>149</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148</v>
      </c>
      <c r="AU133" s="16" t="s">
        <v>87</v>
      </c>
    </row>
    <row r="134" spans="1:65" s="13" customFormat="1" ht="11.25">
      <c r="B134" s="225"/>
      <c r="C134" s="226"/>
      <c r="D134" s="220" t="s">
        <v>150</v>
      </c>
      <c r="E134" s="227" t="s">
        <v>1</v>
      </c>
      <c r="F134" s="228" t="s">
        <v>151</v>
      </c>
      <c r="G134" s="226"/>
      <c r="H134" s="229">
        <v>669.3</v>
      </c>
      <c r="I134" s="230"/>
      <c r="J134" s="226"/>
      <c r="K134" s="226"/>
      <c r="L134" s="231"/>
      <c r="M134" s="232"/>
      <c r="N134" s="233"/>
      <c r="O134" s="233"/>
      <c r="P134" s="233"/>
      <c r="Q134" s="233"/>
      <c r="R134" s="233"/>
      <c r="S134" s="233"/>
      <c r="T134" s="234"/>
      <c r="AT134" s="235" t="s">
        <v>150</v>
      </c>
      <c r="AU134" s="235" t="s">
        <v>87</v>
      </c>
      <c r="AV134" s="13" t="s">
        <v>87</v>
      </c>
      <c r="AW134" s="13" t="s">
        <v>34</v>
      </c>
      <c r="AX134" s="13" t="s">
        <v>85</v>
      </c>
      <c r="AY134" s="235" t="s">
        <v>137</v>
      </c>
    </row>
    <row r="135" spans="1:65" s="12" customFormat="1" ht="22.9" customHeight="1">
      <c r="B135" s="191"/>
      <c r="C135" s="192"/>
      <c r="D135" s="193" t="s">
        <v>77</v>
      </c>
      <c r="E135" s="205" t="s">
        <v>152</v>
      </c>
      <c r="F135" s="205" t="s">
        <v>153</v>
      </c>
      <c r="G135" s="192"/>
      <c r="H135" s="192"/>
      <c r="I135" s="195"/>
      <c r="J135" s="206">
        <f>BK135</f>
        <v>0</v>
      </c>
      <c r="K135" s="192"/>
      <c r="L135" s="197"/>
      <c r="M135" s="198"/>
      <c r="N135" s="199"/>
      <c r="O135" s="199"/>
      <c r="P135" s="200">
        <f>SUM(P136:P195)</f>
        <v>0</v>
      </c>
      <c r="Q135" s="199"/>
      <c r="R135" s="200">
        <f>SUM(R136:R195)</f>
        <v>87.923504000000008</v>
      </c>
      <c r="S135" s="199"/>
      <c r="T135" s="201">
        <f>SUM(T136:T195)</f>
        <v>0</v>
      </c>
      <c r="AR135" s="202" t="s">
        <v>85</v>
      </c>
      <c r="AT135" s="203" t="s">
        <v>77</v>
      </c>
      <c r="AU135" s="203" t="s">
        <v>85</v>
      </c>
      <c r="AY135" s="202" t="s">
        <v>137</v>
      </c>
      <c r="BK135" s="204">
        <f>SUM(BK136:BK195)</f>
        <v>0</v>
      </c>
    </row>
    <row r="136" spans="1:65" s="2" customFormat="1" ht="16.5" customHeight="1">
      <c r="A136" s="33"/>
      <c r="B136" s="34"/>
      <c r="C136" s="207" t="s">
        <v>87</v>
      </c>
      <c r="D136" s="207" t="s">
        <v>139</v>
      </c>
      <c r="E136" s="208" t="s">
        <v>154</v>
      </c>
      <c r="F136" s="209" t="s">
        <v>155</v>
      </c>
      <c r="G136" s="210" t="s">
        <v>142</v>
      </c>
      <c r="H136" s="211">
        <v>180</v>
      </c>
      <c r="I136" s="212"/>
      <c r="J136" s="213">
        <f>ROUND(I136*H136,2)</f>
        <v>0</v>
      </c>
      <c r="K136" s="209" t="s">
        <v>143</v>
      </c>
      <c r="L136" s="38"/>
      <c r="M136" s="214" t="s">
        <v>1</v>
      </c>
      <c r="N136" s="215" t="s">
        <v>43</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144</v>
      </c>
      <c r="AT136" s="218" t="s">
        <v>139</v>
      </c>
      <c r="AU136" s="218" t="s">
        <v>87</v>
      </c>
      <c r="AY136" s="16" t="s">
        <v>137</v>
      </c>
      <c r="BE136" s="219">
        <f>IF(N136="základní",J136,0)</f>
        <v>0</v>
      </c>
      <c r="BF136" s="219">
        <f>IF(N136="snížená",J136,0)</f>
        <v>0</v>
      </c>
      <c r="BG136" s="219">
        <f>IF(N136="zákl. přenesená",J136,0)</f>
        <v>0</v>
      </c>
      <c r="BH136" s="219">
        <f>IF(N136="sníž. přenesená",J136,0)</f>
        <v>0</v>
      </c>
      <c r="BI136" s="219">
        <f>IF(N136="nulová",J136,0)</f>
        <v>0</v>
      </c>
      <c r="BJ136" s="16" t="s">
        <v>85</v>
      </c>
      <c r="BK136" s="219">
        <f>ROUND(I136*H136,2)</f>
        <v>0</v>
      </c>
      <c r="BL136" s="16" t="s">
        <v>144</v>
      </c>
      <c r="BM136" s="218" t="s">
        <v>156</v>
      </c>
    </row>
    <row r="137" spans="1:65" s="2" customFormat="1" ht="19.5">
      <c r="A137" s="33"/>
      <c r="B137" s="34"/>
      <c r="C137" s="35"/>
      <c r="D137" s="220" t="s">
        <v>146</v>
      </c>
      <c r="E137" s="35"/>
      <c r="F137" s="221" t="s">
        <v>157</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146</v>
      </c>
      <c r="AU137" s="16" t="s">
        <v>87</v>
      </c>
    </row>
    <row r="138" spans="1:65" s="13" customFormat="1" ht="11.25">
      <c r="B138" s="225"/>
      <c r="C138" s="226"/>
      <c r="D138" s="220" t="s">
        <v>150</v>
      </c>
      <c r="E138" s="227" t="s">
        <v>1</v>
      </c>
      <c r="F138" s="228" t="s">
        <v>158</v>
      </c>
      <c r="G138" s="226"/>
      <c r="H138" s="229">
        <v>180</v>
      </c>
      <c r="I138" s="230"/>
      <c r="J138" s="226"/>
      <c r="K138" s="226"/>
      <c r="L138" s="231"/>
      <c r="M138" s="232"/>
      <c r="N138" s="233"/>
      <c r="O138" s="233"/>
      <c r="P138" s="233"/>
      <c r="Q138" s="233"/>
      <c r="R138" s="233"/>
      <c r="S138" s="233"/>
      <c r="T138" s="234"/>
      <c r="AT138" s="235" t="s">
        <v>150</v>
      </c>
      <c r="AU138" s="235" t="s">
        <v>87</v>
      </c>
      <c r="AV138" s="13" t="s">
        <v>87</v>
      </c>
      <c r="AW138" s="13" t="s">
        <v>34</v>
      </c>
      <c r="AX138" s="13" t="s">
        <v>85</v>
      </c>
      <c r="AY138" s="235" t="s">
        <v>137</v>
      </c>
    </row>
    <row r="139" spans="1:65" s="2" customFormat="1" ht="16.5" customHeight="1">
      <c r="A139" s="33"/>
      <c r="B139" s="34"/>
      <c r="C139" s="207" t="s">
        <v>159</v>
      </c>
      <c r="D139" s="207" t="s">
        <v>139</v>
      </c>
      <c r="E139" s="208" t="s">
        <v>160</v>
      </c>
      <c r="F139" s="209" t="s">
        <v>161</v>
      </c>
      <c r="G139" s="210" t="s">
        <v>142</v>
      </c>
      <c r="H139" s="211">
        <v>328.3</v>
      </c>
      <c r="I139" s="212"/>
      <c r="J139" s="213">
        <f>ROUND(I139*H139,2)</f>
        <v>0</v>
      </c>
      <c r="K139" s="209" t="s">
        <v>143</v>
      </c>
      <c r="L139" s="38"/>
      <c r="M139" s="214" t="s">
        <v>1</v>
      </c>
      <c r="N139" s="215" t="s">
        <v>43</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144</v>
      </c>
      <c r="AT139" s="218" t="s">
        <v>139</v>
      </c>
      <c r="AU139" s="218" t="s">
        <v>87</v>
      </c>
      <c r="AY139" s="16" t="s">
        <v>137</v>
      </c>
      <c r="BE139" s="219">
        <f>IF(N139="základní",J139,0)</f>
        <v>0</v>
      </c>
      <c r="BF139" s="219">
        <f>IF(N139="snížená",J139,0)</f>
        <v>0</v>
      </c>
      <c r="BG139" s="219">
        <f>IF(N139="zákl. přenesená",J139,0)</f>
        <v>0</v>
      </c>
      <c r="BH139" s="219">
        <f>IF(N139="sníž. přenesená",J139,0)</f>
        <v>0</v>
      </c>
      <c r="BI139" s="219">
        <f>IF(N139="nulová",J139,0)</f>
        <v>0</v>
      </c>
      <c r="BJ139" s="16" t="s">
        <v>85</v>
      </c>
      <c r="BK139" s="219">
        <f>ROUND(I139*H139,2)</f>
        <v>0</v>
      </c>
      <c r="BL139" s="16" t="s">
        <v>144</v>
      </c>
      <c r="BM139" s="218" t="s">
        <v>162</v>
      </c>
    </row>
    <row r="140" spans="1:65" s="2" customFormat="1" ht="19.5">
      <c r="A140" s="33"/>
      <c r="B140" s="34"/>
      <c r="C140" s="35"/>
      <c r="D140" s="220" t="s">
        <v>146</v>
      </c>
      <c r="E140" s="35"/>
      <c r="F140" s="221" t="s">
        <v>163</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146</v>
      </c>
      <c r="AU140" s="16" t="s">
        <v>87</v>
      </c>
    </row>
    <row r="141" spans="1:65" s="13" customFormat="1" ht="11.25">
      <c r="B141" s="225"/>
      <c r="C141" s="226"/>
      <c r="D141" s="220" t="s">
        <v>150</v>
      </c>
      <c r="E141" s="227" t="s">
        <v>1</v>
      </c>
      <c r="F141" s="228" t="s">
        <v>164</v>
      </c>
      <c r="G141" s="226"/>
      <c r="H141" s="229">
        <v>328.3</v>
      </c>
      <c r="I141" s="230"/>
      <c r="J141" s="226"/>
      <c r="K141" s="226"/>
      <c r="L141" s="231"/>
      <c r="M141" s="232"/>
      <c r="N141" s="233"/>
      <c r="O141" s="233"/>
      <c r="P141" s="233"/>
      <c r="Q141" s="233"/>
      <c r="R141" s="233"/>
      <c r="S141" s="233"/>
      <c r="T141" s="234"/>
      <c r="AT141" s="235" t="s">
        <v>150</v>
      </c>
      <c r="AU141" s="235" t="s">
        <v>87</v>
      </c>
      <c r="AV141" s="13" t="s">
        <v>87</v>
      </c>
      <c r="AW141" s="13" t="s">
        <v>34</v>
      </c>
      <c r="AX141" s="13" t="s">
        <v>85</v>
      </c>
      <c r="AY141" s="235" t="s">
        <v>137</v>
      </c>
    </row>
    <row r="142" spans="1:65" s="2" customFormat="1" ht="16.5" customHeight="1">
      <c r="A142" s="33"/>
      <c r="B142" s="34"/>
      <c r="C142" s="207" t="s">
        <v>144</v>
      </c>
      <c r="D142" s="207" t="s">
        <v>139</v>
      </c>
      <c r="E142" s="208" t="s">
        <v>165</v>
      </c>
      <c r="F142" s="209" t="s">
        <v>166</v>
      </c>
      <c r="G142" s="210" t="s">
        <v>142</v>
      </c>
      <c r="H142" s="211">
        <v>161</v>
      </c>
      <c r="I142" s="212"/>
      <c r="J142" s="213">
        <f>ROUND(I142*H142,2)</f>
        <v>0</v>
      </c>
      <c r="K142" s="209" t="s">
        <v>143</v>
      </c>
      <c r="L142" s="38"/>
      <c r="M142" s="214" t="s">
        <v>1</v>
      </c>
      <c r="N142" s="215" t="s">
        <v>43</v>
      </c>
      <c r="O142" s="70"/>
      <c r="P142" s="216">
        <f>O142*H142</f>
        <v>0</v>
      </c>
      <c r="Q142" s="216">
        <v>0</v>
      </c>
      <c r="R142" s="216">
        <f>Q142*H142</f>
        <v>0</v>
      </c>
      <c r="S142" s="216">
        <v>0</v>
      </c>
      <c r="T142" s="217">
        <f>S142*H142</f>
        <v>0</v>
      </c>
      <c r="U142" s="33"/>
      <c r="V142" s="33"/>
      <c r="W142" s="33"/>
      <c r="X142" s="33"/>
      <c r="Y142" s="33"/>
      <c r="Z142" s="33"/>
      <c r="AA142" s="33"/>
      <c r="AB142" s="33"/>
      <c r="AC142" s="33"/>
      <c r="AD142" s="33"/>
      <c r="AE142" s="33"/>
      <c r="AR142" s="218" t="s">
        <v>144</v>
      </c>
      <c r="AT142" s="218" t="s">
        <v>139</v>
      </c>
      <c r="AU142" s="218" t="s">
        <v>87</v>
      </c>
      <c r="AY142" s="16" t="s">
        <v>137</v>
      </c>
      <c r="BE142" s="219">
        <f>IF(N142="základní",J142,0)</f>
        <v>0</v>
      </c>
      <c r="BF142" s="219">
        <f>IF(N142="snížená",J142,0)</f>
        <v>0</v>
      </c>
      <c r="BG142" s="219">
        <f>IF(N142="zákl. přenesená",J142,0)</f>
        <v>0</v>
      </c>
      <c r="BH142" s="219">
        <f>IF(N142="sníž. přenesená",J142,0)</f>
        <v>0</v>
      </c>
      <c r="BI142" s="219">
        <f>IF(N142="nulová",J142,0)</f>
        <v>0</v>
      </c>
      <c r="BJ142" s="16" t="s">
        <v>85</v>
      </c>
      <c r="BK142" s="219">
        <f>ROUND(I142*H142,2)</f>
        <v>0</v>
      </c>
      <c r="BL142" s="16" t="s">
        <v>144</v>
      </c>
      <c r="BM142" s="218" t="s">
        <v>167</v>
      </c>
    </row>
    <row r="143" spans="1:65" s="2" customFormat="1" ht="19.5">
      <c r="A143" s="33"/>
      <c r="B143" s="34"/>
      <c r="C143" s="35"/>
      <c r="D143" s="220" t="s">
        <v>146</v>
      </c>
      <c r="E143" s="35"/>
      <c r="F143" s="221" t="s">
        <v>168</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146</v>
      </c>
      <c r="AU143" s="16" t="s">
        <v>87</v>
      </c>
    </row>
    <row r="144" spans="1:65" s="13" customFormat="1" ht="11.25">
      <c r="B144" s="225"/>
      <c r="C144" s="226"/>
      <c r="D144" s="220" t="s">
        <v>150</v>
      </c>
      <c r="E144" s="227" t="s">
        <v>1</v>
      </c>
      <c r="F144" s="228" t="s">
        <v>169</v>
      </c>
      <c r="G144" s="226"/>
      <c r="H144" s="229">
        <v>161</v>
      </c>
      <c r="I144" s="230"/>
      <c r="J144" s="226"/>
      <c r="K144" s="226"/>
      <c r="L144" s="231"/>
      <c r="M144" s="232"/>
      <c r="N144" s="233"/>
      <c r="O144" s="233"/>
      <c r="P144" s="233"/>
      <c r="Q144" s="233"/>
      <c r="R144" s="233"/>
      <c r="S144" s="233"/>
      <c r="T144" s="234"/>
      <c r="AT144" s="235" t="s">
        <v>150</v>
      </c>
      <c r="AU144" s="235" t="s">
        <v>87</v>
      </c>
      <c r="AV144" s="13" t="s">
        <v>87</v>
      </c>
      <c r="AW144" s="13" t="s">
        <v>34</v>
      </c>
      <c r="AX144" s="13" t="s">
        <v>85</v>
      </c>
      <c r="AY144" s="235" t="s">
        <v>137</v>
      </c>
    </row>
    <row r="145" spans="1:65" s="2" customFormat="1" ht="24" customHeight="1">
      <c r="A145" s="33"/>
      <c r="B145" s="34"/>
      <c r="C145" s="207" t="s">
        <v>152</v>
      </c>
      <c r="D145" s="207" t="s">
        <v>139</v>
      </c>
      <c r="E145" s="208" t="s">
        <v>170</v>
      </c>
      <c r="F145" s="209" t="s">
        <v>171</v>
      </c>
      <c r="G145" s="210" t="s">
        <v>142</v>
      </c>
      <c r="H145" s="211">
        <v>102</v>
      </c>
      <c r="I145" s="212"/>
      <c r="J145" s="213">
        <f>ROUND(I145*H145,2)</f>
        <v>0</v>
      </c>
      <c r="K145" s="209" t="s">
        <v>143</v>
      </c>
      <c r="L145" s="38"/>
      <c r="M145" s="214" t="s">
        <v>1</v>
      </c>
      <c r="N145" s="215" t="s">
        <v>43</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144</v>
      </c>
      <c r="AT145" s="218" t="s">
        <v>139</v>
      </c>
      <c r="AU145" s="218" t="s">
        <v>87</v>
      </c>
      <c r="AY145" s="16" t="s">
        <v>137</v>
      </c>
      <c r="BE145" s="219">
        <f>IF(N145="základní",J145,0)</f>
        <v>0</v>
      </c>
      <c r="BF145" s="219">
        <f>IF(N145="snížená",J145,0)</f>
        <v>0</v>
      </c>
      <c r="BG145" s="219">
        <f>IF(N145="zákl. přenesená",J145,0)</f>
        <v>0</v>
      </c>
      <c r="BH145" s="219">
        <f>IF(N145="sníž. přenesená",J145,0)</f>
        <v>0</v>
      </c>
      <c r="BI145" s="219">
        <f>IF(N145="nulová",J145,0)</f>
        <v>0</v>
      </c>
      <c r="BJ145" s="16" t="s">
        <v>85</v>
      </c>
      <c r="BK145" s="219">
        <f>ROUND(I145*H145,2)</f>
        <v>0</v>
      </c>
      <c r="BL145" s="16" t="s">
        <v>144</v>
      </c>
      <c r="BM145" s="218" t="s">
        <v>172</v>
      </c>
    </row>
    <row r="146" spans="1:65" s="2" customFormat="1" ht="29.25">
      <c r="A146" s="33"/>
      <c r="B146" s="34"/>
      <c r="C146" s="35"/>
      <c r="D146" s="220" t="s">
        <v>146</v>
      </c>
      <c r="E146" s="35"/>
      <c r="F146" s="221" t="s">
        <v>173</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146</v>
      </c>
      <c r="AU146" s="16" t="s">
        <v>87</v>
      </c>
    </row>
    <row r="147" spans="1:65" s="2" customFormat="1" ht="19.5">
      <c r="A147" s="33"/>
      <c r="B147" s="34"/>
      <c r="C147" s="35"/>
      <c r="D147" s="220" t="s">
        <v>148</v>
      </c>
      <c r="E147" s="35"/>
      <c r="F147" s="224" t="s">
        <v>174</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148</v>
      </c>
      <c r="AU147" s="16" t="s">
        <v>87</v>
      </c>
    </row>
    <row r="148" spans="1:65" s="13" customFormat="1" ht="11.25">
      <c r="B148" s="225"/>
      <c r="C148" s="226"/>
      <c r="D148" s="220" t="s">
        <v>150</v>
      </c>
      <c r="E148" s="227" t="s">
        <v>1</v>
      </c>
      <c r="F148" s="228" t="s">
        <v>175</v>
      </c>
      <c r="G148" s="226"/>
      <c r="H148" s="229">
        <v>102</v>
      </c>
      <c r="I148" s="230"/>
      <c r="J148" s="226"/>
      <c r="K148" s="226"/>
      <c r="L148" s="231"/>
      <c r="M148" s="232"/>
      <c r="N148" s="233"/>
      <c r="O148" s="233"/>
      <c r="P148" s="233"/>
      <c r="Q148" s="233"/>
      <c r="R148" s="233"/>
      <c r="S148" s="233"/>
      <c r="T148" s="234"/>
      <c r="AT148" s="235" t="s">
        <v>150</v>
      </c>
      <c r="AU148" s="235" t="s">
        <v>87</v>
      </c>
      <c r="AV148" s="13" t="s">
        <v>87</v>
      </c>
      <c r="AW148" s="13" t="s">
        <v>34</v>
      </c>
      <c r="AX148" s="13" t="s">
        <v>85</v>
      </c>
      <c r="AY148" s="235" t="s">
        <v>137</v>
      </c>
    </row>
    <row r="149" spans="1:65" s="2" customFormat="1" ht="24" customHeight="1">
      <c r="A149" s="33"/>
      <c r="B149" s="34"/>
      <c r="C149" s="207" t="s">
        <v>176</v>
      </c>
      <c r="D149" s="207" t="s">
        <v>139</v>
      </c>
      <c r="E149" s="208" t="s">
        <v>177</v>
      </c>
      <c r="F149" s="209" t="s">
        <v>178</v>
      </c>
      <c r="G149" s="210" t="s">
        <v>142</v>
      </c>
      <c r="H149" s="211">
        <v>102</v>
      </c>
      <c r="I149" s="212"/>
      <c r="J149" s="213">
        <f>ROUND(I149*H149,2)</f>
        <v>0</v>
      </c>
      <c r="K149" s="209" t="s">
        <v>143</v>
      </c>
      <c r="L149" s="38"/>
      <c r="M149" s="214" t="s">
        <v>1</v>
      </c>
      <c r="N149" s="215" t="s">
        <v>43</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144</v>
      </c>
      <c r="AT149" s="218" t="s">
        <v>139</v>
      </c>
      <c r="AU149" s="218" t="s">
        <v>87</v>
      </c>
      <c r="AY149" s="16" t="s">
        <v>137</v>
      </c>
      <c r="BE149" s="219">
        <f>IF(N149="základní",J149,0)</f>
        <v>0</v>
      </c>
      <c r="BF149" s="219">
        <f>IF(N149="snížená",J149,0)</f>
        <v>0</v>
      </c>
      <c r="BG149" s="219">
        <f>IF(N149="zákl. přenesená",J149,0)</f>
        <v>0</v>
      </c>
      <c r="BH149" s="219">
        <f>IF(N149="sníž. přenesená",J149,0)</f>
        <v>0</v>
      </c>
      <c r="BI149" s="219">
        <f>IF(N149="nulová",J149,0)</f>
        <v>0</v>
      </c>
      <c r="BJ149" s="16" t="s">
        <v>85</v>
      </c>
      <c r="BK149" s="219">
        <f>ROUND(I149*H149,2)</f>
        <v>0</v>
      </c>
      <c r="BL149" s="16" t="s">
        <v>144</v>
      </c>
      <c r="BM149" s="218" t="s">
        <v>179</v>
      </c>
    </row>
    <row r="150" spans="1:65" s="2" customFormat="1" ht="11.25">
      <c r="A150" s="33"/>
      <c r="B150" s="34"/>
      <c r="C150" s="35"/>
      <c r="D150" s="220" t="s">
        <v>146</v>
      </c>
      <c r="E150" s="35"/>
      <c r="F150" s="221" t="s">
        <v>180</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146</v>
      </c>
      <c r="AU150" s="16" t="s">
        <v>87</v>
      </c>
    </row>
    <row r="151" spans="1:65" s="2" customFormat="1" ht="39">
      <c r="A151" s="33"/>
      <c r="B151" s="34"/>
      <c r="C151" s="35"/>
      <c r="D151" s="220" t="s">
        <v>148</v>
      </c>
      <c r="E151" s="35"/>
      <c r="F151" s="224" t="s">
        <v>181</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148</v>
      </c>
      <c r="AU151" s="16" t="s">
        <v>87</v>
      </c>
    </row>
    <row r="152" spans="1:65" s="13" customFormat="1" ht="11.25">
      <c r="B152" s="225"/>
      <c r="C152" s="226"/>
      <c r="D152" s="220" t="s">
        <v>150</v>
      </c>
      <c r="E152" s="227" t="s">
        <v>1</v>
      </c>
      <c r="F152" s="228" t="s">
        <v>175</v>
      </c>
      <c r="G152" s="226"/>
      <c r="H152" s="229">
        <v>102</v>
      </c>
      <c r="I152" s="230"/>
      <c r="J152" s="226"/>
      <c r="K152" s="226"/>
      <c r="L152" s="231"/>
      <c r="M152" s="232"/>
      <c r="N152" s="233"/>
      <c r="O152" s="233"/>
      <c r="P152" s="233"/>
      <c r="Q152" s="233"/>
      <c r="R152" s="233"/>
      <c r="S152" s="233"/>
      <c r="T152" s="234"/>
      <c r="AT152" s="235" t="s">
        <v>150</v>
      </c>
      <c r="AU152" s="235" t="s">
        <v>87</v>
      </c>
      <c r="AV152" s="13" t="s">
        <v>87</v>
      </c>
      <c r="AW152" s="13" t="s">
        <v>34</v>
      </c>
      <c r="AX152" s="13" t="s">
        <v>85</v>
      </c>
      <c r="AY152" s="235" t="s">
        <v>137</v>
      </c>
    </row>
    <row r="153" spans="1:65" s="2" customFormat="1" ht="24" customHeight="1">
      <c r="A153" s="33"/>
      <c r="B153" s="34"/>
      <c r="C153" s="207" t="s">
        <v>182</v>
      </c>
      <c r="D153" s="207" t="s">
        <v>139</v>
      </c>
      <c r="E153" s="208" t="s">
        <v>183</v>
      </c>
      <c r="F153" s="209" t="s">
        <v>184</v>
      </c>
      <c r="G153" s="210" t="s">
        <v>142</v>
      </c>
      <c r="H153" s="211">
        <v>204</v>
      </c>
      <c r="I153" s="212"/>
      <c r="J153" s="213">
        <f>ROUND(I153*H153,2)</f>
        <v>0</v>
      </c>
      <c r="K153" s="209" t="s">
        <v>143</v>
      </c>
      <c r="L153" s="38"/>
      <c r="M153" s="214" t="s">
        <v>1</v>
      </c>
      <c r="N153" s="215" t="s">
        <v>43</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144</v>
      </c>
      <c r="AT153" s="218" t="s">
        <v>139</v>
      </c>
      <c r="AU153" s="218" t="s">
        <v>87</v>
      </c>
      <c r="AY153" s="16" t="s">
        <v>137</v>
      </c>
      <c r="BE153" s="219">
        <f>IF(N153="základní",J153,0)</f>
        <v>0</v>
      </c>
      <c r="BF153" s="219">
        <f>IF(N153="snížená",J153,0)</f>
        <v>0</v>
      </c>
      <c r="BG153" s="219">
        <f>IF(N153="zákl. přenesená",J153,0)</f>
        <v>0</v>
      </c>
      <c r="BH153" s="219">
        <f>IF(N153="sníž. přenesená",J153,0)</f>
        <v>0</v>
      </c>
      <c r="BI153" s="219">
        <f>IF(N153="nulová",J153,0)</f>
        <v>0</v>
      </c>
      <c r="BJ153" s="16" t="s">
        <v>85</v>
      </c>
      <c r="BK153" s="219">
        <f>ROUND(I153*H153,2)</f>
        <v>0</v>
      </c>
      <c r="BL153" s="16" t="s">
        <v>144</v>
      </c>
      <c r="BM153" s="218" t="s">
        <v>185</v>
      </c>
    </row>
    <row r="154" spans="1:65" s="2" customFormat="1" ht="19.5">
      <c r="A154" s="33"/>
      <c r="B154" s="34"/>
      <c r="C154" s="35"/>
      <c r="D154" s="220" t="s">
        <v>146</v>
      </c>
      <c r="E154" s="35"/>
      <c r="F154" s="221" t="s">
        <v>186</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146</v>
      </c>
      <c r="AU154" s="16" t="s">
        <v>87</v>
      </c>
    </row>
    <row r="155" spans="1:65" s="13" customFormat="1" ht="11.25">
      <c r="B155" s="225"/>
      <c r="C155" s="226"/>
      <c r="D155" s="220" t="s">
        <v>150</v>
      </c>
      <c r="E155" s="227" t="s">
        <v>1</v>
      </c>
      <c r="F155" s="228" t="s">
        <v>187</v>
      </c>
      <c r="G155" s="226"/>
      <c r="H155" s="229">
        <v>204</v>
      </c>
      <c r="I155" s="230"/>
      <c r="J155" s="226"/>
      <c r="K155" s="226"/>
      <c r="L155" s="231"/>
      <c r="M155" s="232"/>
      <c r="N155" s="233"/>
      <c r="O155" s="233"/>
      <c r="P155" s="233"/>
      <c r="Q155" s="233"/>
      <c r="R155" s="233"/>
      <c r="S155" s="233"/>
      <c r="T155" s="234"/>
      <c r="AT155" s="235" t="s">
        <v>150</v>
      </c>
      <c r="AU155" s="235" t="s">
        <v>87</v>
      </c>
      <c r="AV155" s="13" t="s">
        <v>87</v>
      </c>
      <c r="AW155" s="13" t="s">
        <v>34</v>
      </c>
      <c r="AX155" s="13" t="s">
        <v>85</v>
      </c>
      <c r="AY155" s="235" t="s">
        <v>137</v>
      </c>
    </row>
    <row r="156" spans="1:65" s="2" customFormat="1" ht="24" customHeight="1">
      <c r="A156" s="33"/>
      <c r="B156" s="34"/>
      <c r="C156" s="207" t="s">
        <v>188</v>
      </c>
      <c r="D156" s="207" t="s">
        <v>139</v>
      </c>
      <c r="E156" s="208" t="s">
        <v>189</v>
      </c>
      <c r="F156" s="209" t="s">
        <v>190</v>
      </c>
      <c r="G156" s="210" t="s">
        <v>142</v>
      </c>
      <c r="H156" s="211">
        <v>102</v>
      </c>
      <c r="I156" s="212"/>
      <c r="J156" s="213">
        <f>ROUND(I156*H156,2)</f>
        <v>0</v>
      </c>
      <c r="K156" s="209" t="s">
        <v>143</v>
      </c>
      <c r="L156" s="38"/>
      <c r="M156" s="214" t="s">
        <v>1</v>
      </c>
      <c r="N156" s="215" t="s">
        <v>43</v>
      </c>
      <c r="O156" s="70"/>
      <c r="P156" s="216">
        <f>O156*H156</f>
        <v>0</v>
      </c>
      <c r="Q156" s="216">
        <v>0</v>
      </c>
      <c r="R156" s="216">
        <f>Q156*H156</f>
        <v>0</v>
      </c>
      <c r="S156" s="216">
        <v>0</v>
      </c>
      <c r="T156" s="217">
        <f>S156*H156</f>
        <v>0</v>
      </c>
      <c r="U156" s="33"/>
      <c r="V156" s="33"/>
      <c r="W156" s="33"/>
      <c r="X156" s="33"/>
      <c r="Y156" s="33"/>
      <c r="Z156" s="33"/>
      <c r="AA156" s="33"/>
      <c r="AB156" s="33"/>
      <c r="AC156" s="33"/>
      <c r="AD156" s="33"/>
      <c r="AE156" s="33"/>
      <c r="AR156" s="218" t="s">
        <v>144</v>
      </c>
      <c r="AT156" s="218" t="s">
        <v>139</v>
      </c>
      <c r="AU156" s="218" t="s">
        <v>87</v>
      </c>
      <c r="AY156" s="16" t="s">
        <v>137</v>
      </c>
      <c r="BE156" s="219">
        <f>IF(N156="základní",J156,0)</f>
        <v>0</v>
      </c>
      <c r="BF156" s="219">
        <f>IF(N156="snížená",J156,0)</f>
        <v>0</v>
      </c>
      <c r="BG156" s="219">
        <f>IF(N156="zákl. přenesená",J156,0)</f>
        <v>0</v>
      </c>
      <c r="BH156" s="219">
        <f>IF(N156="sníž. přenesená",J156,0)</f>
        <v>0</v>
      </c>
      <c r="BI156" s="219">
        <f>IF(N156="nulová",J156,0)</f>
        <v>0</v>
      </c>
      <c r="BJ156" s="16" t="s">
        <v>85</v>
      </c>
      <c r="BK156" s="219">
        <f>ROUND(I156*H156,2)</f>
        <v>0</v>
      </c>
      <c r="BL156" s="16" t="s">
        <v>144</v>
      </c>
      <c r="BM156" s="218" t="s">
        <v>191</v>
      </c>
    </row>
    <row r="157" spans="1:65" s="2" customFormat="1" ht="29.25">
      <c r="A157" s="33"/>
      <c r="B157" s="34"/>
      <c r="C157" s="35"/>
      <c r="D157" s="220" t="s">
        <v>146</v>
      </c>
      <c r="E157" s="35"/>
      <c r="F157" s="221" t="s">
        <v>192</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146</v>
      </c>
      <c r="AU157" s="16" t="s">
        <v>87</v>
      </c>
    </row>
    <row r="158" spans="1:65" s="2" customFormat="1" ht="19.5">
      <c r="A158" s="33"/>
      <c r="B158" s="34"/>
      <c r="C158" s="35"/>
      <c r="D158" s="220" t="s">
        <v>148</v>
      </c>
      <c r="E158" s="35"/>
      <c r="F158" s="224" t="s">
        <v>193</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148</v>
      </c>
      <c r="AU158" s="16" t="s">
        <v>87</v>
      </c>
    </row>
    <row r="159" spans="1:65" s="13" customFormat="1" ht="11.25">
      <c r="B159" s="225"/>
      <c r="C159" s="226"/>
      <c r="D159" s="220" t="s">
        <v>150</v>
      </c>
      <c r="E159" s="227" t="s">
        <v>1</v>
      </c>
      <c r="F159" s="228" t="s">
        <v>175</v>
      </c>
      <c r="G159" s="226"/>
      <c r="H159" s="229">
        <v>102</v>
      </c>
      <c r="I159" s="230"/>
      <c r="J159" s="226"/>
      <c r="K159" s="226"/>
      <c r="L159" s="231"/>
      <c r="M159" s="232"/>
      <c r="N159" s="233"/>
      <c r="O159" s="233"/>
      <c r="P159" s="233"/>
      <c r="Q159" s="233"/>
      <c r="R159" s="233"/>
      <c r="S159" s="233"/>
      <c r="T159" s="234"/>
      <c r="AT159" s="235" t="s">
        <v>150</v>
      </c>
      <c r="AU159" s="235" t="s">
        <v>87</v>
      </c>
      <c r="AV159" s="13" t="s">
        <v>87</v>
      </c>
      <c r="AW159" s="13" t="s">
        <v>34</v>
      </c>
      <c r="AX159" s="13" t="s">
        <v>85</v>
      </c>
      <c r="AY159" s="235" t="s">
        <v>137</v>
      </c>
    </row>
    <row r="160" spans="1:65" s="2" customFormat="1" ht="24" customHeight="1">
      <c r="A160" s="33"/>
      <c r="B160" s="34"/>
      <c r="C160" s="207" t="s">
        <v>194</v>
      </c>
      <c r="D160" s="207" t="s">
        <v>139</v>
      </c>
      <c r="E160" s="208" t="s">
        <v>195</v>
      </c>
      <c r="F160" s="209" t="s">
        <v>196</v>
      </c>
      <c r="G160" s="210" t="s">
        <v>142</v>
      </c>
      <c r="H160" s="211">
        <v>102</v>
      </c>
      <c r="I160" s="212"/>
      <c r="J160" s="213">
        <f>ROUND(I160*H160,2)</f>
        <v>0</v>
      </c>
      <c r="K160" s="209" t="s">
        <v>143</v>
      </c>
      <c r="L160" s="38"/>
      <c r="M160" s="214" t="s">
        <v>1</v>
      </c>
      <c r="N160" s="215" t="s">
        <v>43</v>
      </c>
      <c r="O160" s="70"/>
      <c r="P160" s="216">
        <f>O160*H160</f>
        <v>0</v>
      </c>
      <c r="Q160" s="216">
        <v>0</v>
      </c>
      <c r="R160" s="216">
        <f>Q160*H160</f>
        <v>0</v>
      </c>
      <c r="S160" s="216">
        <v>0</v>
      </c>
      <c r="T160" s="217">
        <f>S160*H160</f>
        <v>0</v>
      </c>
      <c r="U160" s="33"/>
      <c r="V160" s="33"/>
      <c r="W160" s="33"/>
      <c r="X160" s="33"/>
      <c r="Y160" s="33"/>
      <c r="Z160" s="33"/>
      <c r="AA160" s="33"/>
      <c r="AB160" s="33"/>
      <c r="AC160" s="33"/>
      <c r="AD160" s="33"/>
      <c r="AE160" s="33"/>
      <c r="AR160" s="218" t="s">
        <v>144</v>
      </c>
      <c r="AT160" s="218" t="s">
        <v>139</v>
      </c>
      <c r="AU160" s="218" t="s">
        <v>87</v>
      </c>
      <c r="AY160" s="16" t="s">
        <v>137</v>
      </c>
      <c r="BE160" s="219">
        <f>IF(N160="základní",J160,0)</f>
        <v>0</v>
      </c>
      <c r="BF160" s="219">
        <f>IF(N160="snížená",J160,0)</f>
        <v>0</v>
      </c>
      <c r="BG160" s="219">
        <f>IF(N160="zákl. přenesená",J160,0)</f>
        <v>0</v>
      </c>
      <c r="BH160" s="219">
        <f>IF(N160="sníž. přenesená",J160,0)</f>
        <v>0</v>
      </c>
      <c r="BI160" s="219">
        <f>IF(N160="nulová",J160,0)</f>
        <v>0</v>
      </c>
      <c r="BJ160" s="16" t="s">
        <v>85</v>
      </c>
      <c r="BK160" s="219">
        <f>ROUND(I160*H160,2)</f>
        <v>0</v>
      </c>
      <c r="BL160" s="16" t="s">
        <v>144</v>
      </c>
      <c r="BM160" s="218" t="s">
        <v>197</v>
      </c>
    </row>
    <row r="161" spans="1:65" s="2" customFormat="1" ht="29.25">
      <c r="A161" s="33"/>
      <c r="B161" s="34"/>
      <c r="C161" s="35"/>
      <c r="D161" s="220" t="s">
        <v>146</v>
      </c>
      <c r="E161" s="35"/>
      <c r="F161" s="221" t="s">
        <v>198</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146</v>
      </c>
      <c r="AU161" s="16" t="s">
        <v>87</v>
      </c>
    </row>
    <row r="162" spans="1:65" s="2" customFormat="1" ht="19.5">
      <c r="A162" s="33"/>
      <c r="B162" s="34"/>
      <c r="C162" s="35"/>
      <c r="D162" s="220" t="s">
        <v>148</v>
      </c>
      <c r="E162" s="35"/>
      <c r="F162" s="224" t="s">
        <v>199</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148</v>
      </c>
      <c r="AU162" s="16" t="s">
        <v>87</v>
      </c>
    </row>
    <row r="163" spans="1:65" s="13" customFormat="1" ht="11.25">
      <c r="B163" s="225"/>
      <c r="C163" s="226"/>
      <c r="D163" s="220" t="s">
        <v>150</v>
      </c>
      <c r="E163" s="227" t="s">
        <v>1</v>
      </c>
      <c r="F163" s="228" t="s">
        <v>175</v>
      </c>
      <c r="G163" s="226"/>
      <c r="H163" s="229">
        <v>102</v>
      </c>
      <c r="I163" s="230"/>
      <c r="J163" s="226"/>
      <c r="K163" s="226"/>
      <c r="L163" s="231"/>
      <c r="M163" s="232"/>
      <c r="N163" s="233"/>
      <c r="O163" s="233"/>
      <c r="P163" s="233"/>
      <c r="Q163" s="233"/>
      <c r="R163" s="233"/>
      <c r="S163" s="233"/>
      <c r="T163" s="234"/>
      <c r="AT163" s="235" t="s">
        <v>150</v>
      </c>
      <c r="AU163" s="235" t="s">
        <v>87</v>
      </c>
      <c r="AV163" s="13" t="s">
        <v>87</v>
      </c>
      <c r="AW163" s="13" t="s">
        <v>34</v>
      </c>
      <c r="AX163" s="13" t="s">
        <v>85</v>
      </c>
      <c r="AY163" s="235" t="s">
        <v>137</v>
      </c>
    </row>
    <row r="164" spans="1:65" s="2" customFormat="1" ht="24" customHeight="1">
      <c r="A164" s="33"/>
      <c r="B164" s="34"/>
      <c r="C164" s="207" t="s">
        <v>200</v>
      </c>
      <c r="D164" s="207" t="s">
        <v>139</v>
      </c>
      <c r="E164" s="208" t="s">
        <v>201</v>
      </c>
      <c r="F164" s="209" t="s">
        <v>202</v>
      </c>
      <c r="G164" s="210" t="s">
        <v>142</v>
      </c>
      <c r="H164" s="211">
        <v>4.3</v>
      </c>
      <c r="I164" s="212"/>
      <c r="J164" s="213">
        <f>ROUND(I164*H164,2)</f>
        <v>0</v>
      </c>
      <c r="K164" s="209" t="s">
        <v>143</v>
      </c>
      <c r="L164" s="38"/>
      <c r="M164" s="214" t="s">
        <v>1</v>
      </c>
      <c r="N164" s="215" t="s">
        <v>43</v>
      </c>
      <c r="O164" s="70"/>
      <c r="P164" s="216">
        <f>O164*H164</f>
        <v>0</v>
      </c>
      <c r="Q164" s="216">
        <v>8.4250000000000005E-2</v>
      </c>
      <c r="R164" s="216">
        <f>Q164*H164</f>
        <v>0.36227500000000001</v>
      </c>
      <c r="S164" s="216">
        <v>0</v>
      </c>
      <c r="T164" s="217">
        <f>S164*H164</f>
        <v>0</v>
      </c>
      <c r="U164" s="33"/>
      <c r="V164" s="33"/>
      <c r="W164" s="33"/>
      <c r="X164" s="33"/>
      <c r="Y164" s="33"/>
      <c r="Z164" s="33"/>
      <c r="AA164" s="33"/>
      <c r="AB164" s="33"/>
      <c r="AC164" s="33"/>
      <c r="AD164" s="33"/>
      <c r="AE164" s="33"/>
      <c r="AR164" s="218" t="s">
        <v>144</v>
      </c>
      <c r="AT164" s="218" t="s">
        <v>139</v>
      </c>
      <c r="AU164" s="218" t="s">
        <v>87</v>
      </c>
      <c r="AY164" s="16" t="s">
        <v>137</v>
      </c>
      <c r="BE164" s="219">
        <f>IF(N164="základní",J164,0)</f>
        <v>0</v>
      </c>
      <c r="BF164" s="219">
        <f>IF(N164="snížená",J164,0)</f>
        <v>0</v>
      </c>
      <c r="BG164" s="219">
        <f>IF(N164="zákl. přenesená",J164,0)</f>
        <v>0</v>
      </c>
      <c r="BH164" s="219">
        <f>IF(N164="sníž. přenesená",J164,0)</f>
        <v>0</v>
      </c>
      <c r="BI164" s="219">
        <f>IF(N164="nulová",J164,0)</f>
        <v>0</v>
      </c>
      <c r="BJ164" s="16" t="s">
        <v>85</v>
      </c>
      <c r="BK164" s="219">
        <f>ROUND(I164*H164,2)</f>
        <v>0</v>
      </c>
      <c r="BL164" s="16" t="s">
        <v>144</v>
      </c>
      <c r="BM164" s="218" t="s">
        <v>203</v>
      </c>
    </row>
    <row r="165" spans="1:65" s="2" customFormat="1" ht="48.75">
      <c r="A165" s="33"/>
      <c r="B165" s="34"/>
      <c r="C165" s="35"/>
      <c r="D165" s="220" t="s">
        <v>146</v>
      </c>
      <c r="E165" s="35"/>
      <c r="F165" s="221" t="s">
        <v>204</v>
      </c>
      <c r="G165" s="35"/>
      <c r="H165" s="35"/>
      <c r="I165" s="121"/>
      <c r="J165" s="35"/>
      <c r="K165" s="35"/>
      <c r="L165" s="38"/>
      <c r="M165" s="222"/>
      <c r="N165" s="223"/>
      <c r="O165" s="70"/>
      <c r="P165" s="70"/>
      <c r="Q165" s="70"/>
      <c r="R165" s="70"/>
      <c r="S165" s="70"/>
      <c r="T165" s="71"/>
      <c r="U165" s="33"/>
      <c r="V165" s="33"/>
      <c r="W165" s="33"/>
      <c r="X165" s="33"/>
      <c r="Y165" s="33"/>
      <c r="Z165" s="33"/>
      <c r="AA165" s="33"/>
      <c r="AB165" s="33"/>
      <c r="AC165" s="33"/>
      <c r="AD165" s="33"/>
      <c r="AE165" s="33"/>
      <c r="AT165" s="16" t="s">
        <v>146</v>
      </c>
      <c r="AU165" s="16" t="s">
        <v>87</v>
      </c>
    </row>
    <row r="166" spans="1:65" s="2" customFormat="1" ht="117">
      <c r="A166" s="33"/>
      <c r="B166" s="34"/>
      <c r="C166" s="35"/>
      <c r="D166" s="220" t="s">
        <v>148</v>
      </c>
      <c r="E166" s="35"/>
      <c r="F166" s="224" t="s">
        <v>205</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148</v>
      </c>
      <c r="AU166" s="16" t="s">
        <v>87</v>
      </c>
    </row>
    <row r="167" spans="1:65" s="13" customFormat="1" ht="11.25">
      <c r="B167" s="225"/>
      <c r="C167" s="226"/>
      <c r="D167" s="220" t="s">
        <v>150</v>
      </c>
      <c r="E167" s="227" t="s">
        <v>1</v>
      </c>
      <c r="F167" s="228" t="s">
        <v>206</v>
      </c>
      <c r="G167" s="226"/>
      <c r="H167" s="229">
        <v>4.3</v>
      </c>
      <c r="I167" s="230"/>
      <c r="J167" s="226"/>
      <c r="K167" s="226"/>
      <c r="L167" s="231"/>
      <c r="M167" s="232"/>
      <c r="N167" s="233"/>
      <c r="O167" s="233"/>
      <c r="P167" s="233"/>
      <c r="Q167" s="233"/>
      <c r="R167" s="233"/>
      <c r="S167" s="233"/>
      <c r="T167" s="234"/>
      <c r="AT167" s="235" t="s">
        <v>150</v>
      </c>
      <c r="AU167" s="235" t="s">
        <v>87</v>
      </c>
      <c r="AV167" s="13" t="s">
        <v>87</v>
      </c>
      <c r="AW167" s="13" t="s">
        <v>34</v>
      </c>
      <c r="AX167" s="13" t="s">
        <v>85</v>
      </c>
      <c r="AY167" s="235" t="s">
        <v>137</v>
      </c>
    </row>
    <row r="168" spans="1:65" s="2" customFormat="1" ht="24" customHeight="1">
      <c r="A168" s="33"/>
      <c r="B168" s="34"/>
      <c r="C168" s="236" t="s">
        <v>207</v>
      </c>
      <c r="D168" s="236" t="s">
        <v>208</v>
      </c>
      <c r="E168" s="237" t="s">
        <v>209</v>
      </c>
      <c r="F168" s="238" t="s">
        <v>210</v>
      </c>
      <c r="G168" s="239" t="s">
        <v>142</v>
      </c>
      <c r="H168" s="240">
        <v>1.339</v>
      </c>
      <c r="I168" s="241"/>
      <c r="J168" s="242">
        <f>ROUND(I168*H168,2)</f>
        <v>0</v>
      </c>
      <c r="K168" s="238" t="s">
        <v>143</v>
      </c>
      <c r="L168" s="243"/>
      <c r="M168" s="244" t="s">
        <v>1</v>
      </c>
      <c r="N168" s="245" t="s">
        <v>43</v>
      </c>
      <c r="O168" s="70"/>
      <c r="P168" s="216">
        <f>O168*H168</f>
        <v>0</v>
      </c>
      <c r="Q168" s="216">
        <v>0.13100000000000001</v>
      </c>
      <c r="R168" s="216">
        <f>Q168*H168</f>
        <v>0.17540900000000001</v>
      </c>
      <c r="S168" s="216">
        <v>0</v>
      </c>
      <c r="T168" s="217">
        <f>S168*H168</f>
        <v>0</v>
      </c>
      <c r="U168" s="33"/>
      <c r="V168" s="33"/>
      <c r="W168" s="33"/>
      <c r="X168" s="33"/>
      <c r="Y168" s="33"/>
      <c r="Z168" s="33"/>
      <c r="AA168" s="33"/>
      <c r="AB168" s="33"/>
      <c r="AC168" s="33"/>
      <c r="AD168" s="33"/>
      <c r="AE168" s="33"/>
      <c r="AR168" s="218" t="s">
        <v>188</v>
      </c>
      <c r="AT168" s="218" t="s">
        <v>208</v>
      </c>
      <c r="AU168" s="218" t="s">
        <v>87</v>
      </c>
      <c r="AY168" s="16" t="s">
        <v>137</v>
      </c>
      <c r="BE168" s="219">
        <f>IF(N168="základní",J168,0)</f>
        <v>0</v>
      </c>
      <c r="BF168" s="219">
        <f>IF(N168="snížená",J168,0)</f>
        <v>0</v>
      </c>
      <c r="BG168" s="219">
        <f>IF(N168="zákl. přenesená",J168,0)</f>
        <v>0</v>
      </c>
      <c r="BH168" s="219">
        <f>IF(N168="sníž. přenesená",J168,0)</f>
        <v>0</v>
      </c>
      <c r="BI168" s="219">
        <f>IF(N168="nulová",J168,0)</f>
        <v>0</v>
      </c>
      <c r="BJ168" s="16" t="s">
        <v>85</v>
      </c>
      <c r="BK168" s="219">
        <f>ROUND(I168*H168,2)</f>
        <v>0</v>
      </c>
      <c r="BL168" s="16" t="s">
        <v>144</v>
      </c>
      <c r="BM168" s="218" t="s">
        <v>211</v>
      </c>
    </row>
    <row r="169" spans="1:65" s="2" customFormat="1" ht="19.5">
      <c r="A169" s="33"/>
      <c r="B169" s="34"/>
      <c r="C169" s="35"/>
      <c r="D169" s="220" t="s">
        <v>146</v>
      </c>
      <c r="E169" s="35"/>
      <c r="F169" s="221" t="s">
        <v>212</v>
      </c>
      <c r="G169" s="35"/>
      <c r="H169" s="35"/>
      <c r="I169" s="121"/>
      <c r="J169" s="35"/>
      <c r="K169" s="35"/>
      <c r="L169" s="38"/>
      <c r="M169" s="222"/>
      <c r="N169" s="223"/>
      <c r="O169" s="70"/>
      <c r="P169" s="70"/>
      <c r="Q169" s="70"/>
      <c r="R169" s="70"/>
      <c r="S169" s="70"/>
      <c r="T169" s="71"/>
      <c r="U169" s="33"/>
      <c r="V169" s="33"/>
      <c r="W169" s="33"/>
      <c r="X169" s="33"/>
      <c r="Y169" s="33"/>
      <c r="Z169" s="33"/>
      <c r="AA169" s="33"/>
      <c r="AB169" s="33"/>
      <c r="AC169" s="33"/>
      <c r="AD169" s="33"/>
      <c r="AE169" s="33"/>
      <c r="AT169" s="16" t="s">
        <v>146</v>
      </c>
      <c r="AU169" s="16" t="s">
        <v>87</v>
      </c>
    </row>
    <row r="170" spans="1:65" s="13" customFormat="1" ht="11.25">
      <c r="B170" s="225"/>
      <c r="C170" s="226"/>
      <c r="D170" s="220" t="s">
        <v>150</v>
      </c>
      <c r="E170" s="227" t="s">
        <v>1</v>
      </c>
      <c r="F170" s="228" t="s">
        <v>213</v>
      </c>
      <c r="G170" s="226"/>
      <c r="H170" s="229">
        <v>1.3</v>
      </c>
      <c r="I170" s="230"/>
      <c r="J170" s="226"/>
      <c r="K170" s="226"/>
      <c r="L170" s="231"/>
      <c r="M170" s="232"/>
      <c r="N170" s="233"/>
      <c r="O170" s="233"/>
      <c r="P170" s="233"/>
      <c r="Q170" s="233"/>
      <c r="R170" s="233"/>
      <c r="S170" s="233"/>
      <c r="T170" s="234"/>
      <c r="AT170" s="235" t="s">
        <v>150</v>
      </c>
      <c r="AU170" s="235" t="s">
        <v>87</v>
      </c>
      <c r="AV170" s="13" t="s">
        <v>87</v>
      </c>
      <c r="AW170" s="13" t="s">
        <v>34</v>
      </c>
      <c r="AX170" s="13" t="s">
        <v>85</v>
      </c>
      <c r="AY170" s="235" t="s">
        <v>137</v>
      </c>
    </row>
    <row r="171" spans="1:65" s="13" customFormat="1" ht="11.25">
      <c r="B171" s="225"/>
      <c r="C171" s="226"/>
      <c r="D171" s="220" t="s">
        <v>150</v>
      </c>
      <c r="E171" s="226"/>
      <c r="F171" s="228" t="s">
        <v>214</v>
      </c>
      <c r="G171" s="226"/>
      <c r="H171" s="229">
        <v>1.339</v>
      </c>
      <c r="I171" s="230"/>
      <c r="J171" s="226"/>
      <c r="K171" s="226"/>
      <c r="L171" s="231"/>
      <c r="M171" s="232"/>
      <c r="N171" s="233"/>
      <c r="O171" s="233"/>
      <c r="P171" s="233"/>
      <c r="Q171" s="233"/>
      <c r="R171" s="233"/>
      <c r="S171" s="233"/>
      <c r="T171" s="234"/>
      <c r="AT171" s="235" t="s">
        <v>150</v>
      </c>
      <c r="AU171" s="235" t="s">
        <v>87</v>
      </c>
      <c r="AV171" s="13" t="s">
        <v>87</v>
      </c>
      <c r="AW171" s="13" t="s">
        <v>4</v>
      </c>
      <c r="AX171" s="13" t="s">
        <v>85</v>
      </c>
      <c r="AY171" s="235" t="s">
        <v>137</v>
      </c>
    </row>
    <row r="172" spans="1:65" s="2" customFormat="1" ht="16.5" customHeight="1">
      <c r="A172" s="33"/>
      <c r="B172" s="34"/>
      <c r="C172" s="236" t="s">
        <v>215</v>
      </c>
      <c r="D172" s="236" t="s">
        <v>208</v>
      </c>
      <c r="E172" s="237" t="s">
        <v>216</v>
      </c>
      <c r="F172" s="238" t="s">
        <v>217</v>
      </c>
      <c r="G172" s="239" t="s">
        <v>142</v>
      </c>
      <c r="H172" s="240">
        <v>3.09</v>
      </c>
      <c r="I172" s="241"/>
      <c r="J172" s="242">
        <f>ROUND(I172*H172,2)</f>
        <v>0</v>
      </c>
      <c r="K172" s="238" t="s">
        <v>143</v>
      </c>
      <c r="L172" s="243"/>
      <c r="M172" s="244" t="s">
        <v>1</v>
      </c>
      <c r="N172" s="245" t="s">
        <v>43</v>
      </c>
      <c r="O172" s="70"/>
      <c r="P172" s="216">
        <f>O172*H172</f>
        <v>0</v>
      </c>
      <c r="Q172" s="216">
        <v>0.13100000000000001</v>
      </c>
      <c r="R172" s="216">
        <f>Q172*H172</f>
        <v>0.40478999999999998</v>
      </c>
      <c r="S172" s="216">
        <v>0</v>
      </c>
      <c r="T172" s="217">
        <f>S172*H172</f>
        <v>0</v>
      </c>
      <c r="U172" s="33"/>
      <c r="V172" s="33"/>
      <c r="W172" s="33"/>
      <c r="X172" s="33"/>
      <c r="Y172" s="33"/>
      <c r="Z172" s="33"/>
      <c r="AA172" s="33"/>
      <c r="AB172" s="33"/>
      <c r="AC172" s="33"/>
      <c r="AD172" s="33"/>
      <c r="AE172" s="33"/>
      <c r="AR172" s="218" t="s">
        <v>188</v>
      </c>
      <c r="AT172" s="218" t="s">
        <v>208</v>
      </c>
      <c r="AU172" s="218" t="s">
        <v>87</v>
      </c>
      <c r="AY172" s="16" t="s">
        <v>137</v>
      </c>
      <c r="BE172" s="219">
        <f>IF(N172="základní",J172,0)</f>
        <v>0</v>
      </c>
      <c r="BF172" s="219">
        <f>IF(N172="snížená",J172,0)</f>
        <v>0</v>
      </c>
      <c r="BG172" s="219">
        <f>IF(N172="zákl. přenesená",J172,0)</f>
        <v>0</v>
      </c>
      <c r="BH172" s="219">
        <f>IF(N172="sníž. přenesená",J172,0)</f>
        <v>0</v>
      </c>
      <c r="BI172" s="219">
        <f>IF(N172="nulová",J172,0)</f>
        <v>0</v>
      </c>
      <c r="BJ172" s="16" t="s">
        <v>85</v>
      </c>
      <c r="BK172" s="219">
        <f>ROUND(I172*H172,2)</f>
        <v>0</v>
      </c>
      <c r="BL172" s="16" t="s">
        <v>144</v>
      </c>
      <c r="BM172" s="218" t="s">
        <v>218</v>
      </c>
    </row>
    <row r="173" spans="1:65" s="2" customFormat="1" ht="11.25">
      <c r="A173" s="33"/>
      <c r="B173" s="34"/>
      <c r="C173" s="35"/>
      <c r="D173" s="220" t="s">
        <v>146</v>
      </c>
      <c r="E173" s="35"/>
      <c r="F173" s="221" t="s">
        <v>219</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146</v>
      </c>
      <c r="AU173" s="16" t="s">
        <v>87</v>
      </c>
    </row>
    <row r="174" spans="1:65" s="13" customFormat="1" ht="11.25">
      <c r="B174" s="225"/>
      <c r="C174" s="226"/>
      <c r="D174" s="220" t="s">
        <v>150</v>
      </c>
      <c r="E174" s="227" t="s">
        <v>1</v>
      </c>
      <c r="F174" s="228" t="s">
        <v>159</v>
      </c>
      <c r="G174" s="226"/>
      <c r="H174" s="229">
        <v>3</v>
      </c>
      <c r="I174" s="230"/>
      <c r="J174" s="226"/>
      <c r="K174" s="226"/>
      <c r="L174" s="231"/>
      <c r="M174" s="232"/>
      <c r="N174" s="233"/>
      <c r="O174" s="233"/>
      <c r="P174" s="233"/>
      <c r="Q174" s="233"/>
      <c r="R174" s="233"/>
      <c r="S174" s="233"/>
      <c r="T174" s="234"/>
      <c r="AT174" s="235" t="s">
        <v>150</v>
      </c>
      <c r="AU174" s="235" t="s">
        <v>87</v>
      </c>
      <c r="AV174" s="13" t="s">
        <v>87</v>
      </c>
      <c r="AW174" s="13" t="s">
        <v>34</v>
      </c>
      <c r="AX174" s="13" t="s">
        <v>85</v>
      </c>
      <c r="AY174" s="235" t="s">
        <v>137</v>
      </c>
    </row>
    <row r="175" spans="1:65" s="13" customFormat="1" ht="11.25">
      <c r="B175" s="225"/>
      <c r="C175" s="226"/>
      <c r="D175" s="220" t="s">
        <v>150</v>
      </c>
      <c r="E175" s="226"/>
      <c r="F175" s="228" t="s">
        <v>220</v>
      </c>
      <c r="G175" s="226"/>
      <c r="H175" s="229">
        <v>3.09</v>
      </c>
      <c r="I175" s="230"/>
      <c r="J175" s="226"/>
      <c r="K175" s="226"/>
      <c r="L175" s="231"/>
      <c r="M175" s="232"/>
      <c r="N175" s="233"/>
      <c r="O175" s="233"/>
      <c r="P175" s="233"/>
      <c r="Q175" s="233"/>
      <c r="R175" s="233"/>
      <c r="S175" s="233"/>
      <c r="T175" s="234"/>
      <c r="AT175" s="235" t="s">
        <v>150</v>
      </c>
      <c r="AU175" s="235" t="s">
        <v>87</v>
      </c>
      <c r="AV175" s="13" t="s">
        <v>87</v>
      </c>
      <c r="AW175" s="13" t="s">
        <v>4</v>
      </c>
      <c r="AX175" s="13" t="s">
        <v>85</v>
      </c>
      <c r="AY175" s="235" t="s">
        <v>137</v>
      </c>
    </row>
    <row r="176" spans="1:65" s="2" customFormat="1" ht="24" customHeight="1">
      <c r="A176" s="33"/>
      <c r="B176" s="34"/>
      <c r="C176" s="207" t="s">
        <v>221</v>
      </c>
      <c r="D176" s="207" t="s">
        <v>139</v>
      </c>
      <c r="E176" s="208" t="s">
        <v>222</v>
      </c>
      <c r="F176" s="209" t="s">
        <v>223</v>
      </c>
      <c r="G176" s="210" t="s">
        <v>142</v>
      </c>
      <c r="H176" s="211">
        <v>327</v>
      </c>
      <c r="I176" s="212"/>
      <c r="J176" s="213">
        <f>ROUND(I176*H176,2)</f>
        <v>0</v>
      </c>
      <c r="K176" s="209" t="s">
        <v>143</v>
      </c>
      <c r="L176" s="38"/>
      <c r="M176" s="214" t="s">
        <v>1</v>
      </c>
      <c r="N176" s="215" t="s">
        <v>43</v>
      </c>
      <c r="O176" s="70"/>
      <c r="P176" s="216">
        <f>O176*H176</f>
        <v>0</v>
      </c>
      <c r="Q176" s="216">
        <v>8.4250000000000005E-2</v>
      </c>
      <c r="R176" s="216">
        <f>Q176*H176</f>
        <v>27.549750000000003</v>
      </c>
      <c r="S176" s="216">
        <v>0</v>
      </c>
      <c r="T176" s="217">
        <f>S176*H176</f>
        <v>0</v>
      </c>
      <c r="U176" s="33"/>
      <c r="V176" s="33"/>
      <c r="W176" s="33"/>
      <c r="X176" s="33"/>
      <c r="Y176" s="33"/>
      <c r="Z176" s="33"/>
      <c r="AA176" s="33"/>
      <c r="AB176" s="33"/>
      <c r="AC176" s="33"/>
      <c r="AD176" s="33"/>
      <c r="AE176" s="33"/>
      <c r="AR176" s="218" t="s">
        <v>144</v>
      </c>
      <c r="AT176" s="218" t="s">
        <v>139</v>
      </c>
      <c r="AU176" s="218" t="s">
        <v>87</v>
      </c>
      <c r="AY176" s="16" t="s">
        <v>137</v>
      </c>
      <c r="BE176" s="219">
        <f>IF(N176="základní",J176,0)</f>
        <v>0</v>
      </c>
      <c r="BF176" s="219">
        <f>IF(N176="snížená",J176,0)</f>
        <v>0</v>
      </c>
      <c r="BG176" s="219">
        <f>IF(N176="zákl. přenesená",J176,0)</f>
        <v>0</v>
      </c>
      <c r="BH176" s="219">
        <f>IF(N176="sníž. přenesená",J176,0)</f>
        <v>0</v>
      </c>
      <c r="BI176" s="219">
        <f>IF(N176="nulová",J176,0)</f>
        <v>0</v>
      </c>
      <c r="BJ176" s="16" t="s">
        <v>85</v>
      </c>
      <c r="BK176" s="219">
        <f>ROUND(I176*H176,2)</f>
        <v>0</v>
      </c>
      <c r="BL176" s="16" t="s">
        <v>144</v>
      </c>
      <c r="BM176" s="218" t="s">
        <v>224</v>
      </c>
    </row>
    <row r="177" spans="1:65" s="2" customFormat="1" ht="48.75">
      <c r="A177" s="33"/>
      <c r="B177" s="34"/>
      <c r="C177" s="35"/>
      <c r="D177" s="220" t="s">
        <v>146</v>
      </c>
      <c r="E177" s="35"/>
      <c r="F177" s="221" t="s">
        <v>225</v>
      </c>
      <c r="G177" s="35"/>
      <c r="H177" s="35"/>
      <c r="I177" s="121"/>
      <c r="J177" s="35"/>
      <c r="K177" s="35"/>
      <c r="L177" s="38"/>
      <c r="M177" s="222"/>
      <c r="N177" s="223"/>
      <c r="O177" s="70"/>
      <c r="P177" s="70"/>
      <c r="Q177" s="70"/>
      <c r="R177" s="70"/>
      <c r="S177" s="70"/>
      <c r="T177" s="71"/>
      <c r="U177" s="33"/>
      <c r="V177" s="33"/>
      <c r="W177" s="33"/>
      <c r="X177" s="33"/>
      <c r="Y177" s="33"/>
      <c r="Z177" s="33"/>
      <c r="AA177" s="33"/>
      <c r="AB177" s="33"/>
      <c r="AC177" s="33"/>
      <c r="AD177" s="33"/>
      <c r="AE177" s="33"/>
      <c r="AT177" s="16" t="s">
        <v>146</v>
      </c>
      <c r="AU177" s="16" t="s">
        <v>87</v>
      </c>
    </row>
    <row r="178" spans="1:65" s="2" customFormat="1" ht="117">
      <c r="A178" s="33"/>
      <c r="B178" s="34"/>
      <c r="C178" s="35"/>
      <c r="D178" s="220" t="s">
        <v>148</v>
      </c>
      <c r="E178" s="35"/>
      <c r="F178" s="224" t="s">
        <v>205</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148</v>
      </c>
      <c r="AU178" s="16" t="s">
        <v>87</v>
      </c>
    </row>
    <row r="179" spans="1:65" s="13" customFormat="1" ht="11.25">
      <c r="B179" s="225"/>
      <c r="C179" s="226"/>
      <c r="D179" s="220" t="s">
        <v>150</v>
      </c>
      <c r="E179" s="227" t="s">
        <v>1</v>
      </c>
      <c r="F179" s="228" t="s">
        <v>226</v>
      </c>
      <c r="G179" s="226"/>
      <c r="H179" s="229">
        <v>327</v>
      </c>
      <c r="I179" s="230"/>
      <c r="J179" s="226"/>
      <c r="K179" s="226"/>
      <c r="L179" s="231"/>
      <c r="M179" s="232"/>
      <c r="N179" s="233"/>
      <c r="O179" s="233"/>
      <c r="P179" s="233"/>
      <c r="Q179" s="233"/>
      <c r="R179" s="233"/>
      <c r="S179" s="233"/>
      <c r="T179" s="234"/>
      <c r="AT179" s="235" t="s">
        <v>150</v>
      </c>
      <c r="AU179" s="235" t="s">
        <v>87</v>
      </c>
      <c r="AV179" s="13" t="s">
        <v>87</v>
      </c>
      <c r="AW179" s="13" t="s">
        <v>34</v>
      </c>
      <c r="AX179" s="13" t="s">
        <v>85</v>
      </c>
      <c r="AY179" s="235" t="s">
        <v>137</v>
      </c>
    </row>
    <row r="180" spans="1:65" s="2" customFormat="1" ht="16.5" customHeight="1">
      <c r="A180" s="33"/>
      <c r="B180" s="34"/>
      <c r="C180" s="236" t="s">
        <v>227</v>
      </c>
      <c r="D180" s="236" t="s">
        <v>208</v>
      </c>
      <c r="E180" s="237" t="s">
        <v>228</v>
      </c>
      <c r="F180" s="238" t="s">
        <v>229</v>
      </c>
      <c r="G180" s="239" t="s">
        <v>142</v>
      </c>
      <c r="H180" s="240">
        <v>333.54</v>
      </c>
      <c r="I180" s="241"/>
      <c r="J180" s="242">
        <f>ROUND(I180*H180,2)</f>
        <v>0</v>
      </c>
      <c r="K180" s="238" t="s">
        <v>143</v>
      </c>
      <c r="L180" s="243"/>
      <c r="M180" s="244" t="s">
        <v>1</v>
      </c>
      <c r="N180" s="245" t="s">
        <v>43</v>
      </c>
      <c r="O180" s="70"/>
      <c r="P180" s="216">
        <f>O180*H180</f>
        <v>0</v>
      </c>
      <c r="Q180" s="216">
        <v>0.13100000000000001</v>
      </c>
      <c r="R180" s="216">
        <f>Q180*H180</f>
        <v>43.693740000000005</v>
      </c>
      <c r="S180" s="216">
        <v>0</v>
      </c>
      <c r="T180" s="217">
        <f>S180*H180</f>
        <v>0</v>
      </c>
      <c r="U180" s="33"/>
      <c r="V180" s="33"/>
      <c r="W180" s="33"/>
      <c r="X180" s="33"/>
      <c r="Y180" s="33"/>
      <c r="Z180" s="33"/>
      <c r="AA180" s="33"/>
      <c r="AB180" s="33"/>
      <c r="AC180" s="33"/>
      <c r="AD180" s="33"/>
      <c r="AE180" s="33"/>
      <c r="AR180" s="218" t="s">
        <v>188</v>
      </c>
      <c r="AT180" s="218" t="s">
        <v>208</v>
      </c>
      <c r="AU180" s="218" t="s">
        <v>87</v>
      </c>
      <c r="AY180" s="16" t="s">
        <v>137</v>
      </c>
      <c r="BE180" s="219">
        <f>IF(N180="základní",J180,0)</f>
        <v>0</v>
      </c>
      <c r="BF180" s="219">
        <f>IF(N180="snížená",J180,0)</f>
        <v>0</v>
      </c>
      <c r="BG180" s="219">
        <f>IF(N180="zákl. přenesená",J180,0)</f>
        <v>0</v>
      </c>
      <c r="BH180" s="219">
        <f>IF(N180="sníž. přenesená",J180,0)</f>
        <v>0</v>
      </c>
      <c r="BI180" s="219">
        <f>IF(N180="nulová",J180,0)</f>
        <v>0</v>
      </c>
      <c r="BJ180" s="16" t="s">
        <v>85</v>
      </c>
      <c r="BK180" s="219">
        <f>ROUND(I180*H180,2)</f>
        <v>0</v>
      </c>
      <c r="BL180" s="16" t="s">
        <v>144</v>
      </c>
      <c r="BM180" s="218" t="s">
        <v>230</v>
      </c>
    </row>
    <row r="181" spans="1:65" s="2" customFormat="1" ht="11.25">
      <c r="A181" s="33"/>
      <c r="B181" s="34"/>
      <c r="C181" s="35"/>
      <c r="D181" s="220" t="s">
        <v>146</v>
      </c>
      <c r="E181" s="35"/>
      <c r="F181" s="221" t="s">
        <v>229</v>
      </c>
      <c r="G181" s="35"/>
      <c r="H181" s="35"/>
      <c r="I181" s="121"/>
      <c r="J181" s="35"/>
      <c r="K181" s="35"/>
      <c r="L181" s="38"/>
      <c r="M181" s="222"/>
      <c r="N181" s="223"/>
      <c r="O181" s="70"/>
      <c r="P181" s="70"/>
      <c r="Q181" s="70"/>
      <c r="R181" s="70"/>
      <c r="S181" s="70"/>
      <c r="T181" s="71"/>
      <c r="U181" s="33"/>
      <c r="V181" s="33"/>
      <c r="W181" s="33"/>
      <c r="X181" s="33"/>
      <c r="Y181" s="33"/>
      <c r="Z181" s="33"/>
      <c r="AA181" s="33"/>
      <c r="AB181" s="33"/>
      <c r="AC181" s="33"/>
      <c r="AD181" s="33"/>
      <c r="AE181" s="33"/>
      <c r="AT181" s="16" t="s">
        <v>146</v>
      </c>
      <c r="AU181" s="16" t="s">
        <v>87</v>
      </c>
    </row>
    <row r="182" spans="1:65" s="13" customFormat="1" ht="11.25">
      <c r="B182" s="225"/>
      <c r="C182" s="226"/>
      <c r="D182" s="220" t="s">
        <v>150</v>
      </c>
      <c r="E182" s="227" t="s">
        <v>1</v>
      </c>
      <c r="F182" s="228" t="s">
        <v>226</v>
      </c>
      <c r="G182" s="226"/>
      <c r="H182" s="229">
        <v>327</v>
      </c>
      <c r="I182" s="230"/>
      <c r="J182" s="226"/>
      <c r="K182" s="226"/>
      <c r="L182" s="231"/>
      <c r="M182" s="232"/>
      <c r="N182" s="233"/>
      <c r="O182" s="233"/>
      <c r="P182" s="233"/>
      <c r="Q182" s="233"/>
      <c r="R182" s="233"/>
      <c r="S182" s="233"/>
      <c r="T182" s="234"/>
      <c r="AT182" s="235" t="s">
        <v>150</v>
      </c>
      <c r="AU182" s="235" t="s">
        <v>87</v>
      </c>
      <c r="AV182" s="13" t="s">
        <v>87</v>
      </c>
      <c r="AW182" s="13" t="s">
        <v>34</v>
      </c>
      <c r="AX182" s="13" t="s">
        <v>85</v>
      </c>
      <c r="AY182" s="235" t="s">
        <v>137</v>
      </c>
    </row>
    <row r="183" spans="1:65" s="13" customFormat="1" ht="11.25">
      <c r="B183" s="225"/>
      <c r="C183" s="226"/>
      <c r="D183" s="220" t="s">
        <v>150</v>
      </c>
      <c r="E183" s="226"/>
      <c r="F183" s="228" t="s">
        <v>231</v>
      </c>
      <c r="G183" s="226"/>
      <c r="H183" s="229">
        <v>333.54</v>
      </c>
      <c r="I183" s="230"/>
      <c r="J183" s="226"/>
      <c r="K183" s="226"/>
      <c r="L183" s="231"/>
      <c r="M183" s="232"/>
      <c r="N183" s="233"/>
      <c r="O183" s="233"/>
      <c r="P183" s="233"/>
      <c r="Q183" s="233"/>
      <c r="R183" s="233"/>
      <c r="S183" s="233"/>
      <c r="T183" s="234"/>
      <c r="AT183" s="235" t="s">
        <v>150</v>
      </c>
      <c r="AU183" s="235" t="s">
        <v>87</v>
      </c>
      <c r="AV183" s="13" t="s">
        <v>87</v>
      </c>
      <c r="AW183" s="13" t="s">
        <v>4</v>
      </c>
      <c r="AX183" s="13" t="s">
        <v>85</v>
      </c>
      <c r="AY183" s="235" t="s">
        <v>137</v>
      </c>
    </row>
    <row r="184" spans="1:65" s="2" customFormat="1" ht="24" customHeight="1">
      <c r="A184" s="33"/>
      <c r="B184" s="34"/>
      <c r="C184" s="207" t="s">
        <v>8</v>
      </c>
      <c r="D184" s="207" t="s">
        <v>139</v>
      </c>
      <c r="E184" s="208" t="s">
        <v>232</v>
      </c>
      <c r="F184" s="209" t="s">
        <v>233</v>
      </c>
      <c r="G184" s="210" t="s">
        <v>142</v>
      </c>
      <c r="H184" s="211">
        <v>59</v>
      </c>
      <c r="I184" s="212"/>
      <c r="J184" s="213">
        <f>ROUND(I184*H184,2)</f>
        <v>0</v>
      </c>
      <c r="K184" s="209" t="s">
        <v>143</v>
      </c>
      <c r="L184" s="38"/>
      <c r="M184" s="214" t="s">
        <v>1</v>
      </c>
      <c r="N184" s="215" t="s">
        <v>43</v>
      </c>
      <c r="O184" s="70"/>
      <c r="P184" s="216">
        <f>O184*H184</f>
        <v>0</v>
      </c>
      <c r="Q184" s="216">
        <v>8.5650000000000004E-2</v>
      </c>
      <c r="R184" s="216">
        <f>Q184*H184</f>
        <v>5.05335</v>
      </c>
      <c r="S184" s="216">
        <v>0</v>
      </c>
      <c r="T184" s="217">
        <f>S184*H184</f>
        <v>0</v>
      </c>
      <c r="U184" s="33"/>
      <c r="V184" s="33"/>
      <c r="W184" s="33"/>
      <c r="X184" s="33"/>
      <c r="Y184" s="33"/>
      <c r="Z184" s="33"/>
      <c r="AA184" s="33"/>
      <c r="AB184" s="33"/>
      <c r="AC184" s="33"/>
      <c r="AD184" s="33"/>
      <c r="AE184" s="33"/>
      <c r="AR184" s="218" t="s">
        <v>144</v>
      </c>
      <c r="AT184" s="218" t="s">
        <v>139</v>
      </c>
      <c r="AU184" s="218" t="s">
        <v>87</v>
      </c>
      <c r="AY184" s="16" t="s">
        <v>137</v>
      </c>
      <c r="BE184" s="219">
        <f>IF(N184="základní",J184,0)</f>
        <v>0</v>
      </c>
      <c r="BF184" s="219">
        <f>IF(N184="snížená",J184,0)</f>
        <v>0</v>
      </c>
      <c r="BG184" s="219">
        <f>IF(N184="zákl. přenesená",J184,0)</f>
        <v>0</v>
      </c>
      <c r="BH184" s="219">
        <f>IF(N184="sníž. přenesená",J184,0)</f>
        <v>0</v>
      </c>
      <c r="BI184" s="219">
        <f>IF(N184="nulová",J184,0)</f>
        <v>0</v>
      </c>
      <c r="BJ184" s="16" t="s">
        <v>85</v>
      </c>
      <c r="BK184" s="219">
        <f>ROUND(I184*H184,2)</f>
        <v>0</v>
      </c>
      <c r="BL184" s="16" t="s">
        <v>144</v>
      </c>
      <c r="BM184" s="218" t="s">
        <v>234</v>
      </c>
    </row>
    <row r="185" spans="1:65" s="2" customFormat="1" ht="48.75">
      <c r="A185" s="33"/>
      <c r="B185" s="34"/>
      <c r="C185" s="35"/>
      <c r="D185" s="220" t="s">
        <v>146</v>
      </c>
      <c r="E185" s="35"/>
      <c r="F185" s="221" t="s">
        <v>235</v>
      </c>
      <c r="G185" s="35"/>
      <c r="H185" s="35"/>
      <c r="I185" s="121"/>
      <c r="J185" s="35"/>
      <c r="K185" s="35"/>
      <c r="L185" s="38"/>
      <c r="M185" s="222"/>
      <c r="N185" s="223"/>
      <c r="O185" s="70"/>
      <c r="P185" s="70"/>
      <c r="Q185" s="70"/>
      <c r="R185" s="70"/>
      <c r="S185" s="70"/>
      <c r="T185" s="71"/>
      <c r="U185" s="33"/>
      <c r="V185" s="33"/>
      <c r="W185" s="33"/>
      <c r="X185" s="33"/>
      <c r="Y185" s="33"/>
      <c r="Z185" s="33"/>
      <c r="AA185" s="33"/>
      <c r="AB185" s="33"/>
      <c r="AC185" s="33"/>
      <c r="AD185" s="33"/>
      <c r="AE185" s="33"/>
      <c r="AT185" s="16" t="s">
        <v>146</v>
      </c>
      <c r="AU185" s="16" t="s">
        <v>87</v>
      </c>
    </row>
    <row r="186" spans="1:65" s="2" customFormat="1" ht="117">
      <c r="A186" s="33"/>
      <c r="B186" s="34"/>
      <c r="C186" s="35"/>
      <c r="D186" s="220" t="s">
        <v>148</v>
      </c>
      <c r="E186" s="35"/>
      <c r="F186" s="224" t="s">
        <v>205</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148</v>
      </c>
      <c r="AU186" s="16" t="s">
        <v>87</v>
      </c>
    </row>
    <row r="187" spans="1:65" s="13" customFormat="1" ht="11.25">
      <c r="B187" s="225"/>
      <c r="C187" s="226"/>
      <c r="D187" s="220" t="s">
        <v>150</v>
      </c>
      <c r="E187" s="227" t="s">
        <v>1</v>
      </c>
      <c r="F187" s="228" t="s">
        <v>236</v>
      </c>
      <c r="G187" s="226"/>
      <c r="H187" s="229">
        <v>59</v>
      </c>
      <c r="I187" s="230"/>
      <c r="J187" s="226"/>
      <c r="K187" s="226"/>
      <c r="L187" s="231"/>
      <c r="M187" s="232"/>
      <c r="N187" s="233"/>
      <c r="O187" s="233"/>
      <c r="P187" s="233"/>
      <c r="Q187" s="233"/>
      <c r="R187" s="233"/>
      <c r="S187" s="233"/>
      <c r="T187" s="234"/>
      <c r="AT187" s="235" t="s">
        <v>150</v>
      </c>
      <c r="AU187" s="235" t="s">
        <v>87</v>
      </c>
      <c r="AV187" s="13" t="s">
        <v>87</v>
      </c>
      <c r="AW187" s="13" t="s">
        <v>34</v>
      </c>
      <c r="AX187" s="13" t="s">
        <v>85</v>
      </c>
      <c r="AY187" s="235" t="s">
        <v>137</v>
      </c>
    </row>
    <row r="188" spans="1:65" s="2" customFormat="1" ht="16.5" customHeight="1">
      <c r="A188" s="33"/>
      <c r="B188" s="34"/>
      <c r="C188" s="236" t="s">
        <v>237</v>
      </c>
      <c r="D188" s="236" t="s">
        <v>208</v>
      </c>
      <c r="E188" s="237" t="s">
        <v>238</v>
      </c>
      <c r="F188" s="238" t="s">
        <v>239</v>
      </c>
      <c r="G188" s="239" t="s">
        <v>142</v>
      </c>
      <c r="H188" s="240">
        <v>49.44</v>
      </c>
      <c r="I188" s="241"/>
      <c r="J188" s="242">
        <f>ROUND(I188*H188,2)</f>
        <v>0</v>
      </c>
      <c r="K188" s="238" t="s">
        <v>143</v>
      </c>
      <c r="L188" s="243"/>
      <c r="M188" s="244" t="s">
        <v>1</v>
      </c>
      <c r="N188" s="245" t="s">
        <v>43</v>
      </c>
      <c r="O188" s="70"/>
      <c r="P188" s="216">
        <f>O188*H188</f>
        <v>0</v>
      </c>
      <c r="Q188" s="216">
        <v>0.17599999999999999</v>
      </c>
      <c r="R188" s="216">
        <f>Q188*H188</f>
        <v>8.7014399999999998</v>
      </c>
      <c r="S188" s="216">
        <v>0</v>
      </c>
      <c r="T188" s="217">
        <f>S188*H188</f>
        <v>0</v>
      </c>
      <c r="U188" s="33"/>
      <c r="V188" s="33"/>
      <c r="W188" s="33"/>
      <c r="X188" s="33"/>
      <c r="Y188" s="33"/>
      <c r="Z188" s="33"/>
      <c r="AA188" s="33"/>
      <c r="AB188" s="33"/>
      <c r="AC188" s="33"/>
      <c r="AD188" s="33"/>
      <c r="AE188" s="33"/>
      <c r="AR188" s="218" t="s">
        <v>188</v>
      </c>
      <c r="AT188" s="218" t="s">
        <v>208</v>
      </c>
      <c r="AU188" s="218" t="s">
        <v>87</v>
      </c>
      <c r="AY188" s="16" t="s">
        <v>137</v>
      </c>
      <c r="BE188" s="219">
        <f>IF(N188="základní",J188,0)</f>
        <v>0</v>
      </c>
      <c r="BF188" s="219">
        <f>IF(N188="snížená",J188,0)</f>
        <v>0</v>
      </c>
      <c r="BG188" s="219">
        <f>IF(N188="zákl. přenesená",J188,0)</f>
        <v>0</v>
      </c>
      <c r="BH188" s="219">
        <f>IF(N188="sníž. přenesená",J188,0)</f>
        <v>0</v>
      </c>
      <c r="BI188" s="219">
        <f>IF(N188="nulová",J188,0)</f>
        <v>0</v>
      </c>
      <c r="BJ188" s="16" t="s">
        <v>85</v>
      </c>
      <c r="BK188" s="219">
        <f>ROUND(I188*H188,2)</f>
        <v>0</v>
      </c>
      <c r="BL188" s="16" t="s">
        <v>144</v>
      </c>
      <c r="BM188" s="218" t="s">
        <v>240</v>
      </c>
    </row>
    <row r="189" spans="1:65" s="2" customFormat="1" ht="11.25">
      <c r="A189" s="33"/>
      <c r="B189" s="34"/>
      <c r="C189" s="35"/>
      <c r="D189" s="220" t="s">
        <v>146</v>
      </c>
      <c r="E189" s="35"/>
      <c r="F189" s="221" t="s">
        <v>239</v>
      </c>
      <c r="G189" s="35"/>
      <c r="H189" s="35"/>
      <c r="I189" s="121"/>
      <c r="J189" s="35"/>
      <c r="K189" s="35"/>
      <c r="L189" s="38"/>
      <c r="M189" s="222"/>
      <c r="N189" s="223"/>
      <c r="O189" s="70"/>
      <c r="P189" s="70"/>
      <c r="Q189" s="70"/>
      <c r="R189" s="70"/>
      <c r="S189" s="70"/>
      <c r="T189" s="71"/>
      <c r="U189" s="33"/>
      <c r="V189" s="33"/>
      <c r="W189" s="33"/>
      <c r="X189" s="33"/>
      <c r="Y189" s="33"/>
      <c r="Z189" s="33"/>
      <c r="AA189" s="33"/>
      <c r="AB189" s="33"/>
      <c r="AC189" s="33"/>
      <c r="AD189" s="33"/>
      <c r="AE189" s="33"/>
      <c r="AT189" s="16" t="s">
        <v>146</v>
      </c>
      <c r="AU189" s="16" t="s">
        <v>87</v>
      </c>
    </row>
    <row r="190" spans="1:65" s="13" customFormat="1" ht="11.25">
      <c r="B190" s="225"/>
      <c r="C190" s="226"/>
      <c r="D190" s="220" t="s">
        <v>150</v>
      </c>
      <c r="E190" s="227" t="s">
        <v>1</v>
      </c>
      <c r="F190" s="228" t="s">
        <v>241</v>
      </c>
      <c r="G190" s="226"/>
      <c r="H190" s="229">
        <v>48</v>
      </c>
      <c r="I190" s="230"/>
      <c r="J190" s="226"/>
      <c r="K190" s="226"/>
      <c r="L190" s="231"/>
      <c r="M190" s="232"/>
      <c r="N190" s="233"/>
      <c r="O190" s="233"/>
      <c r="P190" s="233"/>
      <c r="Q190" s="233"/>
      <c r="R190" s="233"/>
      <c r="S190" s="233"/>
      <c r="T190" s="234"/>
      <c r="AT190" s="235" t="s">
        <v>150</v>
      </c>
      <c r="AU190" s="235" t="s">
        <v>87</v>
      </c>
      <c r="AV190" s="13" t="s">
        <v>87</v>
      </c>
      <c r="AW190" s="13" t="s">
        <v>34</v>
      </c>
      <c r="AX190" s="13" t="s">
        <v>85</v>
      </c>
      <c r="AY190" s="235" t="s">
        <v>137</v>
      </c>
    </row>
    <row r="191" spans="1:65" s="13" customFormat="1" ht="11.25">
      <c r="B191" s="225"/>
      <c r="C191" s="226"/>
      <c r="D191" s="220" t="s">
        <v>150</v>
      </c>
      <c r="E191" s="226"/>
      <c r="F191" s="228" t="s">
        <v>242</v>
      </c>
      <c r="G191" s="226"/>
      <c r="H191" s="229">
        <v>49.44</v>
      </c>
      <c r="I191" s="230"/>
      <c r="J191" s="226"/>
      <c r="K191" s="226"/>
      <c r="L191" s="231"/>
      <c r="M191" s="232"/>
      <c r="N191" s="233"/>
      <c r="O191" s="233"/>
      <c r="P191" s="233"/>
      <c r="Q191" s="233"/>
      <c r="R191" s="233"/>
      <c r="S191" s="233"/>
      <c r="T191" s="234"/>
      <c r="AT191" s="235" t="s">
        <v>150</v>
      </c>
      <c r="AU191" s="235" t="s">
        <v>87</v>
      </c>
      <c r="AV191" s="13" t="s">
        <v>87</v>
      </c>
      <c r="AW191" s="13" t="s">
        <v>4</v>
      </c>
      <c r="AX191" s="13" t="s">
        <v>85</v>
      </c>
      <c r="AY191" s="235" t="s">
        <v>137</v>
      </c>
    </row>
    <row r="192" spans="1:65" s="2" customFormat="1" ht="24" customHeight="1">
      <c r="A192" s="33"/>
      <c r="B192" s="34"/>
      <c r="C192" s="236" t="s">
        <v>243</v>
      </c>
      <c r="D192" s="236" t="s">
        <v>208</v>
      </c>
      <c r="E192" s="237" t="s">
        <v>244</v>
      </c>
      <c r="F192" s="238" t="s">
        <v>245</v>
      </c>
      <c r="G192" s="239" t="s">
        <v>142</v>
      </c>
      <c r="H192" s="240">
        <v>11.33</v>
      </c>
      <c r="I192" s="241"/>
      <c r="J192" s="242">
        <f>ROUND(I192*H192,2)</f>
        <v>0</v>
      </c>
      <c r="K192" s="238" t="s">
        <v>143</v>
      </c>
      <c r="L192" s="243"/>
      <c r="M192" s="244" t="s">
        <v>1</v>
      </c>
      <c r="N192" s="245" t="s">
        <v>43</v>
      </c>
      <c r="O192" s="70"/>
      <c r="P192" s="216">
        <f>O192*H192</f>
        <v>0</v>
      </c>
      <c r="Q192" s="216">
        <v>0.17499999999999999</v>
      </c>
      <c r="R192" s="216">
        <f>Q192*H192</f>
        <v>1.9827499999999998</v>
      </c>
      <c r="S192" s="216">
        <v>0</v>
      </c>
      <c r="T192" s="217">
        <f>S192*H192</f>
        <v>0</v>
      </c>
      <c r="U192" s="33"/>
      <c r="V192" s="33"/>
      <c r="W192" s="33"/>
      <c r="X192" s="33"/>
      <c r="Y192" s="33"/>
      <c r="Z192" s="33"/>
      <c r="AA192" s="33"/>
      <c r="AB192" s="33"/>
      <c r="AC192" s="33"/>
      <c r="AD192" s="33"/>
      <c r="AE192" s="33"/>
      <c r="AR192" s="218" t="s">
        <v>188</v>
      </c>
      <c r="AT192" s="218" t="s">
        <v>208</v>
      </c>
      <c r="AU192" s="218" t="s">
        <v>87</v>
      </c>
      <c r="AY192" s="16" t="s">
        <v>137</v>
      </c>
      <c r="BE192" s="219">
        <f>IF(N192="základní",J192,0)</f>
        <v>0</v>
      </c>
      <c r="BF192" s="219">
        <f>IF(N192="snížená",J192,0)</f>
        <v>0</v>
      </c>
      <c r="BG192" s="219">
        <f>IF(N192="zákl. přenesená",J192,0)</f>
        <v>0</v>
      </c>
      <c r="BH192" s="219">
        <f>IF(N192="sníž. přenesená",J192,0)</f>
        <v>0</v>
      </c>
      <c r="BI192" s="219">
        <f>IF(N192="nulová",J192,0)</f>
        <v>0</v>
      </c>
      <c r="BJ192" s="16" t="s">
        <v>85</v>
      </c>
      <c r="BK192" s="219">
        <f>ROUND(I192*H192,2)</f>
        <v>0</v>
      </c>
      <c r="BL192" s="16" t="s">
        <v>144</v>
      </c>
      <c r="BM192" s="218" t="s">
        <v>246</v>
      </c>
    </row>
    <row r="193" spans="1:65" s="2" customFormat="1" ht="19.5">
      <c r="A193" s="33"/>
      <c r="B193" s="34"/>
      <c r="C193" s="35"/>
      <c r="D193" s="220" t="s">
        <v>146</v>
      </c>
      <c r="E193" s="35"/>
      <c r="F193" s="221" t="s">
        <v>247</v>
      </c>
      <c r="G193" s="35"/>
      <c r="H193" s="35"/>
      <c r="I193" s="121"/>
      <c r="J193" s="35"/>
      <c r="K193" s="35"/>
      <c r="L193" s="38"/>
      <c r="M193" s="222"/>
      <c r="N193" s="223"/>
      <c r="O193" s="70"/>
      <c r="P193" s="70"/>
      <c r="Q193" s="70"/>
      <c r="R193" s="70"/>
      <c r="S193" s="70"/>
      <c r="T193" s="71"/>
      <c r="U193" s="33"/>
      <c r="V193" s="33"/>
      <c r="W193" s="33"/>
      <c r="X193" s="33"/>
      <c r="Y193" s="33"/>
      <c r="Z193" s="33"/>
      <c r="AA193" s="33"/>
      <c r="AB193" s="33"/>
      <c r="AC193" s="33"/>
      <c r="AD193" s="33"/>
      <c r="AE193" s="33"/>
      <c r="AT193" s="16" t="s">
        <v>146</v>
      </c>
      <c r="AU193" s="16" t="s">
        <v>87</v>
      </c>
    </row>
    <row r="194" spans="1:65" s="13" customFormat="1" ht="11.25">
      <c r="B194" s="225"/>
      <c r="C194" s="226"/>
      <c r="D194" s="220" t="s">
        <v>150</v>
      </c>
      <c r="E194" s="227" t="s">
        <v>1</v>
      </c>
      <c r="F194" s="228" t="s">
        <v>207</v>
      </c>
      <c r="G194" s="226"/>
      <c r="H194" s="229">
        <v>11</v>
      </c>
      <c r="I194" s="230"/>
      <c r="J194" s="226"/>
      <c r="K194" s="226"/>
      <c r="L194" s="231"/>
      <c r="M194" s="232"/>
      <c r="N194" s="233"/>
      <c r="O194" s="233"/>
      <c r="P194" s="233"/>
      <c r="Q194" s="233"/>
      <c r="R194" s="233"/>
      <c r="S194" s="233"/>
      <c r="T194" s="234"/>
      <c r="AT194" s="235" t="s">
        <v>150</v>
      </c>
      <c r="AU194" s="235" t="s">
        <v>87</v>
      </c>
      <c r="AV194" s="13" t="s">
        <v>87</v>
      </c>
      <c r="AW194" s="13" t="s">
        <v>34</v>
      </c>
      <c r="AX194" s="13" t="s">
        <v>85</v>
      </c>
      <c r="AY194" s="235" t="s">
        <v>137</v>
      </c>
    </row>
    <row r="195" spans="1:65" s="13" customFormat="1" ht="11.25">
      <c r="B195" s="225"/>
      <c r="C195" s="226"/>
      <c r="D195" s="220" t="s">
        <v>150</v>
      </c>
      <c r="E195" s="226"/>
      <c r="F195" s="228" t="s">
        <v>248</v>
      </c>
      <c r="G195" s="226"/>
      <c r="H195" s="229">
        <v>11.33</v>
      </c>
      <c r="I195" s="230"/>
      <c r="J195" s="226"/>
      <c r="K195" s="226"/>
      <c r="L195" s="231"/>
      <c r="M195" s="232"/>
      <c r="N195" s="233"/>
      <c r="O195" s="233"/>
      <c r="P195" s="233"/>
      <c r="Q195" s="233"/>
      <c r="R195" s="233"/>
      <c r="S195" s="233"/>
      <c r="T195" s="234"/>
      <c r="AT195" s="235" t="s">
        <v>150</v>
      </c>
      <c r="AU195" s="235" t="s">
        <v>87</v>
      </c>
      <c r="AV195" s="13" t="s">
        <v>87</v>
      </c>
      <c r="AW195" s="13" t="s">
        <v>4</v>
      </c>
      <c r="AX195" s="13" t="s">
        <v>85</v>
      </c>
      <c r="AY195" s="235" t="s">
        <v>137</v>
      </c>
    </row>
    <row r="196" spans="1:65" s="12" customFormat="1" ht="22.9" customHeight="1">
      <c r="B196" s="191"/>
      <c r="C196" s="192"/>
      <c r="D196" s="193" t="s">
        <v>77</v>
      </c>
      <c r="E196" s="205" t="s">
        <v>188</v>
      </c>
      <c r="F196" s="205" t="s">
        <v>249</v>
      </c>
      <c r="G196" s="192"/>
      <c r="H196" s="192"/>
      <c r="I196" s="195"/>
      <c r="J196" s="206">
        <f>BK196</f>
        <v>0</v>
      </c>
      <c r="K196" s="192"/>
      <c r="L196" s="197"/>
      <c r="M196" s="198"/>
      <c r="N196" s="199"/>
      <c r="O196" s="199"/>
      <c r="P196" s="200">
        <f>SUM(P197:P200)</f>
        <v>0</v>
      </c>
      <c r="Q196" s="199"/>
      <c r="R196" s="200">
        <f>SUM(R197:R200)</f>
        <v>0.93324000000000007</v>
      </c>
      <c r="S196" s="199"/>
      <c r="T196" s="201">
        <f>SUM(T197:T200)</f>
        <v>0</v>
      </c>
      <c r="AR196" s="202" t="s">
        <v>85</v>
      </c>
      <c r="AT196" s="203" t="s">
        <v>77</v>
      </c>
      <c r="AU196" s="203" t="s">
        <v>85</v>
      </c>
      <c r="AY196" s="202" t="s">
        <v>137</v>
      </c>
      <c r="BK196" s="204">
        <f>SUM(BK197:BK200)</f>
        <v>0</v>
      </c>
    </row>
    <row r="197" spans="1:65" s="2" customFormat="1" ht="24" customHeight="1">
      <c r="A197" s="33"/>
      <c r="B197" s="34"/>
      <c r="C197" s="207" t="s">
        <v>250</v>
      </c>
      <c r="D197" s="207" t="s">
        <v>139</v>
      </c>
      <c r="E197" s="208" t="s">
        <v>251</v>
      </c>
      <c r="F197" s="209" t="s">
        <v>252</v>
      </c>
      <c r="G197" s="210" t="s">
        <v>253</v>
      </c>
      <c r="H197" s="211">
        <v>3</v>
      </c>
      <c r="I197" s="212"/>
      <c r="J197" s="213">
        <f>ROUND(I197*H197,2)</f>
        <v>0</v>
      </c>
      <c r="K197" s="209" t="s">
        <v>143</v>
      </c>
      <c r="L197" s="38"/>
      <c r="M197" s="214" t="s">
        <v>1</v>
      </c>
      <c r="N197" s="215" t="s">
        <v>43</v>
      </c>
      <c r="O197" s="70"/>
      <c r="P197" s="216">
        <f>O197*H197</f>
        <v>0</v>
      </c>
      <c r="Q197" s="216">
        <v>0.31108000000000002</v>
      </c>
      <c r="R197" s="216">
        <f>Q197*H197</f>
        <v>0.93324000000000007</v>
      </c>
      <c r="S197" s="216">
        <v>0</v>
      </c>
      <c r="T197" s="217">
        <f>S197*H197</f>
        <v>0</v>
      </c>
      <c r="U197" s="33"/>
      <c r="V197" s="33"/>
      <c r="W197" s="33"/>
      <c r="X197" s="33"/>
      <c r="Y197" s="33"/>
      <c r="Z197" s="33"/>
      <c r="AA197" s="33"/>
      <c r="AB197" s="33"/>
      <c r="AC197" s="33"/>
      <c r="AD197" s="33"/>
      <c r="AE197" s="33"/>
      <c r="AR197" s="218" t="s">
        <v>144</v>
      </c>
      <c r="AT197" s="218" t="s">
        <v>139</v>
      </c>
      <c r="AU197" s="218" t="s">
        <v>87</v>
      </c>
      <c r="AY197" s="16" t="s">
        <v>137</v>
      </c>
      <c r="BE197" s="219">
        <f>IF(N197="základní",J197,0)</f>
        <v>0</v>
      </c>
      <c r="BF197" s="219">
        <f>IF(N197="snížená",J197,0)</f>
        <v>0</v>
      </c>
      <c r="BG197" s="219">
        <f>IF(N197="zákl. přenesená",J197,0)</f>
        <v>0</v>
      </c>
      <c r="BH197" s="219">
        <f>IF(N197="sníž. přenesená",J197,0)</f>
        <v>0</v>
      </c>
      <c r="BI197" s="219">
        <f>IF(N197="nulová",J197,0)</f>
        <v>0</v>
      </c>
      <c r="BJ197" s="16" t="s">
        <v>85</v>
      </c>
      <c r="BK197" s="219">
        <f>ROUND(I197*H197,2)</f>
        <v>0</v>
      </c>
      <c r="BL197" s="16" t="s">
        <v>144</v>
      </c>
      <c r="BM197" s="218" t="s">
        <v>254</v>
      </c>
    </row>
    <row r="198" spans="1:65" s="2" customFormat="1" ht="19.5">
      <c r="A198" s="33"/>
      <c r="B198" s="34"/>
      <c r="C198" s="35"/>
      <c r="D198" s="220" t="s">
        <v>146</v>
      </c>
      <c r="E198" s="35"/>
      <c r="F198" s="221" t="s">
        <v>255</v>
      </c>
      <c r="G198" s="35"/>
      <c r="H198" s="35"/>
      <c r="I198" s="121"/>
      <c r="J198" s="35"/>
      <c r="K198" s="35"/>
      <c r="L198" s="38"/>
      <c r="M198" s="222"/>
      <c r="N198" s="223"/>
      <c r="O198" s="70"/>
      <c r="P198" s="70"/>
      <c r="Q198" s="70"/>
      <c r="R198" s="70"/>
      <c r="S198" s="70"/>
      <c r="T198" s="71"/>
      <c r="U198" s="33"/>
      <c r="V198" s="33"/>
      <c r="W198" s="33"/>
      <c r="X198" s="33"/>
      <c r="Y198" s="33"/>
      <c r="Z198" s="33"/>
      <c r="AA198" s="33"/>
      <c r="AB198" s="33"/>
      <c r="AC198" s="33"/>
      <c r="AD198" s="33"/>
      <c r="AE198" s="33"/>
      <c r="AT198" s="16" t="s">
        <v>146</v>
      </c>
      <c r="AU198" s="16" t="s">
        <v>87</v>
      </c>
    </row>
    <row r="199" spans="1:65" s="2" customFormat="1" ht="97.5">
      <c r="A199" s="33"/>
      <c r="B199" s="34"/>
      <c r="C199" s="35"/>
      <c r="D199" s="220" t="s">
        <v>148</v>
      </c>
      <c r="E199" s="35"/>
      <c r="F199" s="224" t="s">
        <v>256</v>
      </c>
      <c r="G199" s="35"/>
      <c r="H199" s="35"/>
      <c r="I199" s="121"/>
      <c r="J199" s="35"/>
      <c r="K199" s="35"/>
      <c r="L199" s="38"/>
      <c r="M199" s="222"/>
      <c r="N199" s="223"/>
      <c r="O199" s="70"/>
      <c r="P199" s="70"/>
      <c r="Q199" s="70"/>
      <c r="R199" s="70"/>
      <c r="S199" s="70"/>
      <c r="T199" s="71"/>
      <c r="U199" s="33"/>
      <c r="V199" s="33"/>
      <c r="W199" s="33"/>
      <c r="X199" s="33"/>
      <c r="Y199" s="33"/>
      <c r="Z199" s="33"/>
      <c r="AA199" s="33"/>
      <c r="AB199" s="33"/>
      <c r="AC199" s="33"/>
      <c r="AD199" s="33"/>
      <c r="AE199" s="33"/>
      <c r="AT199" s="16" t="s">
        <v>148</v>
      </c>
      <c r="AU199" s="16" t="s">
        <v>87</v>
      </c>
    </row>
    <row r="200" spans="1:65" s="13" customFormat="1" ht="11.25">
      <c r="B200" s="225"/>
      <c r="C200" s="226"/>
      <c r="D200" s="220" t="s">
        <v>150</v>
      </c>
      <c r="E200" s="227" t="s">
        <v>1</v>
      </c>
      <c r="F200" s="228" t="s">
        <v>257</v>
      </c>
      <c r="G200" s="226"/>
      <c r="H200" s="229">
        <v>3</v>
      </c>
      <c r="I200" s="230"/>
      <c r="J200" s="226"/>
      <c r="K200" s="226"/>
      <c r="L200" s="231"/>
      <c r="M200" s="232"/>
      <c r="N200" s="233"/>
      <c r="O200" s="233"/>
      <c r="P200" s="233"/>
      <c r="Q200" s="233"/>
      <c r="R200" s="233"/>
      <c r="S200" s="233"/>
      <c r="T200" s="234"/>
      <c r="AT200" s="235" t="s">
        <v>150</v>
      </c>
      <c r="AU200" s="235" t="s">
        <v>87</v>
      </c>
      <c r="AV200" s="13" t="s">
        <v>87</v>
      </c>
      <c r="AW200" s="13" t="s">
        <v>34</v>
      </c>
      <c r="AX200" s="13" t="s">
        <v>85</v>
      </c>
      <c r="AY200" s="235" t="s">
        <v>137</v>
      </c>
    </row>
    <row r="201" spans="1:65" s="12" customFormat="1" ht="22.9" customHeight="1">
      <c r="B201" s="191"/>
      <c r="C201" s="192"/>
      <c r="D201" s="193" t="s">
        <v>77</v>
      </c>
      <c r="E201" s="205" t="s">
        <v>194</v>
      </c>
      <c r="F201" s="205" t="s">
        <v>258</v>
      </c>
      <c r="G201" s="192"/>
      <c r="H201" s="192"/>
      <c r="I201" s="195"/>
      <c r="J201" s="206">
        <f>BK201</f>
        <v>0</v>
      </c>
      <c r="K201" s="192"/>
      <c r="L201" s="197"/>
      <c r="M201" s="198"/>
      <c r="N201" s="199"/>
      <c r="O201" s="199"/>
      <c r="P201" s="200">
        <f>P202+SUM(P203:P284)</f>
        <v>0</v>
      </c>
      <c r="Q201" s="199"/>
      <c r="R201" s="200">
        <f>R202+SUM(R203:R284)</f>
        <v>104.58556849999999</v>
      </c>
      <c r="S201" s="199"/>
      <c r="T201" s="201">
        <f>T202+SUM(T203:T284)</f>
        <v>396.42500000000001</v>
      </c>
      <c r="AR201" s="202" t="s">
        <v>85</v>
      </c>
      <c r="AT201" s="203" t="s">
        <v>77</v>
      </c>
      <c r="AU201" s="203" t="s">
        <v>85</v>
      </c>
      <c r="AY201" s="202" t="s">
        <v>137</v>
      </c>
      <c r="BK201" s="204">
        <f>BK202+SUM(BK203:BK284)</f>
        <v>0</v>
      </c>
    </row>
    <row r="202" spans="1:65" s="2" customFormat="1" ht="24" customHeight="1">
      <c r="A202" s="33"/>
      <c r="B202" s="34"/>
      <c r="C202" s="207" t="s">
        <v>259</v>
      </c>
      <c r="D202" s="207" t="s">
        <v>139</v>
      </c>
      <c r="E202" s="208" t="s">
        <v>260</v>
      </c>
      <c r="F202" s="209" t="s">
        <v>261</v>
      </c>
      <c r="G202" s="210" t="s">
        <v>262</v>
      </c>
      <c r="H202" s="211">
        <v>50</v>
      </c>
      <c r="I202" s="212"/>
      <c r="J202" s="213">
        <f>ROUND(I202*H202,2)</f>
        <v>0</v>
      </c>
      <c r="K202" s="209" t="s">
        <v>143</v>
      </c>
      <c r="L202" s="38"/>
      <c r="M202" s="214" t="s">
        <v>1</v>
      </c>
      <c r="N202" s="215" t="s">
        <v>43</v>
      </c>
      <c r="O202" s="70"/>
      <c r="P202" s="216">
        <f>O202*H202</f>
        <v>0</v>
      </c>
      <c r="Q202" s="216">
        <v>2.0000000000000001E-4</v>
      </c>
      <c r="R202" s="216">
        <f>Q202*H202</f>
        <v>0.01</v>
      </c>
      <c r="S202" s="216">
        <v>0</v>
      </c>
      <c r="T202" s="217">
        <f>S202*H202</f>
        <v>0</v>
      </c>
      <c r="U202" s="33"/>
      <c r="V202" s="33"/>
      <c r="W202" s="33"/>
      <c r="X202" s="33"/>
      <c r="Y202" s="33"/>
      <c r="Z202" s="33"/>
      <c r="AA202" s="33"/>
      <c r="AB202" s="33"/>
      <c r="AC202" s="33"/>
      <c r="AD202" s="33"/>
      <c r="AE202" s="33"/>
      <c r="AR202" s="218" t="s">
        <v>144</v>
      </c>
      <c r="AT202" s="218" t="s">
        <v>139</v>
      </c>
      <c r="AU202" s="218" t="s">
        <v>87</v>
      </c>
      <c r="AY202" s="16" t="s">
        <v>137</v>
      </c>
      <c r="BE202" s="219">
        <f>IF(N202="základní",J202,0)</f>
        <v>0</v>
      </c>
      <c r="BF202" s="219">
        <f>IF(N202="snížená",J202,0)</f>
        <v>0</v>
      </c>
      <c r="BG202" s="219">
        <f>IF(N202="zákl. přenesená",J202,0)</f>
        <v>0</v>
      </c>
      <c r="BH202" s="219">
        <f>IF(N202="sníž. přenesená",J202,0)</f>
        <v>0</v>
      </c>
      <c r="BI202" s="219">
        <f>IF(N202="nulová",J202,0)</f>
        <v>0</v>
      </c>
      <c r="BJ202" s="16" t="s">
        <v>85</v>
      </c>
      <c r="BK202" s="219">
        <f>ROUND(I202*H202,2)</f>
        <v>0</v>
      </c>
      <c r="BL202" s="16" t="s">
        <v>144</v>
      </c>
      <c r="BM202" s="218" t="s">
        <v>263</v>
      </c>
    </row>
    <row r="203" spans="1:65" s="2" customFormat="1" ht="19.5">
      <c r="A203" s="33"/>
      <c r="B203" s="34"/>
      <c r="C203" s="35"/>
      <c r="D203" s="220" t="s">
        <v>146</v>
      </c>
      <c r="E203" s="35"/>
      <c r="F203" s="221" t="s">
        <v>264</v>
      </c>
      <c r="G203" s="35"/>
      <c r="H203" s="35"/>
      <c r="I203" s="121"/>
      <c r="J203" s="35"/>
      <c r="K203" s="35"/>
      <c r="L203" s="38"/>
      <c r="M203" s="222"/>
      <c r="N203" s="223"/>
      <c r="O203" s="70"/>
      <c r="P203" s="70"/>
      <c r="Q203" s="70"/>
      <c r="R203" s="70"/>
      <c r="S203" s="70"/>
      <c r="T203" s="71"/>
      <c r="U203" s="33"/>
      <c r="V203" s="33"/>
      <c r="W203" s="33"/>
      <c r="X203" s="33"/>
      <c r="Y203" s="33"/>
      <c r="Z203" s="33"/>
      <c r="AA203" s="33"/>
      <c r="AB203" s="33"/>
      <c r="AC203" s="33"/>
      <c r="AD203" s="33"/>
      <c r="AE203" s="33"/>
      <c r="AT203" s="16" t="s">
        <v>146</v>
      </c>
      <c r="AU203" s="16" t="s">
        <v>87</v>
      </c>
    </row>
    <row r="204" spans="1:65" s="2" customFormat="1" ht="107.25">
      <c r="A204" s="33"/>
      <c r="B204" s="34"/>
      <c r="C204" s="35"/>
      <c r="D204" s="220" t="s">
        <v>148</v>
      </c>
      <c r="E204" s="35"/>
      <c r="F204" s="224" t="s">
        <v>265</v>
      </c>
      <c r="G204" s="35"/>
      <c r="H204" s="35"/>
      <c r="I204" s="121"/>
      <c r="J204" s="35"/>
      <c r="K204" s="35"/>
      <c r="L204" s="38"/>
      <c r="M204" s="222"/>
      <c r="N204" s="223"/>
      <c r="O204" s="70"/>
      <c r="P204" s="70"/>
      <c r="Q204" s="70"/>
      <c r="R204" s="70"/>
      <c r="S204" s="70"/>
      <c r="T204" s="71"/>
      <c r="U204" s="33"/>
      <c r="V204" s="33"/>
      <c r="W204" s="33"/>
      <c r="X204" s="33"/>
      <c r="Y204" s="33"/>
      <c r="Z204" s="33"/>
      <c r="AA204" s="33"/>
      <c r="AB204" s="33"/>
      <c r="AC204" s="33"/>
      <c r="AD204" s="33"/>
      <c r="AE204" s="33"/>
      <c r="AT204" s="16" t="s">
        <v>148</v>
      </c>
      <c r="AU204" s="16" t="s">
        <v>87</v>
      </c>
    </row>
    <row r="205" spans="1:65" s="13" customFormat="1" ht="11.25">
      <c r="B205" s="225"/>
      <c r="C205" s="226"/>
      <c r="D205" s="220" t="s">
        <v>150</v>
      </c>
      <c r="E205" s="227" t="s">
        <v>1</v>
      </c>
      <c r="F205" s="228" t="s">
        <v>266</v>
      </c>
      <c r="G205" s="226"/>
      <c r="H205" s="229">
        <v>50</v>
      </c>
      <c r="I205" s="230"/>
      <c r="J205" s="226"/>
      <c r="K205" s="226"/>
      <c r="L205" s="231"/>
      <c r="M205" s="232"/>
      <c r="N205" s="233"/>
      <c r="O205" s="233"/>
      <c r="P205" s="233"/>
      <c r="Q205" s="233"/>
      <c r="R205" s="233"/>
      <c r="S205" s="233"/>
      <c r="T205" s="234"/>
      <c r="AT205" s="235" t="s">
        <v>150</v>
      </c>
      <c r="AU205" s="235" t="s">
        <v>87</v>
      </c>
      <c r="AV205" s="13" t="s">
        <v>87</v>
      </c>
      <c r="AW205" s="13" t="s">
        <v>34</v>
      </c>
      <c r="AX205" s="13" t="s">
        <v>85</v>
      </c>
      <c r="AY205" s="235" t="s">
        <v>137</v>
      </c>
    </row>
    <row r="206" spans="1:65" s="2" customFormat="1" ht="24" customHeight="1">
      <c r="A206" s="33"/>
      <c r="B206" s="34"/>
      <c r="C206" s="207" t="s">
        <v>267</v>
      </c>
      <c r="D206" s="207" t="s">
        <v>139</v>
      </c>
      <c r="E206" s="208" t="s">
        <v>268</v>
      </c>
      <c r="F206" s="209" t="s">
        <v>269</v>
      </c>
      <c r="G206" s="210" t="s">
        <v>262</v>
      </c>
      <c r="H206" s="211">
        <v>14.5</v>
      </c>
      <c r="I206" s="212"/>
      <c r="J206" s="213">
        <f>ROUND(I206*H206,2)</f>
        <v>0</v>
      </c>
      <c r="K206" s="209" t="s">
        <v>143</v>
      </c>
      <c r="L206" s="38"/>
      <c r="M206" s="214" t="s">
        <v>1</v>
      </c>
      <c r="N206" s="215" t="s">
        <v>43</v>
      </c>
      <c r="O206" s="70"/>
      <c r="P206" s="216">
        <f>O206*H206</f>
        <v>0</v>
      </c>
      <c r="Q206" s="216">
        <v>4.0000000000000002E-4</v>
      </c>
      <c r="R206" s="216">
        <f>Q206*H206</f>
        <v>5.8000000000000005E-3</v>
      </c>
      <c r="S206" s="216">
        <v>0</v>
      </c>
      <c r="T206" s="217">
        <f>S206*H206</f>
        <v>0</v>
      </c>
      <c r="U206" s="33"/>
      <c r="V206" s="33"/>
      <c r="W206" s="33"/>
      <c r="X206" s="33"/>
      <c r="Y206" s="33"/>
      <c r="Z206" s="33"/>
      <c r="AA206" s="33"/>
      <c r="AB206" s="33"/>
      <c r="AC206" s="33"/>
      <c r="AD206" s="33"/>
      <c r="AE206" s="33"/>
      <c r="AR206" s="218" t="s">
        <v>144</v>
      </c>
      <c r="AT206" s="218" t="s">
        <v>139</v>
      </c>
      <c r="AU206" s="218" t="s">
        <v>87</v>
      </c>
      <c r="AY206" s="16" t="s">
        <v>137</v>
      </c>
      <c r="BE206" s="219">
        <f>IF(N206="základní",J206,0)</f>
        <v>0</v>
      </c>
      <c r="BF206" s="219">
        <f>IF(N206="snížená",J206,0)</f>
        <v>0</v>
      </c>
      <c r="BG206" s="219">
        <f>IF(N206="zákl. přenesená",J206,0)</f>
        <v>0</v>
      </c>
      <c r="BH206" s="219">
        <f>IF(N206="sníž. přenesená",J206,0)</f>
        <v>0</v>
      </c>
      <c r="BI206" s="219">
        <f>IF(N206="nulová",J206,0)</f>
        <v>0</v>
      </c>
      <c r="BJ206" s="16" t="s">
        <v>85</v>
      </c>
      <c r="BK206" s="219">
        <f>ROUND(I206*H206,2)</f>
        <v>0</v>
      </c>
      <c r="BL206" s="16" t="s">
        <v>144</v>
      </c>
      <c r="BM206" s="218" t="s">
        <v>270</v>
      </c>
    </row>
    <row r="207" spans="1:65" s="2" customFormat="1" ht="19.5">
      <c r="A207" s="33"/>
      <c r="B207" s="34"/>
      <c r="C207" s="35"/>
      <c r="D207" s="220" t="s">
        <v>146</v>
      </c>
      <c r="E207" s="35"/>
      <c r="F207" s="221" t="s">
        <v>271</v>
      </c>
      <c r="G207" s="35"/>
      <c r="H207" s="35"/>
      <c r="I207" s="121"/>
      <c r="J207" s="35"/>
      <c r="K207" s="35"/>
      <c r="L207" s="38"/>
      <c r="M207" s="222"/>
      <c r="N207" s="223"/>
      <c r="O207" s="70"/>
      <c r="P207" s="70"/>
      <c r="Q207" s="70"/>
      <c r="R207" s="70"/>
      <c r="S207" s="70"/>
      <c r="T207" s="71"/>
      <c r="U207" s="33"/>
      <c r="V207" s="33"/>
      <c r="W207" s="33"/>
      <c r="X207" s="33"/>
      <c r="Y207" s="33"/>
      <c r="Z207" s="33"/>
      <c r="AA207" s="33"/>
      <c r="AB207" s="33"/>
      <c r="AC207" s="33"/>
      <c r="AD207" s="33"/>
      <c r="AE207" s="33"/>
      <c r="AT207" s="16" t="s">
        <v>146</v>
      </c>
      <c r="AU207" s="16" t="s">
        <v>87</v>
      </c>
    </row>
    <row r="208" spans="1:65" s="2" customFormat="1" ht="107.25">
      <c r="A208" s="33"/>
      <c r="B208" s="34"/>
      <c r="C208" s="35"/>
      <c r="D208" s="220" t="s">
        <v>148</v>
      </c>
      <c r="E208" s="35"/>
      <c r="F208" s="224" t="s">
        <v>265</v>
      </c>
      <c r="G208" s="35"/>
      <c r="H208" s="35"/>
      <c r="I208" s="121"/>
      <c r="J208" s="35"/>
      <c r="K208" s="35"/>
      <c r="L208" s="38"/>
      <c r="M208" s="222"/>
      <c r="N208" s="223"/>
      <c r="O208" s="70"/>
      <c r="P208" s="70"/>
      <c r="Q208" s="70"/>
      <c r="R208" s="70"/>
      <c r="S208" s="70"/>
      <c r="T208" s="71"/>
      <c r="U208" s="33"/>
      <c r="V208" s="33"/>
      <c r="W208" s="33"/>
      <c r="X208" s="33"/>
      <c r="Y208" s="33"/>
      <c r="Z208" s="33"/>
      <c r="AA208" s="33"/>
      <c r="AB208" s="33"/>
      <c r="AC208" s="33"/>
      <c r="AD208" s="33"/>
      <c r="AE208" s="33"/>
      <c r="AT208" s="16" t="s">
        <v>148</v>
      </c>
      <c r="AU208" s="16" t="s">
        <v>87</v>
      </c>
    </row>
    <row r="209" spans="1:65" s="13" customFormat="1" ht="11.25">
      <c r="B209" s="225"/>
      <c r="C209" s="226"/>
      <c r="D209" s="220" t="s">
        <v>150</v>
      </c>
      <c r="E209" s="227" t="s">
        <v>1</v>
      </c>
      <c r="F209" s="228" t="s">
        <v>272</v>
      </c>
      <c r="G209" s="226"/>
      <c r="H209" s="229">
        <v>14.5</v>
      </c>
      <c r="I209" s="230"/>
      <c r="J209" s="226"/>
      <c r="K209" s="226"/>
      <c r="L209" s="231"/>
      <c r="M209" s="232"/>
      <c r="N209" s="233"/>
      <c r="O209" s="233"/>
      <c r="P209" s="233"/>
      <c r="Q209" s="233"/>
      <c r="R209" s="233"/>
      <c r="S209" s="233"/>
      <c r="T209" s="234"/>
      <c r="AT209" s="235" t="s">
        <v>150</v>
      </c>
      <c r="AU209" s="235" t="s">
        <v>87</v>
      </c>
      <c r="AV209" s="13" t="s">
        <v>87</v>
      </c>
      <c r="AW209" s="13" t="s">
        <v>34</v>
      </c>
      <c r="AX209" s="13" t="s">
        <v>85</v>
      </c>
      <c r="AY209" s="235" t="s">
        <v>137</v>
      </c>
    </row>
    <row r="210" spans="1:65" s="2" customFormat="1" ht="24" customHeight="1">
      <c r="A210" s="33"/>
      <c r="B210" s="34"/>
      <c r="C210" s="207" t="s">
        <v>7</v>
      </c>
      <c r="D210" s="207" t="s">
        <v>139</v>
      </c>
      <c r="E210" s="208" t="s">
        <v>273</v>
      </c>
      <c r="F210" s="209" t="s">
        <v>274</v>
      </c>
      <c r="G210" s="210" t="s">
        <v>262</v>
      </c>
      <c r="H210" s="211">
        <v>69</v>
      </c>
      <c r="I210" s="212"/>
      <c r="J210" s="213">
        <f>ROUND(I210*H210,2)</f>
        <v>0</v>
      </c>
      <c r="K210" s="209" t="s">
        <v>143</v>
      </c>
      <c r="L210" s="38"/>
      <c r="M210" s="214" t="s">
        <v>1</v>
      </c>
      <c r="N210" s="215" t="s">
        <v>43</v>
      </c>
      <c r="O210" s="70"/>
      <c r="P210" s="216">
        <f>O210*H210</f>
        <v>0</v>
      </c>
      <c r="Q210" s="216">
        <v>1.2999999999999999E-4</v>
      </c>
      <c r="R210" s="216">
        <f>Q210*H210</f>
        <v>8.9699999999999988E-3</v>
      </c>
      <c r="S210" s="216">
        <v>0</v>
      </c>
      <c r="T210" s="217">
        <f>S210*H210</f>
        <v>0</v>
      </c>
      <c r="U210" s="33"/>
      <c r="V210" s="33"/>
      <c r="W210" s="33"/>
      <c r="X210" s="33"/>
      <c r="Y210" s="33"/>
      <c r="Z210" s="33"/>
      <c r="AA210" s="33"/>
      <c r="AB210" s="33"/>
      <c r="AC210" s="33"/>
      <c r="AD210" s="33"/>
      <c r="AE210" s="33"/>
      <c r="AR210" s="218" t="s">
        <v>144</v>
      </c>
      <c r="AT210" s="218" t="s">
        <v>139</v>
      </c>
      <c r="AU210" s="218" t="s">
        <v>87</v>
      </c>
      <c r="AY210" s="16" t="s">
        <v>137</v>
      </c>
      <c r="BE210" s="219">
        <f>IF(N210="základní",J210,0)</f>
        <v>0</v>
      </c>
      <c r="BF210" s="219">
        <f>IF(N210="snížená",J210,0)</f>
        <v>0</v>
      </c>
      <c r="BG210" s="219">
        <f>IF(N210="zákl. přenesená",J210,0)</f>
        <v>0</v>
      </c>
      <c r="BH210" s="219">
        <f>IF(N210="sníž. přenesená",J210,0)</f>
        <v>0</v>
      </c>
      <c r="BI210" s="219">
        <f>IF(N210="nulová",J210,0)</f>
        <v>0</v>
      </c>
      <c r="BJ210" s="16" t="s">
        <v>85</v>
      </c>
      <c r="BK210" s="219">
        <f>ROUND(I210*H210,2)</f>
        <v>0</v>
      </c>
      <c r="BL210" s="16" t="s">
        <v>144</v>
      </c>
      <c r="BM210" s="218" t="s">
        <v>275</v>
      </c>
    </row>
    <row r="211" spans="1:65" s="2" customFormat="1" ht="19.5">
      <c r="A211" s="33"/>
      <c r="B211" s="34"/>
      <c r="C211" s="35"/>
      <c r="D211" s="220" t="s">
        <v>146</v>
      </c>
      <c r="E211" s="35"/>
      <c r="F211" s="221" t="s">
        <v>276</v>
      </c>
      <c r="G211" s="35"/>
      <c r="H211" s="35"/>
      <c r="I211" s="121"/>
      <c r="J211" s="35"/>
      <c r="K211" s="35"/>
      <c r="L211" s="38"/>
      <c r="M211" s="222"/>
      <c r="N211" s="223"/>
      <c r="O211" s="70"/>
      <c r="P211" s="70"/>
      <c r="Q211" s="70"/>
      <c r="R211" s="70"/>
      <c r="S211" s="70"/>
      <c r="T211" s="71"/>
      <c r="U211" s="33"/>
      <c r="V211" s="33"/>
      <c r="W211" s="33"/>
      <c r="X211" s="33"/>
      <c r="Y211" s="33"/>
      <c r="Z211" s="33"/>
      <c r="AA211" s="33"/>
      <c r="AB211" s="33"/>
      <c r="AC211" s="33"/>
      <c r="AD211" s="33"/>
      <c r="AE211" s="33"/>
      <c r="AT211" s="16" t="s">
        <v>146</v>
      </c>
      <c r="AU211" s="16" t="s">
        <v>87</v>
      </c>
    </row>
    <row r="212" spans="1:65" s="2" customFormat="1" ht="107.25">
      <c r="A212" s="33"/>
      <c r="B212" s="34"/>
      <c r="C212" s="35"/>
      <c r="D212" s="220" t="s">
        <v>148</v>
      </c>
      <c r="E212" s="35"/>
      <c r="F212" s="224" t="s">
        <v>265</v>
      </c>
      <c r="G212" s="35"/>
      <c r="H212" s="35"/>
      <c r="I212" s="121"/>
      <c r="J212" s="35"/>
      <c r="K212" s="35"/>
      <c r="L212" s="38"/>
      <c r="M212" s="222"/>
      <c r="N212" s="223"/>
      <c r="O212" s="70"/>
      <c r="P212" s="70"/>
      <c r="Q212" s="70"/>
      <c r="R212" s="70"/>
      <c r="S212" s="70"/>
      <c r="T212" s="71"/>
      <c r="U212" s="33"/>
      <c r="V212" s="33"/>
      <c r="W212" s="33"/>
      <c r="X212" s="33"/>
      <c r="Y212" s="33"/>
      <c r="Z212" s="33"/>
      <c r="AA212" s="33"/>
      <c r="AB212" s="33"/>
      <c r="AC212" s="33"/>
      <c r="AD212" s="33"/>
      <c r="AE212" s="33"/>
      <c r="AT212" s="16" t="s">
        <v>148</v>
      </c>
      <c r="AU212" s="16" t="s">
        <v>87</v>
      </c>
    </row>
    <row r="213" spans="1:65" s="13" customFormat="1" ht="11.25">
      <c r="B213" s="225"/>
      <c r="C213" s="226"/>
      <c r="D213" s="220" t="s">
        <v>150</v>
      </c>
      <c r="E213" s="227" t="s">
        <v>1</v>
      </c>
      <c r="F213" s="228" t="s">
        <v>277</v>
      </c>
      <c r="G213" s="226"/>
      <c r="H213" s="229">
        <v>69</v>
      </c>
      <c r="I213" s="230"/>
      <c r="J213" s="226"/>
      <c r="K213" s="226"/>
      <c r="L213" s="231"/>
      <c r="M213" s="232"/>
      <c r="N213" s="233"/>
      <c r="O213" s="233"/>
      <c r="P213" s="233"/>
      <c r="Q213" s="233"/>
      <c r="R213" s="233"/>
      <c r="S213" s="233"/>
      <c r="T213" s="234"/>
      <c r="AT213" s="235" t="s">
        <v>150</v>
      </c>
      <c r="AU213" s="235" t="s">
        <v>87</v>
      </c>
      <c r="AV213" s="13" t="s">
        <v>87</v>
      </c>
      <c r="AW213" s="13" t="s">
        <v>34</v>
      </c>
      <c r="AX213" s="13" t="s">
        <v>85</v>
      </c>
      <c r="AY213" s="235" t="s">
        <v>137</v>
      </c>
    </row>
    <row r="214" spans="1:65" s="2" customFormat="1" ht="24" customHeight="1">
      <c r="A214" s="33"/>
      <c r="B214" s="34"/>
      <c r="C214" s="207" t="s">
        <v>278</v>
      </c>
      <c r="D214" s="207" t="s">
        <v>139</v>
      </c>
      <c r="E214" s="208" t="s">
        <v>279</v>
      </c>
      <c r="F214" s="209" t="s">
        <v>280</v>
      </c>
      <c r="G214" s="210" t="s">
        <v>142</v>
      </c>
      <c r="H214" s="211">
        <v>3</v>
      </c>
      <c r="I214" s="212"/>
      <c r="J214" s="213">
        <f>ROUND(I214*H214,2)</f>
        <v>0</v>
      </c>
      <c r="K214" s="209" t="s">
        <v>143</v>
      </c>
      <c r="L214" s="38"/>
      <c r="M214" s="214" t="s">
        <v>1</v>
      </c>
      <c r="N214" s="215" t="s">
        <v>43</v>
      </c>
      <c r="O214" s="70"/>
      <c r="P214" s="216">
        <f>O214*H214</f>
        <v>0</v>
      </c>
      <c r="Q214" s="216">
        <v>1.6000000000000001E-3</v>
      </c>
      <c r="R214" s="216">
        <f>Q214*H214</f>
        <v>4.8000000000000004E-3</v>
      </c>
      <c r="S214" s="216">
        <v>0</v>
      </c>
      <c r="T214" s="217">
        <f>S214*H214</f>
        <v>0</v>
      </c>
      <c r="U214" s="33"/>
      <c r="V214" s="33"/>
      <c r="W214" s="33"/>
      <c r="X214" s="33"/>
      <c r="Y214" s="33"/>
      <c r="Z214" s="33"/>
      <c r="AA214" s="33"/>
      <c r="AB214" s="33"/>
      <c r="AC214" s="33"/>
      <c r="AD214" s="33"/>
      <c r="AE214" s="33"/>
      <c r="AR214" s="218" t="s">
        <v>144</v>
      </c>
      <c r="AT214" s="218" t="s">
        <v>139</v>
      </c>
      <c r="AU214" s="218" t="s">
        <v>87</v>
      </c>
      <c r="AY214" s="16" t="s">
        <v>137</v>
      </c>
      <c r="BE214" s="219">
        <f>IF(N214="základní",J214,0)</f>
        <v>0</v>
      </c>
      <c r="BF214" s="219">
        <f>IF(N214="snížená",J214,0)</f>
        <v>0</v>
      </c>
      <c r="BG214" s="219">
        <f>IF(N214="zákl. přenesená",J214,0)</f>
        <v>0</v>
      </c>
      <c r="BH214" s="219">
        <f>IF(N214="sníž. přenesená",J214,0)</f>
        <v>0</v>
      </c>
      <c r="BI214" s="219">
        <f>IF(N214="nulová",J214,0)</f>
        <v>0</v>
      </c>
      <c r="BJ214" s="16" t="s">
        <v>85</v>
      </c>
      <c r="BK214" s="219">
        <f>ROUND(I214*H214,2)</f>
        <v>0</v>
      </c>
      <c r="BL214" s="16" t="s">
        <v>144</v>
      </c>
      <c r="BM214" s="218" t="s">
        <v>281</v>
      </c>
    </row>
    <row r="215" spans="1:65" s="2" customFormat="1" ht="19.5">
      <c r="A215" s="33"/>
      <c r="B215" s="34"/>
      <c r="C215" s="35"/>
      <c r="D215" s="220" t="s">
        <v>146</v>
      </c>
      <c r="E215" s="35"/>
      <c r="F215" s="221" t="s">
        <v>282</v>
      </c>
      <c r="G215" s="35"/>
      <c r="H215" s="35"/>
      <c r="I215" s="121"/>
      <c r="J215" s="35"/>
      <c r="K215" s="35"/>
      <c r="L215" s="38"/>
      <c r="M215" s="222"/>
      <c r="N215" s="223"/>
      <c r="O215" s="70"/>
      <c r="P215" s="70"/>
      <c r="Q215" s="70"/>
      <c r="R215" s="70"/>
      <c r="S215" s="70"/>
      <c r="T215" s="71"/>
      <c r="U215" s="33"/>
      <c r="V215" s="33"/>
      <c r="W215" s="33"/>
      <c r="X215" s="33"/>
      <c r="Y215" s="33"/>
      <c r="Z215" s="33"/>
      <c r="AA215" s="33"/>
      <c r="AB215" s="33"/>
      <c r="AC215" s="33"/>
      <c r="AD215" s="33"/>
      <c r="AE215" s="33"/>
      <c r="AT215" s="16" t="s">
        <v>146</v>
      </c>
      <c r="AU215" s="16" t="s">
        <v>87</v>
      </c>
    </row>
    <row r="216" spans="1:65" s="2" customFormat="1" ht="107.25">
      <c r="A216" s="33"/>
      <c r="B216" s="34"/>
      <c r="C216" s="35"/>
      <c r="D216" s="220" t="s">
        <v>148</v>
      </c>
      <c r="E216" s="35"/>
      <c r="F216" s="224" t="s">
        <v>265</v>
      </c>
      <c r="G216" s="35"/>
      <c r="H216" s="35"/>
      <c r="I216" s="121"/>
      <c r="J216" s="35"/>
      <c r="K216" s="35"/>
      <c r="L216" s="38"/>
      <c r="M216" s="222"/>
      <c r="N216" s="223"/>
      <c r="O216" s="70"/>
      <c r="P216" s="70"/>
      <c r="Q216" s="70"/>
      <c r="R216" s="70"/>
      <c r="S216" s="70"/>
      <c r="T216" s="71"/>
      <c r="U216" s="33"/>
      <c r="V216" s="33"/>
      <c r="W216" s="33"/>
      <c r="X216" s="33"/>
      <c r="Y216" s="33"/>
      <c r="Z216" s="33"/>
      <c r="AA216" s="33"/>
      <c r="AB216" s="33"/>
      <c r="AC216" s="33"/>
      <c r="AD216" s="33"/>
      <c r="AE216" s="33"/>
      <c r="AT216" s="16" t="s">
        <v>148</v>
      </c>
      <c r="AU216" s="16" t="s">
        <v>87</v>
      </c>
    </row>
    <row r="217" spans="1:65" s="13" customFormat="1" ht="11.25">
      <c r="B217" s="225"/>
      <c r="C217" s="226"/>
      <c r="D217" s="220" t="s">
        <v>150</v>
      </c>
      <c r="E217" s="227" t="s">
        <v>1</v>
      </c>
      <c r="F217" s="228" t="s">
        <v>283</v>
      </c>
      <c r="G217" s="226"/>
      <c r="H217" s="229">
        <v>3</v>
      </c>
      <c r="I217" s="230"/>
      <c r="J217" s="226"/>
      <c r="K217" s="226"/>
      <c r="L217" s="231"/>
      <c r="M217" s="232"/>
      <c r="N217" s="233"/>
      <c r="O217" s="233"/>
      <c r="P217" s="233"/>
      <c r="Q217" s="233"/>
      <c r="R217" s="233"/>
      <c r="S217" s="233"/>
      <c r="T217" s="234"/>
      <c r="AT217" s="235" t="s">
        <v>150</v>
      </c>
      <c r="AU217" s="235" t="s">
        <v>87</v>
      </c>
      <c r="AV217" s="13" t="s">
        <v>87</v>
      </c>
      <c r="AW217" s="13" t="s">
        <v>34</v>
      </c>
      <c r="AX217" s="13" t="s">
        <v>85</v>
      </c>
      <c r="AY217" s="235" t="s">
        <v>137</v>
      </c>
    </row>
    <row r="218" spans="1:65" s="2" customFormat="1" ht="24" customHeight="1">
      <c r="A218" s="33"/>
      <c r="B218" s="34"/>
      <c r="C218" s="207" t="s">
        <v>284</v>
      </c>
      <c r="D218" s="207" t="s">
        <v>139</v>
      </c>
      <c r="E218" s="208" t="s">
        <v>285</v>
      </c>
      <c r="F218" s="209" t="s">
        <v>286</v>
      </c>
      <c r="G218" s="210" t="s">
        <v>262</v>
      </c>
      <c r="H218" s="211">
        <v>244</v>
      </c>
      <c r="I218" s="212"/>
      <c r="J218" s="213">
        <f>ROUND(I218*H218,2)</f>
        <v>0</v>
      </c>
      <c r="K218" s="209" t="s">
        <v>143</v>
      </c>
      <c r="L218" s="38"/>
      <c r="M218" s="214" t="s">
        <v>1</v>
      </c>
      <c r="N218" s="215" t="s">
        <v>43</v>
      </c>
      <c r="O218" s="70"/>
      <c r="P218" s="216">
        <f>O218*H218</f>
        <v>0</v>
      </c>
      <c r="Q218" s="216">
        <v>8.9779999999999999E-2</v>
      </c>
      <c r="R218" s="216">
        <f>Q218*H218</f>
        <v>21.906320000000001</v>
      </c>
      <c r="S218" s="216">
        <v>0</v>
      </c>
      <c r="T218" s="217">
        <f>S218*H218</f>
        <v>0</v>
      </c>
      <c r="U218" s="33"/>
      <c r="V218" s="33"/>
      <c r="W218" s="33"/>
      <c r="X218" s="33"/>
      <c r="Y218" s="33"/>
      <c r="Z218" s="33"/>
      <c r="AA218" s="33"/>
      <c r="AB218" s="33"/>
      <c r="AC218" s="33"/>
      <c r="AD218" s="33"/>
      <c r="AE218" s="33"/>
      <c r="AR218" s="218" t="s">
        <v>144</v>
      </c>
      <c r="AT218" s="218" t="s">
        <v>139</v>
      </c>
      <c r="AU218" s="218" t="s">
        <v>87</v>
      </c>
      <c r="AY218" s="16" t="s">
        <v>137</v>
      </c>
      <c r="BE218" s="219">
        <f>IF(N218="základní",J218,0)</f>
        <v>0</v>
      </c>
      <c r="BF218" s="219">
        <f>IF(N218="snížená",J218,0)</f>
        <v>0</v>
      </c>
      <c r="BG218" s="219">
        <f>IF(N218="zákl. přenesená",J218,0)</f>
        <v>0</v>
      </c>
      <c r="BH218" s="219">
        <f>IF(N218="sníž. přenesená",J218,0)</f>
        <v>0</v>
      </c>
      <c r="BI218" s="219">
        <f>IF(N218="nulová",J218,0)</f>
        <v>0</v>
      </c>
      <c r="BJ218" s="16" t="s">
        <v>85</v>
      </c>
      <c r="BK218" s="219">
        <f>ROUND(I218*H218,2)</f>
        <v>0</v>
      </c>
      <c r="BL218" s="16" t="s">
        <v>144</v>
      </c>
      <c r="BM218" s="218" t="s">
        <v>287</v>
      </c>
    </row>
    <row r="219" spans="1:65" s="2" customFormat="1" ht="39">
      <c r="A219" s="33"/>
      <c r="B219" s="34"/>
      <c r="C219" s="35"/>
      <c r="D219" s="220" t="s">
        <v>146</v>
      </c>
      <c r="E219" s="35"/>
      <c r="F219" s="221" t="s">
        <v>288</v>
      </c>
      <c r="G219" s="35"/>
      <c r="H219" s="35"/>
      <c r="I219" s="121"/>
      <c r="J219" s="35"/>
      <c r="K219" s="35"/>
      <c r="L219" s="38"/>
      <c r="M219" s="222"/>
      <c r="N219" s="223"/>
      <c r="O219" s="70"/>
      <c r="P219" s="70"/>
      <c r="Q219" s="70"/>
      <c r="R219" s="70"/>
      <c r="S219" s="70"/>
      <c r="T219" s="71"/>
      <c r="U219" s="33"/>
      <c r="V219" s="33"/>
      <c r="W219" s="33"/>
      <c r="X219" s="33"/>
      <c r="Y219" s="33"/>
      <c r="Z219" s="33"/>
      <c r="AA219" s="33"/>
      <c r="AB219" s="33"/>
      <c r="AC219" s="33"/>
      <c r="AD219" s="33"/>
      <c r="AE219" s="33"/>
      <c r="AT219" s="16" t="s">
        <v>146</v>
      </c>
      <c r="AU219" s="16" t="s">
        <v>87</v>
      </c>
    </row>
    <row r="220" spans="1:65" s="2" customFormat="1" ht="126.75">
      <c r="A220" s="33"/>
      <c r="B220" s="34"/>
      <c r="C220" s="35"/>
      <c r="D220" s="220" t="s">
        <v>148</v>
      </c>
      <c r="E220" s="35"/>
      <c r="F220" s="224" t="s">
        <v>289</v>
      </c>
      <c r="G220" s="35"/>
      <c r="H220" s="35"/>
      <c r="I220" s="121"/>
      <c r="J220" s="35"/>
      <c r="K220" s="35"/>
      <c r="L220" s="38"/>
      <c r="M220" s="222"/>
      <c r="N220" s="223"/>
      <c r="O220" s="70"/>
      <c r="P220" s="70"/>
      <c r="Q220" s="70"/>
      <c r="R220" s="70"/>
      <c r="S220" s="70"/>
      <c r="T220" s="71"/>
      <c r="U220" s="33"/>
      <c r="V220" s="33"/>
      <c r="W220" s="33"/>
      <c r="X220" s="33"/>
      <c r="Y220" s="33"/>
      <c r="Z220" s="33"/>
      <c r="AA220" s="33"/>
      <c r="AB220" s="33"/>
      <c r="AC220" s="33"/>
      <c r="AD220" s="33"/>
      <c r="AE220" s="33"/>
      <c r="AT220" s="16" t="s">
        <v>148</v>
      </c>
      <c r="AU220" s="16" t="s">
        <v>87</v>
      </c>
    </row>
    <row r="221" spans="1:65" s="13" customFormat="1" ht="11.25">
      <c r="B221" s="225"/>
      <c r="C221" s="226"/>
      <c r="D221" s="220" t="s">
        <v>150</v>
      </c>
      <c r="E221" s="227" t="s">
        <v>1</v>
      </c>
      <c r="F221" s="228" t="s">
        <v>290</v>
      </c>
      <c r="G221" s="226"/>
      <c r="H221" s="229">
        <v>244</v>
      </c>
      <c r="I221" s="230"/>
      <c r="J221" s="226"/>
      <c r="K221" s="226"/>
      <c r="L221" s="231"/>
      <c r="M221" s="232"/>
      <c r="N221" s="233"/>
      <c r="O221" s="233"/>
      <c r="P221" s="233"/>
      <c r="Q221" s="233"/>
      <c r="R221" s="233"/>
      <c r="S221" s="233"/>
      <c r="T221" s="234"/>
      <c r="AT221" s="235" t="s">
        <v>150</v>
      </c>
      <c r="AU221" s="235" t="s">
        <v>87</v>
      </c>
      <c r="AV221" s="13" t="s">
        <v>87</v>
      </c>
      <c r="AW221" s="13" t="s">
        <v>34</v>
      </c>
      <c r="AX221" s="13" t="s">
        <v>85</v>
      </c>
      <c r="AY221" s="235" t="s">
        <v>137</v>
      </c>
    </row>
    <row r="222" spans="1:65" s="2" customFormat="1" ht="24" customHeight="1">
      <c r="A222" s="33"/>
      <c r="B222" s="34"/>
      <c r="C222" s="207" t="s">
        <v>291</v>
      </c>
      <c r="D222" s="207" t="s">
        <v>139</v>
      </c>
      <c r="E222" s="208" t="s">
        <v>292</v>
      </c>
      <c r="F222" s="209" t="s">
        <v>293</v>
      </c>
      <c r="G222" s="210" t="s">
        <v>262</v>
      </c>
      <c r="H222" s="211">
        <v>21.8</v>
      </c>
      <c r="I222" s="212"/>
      <c r="J222" s="213">
        <f>ROUND(I222*H222,2)</f>
        <v>0</v>
      </c>
      <c r="K222" s="209" t="s">
        <v>143</v>
      </c>
      <c r="L222" s="38"/>
      <c r="M222" s="214" t="s">
        <v>1</v>
      </c>
      <c r="N222" s="215" t="s">
        <v>43</v>
      </c>
      <c r="O222" s="70"/>
      <c r="P222" s="216">
        <f>O222*H222</f>
        <v>0</v>
      </c>
      <c r="Q222" s="216">
        <v>0.20219000000000001</v>
      </c>
      <c r="R222" s="216">
        <f>Q222*H222</f>
        <v>4.4077420000000007</v>
      </c>
      <c r="S222" s="216">
        <v>0</v>
      </c>
      <c r="T222" s="217">
        <f>S222*H222</f>
        <v>0</v>
      </c>
      <c r="U222" s="33"/>
      <c r="V222" s="33"/>
      <c r="W222" s="33"/>
      <c r="X222" s="33"/>
      <c r="Y222" s="33"/>
      <c r="Z222" s="33"/>
      <c r="AA222" s="33"/>
      <c r="AB222" s="33"/>
      <c r="AC222" s="33"/>
      <c r="AD222" s="33"/>
      <c r="AE222" s="33"/>
      <c r="AR222" s="218" t="s">
        <v>144</v>
      </c>
      <c r="AT222" s="218" t="s">
        <v>139</v>
      </c>
      <c r="AU222" s="218" t="s">
        <v>87</v>
      </c>
      <c r="AY222" s="16" t="s">
        <v>137</v>
      </c>
      <c r="BE222" s="219">
        <f>IF(N222="základní",J222,0)</f>
        <v>0</v>
      </c>
      <c r="BF222" s="219">
        <f>IF(N222="snížená",J222,0)</f>
        <v>0</v>
      </c>
      <c r="BG222" s="219">
        <f>IF(N222="zákl. přenesená",J222,0)</f>
        <v>0</v>
      </c>
      <c r="BH222" s="219">
        <f>IF(N222="sníž. přenesená",J222,0)</f>
        <v>0</v>
      </c>
      <c r="BI222" s="219">
        <f>IF(N222="nulová",J222,0)</f>
        <v>0</v>
      </c>
      <c r="BJ222" s="16" t="s">
        <v>85</v>
      </c>
      <c r="BK222" s="219">
        <f>ROUND(I222*H222,2)</f>
        <v>0</v>
      </c>
      <c r="BL222" s="16" t="s">
        <v>144</v>
      </c>
      <c r="BM222" s="218" t="s">
        <v>294</v>
      </c>
    </row>
    <row r="223" spans="1:65" s="2" customFormat="1" ht="29.25">
      <c r="A223" s="33"/>
      <c r="B223" s="34"/>
      <c r="C223" s="35"/>
      <c r="D223" s="220" t="s">
        <v>146</v>
      </c>
      <c r="E223" s="35"/>
      <c r="F223" s="221" t="s">
        <v>295</v>
      </c>
      <c r="G223" s="35"/>
      <c r="H223" s="35"/>
      <c r="I223" s="121"/>
      <c r="J223" s="35"/>
      <c r="K223" s="35"/>
      <c r="L223" s="38"/>
      <c r="M223" s="222"/>
      <c r="N223" s="223"/>
      <c r="O223" s="70"/>
      <c r="P223" s="70"/>
      <c r="Q223" s="70"/>
      <c r="R223" s="70"/>
      <c r="S223" s="70"/>
      <c r="T223" s="71"/>
      <c r="U223" s="33"/>
      <c r="V223" s="33"/>
      <c r="W223" s="33"/>
      <c r="X223" s="33"/>
      <c r="Y223" s="33"/>
      <c r="Z223" s="33"/>
      <c r="AA223" s="33"/>
      <c r="AB223" s="33"/>
      <c r="AC223" s="33"/>
      <c r="AD223" s="33"/>
      <c r="AE223" s="33"/>
      <c r="AT223" s="16" t="s">
        <v>146</v>
      </c>
      <c r="AU223" s="16" t="s">
        <v>87</v>
      </c>
    </row>
    <row r="224" spans="1:65" s="2" customFormat="1" ht="97.5">
      <c r="A224" s="33"/>
      <c r="B224" s="34"/>
      <c r="C224" s="35"/>
      <c r="D224" s="220" t="s">
        <v>148</v>
      </c>
      <c r="E224" s="35"/>
      <c r="F224" s="224" t="s">
        <v>296</v>
      </c>
      <c r="G224" s="35"/>
      <c r="H224" s="35"/>
      <c r="I224" s="121"/>
      <c r="J224" s="35"/>
      <c r="K224" s="35"/>
      <c r="L224" s="38"/>
      <c r="M224" s="222"/>
      <c r="N224" s="223"/>
      <c r="O224" s="70"/>
      <c r="P224" s="70"/>
      <c r="Q224" s="70"/>
      <c r="R224" s="70"/>
      <c r="S224" s="70"/>
      <c r="T224" s="71"/>
      <c r="U224" s="33"/>
      <c r="V224" s="33"/>
      <c r="W224" s="33"/>
      <c r="X224" s="33"/>
      <c r="Y224" s="33"/>
      <c r="Z224" s="33"/>
      <c r="AA224" s="33"/>
      <c r="AB224" s="33"/>
      <c r="AC224" s="33"/>
      <c r="AD224" s="33"/>
      <c r="AE224" s="33"/>
      <c r="AT224" s="16" t="s">
        <v>148</v>
      </c>
      <c r="AU224" s="16" t="s">
        <v>87</v>
      </c>
    </row>
    <row r="225" spans="1:65" s="13" customFormat="1" ht="11.25">
      <c r="B225" s="225"/>
      <c r="C225" s="226"/>
      <c r="D225" s="220" t="s">
        <v>150</v>
      </c>
      <c r="E225" s="227" t="s">
        <v>1</v>
      </c>
      <c r="F225" s="228" t="s">
        <v>297</v>
      </c>
      <c r="G225" s="226"/>
      <c r="H225" s="229">
        <v>21.8</v>
      </c>
      <c r="I225" s="230"/>
      <c r="J225" s="226"/>
      <c r="K225" s="226"/>
      <c r="L225" s="231"/>
      <c r="M225" s="232"/>
      <c r="N225" s="233"/>
      <c r="O225" s="233"/>
      <c r="P225" s="233"/>
      <c r="Q225" s="233"/>
      <c r="R225" s="233"/>
      <c r="S225" s="233"/>
      <c r="T225" s="234"/>
      <c r="AT225" s="235" t="s">
        <v>150</v>
      </c>
      <c r="AU225" s="235" t="s">
        <v>87</v>
      </c>
      <c r="AV225" s="13" t="s">
        <v>87</v>
      </c>
      <c r="AW225" s="13" t="s">
        <v>34</v>
      </c>
      <c r="AX225" s="13" t="s">
        <v>85</v>
      </c>
      <c r="AY225" s="235" t="s">
        <v>137</v>
      </c>
    </row>
    <row r="226" spans="1:65" s="2" customFormat="1" ht="24" customHeight="1">
      <c r="A226" s="33"/>
      <c r="B226" s="34"/>
      <c r="C226" s="236" t="s">
        <v>298</v>
      </c>
      <c r="D226" s="236" t="s">
        <v>208</v>
      </c>
      <c r="E226" s="237" t="s">
        <v>299</v>
      </c>
      <c r="F226" s="238" t="s">
        <v>300</v>
      </c>
      <c r="G226" s="239" t="s">
        <v>253</v>
      </c>
      <c r="H226" s="240">
        <v>28.616</v>
      </c>
      <c r="I226" s="241"/>
      <c r="J226" s="242">
        <f>ROUND(I226*H226,2)</f>
        <v>0</v>
      </c>
      <c r="K226" s="238" t="s">
        <v>1</v>
      </c>
      <c r="L226" s="243"/>
      <c r="M226" s="244" t="s">
        <v>1</v>
      </c>
      <c r="N226" s="245" t="s">
        <v>43</v>
      </c>
      <c r="O226" s="70"/>
      <c r="P226" s="216">
        <f>O226*H226</f>
        <v>0</v>
      </c>
      <c r="Q226" s="216">
        <v>6.7000000000000004E-2</v>
      </c>
      <c r="R226" s="216">
        <f>Q226*H226</f>
        <v>1.9172720000000001</v>
      </c>
      <c r="S226" s="216">
        <v>0</v>
      </c>
      <c r="T226" s="217">
        <f>S226*H226</f>
        <v>0</v>
      </c>
      <c r="U226" s="33"/>
      <c r="V226" s="33"/>
      <c r="W226" s="33"/>
      <c r="X226" s="33"/>
      <c r="Y226" s="33"/>
      <c r="Z226" s="33"/>
      <c r="AA226" s="33"/>
      <c r="AB226" s="33"/>
      <c r="AC226" s="33"/>
      <c r="AD226" s="33"/>
      <c r="AE226" s="33"/>
      <c r="AR226" s="218" t="s">
        <v>188</v>
      </c>
      <c r="AT226" s="218" t="s">
        <v>208</v>
      </c>
      <c r="AU226" s="218" t="s">
        <v>87</v>
      </c>
      <c r="AY226" s="16" t="s">
        <v>137</v>
      </c>
      <c r="BE226" s="219">
        <f>IF(N226="základní",J226,0)</f>
        <v>0</v>
      </c>
      <c r="BF226" s="219">
        <f>IF(N226="snížená",J226,0)</f>
        <v>0</v>
      </c>
      <c r="BG226" s="219">
        <f>IF(N226="zákl. přenesená",J226,0)</f>
        <v>0</v>
      </c>
      <c r="BH226" s="219">
        <f>IF(N226="sníž. přenesená",J226,0)</f>
        <v>0</v>
      </c>
      <c r="BI226" s="219">
        <f>IF(N226="nulová",J226,0)</f>
        <v>0</v>
      </c>
      <c r="BJ226" s="16" t="s">
        <v>85</v>
      </c>
      <c r="BK226" s="219">
        <f>ROUND(I226*H226,2)</f>
        <v>0</v>
      </c>
      <c r="BL226" s="16" t="s">
        <v>144</v>
      </c>
      <c r="BM226" s="218" t="s">
        <v>301</v>
      </c>
    </row>
    <row r="227" spans="1:65" s="2" customFormat="1" ht="19.5">
      <c r="A227" s="33"/>
      <c r="B227" s="34"/>
      <c r="C227" s="35"/>
      <c r="D227" s="220" t="s">
        <v>146</v>
      </c>
      <c r="E227" s="35"/>
      <c r="F227" s="221" t="s">
        <v>300</v>
      </c>
      <c r="G227" s="35"/>
      <c r="H227" s="35"/>
      <c r="I227" s="121"/>
      <c r="J227" s="35"/>
      <c r="K227" s="35"/>
      <c r="L227" s="38"/>
      <c r="M227" s="222"/>
      <c r="N227" s="223"/>
      <c r="O227" s="70"/>
      <c r="P227" s="70"/>
      <c r="Q227" s="70"/>
      <c r="R227" s="70"/>
      <c r="S227" s="70"/>
      <c r="T227" s="71"/>
      <c r="U227" s="33"/>
      <c r="V227" s="33"/>
      <c r="W227" s="33"/>
      <c r="X227" s="33"/>
      <c r="Y227" s="33"/>
      <c r="Z227" s="33"/>
      <c r="AA227" s="33"/>
      <c r="AB227" s="33"/>
      <c r="AC227" s="33"/>
      <c r="AD227" s="33"/>
      <c r="AE227" s="33"/>
      <c r="AT227" s="16" t="s">
        <v>146</v>
      </c>
      <c r="AU227" s="16" t="s">
        <v>87</v>
      </c>
    </row>
    <row r="228" spans="1:65" s="13" customFormat="1" ht="11.25">
      <c r="B228" s="225"/>
      <c r="C228" s="226"/>
      <c r="D228" s="220" t="s">
        <v>150</v>
      </c>
      <c r="E228" s="227" t="s">
        <v>1</v>
      </c>
      <c r="F228" s="228" t="s">
        <v>302</v>
      </c>
      <c r="G228" s="226"/>
      <c r="H228" s="229">
        <v>28.332999999999998</v>
      </c>
      <c r="I228" s="230"/>
      <c r="J228" s="226"/>
      <c r="K228" s="226"/>
      <c r="L228" s="231"/>
      <c r="M228" s="232"/>
      <c r="N228" s="233"/>
      <c r="O228" s="233"/>
      <c r="P228" s="233"/>
      <c r="Q228" s="233"/>
      <c r="R228" s="233"/>
      <c r="S228" s="233"/>
      <c r="T228" s="234"/>
      <c r="AT228" s="235" t="s">
        <v>150</v>
      </c>
      <c r="AU228" s="235" t="s">
        <v>87</v>
      </c>
      <c r="AV228" s="13" t="s">
        <v>87</v>
      </c>
      <c r="AW228" s="13" t="s">
        <v>34</v>
      </c>
      <c r="AX228" s="13" t="s">
        <v>85</v>
      </c>
      <c r="AY228" s="235" t="s">
        <v>137</v>
      </c>
    </row>
    <row r="229" spans="1:65" s="13" customFormat="1" ht="11.25">
      <c r="B229" s="225"/>
      <c r="C229" s="226"/>
      <c r="D229" s="220" t="s">
        <v>150</v>
      </c>
      <c r="E229" s="226"/>
      <c r="F229" s="228" t="s">
        <v>303</v>
      </c>
      <c r="G229" s="226"/>
      <c r="H229" s="229">
        <v>28.616</v>
      </c>
      <c r="I229" s="230"/>
      <c r="J229" s="226"/>
      <c r="K229" s="226"/>
      <c r="L229" s="231"/>
      <c r="M229" s="232"/>
      <c r="N229" s="233"/>
      <c r="O229" s="233"/>
      <c r="P229" s="233"/>
      <c r="Q229" s="233"/>
      <c r="R229" s="233"/>
      <c r="S229" s="233"/>
      <c r="T229" s="234"/>
      <c r="AT229" s="235" t="s">
        <v>150</v>
      </c>
      <c r="AU229" s="235" t="s">
        <v>87</v>
      </c>
      <c r="AV229" s="13" t="s">
        <v>87</v>
      </c>
      <c r="AW229" s="13" t="s">
        <v>4</v>
      </c>
      <c r="AX229" s="13" t="s">
        <v>85</v>
      </c>
      <c r="AY229" s="235" t="s">
        <v>137</v>
      </c>
    </row>
    <row r="230" spans="1:65" s="2" customFormat="1" ht="24" customHeight="1">
      <c r="A230" s="33"/>
      <c r="B230" s="34"/>
      <c r="C230" s="236" t="s">
        <v>304</v>
      </c>
      <c r="D230" s="236" t="s">
        <v>208</v>
      </c>
      <c r="E230" s="237" t="s">
        <v>305</v>
      </c>
      <c r="F230" s="238" t="s">
        <v>306</v>
      </c>
      <c r="G230" s="239" t="s">
        <v>253</v>
      </c>
      <c r="H230" s="240">
        <v>8.08</v>
      </c>
      <c r="I230" s="241"/>
      <c r="J230" s="242">
        <f>ROUND(I230*H230,2)</f>
        <v>0</v>
      </c>
      <c r="K230" s="238" t="s">
        <v>1</v>
      </c>
      <c r="L230" s="243"/>
      <c r="M230" s="244" t="s">
        <v>1</v>
      </c>
      <c r="N230" s="245" t="s">
        <v>43</v>
      </c>
      <c r="O230" s="70"/>
      <c r="P230" s="216">
        <f>O230*H230</f>
        <v>0</v>
      </c>
      <c r="Q230" s="216">
        <v>6.3E-2</v>
      </c>
      <c r="R230" s="216">
        <f>Q230*H230</f>
        <v>0.50904000000000005</v>
      </c>
      <c r="S230" s="216">
        <v>0</v>
      </c>
      <c r="T230" s="217">
        <f>S230*H230</f>
        <v>0</v>
      </c>
      <c r="U230" s="33"/>
      <c r="V230" s="33"/>
      <c r="W230" s="33"/>
      <c r="X230" s="33"/>
      <c r="Y230" s="33"/>
      <c r="Z230" s="33"/>
      <c r="AA230" s="33"/>
      <c r="AB230" s="33"/>
      <c r="AC230" s="33"/>
      <c r="AD230" s="33"/>
      <c r="AE230" s="33"/>
      <c r="AR230" s="218" t="s">
        <v>188</v>
      </c>
      <c r="AT230" s="218" t="s">
        <v>208</v>
      </c>
      <c r="AU230" s="218" t="s">
        <v>87</v>
      </c>
      <c r="AY230" s="16" t="s">
        <v>137</v>
      </c>
      <c r="BE230" s="219">
        <f>IF(N230="základní",J230,0)</f>
        <v>0</v>
      </c>
      <c r="BF230" s="219">
        <f>IF(N230="snížená",J230,0)</f>
        <v>0</v>
      </c>
      <c r="BG230" s="219">
        <f>IF(N230="zákl. přenesená",J230,0)</f>
        <v>0</v>
      </c>
      <c r="BH230" s="219">
        <f>IF(N230="sníž. přenesená",J230,0)</f>
        <v>0</v>
      </c>
      <c r="BI230" s="219">
        <f>IF(N230="nulová",J230,0)</f>
        <v>0</v>
      </c>
      <c r="BJ230" s="16" t="s">
        <v>85</v>
      </c>
      <c r="BK230" s="219">
        <f>ROUND(I230*H230,2)</f>
        <v>0</v>
      </c>
      <c r="BL230" s="16" t="s">
        <v>144</v>
      </c>
      <c r="BM230" s="218" t="s">
        <v>307</v>
      </c>
    </row>
    <row r="231" spans="1:65" s="2" customFormat="1" ht="19.5">
      <c r="A231" s="33"/>
      <c r="B231" s="34"/>
      <c r="C231" s="35"/>
      <c r="D231" s="220" t="s">
        <v>146</v>
      </c>
      <c r="E231" s="35"/>
      <c r="F231" s="221" t="s">
        <v>308</v>
      </c>
      <c r="G231" s="35"/>
      <c r="H231" s="35"/>
      <c r="I231" s="121"/>
      <c r="J231" s="35"/>
      <c r="K231" s="35"/>
      <c r="L231" s="38"/>
      <c r="M231" s="222"/>
      <c r="N231" s="223"/>
      <c r="O231" s="70"/>
      <c r="P231" s="70"/>
      <c r="Q231" s="70"/>
      <c r="R231" s="70"/>
      <c r="S231" s="70"/>
      <c r="T231" s="71"/>
      <c r="U231" s="33"/>
      <c r="V231" s="33"/>
      <c r="W231" s="33"/>
      <c r="X231" s="33"/>
      <c r="Y231" s="33"/>
      <c r="Z231" s="33"/>
      <c r="AA231" s="33"/>
      <c r="AB231" s="33"/>
      <c r="AC231" s="33"/>
      <c r="AD231" s="33"/>
      <c r="AE231" s="33"/>
      <c r="AT231" s="16" t="s">
        <v>146</v>
      </c>
      <c r="AU231" s="16" t="s">
        <v>87</v>
      </c>
    </row>
    <row r="232" spans="1:65" s="13" customFormat="1" ht="11.25">
      <c r="B232" s="225"/>
      <c r="C232" s="226"/>
      <c r="D232" s="220" t="s">
        <v>150</v>
      </c>
      <c r="E232" s="227" t="s">
        <v>1</v>
      </c>
      <c r="F232" s="228" t="s">
        <v>309</v>
      </c>
      <c r="G232" s="226"/>
      <c r="H232" s="229">
        <v>4</v>
      </c>
      <c r="I232" s="230"/>
      <c r="J232" s="226"/>
      <c r="K232" s="226"/>
      <c r="L232" s="231"/>
      <c r="M232" s="232"/>
      <c r="N232" s="233"/>
      <c r="O232" s="233"/>
      <c r="P232" s="233"/>
      <c r="Q232" s="233"/>
      <c r="R232" s="233"/>
      <c r="S232" s="233"/>
      <c r="T232" s="234"/>
      <c r="AT232" s="235" t="s">
        <v>150</v>
      </c>
      <c r="AU232" s="235" t="s">
        <v>87</v>
      </c>
      <c r="AV232" s="13" t="s">
        <v>87</v>
      </c>
      <c r="AW232" s="13" t="s">
        <v>34</v>
      </c>
      <c r="AX232" s="13" t="s">
        <v>78</v>
      </c>
      <c r="AY232" s="235" t="s">
        <v>137</v>
      </c>
    </row>
    <row r="233" spans="1:65" s="13" customFormat="1" ht="11.25">
      <c r="B233" s="225"/>
      <c r="C233" s="226"/>
      <c r="D233" s="220" t="s">
        <v>150</v>
      </c>
      <c r="E233" s="227" t="s">
        <v>1</v>
      </c>
      <c r="F233" s="228" t="s">
        <v>310</v>
      </c>
      <c r="G233" s="226"/>
      <c r="H233" s="229">
        <v>4</v>
      </c>
      <c r="I233" s="230"/>
      <c r="J233" s="226"/>
      <c r="K233" s="226"/>
      <c r="L233" s="231"/>
      <c r="M233" s="232"/>
      <c r="N233" s="233"/>
      <c r="O233" s="233"/>
      <c r="P233" s="233"/>
      <c r="Q233" s="233"/>
      <c r="R233" s="233"/>
      <c r="S233" s="233"/>
      <c r="T233" s="234"/>
      <c r="AT233" s="235" t="s">
        <v>150</v>
      </c>
      <c r="AU233" s="235" t="s">
        <v>87</v>
      </c>
      <c r="AV233" s="13" t="s">
        <v>87</v>
      </c>
      <c r="AW233" s="13" t="s">
        <v>34</v>
      </c>
      <c r="AX233" s="13" t="s">
        <v>78</v>
      </c>
      <c r="AY233" s="235" t="s">
        <v>137</v>
      </c>
    </row>
    <row r="234" spans="1:65" s="14" customFormat="1" ht="11.25">
      <c r="B234" s="246"/>
      <c r="C234" s="247"/>
      <c r="D234" s="220" t="s">
        <v>150</v>
      </c>
      <c r="E234" s="248" t="s">
        <v>1</v>
      </c>
      <c r="F234" s="249" t="s">
        <v>311</v>
      </c>
      <c r="G234" s="247"/>
      <c r="H234" s="250">
        <v>8</v>
      </c>
      <c r="I234" s="251"/>
      <c r="J234" s="247"/>
      <c r="K234" s="247"/>
      <c r="L234" s="252"/>
      <c r="M234" s="253"/>
      <c r="N234" s="254"/>
      <c r="O234" s="254"/>
      <c r="P234" s="254"/>
      <c r="Q234" s="254"/>
      <c r="R234" s="254"/>
      <c r="S234" s="254"/>
      <c r="T234" s="255"/>
      <c r="AT234" s="256" t="s">
        <v>150</v>
      </c>
      <c r="AU234" s="256" t="s">
        <v>87</v>
      </c>
      <c r="AV234" s="14" t="s">
        <v>144</v>
      </c>
      <c r="AW234" s="14" t="s">
        <v>34</v>
      </c>
      <c r="AX234" s="14" t="s">
        <v>85</v>
      </c>
      <c r="AY234" s="256" t="s">
        <v>137</v>
      </c>
    </row>
    <row r="235" spans="1:65" s="13" customFormat="1" ht="11.25">
      <c r="B235" s="225"/>
      <c r="C235" s="226"/>
      <c r="D235" s="220" t="s">
        <v>150</v>
      </c>
      <c r="E235" s="226"/>
      <c r="F235" s="228" t="s">
        <v>312</v>
      </c>
      <c r="G235" s="226"/>
      <c r="H235" s="229">
        <v>8.08</v>
      </c>
      <c r="I235" s="230"/>
      <c r="J235" s="226"/>
      <c r="K235" s="226"/>
      <c r="L235" s="231"/>
      <c r="M235" s="232"/>
      <c r="N235" s="233"/>
      <c r="O235" s="233"/>
      <c r="P235" s="233"/>
      <c r="Q235" s="233"/>
      <c r="R235" s="233"/>
      <c r="S235" s="233"/>
      <c r="T235" s="234"/>
      <c r="AT235" s="235" t="s">
        <v>150</v>
      </c>
      <c r="AU235" s="235" t="s">
        <v>87</v>
      </c>
      <c r="AV235" s="13" t="s">
        <v>87</v>
      </c>
      <c r="AW235" s="13" t="s">
        <v>4</v>
      </c>
      <c r="AX235" s="13" t="s">
        <v>85</v>
      </c>
      <c r="AY235" s="235" t="s">
        <v>137</v>
      </c>
    </row>
    <row r="236" spans="1:65" s="2" customFormat="1" ht="24" customHeight="1">
      <c r="A236" s="33"/>
      <c r="B236" s="34"/>
      <c r="C236" s="207" t="s">
        <v>313</v>
      </c>
      <c r="D236" s="207" t="s">
        <v>139</v>
      </c>
      <c r="E236" s="208" t="s">
        <v>314</v>
      </c>
      <c r="F236" s="209" t="s">
        <v>315</v>
      </c>
      <c r="G236" s="210" t="s">
        <v>262</v>
      </c>
      <c r="H236" s="211">
        <v>200</v>
      </c>
      <c r="I236" s="212"/>
      <c r="J236" s="213">
        <f>ROUND(I236*H236,2)</f>
        <v>0</v>
      </c>
      <c r="K236" s="209" t="s">
        <v>143</v>
      </c>
      <c r="L236" s="38"/>
      <c r="M236" s="214" t="s">
        <v>1</v>
      </c>
      <c r="N236" s="215" t="s">
        <v>43</v>
      </c>
      <c r="O236" s="70"/>
      <c r="P236" s="216">
        <f>O236*H236</f>
        <v>0</v>
      </c>
      <c r="Q236" s="216">
        <v>0.15540000000000001</v>
      </c>
      <c r="R236" s="216">
        <f>Q236*H236</f>
        <v>31.080000000000002</v>
      </c>
      <c r="S236" s="216">
        <v>0</v>
      </c>
      <c r="T236" s="217">
        <f>S236*H236</f>
        <v>0</v>
      </c>
      <c r="U236" s="33"/>
      <c r="V236" s="33"/>
      <c r="W236" s="33"/>
      <c r="X236" s="33"/>
      <c r="Y236" s="33"/>
      <c r="Z236" s="33"/>
      <c r="AA236" s="33"/>
      <c r="AB236" s="33"/>
      <c r="AC236" s="33"/>
      <c r="AD236" s="33"/>
      <c r="AE236" s="33"/>
      <c r="AR236" s="218" t="s">
        <v>144</v>
      </c>
      <c r="AT236" s="218" t="s">
        <v>139</v>
      </c>
      <c r="AU236" s="218" t="s">
        <v>87</v>
      </c>
      <c r="AY236" s="16" t="s">
        <v>137</v>
      </c>
      <c r="BE236" s="219">
        <f>IF(N236="základní",J236,0)</f>
        <v>0</v>
      </c>
      <c r="BF236" s="219">
        <f>IF(N236="snížená",J236,0)</f>
        <v>0</v>
      </c>
      <c r="BG236" s="219">
        <f>IF(N236="zákl. přenesená",J236,0)</f>
        <v>0</v>
      </c>
      <c r="BH236" s="219">
        <f>IF(N236="sníž. přenesená",J236,0)</f>
        <v>0</v>
      </c>
      <c r="BI236" s="219">
        <f>IF(N236="nulová",J236,0)</f>
        <v>0</v>
      </c>
      <c r="BJ236" s="16" t="s">
        <v>85</v>
      </c>
      <c r="BK236" s="219">
        <f>ROUND(I236*H236,2)</f>
        <v>0</v>
      </c>
      <c r="BL236" s="16" t="s">
        <v>144</v>
      </c>
      <c r="BM236" s="218" t="s">
        <v>316</v>
      </c>
    </row>
    <row r="237" spans="1:65" s="2" customFormat="1" ht="29.25">
      <c r="A237" s="33"/>
      <c r="B237" s="34"/>
      <c r="C237" s="35"/>
      <c r="D237" s="220" t="s">
        <v>146</v>
      </c>
      <c r="E237" s="35"/>
      <c r="F237" s="221" t="s">
        <v>317</v>
      </c>
      <c r="G237" s="35"/>
      <c r="H237" s="35"/>
      <c r="I237" s="121"/>
      <c r="J237" s="35"/>
      <c r="K237" s="35"/>
      <c r="L237" s="38"/>
      <c r="M237" s="222"/>
      <c r="N237" s="223"/>
      <c r="O237" s="70"/>
      <c r="P237" s="70"/>
      <c r="Q237" s="70"/>
      <c r="R237" s="70"/>
      <c r="S237" s="70"/>
      <c r="T237" s="71"/>
      <c r="U237" s="33"/>
      <c r="V237" s="33"/>
      <c r="W237" s="33"/>
      <c r="X237" s="33"/>
      <c r="Y237" s="33"/>
      <c r="Z237" s="33"/>
      <c r="AA237" s="33"/>
      <c r="AB237" s="33"/>
      <c r="AC237" s="33"/>
      <c r="AD237" s="33"/>
      <c r="AE237" s="33"/>
      <c r="AT237" s="16" t="s">
        <v>146</v>
      </c>
      <c r="AU237" s="16" t="s">
        <v>87</v>
      </c>
    </row>
    <row r="238" spans="1:65" s="2" customFormat="1" ht="97.5">
      <c r="A238" s="33"/>
      <c r="B238" s="34"/>
      <c r="C238" s="35"/>
      <c r="D238" s="220" t="s">
        <v>148</v>
      </c>
      <c r="E238" s="35"/>
      <c r="F238" s="224" t="s">
        <v>296</v>
      </c>
      <c r="G238" s="35"/>
      <c r="H238" s="35"/>
      <c r="I238" s="121"/>
      <c r="J238" s="35"/>
      <c r="K238" s="35"/>
      <c r="L238" s="38"/>
      <c r="M238" s="222"/>
      <c r="N238" s="223"/>
      <c r="O238" s="70"/>
      <c r="P238" s="70"/>
      <c r="Q238" s="70"/>
      <c r="R238" s="70"/>
      <c r="S238" s="70"/>
      <c r="T238" s="71"/>
      <c r="U238" s="33"/>
      <c r="V238" s="33"/>
      <c r="W238" s="33"/>
      <c r="X238" s="33"/>
      <c r="Y238" s="33"/>
      <c r="Z238" s="33"/>
      <c r="AA238" s="33"/>
      <c r="AB238" s="33"/>
      <c r="AC238" s="33"/>
      <c r="AD238" s="33"/>
      <c r="AE238" s="33"/>
      <c r="AT238" s="16" t="s">
        <v>148</v>
      </c>
      <c r="AU238" s="16" t="s">
        <v>87</v>
      </c>
    </row>
    <row r="239" spans="1:65" s="13" customFormat="1" ht="11.25">
      <c r="B239" s="225"/>
      <c r="C239" s="226"/>
      <c r="D239" s="220" t="s">
        <v>150</v>
      </c>
      <c r="E239" s="227" t="s">
        <v>1</v>
      </c>
      <c r="F239" s="228" t="s">
        <v>318</v>
      </c>
      <c r="G239" s="226"/>
      <c r="H239" s="229">
        <v>200</v>
      </c>
      <c r="I239" s="230"/>
      <c r="J239" s="226"/>
      <c r="K239" s="226"/>
      <c r="L239" s="231"/>
      <c r="M239" s="232"/>
      <c r="N239" s="233"/>
      <c r="O239" s="233"/>
      <c r="P239" s="233"/>
      <c r="Q239" s="233"/>
      <c r="R239" s="233"/>
      <c r="S239" s="233"/>
      <c r="T239" s="234"/>
      <c r="AT239" s="235" t="s">
        <v>150</v>
      </c>
      <c r="AU239" s="235" t="s">
        <v>87</v>
      </c>
      <c r="AV239" s="13" t="s">
        <v>87</v>
      </c>
      <c r="AW239" s="13" t="s">
        <v>34</v>
      </c>
      <c r="AX239" s="13" t="s">
        <v>85</v>
      </c>
      <c r="AY239" s="235" t="s">
        <v>137</v>
      </c>
    </row>
    <row r="240" spans="1:65" s="2" customFormat="1" ht="24" customHeight="1">
      <c r="A240" s="33"/>
      <c r="B240" s="34"/>
      <c r="C240" s="236" t="s">
        <v>319</v>
      </c>
      <c r="D240" s="236" t="s">
        <v>208</v>
      </c>
      <c r="E240" s="237" t="s">
        <v>320</v>
      </c>
      <c r="F240" s="238" t="s">
        <v>321</v>
      </c>
      <c r="G240" s="239" t="s">
        <v>262</v>
      </c>
      <c r="H240" s="240">
        <v>26.765000000000001</v>
      </c>
      <c r="I240" s="241"/>
      <c r="J240" s="242">
        <f>ROUND(I240*H240,2)</f>
        <v>0</v>
      </c>
      <c r="K240" s="238" t="s">
        <v>143</v>
      </c>
      <c r="L240" s="243"/>
      <c r="M240" s="244" t="s">
        <v>1</v>
      </c>
      <c r="N240" s="245" t="s">
        <v>43</v>
      </c>
      <c r="O240" s="70"/>
      <c r="P240" s="216">
        <f>O240*H240</f>
        <v>0</v>
      </c>
      <c r="Q240" s="216">
        <v>4.8300000000000003E-2</v>
      </c>
      <c r="R240" s="216">
        <f>Q240*H240</f>
        <v>1.2927495</v>
      </c>
      <c r="S240" s="216">
        <v>0</v>
      </c>
      <c r="T240" s="217">
        <f>S240*H240</f>
        <v>0</v>
      </c>
      <c r="U240" s="33"/>
      <c r="V240" s="33"/>
      <c r="W240" s="33"/>
      <c r="X240" s="33"/>
      <c r="Y240" s="33"/>
      <c r="Z240" s="33"/>
      <c r="AA240" s="33"/>
      <c r="AB240" s="33"/>
      <c r="AC240" s="33"/>
      <c r="AD240" s="33"/>
      <c r="AE240" s="33"/>
      <c r="AR240" s="218" t="s">
        <v>188</v>
      </c>
      <c r="AT240" s="218" t="s">
        <v>208</v>
      </c>
      <c r="AU240" s="218" t="s">
        <v>87</v>
      </c>
      <c r="AY240" s="16" t="s">
        <v>137</v>
      </c>
      <c r="BE240" s="219">
        <f>IF(N240="základní",J240,0)</f>
        <v>0</v>
      </c>
      <c r="BF240" s="219">
        <f>IF(N240="snížená",J240,0)</f>
        <v>0</v>
      </c>
      <c r="BG240" s="219">
        <f>IF(N240="zákl. přenesená",J240,0)</f>
        <v>0</v>
      </c>
      <c r="BH240" s="219">
        <f>IF(N240="sníž. přenesená",J240,0)</f>
        <v>0</v>
      </c>
      <c r="BI240" s="219">
        <f>IF(N240="nulová",J240,0)</f>
        <v>0</v>
      </c>
      <c r="BJ240" s="16" t="s">
        <v>85</v>
      </c>
      <c r="BK240" s="219">
        <f>ROUND(I240*H240,2)</f>
        <v>0</v>
      </c>
      <c r="BL240" s="16" t="s">
        <v>144</v>
      </c>
      <c r="BM240" s="218" t="s">
        <v>322</v>
      </c>
    </row>
    <row r="241" spans="1:65" s="2" customFormat="1" ht="11.25">
      <c r="A241" s="33"/>
      <c r="B241" s="34"/>
      <c r="C241" s="35"/>
      <c r="D241" s="220" t="s">
        <v>146</v>
      </c>
      <c r="E241" s="35"/>
      <c r="F241" s="221" t="s">
        <v>321</v>
      </c>
      <c r="G241" s="35"/>
      <c r="H241" s="35"/>
      <c r="I241" s="121"/>
      <c r="J241" s="35"/>
      <c r="K241" s="35"/>
      <c r="L241" s="38"/>
      <c r="M241" s="222"/>
      <c r="N241" s="223"/>
      <c r="O241" s="70"/>
      <c r="P241" s="70"/>
      <c r="Q241" s="70"/>
      <c r="R241" s="70"/>
      <c r="S241" s="70"/>
      <c r="T241" s="71"/>
      <c r="U241" s="33"/>
      <c r="V241" s="33"/>
      <c r="W241" s="33"/>
      <c r="X241" s="33"/>
      <c r="Y241" s="33"/>
      <c r="Z241" s="33"/>
      <c r="AA241" s="33"/>
      <c r="AB241" s="33"/>
      <c r="AC241" s="33"/>
      <c r="AD241" s="33"/>
      <c r="AE241" s="33"/>
      <c r="AT241" s="16" t="s">
        <v>146</v>
      </c>
      <c r="AU241" s="16" t="s">
        <v>87</v>
      </c>
    </row>
    <row r="242" spans="1:65" s="13" customFormat="1" ht="11.25">
      <c r="B242" s="225"/>
      <c r="C242" s="226"/>
      <c r="D242" s="220" t="s">
        <v>150</v>
      </c>
      <c r="E242" s="227" t="s">
        <v>1</v>
      </c>
      <c r="F242" s="228" t="s">
        <v>323</v>
      </c>
      <c r="G242" s="226"/>
      <c r="H242" s="229">
        <v>26.5</v>
      </c>
      <c r="I242" s="230"/>
      <c r="J242" s="226"/>
      <c r="K242" s="226"/>
      <c r="L242" s="231"/>
      <c r="M242" s="232"/>
      <c r="N242" s="233"/>
      <c r="O242" s="233"/>
      <c r="P242" s="233"/>
      <c r="Q242" s="233"/>
      <c r="R242" s="233"/>
      <c r="S242" s="233"/>
      <c r="T242" s="234"/>
      <c r="AT242" s="235" t="s">
        <v>150</v>
      </c>
      <c r="AU242" s="235" t="s">
        <v>87</v>
      </c>
      <c r="AV242" s="13" t="s">
        <v>87</v>
      </c>
      <c r="AW242" s="13" t="s">
        <v>34</v>
      </c>
      <c r="AX242" s="13" t="s">
        <v>85</v>
      </c>
      <c r="AY242" s="235" t="s">
        <v>137</v>
      </c>
    </row>
    <row r="243" spans="1:65" s="13" customFormat="1" ht="11.25">
      <c r="B243" s="225"/>
      <c r="C243" s="226"/>
      <c r="D243" s="220" t="s">
        <v>150</v>
      </c>
      <c r="E243" s="226"/>
      <c r="F243" s="228" t="s">
        <v>324</v>
      </c>
      <c r="G243" s="226"/>
      <c r="H243" s="229">
        <v>26.765000000000001</v>
      </c>
      <c r="I243" s="230"/>
      <c r="J243" s="226"/>
      <c r="K243" s="226"/>
      <c r="L243" s="231"/>
      <c r="M243" s="232"/>
      <c r="N243" s="233"/>
      <c r="O243" s="233"/>
      <c r="P243" s="233"/>
      <c r="Q243" s="233"/>
      <c r="R243" s="233"/>
      <c r="S243" s="233"/>
      <c r="T243" s="234"/>
      <c r="AT243" s="235" t="s">
        <v>150</v>
      </c>
      <c r="AU243" s="235" t="s">
        <v>87</v>
      </c>
      <c r="AV243" s="13" t="s">
        <v>87</v>
      </c>
      <c r="AW243" s="13" t="s">
        <v>4</v>
      </c>
      <c r="AX243" s="13" t="s">
        <v>85</v>
      </c>
      <c r="AY243" s="235" t="s">
        <v>137</v>
      </c>
    </row>
    <row r="244" spans="1:65" s="2" customFormat="1" ht="24" customHeight="1">
      <c r="A244" s="33"/>
      <c r="B244" s="34"/>
      <c r="C244" s="236" t="s">
        <v>325</v>
      </c>
      <c r="D244" s="236" t="s">
        <v>208</v>
      </c>
      <c r="E244" s="237" t="s">
        <v>326</v>
      </c>
      <c r="F244" s="238" t="s">
        <v>327</v>
      </c>
      <c r="G244" s="239" t="s">
        <v>262</v>
      </c>
      <c r="H244" s="240">
        <v>8.08</v>
      </c>
      <c r="I244" s="241"/>
      <c r="J244" s="242">
        <f>ROUND(I244*H244,2)</f>
        <v>0</v>
      </c>
      <c r="K244" s="238" t="s">
        <v>143</v>
      </c>
      <c r="L244" s="243"/>
      <c r="M244" s="244" t="s">
        <v>1</v>
      </c>
      <c r="N244" s="245" t="s">
        <v>43</v>
      </c>
      <c r="O244" s="70"/>
      <c r="P244" s="216">
        <f>O244*H244</f>
        <v>0</v>
      </c>
      <c r="Q244" s="216">
        <v>6.7000000000000004E-2</v>
      </c>
      <c r="R244" s="216">
        <f>Q244*H244</f>
        <v>0.54136000000000006</v>
      </c>
      <c r="S244" s="216">
        <v>0</v>
      </c>
      <c r="T244" s="217">
        <f>S244*H244</f>
        <v>0</v>
      </c>
      <c r="U244" s="33"/>
      <c r="V244" s="33"/>
      <c r="W244" s="33"/>
      <c r="X244" s="33"/>
      <c r="Y244" s="33"/>
      <c r="Z244" s="33"/>
      <c r="AA244" s="33"/>
      <c r="AB244" s="33"/>
      <c r="AC244" s="33"/>
      <c r="AD244" s="33"/>
      <c r="AE244" s="33"/>
      <c r="AR244" s="218" t="s">
        <v>188</v>
      </c>
      <c r="AT244" s="218" t="s">
        <v>208</v>
      </c>
      <c r="AU244" s="218" t="s">
        <v>87</v>
      </c>
      <c r="AY244" s="16" t="s">
        <v>137</v>
      </c>
      <c r="BE244" s="219">
        <f>IF(N244="základní",J244,0)</f>
        <v>0</v>
      </c>
      <c r="BF244" s="219">
        <f>IF(N244="snížená",J244,0)</f>
        <v>0</v>
      </c>
      <c r="BG244" s="219">
        <f>IF(N244="zákl. přenesená",J244,0)</f>
        <v>0</v>
      </c>
      <c r="BH244" s="219">
        <f>IF(N244="sníž. přenesená",J244,0)</f>
        <v>0</v>
      </c>
      <c r="BI244" s="219">
        <f>IF(N244="nulová",J244,0)</f>
        <v>0</v>
      </c>
      <c r="BJ244" s="16" t="s">
        <v>85</v>
      </c>
      <c r="BK244" s="219">
        <f>ROUND(I244*H244,2)</f>
        <v>0</v>
      </c>
      <c r="BL244" s="16" t="s">
        <v>144</v>
      </c>
      <c r="BM244" s="218" t="s">
        <v>328</v>
      </c>
    </row>
    <row r="245" spans="1:65" s="2" customFormat="1" ht="11.25">
      <c r="A245" s="33"/>
      <c r="B245" s="34"/>
      <c r="C245" s="35"/>
      <c r="D245" s="220" t="s">
        <v>146</v>
      </c>
      <c r="E245" s="35"/>
      <c r="F245" s="221" t="s">
        <v>327</v>
      </c>
      <c r="G245" s="35"/>
      <c r="H245" s="35"/>
      <c r="I245" s="121"/>
      <c r="J245" s="35"/>
      <c r="K245" s="35"/>
      <c r="L245" s="38"/>
      <c r="M245" s="222"/>
      <c r="N245" s="223"/>
      <c r="O245" s="70"/>
      <c r="P245" s="70"/>
      <c r="Q245" s="70"/>
      <c r="R245" s="70"/>
      <c r="S245" s="70"/>
      <c r="T245" s="71"/>
      <c r="U245" s="33"/>
      <c r="V245" s="33"/>
      <c r="W245" s="33"/>
      <c r="X245" s="33"/>
      <c r="Y245" s="33"/>
      <c r="Z245" s="33"/>
      <c r="AA245" s="33"/>
      <c r="AB245" s="33"/>
      <c r="AC245" s="33"/>
      <c r="AD245" s="33"/>
      <c r="AE245" s="33"/>
      <c r="AT245" s="16" t="s">
        <v>146</v>
      </c>
      <c r="AU245" s="16" t="s">
        <v>87</v>
      </c>
    </row>
    <row r="246" spans="1:65" s="13" customFormat="1" ht="11.25">
      <c r="B246" s="225"/>
      <c r="C246" s="226"/>
      <c r="D246" s="220" t="s">
        <v>150</v>
      </c>
      <c r="E246" s="227" t="s">
        <v>1</v>
      </c>
      <c r="F246" s="228" t="s">
        <v>188</v>
      </c>
      <c r="G246" s="226"/>
      <c r="H246" s="229">
        <v>8</v>
      </c>
      <c r="I246" s="230"/>
      <c r="J246" s="226"/>
      <c r="K246" s="226"/>
      <c r="L246" s="231"/>
      <c r="M246" s="232"/>
      <c r="N246" s="233"/>
      <c r="O246" s="233"/>
      <c r="P246" s="233"/>
      <c r="Q246" s="233"/>
      <c r="R246" s="233"/>
      <c r="S246" s="233"/>
      <c r="T246" s="234"/>
      <c r="AT246" s="235" t="s">
        <v>150</v>
      </c>
      <c r="AU246" s="235" t="s">
        <v>87</v>
      </c>
      <c r="AV246" s="13" t="s">
        <v>87</v>
      </c>
      <c r="AW246" s="13" t="s">
        <v>34</v>
      </c>
      <c r="AX246" s="13" t="s">
        <v>85</v>
      </c>
      <c r="AY246" s="235" t="s">
        <v>137</v>
      </c>
    </row>
    <row r="247" spans="1:65" s="13" customFormat="1" ht="11.25">
      <c r="B247" s="225"/>
      <c r="C247" s="226"/>
      <c r="D247" s="220" t="s">
        <v>150</v>
      </c>
      <c r="E247" s="226"/>
      <c r="F247" s="228" t="s">
        <v>312</v>
      </c>
      <c r="G247" s="226"/>
      <c r="H247" s="229">
        <v>8.08</v>
      </c>
      <c r="I247" s="230"/>
      <c r="J247" s="226"/>
      <c r="K247" s="226"/>
      <c r="L247" s="231"/>
      <c r="M247" s="232"/>
      <c r="N247" s="233"/>
      <c r="O247" s="233"/>
      <c r="P247" s="233"/>
      <c r="Q247" s="233"/>
      <c r="R247" s="233"/>
      <c r="S247" s="233"/>
      <c r="T247" s="234"/>
      <c r="AT247" s="235" t="s">
        <v>150</v>
      </c>
      <c r="AU247" s="235" t="s">
        <v>87</v>
      </c>
      <c r="AV247" s="13" t="s">
        <v>87</v>
      </c>
      <c r="AW247" s="13" t="s">
        <v>4</v>
      </c>
      <c r="AX247" s="13" t="s">
        <v>85</v>
      </c>
      <c r="AY247" s="235" t="s">
        <v>137</v>
      </c>
    </row>
    <row r="248" spans="1:65" s="2" customFormat="1" ht="16.5" customHeight="1">
      <c r="A248" s="33"/>
      <c r="B248" s="34"/>
      <c r="C248" s="236" t="s">
        <v>329</v>
      </c>
      <c r="D248" s="236" t="s">
        <v>208</v>
      </c>
      <c r="E248" s="237" t="s">
        <v>330</v>
      </c>
      <c r="F248" s="238" t="s">
        <v>331</v>
      </c>
      <c r="G248" s="239" t="s">
        <v>262</v>
      </c>
      <c r="H248" s="240">
        <v>167.155</v>
      </c>
      <c r="I248" s="241"/>
      <c r="J248" s="242">
        <f>ROUND(I248*H248,2)</f>
        <v>0</v>
      </c>
      <c r="K248" s="238" t="s">
        <v>143</v>
      </c>
      <c r="L248" s="243"/>
      <c r="M248" s="244" t="s">
        <v>1</v>
      </c>
      <c r="N248" s="245" t="s">
        <v>43</v>
      </c>
      <c r="O248" s="70"/>
      <c r="P248" s="216">
        <f>O248*H248</f>
        <v>0</v>
      </c>
      <c r="Q248" s="216">
        <v>8.1000000000000003E-2</v>
      </c>
      <c r="R248" s="216">
        <f>Q248*H248</f>
        <v>13.539555</v>
      </c>
      <c r="S248" s="216">
        <v>0</v>
      </c>
      <c r="T248" s="217">
        <f>S248*H248</f>
        <v>0</v>
      </c>
      <c r="U248" s="33"/>
      <c r="V248" s="33"/>
      <c r="W248" s="33"/>
      <c r="X248" s="33"/>
      <c r="Y248" s="33"/>
      <c r="Z248" s="33"/>
      <c r="AA248" s="33"/>
      <c r="AB248" s="33"/>
      <c r="AC248" s="33"/>
      <c r="AD248" s="33"/>
      <c r="AE248" s="33"/>
      <c r="AR248" s="218" t="s">
        <v>188</v>
      </c>
      <c r="AT248" s="218" t="s">
        <v>208</v>
      </c>
      <c r="AU248" s="218" t="s">
        <v>87</v>
      </c>
      <c r="AY248" s="16" t="s">
        <v>137</v>
      </c>
      <c r="BE248" s="219">
        <f>IF(N248="základní",J248,0)</f>
        <v>0</v>
      </c>
      <c r="BF248" s="219">
        <f>IF(N248="snížená",J248,0)</f>
        <v>0</v>
      </c>
      <c r="BG248" s="219">
        <f>IF(N248="zákl. přenesená",J248,0)</f>
        <v>0</v>
      </c>
      <c r="BH248" s="219">
        <f>IF(N248="sníž. přenesená",J248,0)</f>
        <v>0</v>
      </c>
      <c r="BI248" s="219">
        <f>IF(N248="nulová",J248,0)</f>
        <v>0</v>
      </c>
      <c r="BJ248" s="16" t="s">
        <v>85</v>
      </c>
      <c r="BK248" s="219">
        <f>ROUND(I248*H248,2)</f>
        <v>0</v>
      </c>
      <c r="BL248" s="16" t="s">
        <v>144</v>
      </c>
      <c r="BM248" s="218" t="s">
        <v>332</v>
      </c>
    </row>
    <row r="249" spans="1:65" s="2" customFormat="1" ht="11.25">
      <c r="A249" s="33"/>
      <c r="B249" s="34"/>
      <c r="C249" s="35"/>
      <c r="D249" s="220" t="s">
        <v>146</v>
      </c>
      <c r="E249" s="35"/>
      <c r="F249" s="221" t="s">
        <v>331</v>
      </c>
      <c r="G249" s="35"/>
      <c r="H249" s="35"/>
      <c r="I249" s="121"/>
      <c r="J249" s="35"/>
      <c r="K249" s="35"/>
      <c r="L249" s="38"/>
      <c r="M249" s="222"/>
      <c r="N249" s="223"/>
      <c r="O249" s="70"/>
      <c r="P249" s="70"/>
      <c r="Q249" s="70"/>
      <c r="R249" s="70"/>
      <c r="S249" s="70"/>
      <c r="T249" s="71"/>
      <c r="U249" s="33"/>
      <c r="V249" s="33"/>
      <c r="W249" s="33"/>
      <c r="X249" s="33"/>
      <c r="Y249" s="33"/>
      <c r="Z249" s="33"/>
      <c r="AA249" s="33"/>
      <c r="AB249" s="33"/>
      <c r="AC249" s="33"/>
      <c r="AD249" s="33"/>
      <c r="AE249" s="33"/>
      <c r="AT249" s="16" t="s">
        <v>146</v>
      </c>
      <c r="AU249" s="16" t="s">
        <v>87</v>
      </c>
    </row>
    <row r="250" spans="1:65" s="13" customFormat="1" ht="11.25">
      <c r="B250" s="225"/>
      <c r="C250" s="226"/>
      <c r="D250" s="220" t="s">
        <v>150</v>
      </c>
      <c r="E250" s="227" t="s">
        <v>1</v>
      </c>
      <c r="F250" s="228" t="s">
        <v>333</v>
      </c>
      <c r="G250" s="226"/>
      <c r="H250" s="229">
        <v>165.5</v>
      </c>
      <c r="I250" s="230"/>
      <c r="J250" s="226"/>
      <c r="K250" s="226"/>
      <c r="L250" s="231"/>
      <c r="M250" s="232"/>
      <c r="N250" s="233"/>
      <c r="O250" s="233"/>
      <c r="P250" s="233"/>
      <c r="Q250" s="233"/>
      <c r="R250" s="233"/>
      <c r="S250" s="233"/>
      <c r="T250" s="234"/>
      <c r="AT250" s="235" t="s">
        <v>150</v>
      </c>
      <c r="AU250" s="235" t="s">
        <v>87</v>
      </c>
      <c r="AV250" s="13" t="s">
        <v>87</v>
      </c>
      <c r="AW250" s="13" t="s">
        <v>34</v>
      </c>
      <c r="AX250" s="13" t="s">
        <v>85</v>
      </c>
      <c r="AY250" s="235" t="s">
        <v>137</v>
      </c>
    </row>
    <row r="251" spans="1:65" s="13" customFormat="1" ht="11.25">
      <c r="B251" s="225"/>
      <c r="C251" s="226"/>
      <c r="D251" s="220" t="s">
        <v>150</v>
      </c>
      <c r="E251" s="226"/>
      <c r="F251" s="228" t="s">
        <v>334</v>
      </c>
      <c r="G251" s="226"/>
      <c r="H251" s="229">
        <v>167.155</v>
      </c>
      <c r="I251" s="230"/>
      <c r="J251" s="226"/>
      <c r="K251" s="226"/>
      <c r="L251" s="231"/>
      <c r="M251" s="232"/>
      <c r="N251" s="233"/>
      <c r="O251" s="233"/>
      <c r="P251" s="233"/>
      <c r="Q251" s="233"/>
      <c r="R251" s="233"/>
      <c r="S251" s="233"/>
      <c r="T251" s="234"/>
      <c r="AT251" s="235" t="s">
        <v>150</v>
      </c>
      <c r="AU251" s="235" t="s">
        <v>87</v>
      </c>
      <c r="AV251" s="13" t="s">
        <v>87</v>
      </c>
      <c r="AW251" s="13" t="s">
        <v>4</v>
      </c>
      <c r="AX251" s="13" t="s">
        <v>85</v>
      </c>
      <c r="AY251" s="235" t="s">
        <v>137</v>
      </c>
    </row>
    <row r="252" spans="1:65" s="2" customFormat="1" ht="24" customHeight="1">
      <c r="A252" s="33"/>
      <c r="B252" s="34"/>
      <c r="C252" s="207" t="s">
        <v>335</v>
      </c>
      <c r="D252" s="207" t="s">
        <v>139</v>
      </c>
      <c r="E252" s="208" t="s">
        <v>336</v>
      </c>
      <c r="F252" s="209" t="s">
        <v>337</v>
      </c>
      <c r="G252" s="210" t="s">
        <v>262</v>
      </c>
      <c r="H252" s="211">
        <v>125</v>
      </c>
      <c r="I252" s="212"/>
      <c r="J252" s="213">
        <f>ROUND(I252*H252,2)</f>
        <v>0</v>
      </c>
      <c r="K252" s="209" t="s">
        <v>143</v>
      </c>
      <c r="L252" s="38"/>
      <c r="M252" s="214" t="s">
        <v>1</v>
      </c>
      <c r="N252" s="215" t="s">
        <v>43</v>
      </c>
      <c r="O252" s="70"/>
      <c r="P252" s="216">
        <f>O252*H252</f>
        <v>0</v>
      </c>
      <c r="Q252" s="216">
        <v>0.1295</v>
      </c>
      <c r="R252" s="216">
        <f>Q252*H252</f>
        <v>16.1875</v>
      </c>
      <c r="S252" s="216">
        <v>0</v>
      </c>
      <c r="T252" s="217">
        <f>S252*H252</f>
        <v>0</v>
      </c>
      <c r="U252" s="33"/>
      <c r="V252" s="33"/>
      <c r="W252" s="33"/>
      <c r="X252" s="33"/>
      <c r="Y252" s="33"/>
      <c r="Z252" s="33"/>
      <c r="AA252" s="33"/>
      <c r="AB252" s="33"/>
      <c r="AC252" s="33"/>
      <c r="AD252" s="33"/>
      <c r="AE252" s="33"/>
      <c r="AR252" s="218" t="s">
        <v>144</v>
      </c>
      <c r="AT252" s="218" t="s">
        <v>139</v>
      </c>
      <c r="AU252" s="218" t="s">
        <v>87</v>
      </c>
      <c r="AY252" s="16" t="s">
        <v>137</v>
      </c>
      <c r="BE252" s="219">
        <f>IF(N252="základní",J252,0)</f>
        <v>0</v>
      </c>
      <c r="BF252" s="219">
        <f>IF(N252="snížená",J252,0)</f>
        <v>0</v>
      </c>
      <c r="BG252" s="219">
        <f>IF(N252="zákl. přenesená",J252,0)</f>
        <v>0</v>
      </c>
      <c r="BH252" s="219">
        <f>IF(N252="sníž. přenesená",J252,0)</f>
        <v>0</v>
      </c>
      <c r="BI252" s="219">
        <f>IF(N252="nulová",J252,0)</f>
        <v>0</v>
      </c>
      <c r="BJ252" s="16" t="s">
        <v>85</v>
      </c>
      <c r="BK252" s="219">
        <f>ROUND(I252*H252,2)</f>
        <v>0</v>
      </c>
      <c r="BL252" s="16" t="s">
        <v>144</v>
      </c>
      <c r="BM252" s="218" t="s">
        <v>338</v>
      </c>
    </row>
    <row r="253" spans="1:65" s="2" customFormat="1" ht="29.25">
      <c r="A253" s="33"/>
      <c r="B253" s="34"/>
      <c r="C253" s="35"/>
      <c r="D253" s="220" t="s">
        <v>146</v>
      </c>
      <c r="E253" s="35"/>
      <c r="F253" s="221" t="s">
        <v>339</v>
      </c>
      <c r="G253" s="35"/>
      <c r="H253" s="35"/>
      <c r="I253" s="121"/>
      <c r="J253" s="35"/>
      <c r="K253" s="35"/>
      <c r="L253" s="38"/>
      <c r="M253" s="222"/>
      <c r="N253" s="223"/>
      <c r="O253" s="70"/>
      <c r="P253" s="70"/>
      <c r="Q253" s="70"/>
      <c r="R253" s="70"/>
      <c r="S253" s="70"/>
      <c r="T253" s="71"/>
      <c r="U253" s="33"/>
      <c r="V253" s="33"/>
      <c r="W253" s="33"/>
      <c r="X253" s="33"/>
      <c r="Y253" s="33"/>
      <c r="Z253" s="33"/>
      <c r="AA253" s="33"/>
      <c r="AB253" s="33"/>
      <c r="AC253" s="33"/>
      <c r="AD253" s="33"/>
      <c r="AE253" s="33"/>
      <c r="AT253" s="16" t="s">
        <v>146</v>
      </c>
      <c r="AU253" s="16" t="s">
        <v>87</v>
      </c>
    </row>
    <row r="254" spans="1:65" s="2" customFormat="1" ht="97.5">
      <c r="A254" s="33"/>
      <c r="B254" s="34"/>
      <c r="C254" s="35"/>
      <c r="D254" s="220" t="s">
        <v>148</v>
      </c>
      <c r="E254" s="35"/>
      <c r="F254" s="224" t="s">
        <v>340</v>
      </c>
      <c r="G254" s="35"/>
      <c r="H254" s="35"/>
      <c r="I254" s="121"/>
      <c r="J254" s="35"/>
      <c r="K254" s="35"/>
      <c r="L254" s="38"/>
      <c r="M254" s="222"/>
      <c r="N254" s="223"/>
      <c r="O254" s="70"/>
      <c r="P254" s="70"/>
      <c r="Q254" s="70"/>
      <c r="R254" s="70"/>
      <c r="S254" s="70"/>
      <c r="T254" s="71"/>
      <c r="U254" s="33"/>
      <c r="V254" s="33"/>
      <c r="W254" s="33"/>
      <c r="X254" s="33"/>
      <c r="Y254" s="33"/>
      <c r="Z254" s="33"/>
      <c r="AA254" s="33"/>
      <c r="AB254" s="33"/>
      <c r="AC254" s="33"/>
      <c r="AD254" s="33"/>
      <c r="AE254" s="33"/>
      <c r="AT254" s="16" t="s">
        <v>148</v>
      </c>
      <c r="AU254" s="16" t="s">
        <v>87</v>
      </c>
    </row>
    <row r="255" spans="1:65" s="13" customFormat="1" ht="11.25">
      <c r="B255" s="225"/>
      <c r="C255" s="226"/>
      <c r="D255" s="220" t="s">
        <v>150</v>
      </c>
      <c r="E255" s="227" t="s">
        <v>1</v>
      </c>
      <c r="F255" s="228" t="s">
        <v>341</v>
      </c>
      <c r="G255" s="226"/>
      <c r="H255" s="229">
        <v>125</v>
      </c>
      <c r="I255" s="230"/>
      <c r="J255" s="226"/>
      <c r="K255" s="226"/>
      <c r="L255" s="231"/>
      <c r="M255" s="232"/>
      <c r="N255" s="233"/>
      <c r="O255" s="233"/>
      <c r="P255" s="233"/>
      <c r="Q255" s="233"/>
      <c r="R255" s="233"/>
      <c r="S255" s="233"/>
      <c r="T255" s="234"/>
      <c r="AT255" s="235" t="s">
        <v>150</v>
      </c>
      <c r="AU255" s="235" t="s">
        <v>87</v>
      </c>
      <c r="AV255" s="13" t="s">
        <v>87</v>
      </c>
      <c r="AW255" s="13" t="s">
        <v>34</v>
      </c>
      <c r="AX255" s="13" t="s">
        <v>85</v>
      </c>
      <c r="AY255" s="235" t="s">
        <v>137</v>
      </c>
    </row>
    <row r="256" spans="1:65" s="2" customFormat="1" ht="16.5" customHeight="1">
      <c r="A256" s="33"/>
      <c r="B256" s="34"/>
      <c r="C256" s="236" t="s">
        <v>342</v>
      </c>
      <c r="D256" s="236" t="s">
        <v>208</v>
      </c>
      <c r="E256" s="237" t="s">
        <v>343</v>
      </c>
      <c r="F256" s="238" t="s">
        <v>344</v>
      </c>
      <c r="G256" s="239" t="s">
        <v>262</v>
      </c>
      <c r="H256" s="240">
        <v>126.25</v>
      </c>
      <c r="I256" s="241"/>
      <c r="J256" s="242">
        <f>ROUND(I256*H256,2)</f>
        <v>0</v>
      </c>
      <c r="K256" s="238" t="s">
        <v>143</v>
      </c>
      <c r="L256" s="243"/>
      <c r="M256" s="244" t="s">
        <v>1</v>
      </c>
      <c r="N256" s="245" t="s">
        <v>43</v>
      </c>
      <c r="O256" s="70"/>
      <c r="P256" s="216">
        <f>O256*H256</f>
        <v>0</v>
      </c>
      <c r="Q256" s="216">
        <v>4.4999999999999998E-2</v>
      </c>
      <c r="R256" s="216">
        <f>Q256*H256</f>
        <v>5.6812499999999995</v>
      </c>
      <c r="S256" s="216">
        <v>0</v>
      </c>
      <c r="T256" s="217">
        <f>S256*H256</f>
        <v>0</v>
      </c>
      <c r="U256" s="33"/>
      <c r="V256" s="33"/>
      <c r="W256" s="33"/>
      <c r="X256" s="33"/>
      <c r="Y256" s="33"/>
      <c r="Z256" s="33"/>
      <c r="AA256" s="33"/>
      <c r="AB256" s="33"/>
      <c r="AC256" s="33"/>
      <c r="AD256" s="33"/>
      <c r="AE256" s="33"/>
      <c r="AR256" s="218" t="s">
        <v>188</v>
      </c>
      <c r="AT256" s="218" t="s">
        <v>208</v>
      </c>
      <c r="AU256" s="218" t="s">
        <v>87</v>
      </c>
      <c r="AY256" s="16" t="s">
        <v>137</v>
      </c>
      <c r="BE256" s="219">
        <f>IF(N256="základní",J256,0)</f>
        <v>0</v>
      </c>
      <c r="BF256" s="219">
        <f>IF(N256="snížená",J256,0)</f>
        <v>0</v>
      </c>
      <c r="BG256" s="219">
        <f>IF(N256="zákl. přenesená",J256,0)</f>
        <v>0</v>
      </c>
      <c r="BH256" s="219">
        <f>IF(N256="sníž. přenesená",J256,0)</f>
        <v>0</v>
      </c>
      <c r="BI256" s="219">
        <f>IF(N256="nulová",J256,0)</f>
        <v>0</v>
      </c>
      <c r="BJ256" s="16" t="s">
        <v>85</v>
      </c>
      <c r="BK256" s="219">
        <f>ROUND(I256*H256,2)</f>
        <v>0</v>
      </c>
      <c r="BL256" s="16" t="s">
        <v>144</v>
      </c>
      <c r="BM256" s="218" t="s">
        <v>345</v>
      </c>
    </row>
    <row r="257" spans="1:65" s="2" customFormat="1" ht="11.25">
      <c r="A257" s="33"/>
      <c r="B257" s="34"/>
      <c r="C257" s="35"/>
      <c r="D257" s="220" t="s">
        <v>146</v>
      </c>
      <c r="E257" s="35"/>
      <c r="F257" s="221" t="s">
        <v>344</v>
      </c>
      <c r="G257" s="35"/>
      <c r="H257" s="35"/>
      <c r="I257" s="121"/>
      <c r="J257" s="35"/>
      <c r="K257" s="35"/>
      <c r="L257" s="38"/>
      <c r="M257" s="222"/>
      <c r="N257" s="223"/>
      <c r="O257" s="70"/>
      <c r="P257" s="70"/>
      <c r="Q257" s="70"/>
      <c r="R257" s="70"/>
      <c r="S257" s="70"/>
      <c r="T257" s="71"/>
      <c r="U257" s="33"/>
      <c r="V257" s="33"/>
      <c r="W257" s="33"/>
      <c r="X257" s="33"/>
      <c r="Y257" s="33"/>
      <c r="Z257" s="33"/>
      <c r="AA257" s="33"/>
      <c r="AB257" s="33"/>
      <c r="AC257" s="33"/>
      <c r="AD257" s="33"/>
      <c r="AE257" s="33"/>
      <c r="AT257" s="16" t="s">
        <v>146</v>
      </c>
      <c r="AU257" s="16" t="s">
        <v>87</v>
      </c>
    </row>
    <row r="258" spans="1:65" s="13" customFormat="1" ht="11.25">
      <c r="B258" s="225"/>
      <c r="C258" s="226"/>
      <c r="D258" s="220" t="s">
        <v>150</v>
      </c>
      <c r="E258" s="227" t="s">
        <v>1</v>
      </c>
      <c r="F258" s="228" t="s">
        <v>341</v>
      </c>
      <c r="G258" s="226"/>
      <c r="H258" s="229">
        <v>125</v>
      </c>
      <c r="I258" s="230"/>
      <c r="J258" s="226"/>
      <c r="K258" s="226"/>
      <c r="L258" s="231"/>
      <c r="M258" s="232"/>
      <c r="N258" s="233"/>
      <c r="O258" s="233"/>
      <c r="P258" s="233"/>
      <c r="Q258" s="233"/>
      <c r="R258" s="233"/>
      <c r="S258" s="233"/>
      <c r="T258" s="234"/>
      <c r="AT258" s="235" t="s">
        <v>150</v>
      </c>
      <c r="AU258" s="235" t="s">
        <v>87</v>
      </c>
      <c r="AV258" s="13" t="s">
        <v>87</v>
      </c>
      <c r="AW258" s="13" t="s">
        <v>34</v>
      </c>
      <c r="AX258" s="13" t="s">
        <v>85</v>
      </c>
      <c r="AY258" s="235" t="s">
        <v>137</v>
      </c>
    </row>
    <row r="259" spans="1:65" s="13" customFormat="1" ht="11.25">
      <c r="B259" s="225"/>
      <c r="C259" s="226"/>
      <c r="D259" s="220" t="s">
        <v>150</v>
      </c>
      <c r="E259" s="226"/>
      <c r="F259" s="228" t="s">
        <v>346</v>
      </c>
      <c r="G259" s="226"/>
      <c r="H259" s="229">
        <v>126.25</v>
      </c>
      <c r="I259" s="230"/>
      <c r="J259" s="226"/>
      <c r="K259" s="226"/>
      <c r="L259" s="231"/>
      <c r="M259" s="232"/>
      <c r="N259" s="233"/>
      <c r="O259" s="233"/>
      <c r="P259" s="233"/>
      <c r="Q259" s="233"/>
      <c r="R259" s="233"/>
      <c r="S259" s="233"/>
      <c r="T259" s="234"/>
      <c r="AT259" s="235" t="s">
        <v>150</v>
      </c>
      <c r="AU259" s="235" t="s">
        <v>87</v>
      </c>
      <c r="AV259" s="13" t="s">
        <v>87</v>
      </c>
      <c r="AW259" s="13" t="s">
        <v>4</v>
      </c>
      <c r="AX259" s="13" t="s">
        <v>85</v>
      </c>
      <c r="AY259" s="235" t="s">
        <v>137</v>
      </c>
    </row>
    <row r="260" spans="1:65" s="2" customFormat="1" ht="24" customHeight="1">
      <c r="A260" s="33"/>
      <c r="B260" s="34"/>
      <c r="C260" s="207" t="s">
        <v>347</v>
      </c>
      <c r="D260" s="207" t="s">
        <v>139</v>
      </c>
      <c r="E260" s="208" t="s">
        <v>348</v>
      </c>
      <c r="F260" s="209" t="s">
        <v>349</v>
      </c>
      <c r="G260" s="210" t="s">
        <v>262</v>
      </c>
      <c r="H260" s="211">
        <v>19</v>
      </c>
      <c r="I260" s="212"/>
      <c r="J260" s="213">
        <f>ROUND(I260*H260,2)</f>
        <v>0</v>
      </c>
      <c r="K260" s="209" t="s">
        <v>143</v>
      </c>
      <c r="L260" s="38"/>
      <c r="M260" s="214" t="s">
        <v>1</v>
      </c>
      <c r="N260" s="215" t="s">
        <v>43</v>
      </c>
      <c r="O260" s="70"/>
      <c r="P260" s="216">
        <f>O260*H260</f>
        <v>0</v>
      </c>
      <c r="Q260" s="216">
        <v>0.17488999999999999</v>
      </c>
      <c r="R260" s="216">
        <f>Q260*H260</f>
        <v>3.3229099999999998</v>
      </c>
      <c r="S260" s="216">
        <v>0</v>
      </c>
      <c r="T260" s="217">
        <f>S260*H260</f>
        <v>0</v>
      </c>
      <c r="U260" s="33"/>
      <c r="V260" s="33"/>
      <c r="W260" s="33"/>
      <c r="X260" s="33"/>
      <c r="Y260" s="33"/>
      <c r="Z260" s="33"/>
      <c r="AA260" s="33"/>
      <c r="AB260" s="33"/>
      <c r="AC260" s="33"/>
      <c r="AD260" s="33"/>
      <c r="AE260" s="33"/>
      <c r="AR260" s="218" t="s">
        <v>144</v>
      </c>
      <c r="AT260" s="218" t="s">
        <v>139</v>
      </c>
      <c r="AU260" s="218" t="s">
        <v>87</v>
      </c>
      <c r="AY260" s="16" t="s">
        <v>137</v>
      </c>
      <c r="BE260" s="219">
        <f>IF(N260="základní",J260,0)</f>
        <v>0</v>
      </c>
      <c r="BF260" s="219">
        <f>IF(N260="snížená",J260,0)</f>
        <v>0</v>
      </c>
      <c r="BG260" s="219">
        <f>IF(N260="zákl. přenesená",J260,0)</f>
        <v>0</v>
      </c>
      <c r="BH260" s="219">
        <f>IF(N260="sníž. přenesená",J260,0)</f>
        <v>0</v>
      </c>
      <c r="BI260" s="219">
        <f>IF(N260="nulová",J260,0)</f>
        <v>0</v>
      </c>
      <c r="BJ260" s="16" t="s">
        <v>85</v>
      </c>
      <c r="BK260" s="219">
        <f>ROUND(I260*H260,2)</f>
        <v>0</v>
      </c>
      <c r="BL260" s="16" t="s">
        <v>144</v>
      </c>
      <c r="BM260" s="218" t="s">
        <v>350</v>
      </c>
    </row>
    <row r="261" spans="1:65" s="2" customFormat="1" ht="19.5">
      <c r="A261" s="33"/>
      <c r="B261" s="34"/>
      <c r="C261" s="35"/>
      <c r="D261" s="220" t="s">
        <v>146</v>
      </c>
      <c r="E261" s="35"/>
      <c r="F261" s="221" t="s">
        <v>351</v>
      </c>
      <c r="G261" s="35"/>
      <c r="H261" s="35"/>
      <c r="I261" s="121"/>
      <c r="J261" s="35"/>
      <c r="K261" s="35"/>
      <c r="L261" s="38"/>
      <c r="M261" s="222"/>
      <c r="N261" s="223"/>
      <c r="O261" s="70"/>
      <c r="P261" s="70"/>
      <c r="Q261" s="70"/>
      <c r="R261" s="70"/>
      <c r="S261" s="70"/>
      <c r="T261" s="71"/>
      <c r="U261" s="33"/>
      <c r="V261" s="33"/>
      <c r="W261" s="33"/>
      <c r="X261" s="33"/>
      <c r="Y261" s="33"/>
      <c r="Z261" s="33"/>
      <c r="AA261" s="33"/>
      <c r="AB261" s="33"/>
      <c r="AC261" s="33"/>
      <c r="AD261" s="33"/>
      <c r="AE261" s="33"/>
      <c r="AT261" s="16" t="s">
        <v>146</v>
      </c>
      <c r="AU261" s="16" t="s">
        <v>87</v>
      </c>
    </row>
    <row r="262" spans="1:65" s="2" customFormat="1" ht="39">
      <c r="A262" s="33"/>
      <c r="B262" s="34"/>
      <c r="C262" s="35"/>
      <c r="D262" s="220" t="s">
        <v>148</v>
      </c>
      <c r="E262" s="35"/>
      <c r="F262" s="224" t="s">
        <v>352</v>
      </c>
      <c r="G262" s="35"/>
      <c r="H262" s="35"/>
      <c r="I262" s="121"/>
      <c r="J262" s="35"/>
      <c r="K262" s="35"/>
      <c r="L262" s="38"/>
      <c r="M262" s="222"/>
      <c r="N262" s="223"/>
      <c r="O262" s="70"/>
      <c r="P262" s="70"/>
      <c r="Q262" s="70"/>
      <c r="R262" s="70"/>
      <c r="S262" s="70"/>
      <c r="T262" s="71"/>
      <c r="U262" s="33"/>
      <c r="V262" s="33"/>
      <c r="W262" s="33"/>
      <c r="X262" s="33"/>
      <c r="Y262" s="33"/>
      <c r="Z262" s="33"/>
      <c r="AA262" s="33"/>
      <c r="AB262" s="33"/>
      <c r="AC262" s="33"/>
      <c r="AD262" s="33"/>
      <c r="AE262" s="33"/>
      <c r="AT262" s="16" t="s">
        <v>148</v>
      </c>
      <c r="AU262" s="16" t="s">
        <v>87</v>
      </c>
    </row>
    <row r="263" spans="1:65" s="13" customFormat="1" ht="11.25">
      <c r="B263" s="225"/>
      <c r="C263" s="226"/>
      <c r="D263" s="220" t="s">
        <v>150</v>
      </c>
      <c r="E263" s="227" t="s">
        <v>1</v>
      </c>
      <c r="F263" s="228" t="s">
        <v>353</v>
      </c>
      <c r="G263" s="226"/>
      <c r="H263" s="229">
        <v>19</v>
      </c>
      <c r="I263" s="230"/>
      <c r="J263" s="226"/>
      <c r="K263" s="226"/>
      <c r="L263" s="231"/>
      <c r="M263" s="232"/>
      <c r="N263" s="233"/>
      <c r="O263" s="233"/>
      <c r="P263" s="233"/>
      <c r="Q263" s="233"/>
      <c r="R263" s="233"/>
      <c r="S263" s="233"/>
      <c r="T263" s="234"/>
      <c r="AT263" s="235" t="s">
        <v>150</v>
      </c>
      <c r="AU263" s="235" t="s">
        <v>87</v>
      </c>
      <c r="AV263" s="13" t="s">
        <v>87</v>
      </c>
      <c r="AW263" s="13" t="s">
        <v>34</v>
      </c>
      <c r="AX263" s="13" t="s">
        <v>85</v>
      </c>
      <c r="AY263" s="235" t="s">
        <v>137</v>
      </c>
    </row>
    <row r="264" spans="1:65" s="2" customFormat="1" ht="16.5" customHeight="1">
      <c r="A264" s="33"/>
      <c r="B264" s="34"/>
      <c r="C264" s="236" t="s">
        <v>354</v>
      </c>
      <c r="D264" s="236" t="s">
        <v>208</v>
      </c>
      <c r="E264" s="237" t="s">
        <v>355</v>
      </c>
      <c r="F264" s="238" t="s">
        <v>356</v>
      </c>
      <c r="G264" s="239" t="s">
        <v>262</v>
      </c>
      <c r="H264" s="240">
        <v>4.04</v>
      </c>
      <c r="I264" s="241"/>
      <c r="J264" s="242">
        <f>ROUND(I264*H264,2)</f>
        <v>0</v>
      </c>
      <c r="K264" s="238" t="s">
        <v>143</v>
      </c>
      <c r="L264" s="243"/>
      <c r="M264" s="244" t="s">
        <v>1</v>
      </c>
      <c r="N264" s="245" t="s">
        <v>43</v>
      </c>
      <c r="O264" s="70"/>
      <c r="P264" s="216">
        <f>O264*H264</f>
        <v>0</v>
      </c>
      <c r="Q264" s="216">
        <v>0.15</v>
      </c>
      <c r="R264" s="216">
        <f>Q264*H264</f>
        <v>0.60599999999999998</v>
      </c>
      <c r="S264" s="216">
        <v>0</v>
      </c>
      <c r="T264" s="217">
        <f>S264*H264</f>
        <v>0</v>
      </c>
      <c r="U264" s="33"/>
      <c r="V264" s="33"/>
      <c r="W264" s="33"/>
      <c r="X264" s="33"/>
      <c r="Y264" s="33"/>
      <c r="Z264" s="33"/>
      <c r="AA264" s="33"/>
      <c r="AB264" s="33"/>
      <c r="AC264" s="33"/>
      <c r="AD264" s="33"/>
      <c r="AE264" s="33"/>
      <c r="AR264" s="218" t="s">
        <v>188</v>
      </c>
      <c r="AT264" s="218" t="s">
        <v>208</v>
      </c>
      <c r="AU264" s="218" t="s">
        <v>87</v>
      </c>
      <c r="AY264" s="16" t="s">
        <v>137</v>
      </c>
      <c r="BE264" s="219">
        <f>IF(N264="základní",J264,0)</f>
        <v>0</v>
      </c>
      <c r="BF264" s="219">
        <f>IF(N264="snížená",J264,0)</f>
        <v>0</v>
      </c>
      <c r="BG264" s="219">
        <f>IF(N264="zákl. přenesená",J264,0)</f>
        <v>0</v>
      </c>
      <c r="BH264" s="219">
        <f>IF(N264="sníž. přenesená",J264,0)</f>
        <v>0</v>
      </c>
      <c r="BI264" s="219">
        <f>IF(N264="nulová",J264,0)</f>
        <v>0</v>
      </c>
      <c r="BJ264" s="16" t="s">
        <v>85</v>
      </c>
      <c r="BK264" s="219">
        <f>ROUND(I264*H264,2)</f>
        <v>0</v>
      </c>
      <c r="BL264" s="16" t="s">
        <v>144</v>
      </c>
      <c r="BM264" s="218" t="s">
        <v>357</v>
      </c>
    </row>
    <row r="265" spans="1:65" s="2" customFormat="1" ht="11.25">
      <c r="A265" s="33"/>
      <c r="B265" s="34"/>
      <c r="C265" s="35"/>
      <c r="D265" s="220" t="s">
        <v>146</v>
      </c>
      <c r="E265" s="35"/>
      <c r="F265" s="221" t="s">
        <v>356</v>
      </c>
      <c r="G265" s="35"/>
      <c r="H265" s="35"/>
      <c r="I265" s="121"/>
      <c r="J265" s="35"/>
      <c r="K265" s="35"/>
      <c r="L265" s="38"/>
      <c r="M265" s="222"/>
      <c r="N265" s="223"/>
      <c r="O265" s="70"/>
      <c r="P265" s="70"/>
      <c r="Q265" s="70"/>
      <c r="R265" s="70"/>
      <c r="S265" s="70"/>
      <c r="T265" s="71"/>
      <c r="U265" s="33"/>
      <c r="V265" s="33"/>
      <c r="W265" s="33"/>
      <c r="X265" s="33"/>
      <c r="Y265" s="33"/>
      <c r="Z265" s="33"/>
      <c r="AA265" s="33"/>
      <c r="AB265" s="33"/>
      <c r="AC265" s="33"/>
      <c r="AD265" s="33"/>
      <c r="AE265" s="33"/>
      <c r="AT265" s="16" t="s">
        <v>146</v>
      </c>
      <c r="AU265" s="16" t="s">
        <v>87</v>
      </c>
    </row>
    <row r="266" spans="1:65" s="13" customFormat="1" ht="11.25">
      <c r="B266" s="225"/>
      <c r="C266" s="226"/>
      <c r="D266" s="220" t="s">
        <v>150</v>
      </c>
      <c r="E266" s="227" t="s">
        <v>1</v>
      </c>
      <c r="F266" s="228" t="s">
        <v>358</v>
      </c>
      <c r="G266" s="226"/>
      <c r="H266" s="229">
        <v>4</v>
      </c>
      <c r="I266" s="230"/>
      <c r="J266" s="226"/>
      <c r="K266" s="226"/>
      <c r="L266" s="231"/>
      <c r="M266" s="232"/>
      <c r="N266" s="233"/>
      <c r="O266" s="233"/>
      <c r="P266" s="233"/>
      <c r="Q266" s="233"/>
      <c r="R266" s="233"/>
      <c r="S266" s="233"/>
      <c r="T266" s="234"/>
      <c r="AT266" s="235" t="s">
        <v>150</v>
      </c>
      <c r="AU266" s="235" t="s">
        <v>87</v>
      </c>
      <c r="AV266" s="13" t="s">
        <v>87</v>
      </c>
      <c r="AW266" s="13" t="s">
        <v>34</v>
      </c>
      <c r="AX266" s="13" t="s">
        <v>85</v>
      </c>
      <c r="AY266" s="235" t="s">
        <v>137</v>
      </c>
    </row>
    <row r="267" spans="1:65" s="13" customFormat="1" ht="11.25">
      <c r="B267" s="225"/>
      <c r="C267" s="226"/>
      <c r="D267" s="220" t="s">
        <v>150</v>
      </c>
      <c r="E267" s="226"/>
      <c r="F267" s="228" t="s">
        <v>359</v>
      </c>
      <c r="G267" s="226"/>
      <c r="H267" s="229">
        <v>4.04</v>
      </c>
      <c r="I267" s="230"/>
      <c r="J267" s="226"/>
      <c r="K267" s="226"/>
      <c r="L267" s="231"/>
      <c r="M267" s="232"/>
      <c r="N267" s="233"/>
      <c r="O267" s="233"/>
      <c r="P267" s="233"/>
      <c r="Q267" s="233"/>
      <c r="R267" s="233"/>
      <c r="S267" s="233"/>
      <c r="T267" s="234"/>
      <c r="AT267" s="235" t="s">
        <v>150</v>
      </c>
      <c r="AU267" s="235" t="s">
        <v>87</v>
      </c>
      <c r="AV267" s="13" t="s">
        <v>87</v>
      </c>
      <c r="AW267" s="13" t="s">
        <v>4</v>
      </c>
      <c r="AX267" s="13" t="s">
        <v>85</v>
      </c>
      <c r="AY267" s="235" t="s">
        <v>137</v>
      </c>
    </row>
    <row r="268" spans="1:65" s="2" customFormat="1" ht="16.5" customHeight="1">
      <c r="A268" s="33"/>
      <c r="B268" s="34"/>
      <c r="C268" s="236" t="s">
        <v>360</v>
      </c>
      <c r="D268" s="236" t="s">
        <v>208</v>
      </c>
      <c r="E268" s="237" t="s">
        <v>361</v>
      </c>
      <c r="F268" s="238" t="s">
        <v>362</v>
      </c>
      <c r="G268" s="239" t="s">
        <v>262</v>
      </c>
      <c r="H268" s="240">
        <v>15.15</v>
      </c>
      <c r="I268" s="241"/>
      <c r="J268" s="242">
        <f>ROUND(I268*H268,2)</f>
        <v>0</v>
      </c>
      <c r="K268" s="238" t="s">
        <v>143</v>
      </c>
      <c r="L268" s="243"/>
      <c r="M268" s="244" t="s">
        <v>1</v>
      </c>
      <c r="N268" s="245" t="s">
        <v>43</v>
      </c>
      <c r="O268" s="70"/>
      <c r="P268" s="216">
        <f>O268*H268</f>
        <v>0</v>
      </c>
      <c r="Q268" s="216">
        <v>0.22500000000000001</v>
      </c>
      <c r="R268" s="216">
        <f>Q268*H268</f>
        <v>3.4087499999999999</v>
      </c>
      <c r="S268" s="216">
        <v>0</v>
      </c>
      <c r="T268" s="217">
        <f>S268*H268</f>
        <v>0</v>
      </c>
      <c r="U268" s="33"/>
      <c r="V268" s="33"/>
      <c r="W268" s="33"/>
      <c r="X268" s="33"/>
      <c r="Y268" s="33"/>
      <c r="Z268" s="33"/>
      <c r="AA268" s="33"/>
      <c r="AB268" s="33"/>
      <c r="AC268" s="33"/>
      <c r="AD268" s="33"/>
      <c r="AE268" s="33"/>
      <c r="AR268" s="218" t="s">
        <v>188</v>
      </c>
      <c r="AT268" s="218" t="s">
        <v>208</v>
      </c>
      <c r="AU268" s="218" t="s">
        <v>87</v>
      </c>
      <c r="AY268" s="16" t="s">
        <v>137</v>
      </c>
      <c r="BE268" s="219">
        <f>IF(N268="základní",J268,0)</f>
        <v>0</v>
      </c>
      <c r="BF268" s="219">
        <f>IF(N268="snížená",J268,0)</f>
        <v>0</v>
      </c>
      <c r="BG268" s="219">
        <f>IF(N268="zákl. přenesená",J268,0)</f>
        <v>0</v>
      </c>
      <c r="BH268" s="219">
        <f>IF(N268="sníž. přenesená",J268,0)</f>
        <v>0</v>
      </c>
      <c r="BI268" s="219">
        <f>IF(N268="nulová",J268,0)</f>
        <v>0</v>
      </c>
      <c r="BJ268" s="16" t="s">
        <v>85</v>
      </c>
      <c r="BK268" s="219">
        <f>ROUND(I268*H268,2)</f>
        <v>0</v>
      </c>
      <c r="BL268" s="16" t="s">
        <v>144</v>
      </c>
      <c r="BM268" s="218" t="s">
        <v>363</v>
      </c>
    </row>
    <row r="269" spans="1:65" s="2" customFormat="1" ht="11.25">
      <c r="A269" s="33"/>
      <c r="B269" s="34"/>
      <c r="C269" s="35"/>
      <c r="D269" s="220" t="s">
        <v>146</v>
      </c>
      <c r="E269" s="35"/>
      <c r="F269" s="221" t="s">
        <v>362</v>
      </c>
      <c r="G269" s="35"/>
      <c r="H269" s="35"/>
      <c r="I269" s="121"/>
      <c r="J269" s="35"/>
      <c r="K269" s="35"/>
      <c r="L269" s="38"/>
      <c r="M269" s="222"/>
      <c r="N269" s="223"/>
      <c r="O269" s="70"/>
      <c r="P269" s="70"/>
      <c r="Q269" s="70"/>
      <c r="R269" s="70"/>
      <c r="S269" s="70"/>
      <c r="T269" s="71"/>
      <c r="U269" s="33"/>
      <c r="V269" s="33"/>
      <c r="W269" s="33"/>
      <c r="X269" s="33"/>
      <c r="Y269" s="33"/>
      <c r="Z269" s="33"/>
      <c r="AA269" s="33"/>
      <c r="AB269" s="33"/>
      <c r="AC269" s="33"/>
      <c r="AD269" s="33"/>
      <c r="AE269" s="33"/>
      <c r="AT269" s="16" t="s">
        <v>146</v>
      </c>
      <c r="AU269" s="16" t="s">
        <v>87</v>
      </c>
    </row>
    <row r="270" spans="1:65" s="13" customFormat="1" ht="11.25">
      <c r="B270" s="225"/>
      <c r="C270" s="226"/>
      <c r="D270" s="220" t="s">
        <v>150</v>
      </c>
      <c r="E270" s="227" t="s">
        <v>1</v>
      </c>
      <c r="F270" s="228" t="s">
        <v>8</v>
      </c>
      <c r="G270" s="226"/>
      <c r="H270" s="229">
        <v>15</v>
      </c>
      <c r="I270" s="230"/>
      <c r="J270" s="226"/>
      <c r="K270" s="226"/>
      <c r="L270" s="231"/>
      <c r="M270" s="232"/>
      <c r="N270" s="233"/>
      <c r="O270" s="233"/>
      <c r="P270" s="233"/>
      <c r="Q270" s="233"/>
      <c r="R270" s="233"/>
      <c r="S270" s="233"/>
      <c r="T270" s="234"/>
      <c r="AT270" s="235" t="s">
        <v>150</v>
      </c>
      <c r="AU270" s="235" t="s">
        <v>87</v>
      </c>
      <c r="AV270" s="13" t="s">
        <v>87</v>
      </c>
      <c r="AW270" s="13" t="s">
        <v>34</v>
      </c>
      <c r="AX270" s="13" t="s">
        <v>85</v>
      </c>
      <c r="AY270" s="235" t="s">
        <v>137</v>
      </c>
    </row>
    <row r="271" spans="1:65" s="13" customFormat="1" ht="11.25">
      <c r="B271" s="225"/>
      <c r="C271" s="226"/>
      <c r="D271" s="220" t="s">
        <v>150</v>
      </c>
      <c r="E271" s="226"/>
      <c r="F271" s="228" t="s">
        <v>364</v>
      </c>
      <c r="G271" s="226"/>
      <c r="H271" s="229">
        <v>15.15</v>
      </c>
      <c r="I271" s="230"/>
      <c r="J271" s="226"/>
      <c r="K271" s="226"/>
      <c r="L271" s="231"/>
      <c r="M271" s="232"/>
      <c r="N271" s="233"/>
      <c r="O271" s="233"/>
      <c r="P271" s="233"/>
      <c r="Q271" s="233"/>
      <c r="R271" s="233"/>
      <c r="S271" s="233"/>
      <c r="T271" s="234"/>
      <c r="AT271" s="235" t="s">
        <v>150</v>
      </c>
      <c r="AU271" s="235" t="s">
        <v>87</v>
      </c>
      <c r="AV271" s="13" t="s">
        <v>87</v>
      </c>
      <c r="AW271" s="13" t="s">
        <v>4</v>
      </c>
      <c r="AX271" s="13" t="s">
        <v>85</v>
      </c>
      <c r="AY271" s="235" t="s">
        <v>137</v>
      </c>
    </row>
    <row r="272" spans="1:65" s="2" customFormat="1" ht="24" customHeight="1">
      <c r="A272" s="33"/>
      <c r="B272" s="34"/>
      <c r="C272" s="207" t="s">
        <v>365</v>
      </c>
      <c r="D272" s="207" t="s">
        <v>139</v>
      </c>
      <c r="E272" s="208" t="s">
        <v>366</v>
      </c>
      <c r="F272" s="209" t="s">
        <v>367</v>
      </c>
      <c r="G272" s="210" t="s">
        <v>262</v>
      </c>
      <c r="H272" s="211">
        <v>255</v>
      </c>
      <c r="I272" s="212"/>
      <c r="J272" s="213">
        <f>ROUND(I272*H272,2)</f>
        <v>0</v>
      </c>
      <c r="K272" s="209" t="s">
        <v>143</v>
      </c>
      <c r="L272" s="38"/>
      <c r="M272" s="214" t="s">
        <v>1</v>
      </c>
      <c r="N272" s="215" t="s">
        <v>43</v>
      </c>
      <c r="O272" s="70"/>
      <c r="P272" s="216">
        <f>O272*H272</f>
        <v>0</v>
      </c>
      <c r="Q272" s="216">
        <v>6.0999999999999997E-4</v>
      </c>
      <c r="R272" s="216">
        <f>Q272*H272</f>
        <v>0.15554999999999999</v>
      </c>
      <c r="S272" s="216">
        <v>0</v>
      </c>
      <c r="T272" s="217">
        <f>S272*H272</f>
        <v>0</v>
      </c>
      <c r="U272" s="33"/>
      <c r="V272" s="33"/>
      <c r="W272" s="33"/>
      <c r="X272" s="33"/>
      <c r="Y272" s="33"/>
      <c r="Z272" s="33"/>
      <c r="AA272" s="33"/>
      <c r="AB272" s="33"/>
      <c r="AC272" s="33"/>
      <c r="AD272" s="33"/>
      <c r="AE272" s="33"/>
      <c r="AR272" s="218" t="s">
        <v>144</v>
      </c>
      <c r="AT272" s="218" t="s">
        <v>139</v>
      </c>
      <c r="AU272" s="218" t="s">
        <v>87</v>
      </c>
      <c r="AY272" s="16" t="s">
        <v>137</v>
      </c>
      <c r="BE272" s="219">
        <f>IF(N272="základní",J272,0)</f>
        <v>0</v>
      </c>
      <c r="BF272" s="219">
        <f>IF(N272="snížená",J272,0)</f>
        <v>0</v>
      </c>
      <c r="BG272" s="219">
        <f>IF(N272="zákl. přenesená",J272,0)</f>
        <v>0</v>
      </c>
      <c r="BH272" s="219">
        <f>IF(N272="sníž. přenesená",J272,0)</f>
        <v>0</v>
      </c>
      <c r="BI272" s="219">
        <f>IF(N272="nulová",J272,0)</f>
        <v>0</v>
      </c>
      <c r="BJ272" s="16" t="s">
        <v>85</v>
      </c>
      <c r="BK272" s="219">
        <f>ROUND(I272*H272,2)</f>
        <v>0</v>
      </c>
      <c r="BL272" s="16" t="s">
        <v>144</v>
      </c>
      <c r="BM272" s="218" t="s">
        <v>368</v>
      </c>
    </row>
    <row r="273" spans="1:65" s="2" customFormat="1" ht="39">
      <c r="A273" s="33"/>
      <c r="B273" s="34"/>
      <c r="C273" s="35"/>
      <c r="D273" s="220" t="s">
        <v>146</v>
      </c>
      <c r="E273" s="35"/>
      <c r="F273" s="221" t="s">
        <v>369</v>
      </c>
      <c r="G273" s="35"/>
      <c r="H273" s="35"/>
      <c r="I273" s="121"/>
      <c r="J273" s="35"/>
      <c r="K273" s="35"/>
      <c r="L273" s="38"/>
      <c r="M273" s="222"/>
      <c r="N273" s="223"/>
      <c r="O273" s="70"/>
      <c r="P273" s="70"/>
      <c r="Q273" s="70"/>
      <c r="R273" s="70"/>
      <c r="S273" s="70"/>
      <c r="T273" s="71"/>
      <c r="U273" s="33"/>
      <c r="V273" s="33"/>
      <c r="W273" s="33"/>
      <c r="X273" s="33"/>
      <c r="Y273" s="33"/>
      <c r="Z273" s="33"/>
      <c r="AA273" s="33"/>
      <c r="AB273" s="33"/>
      <c r="AC273" s="33"/>
      <c r="AD273" s="33"/>
      <c r="AE273" s="33"/>
      <c r="AT273" s="16" t="s">
        <v>146</v>
      </c>
      <c r="AU273" s="16" t="s">
        <v>87</v>
      </c>
    </row>
    <row r="274" spans="1:65" s="2" customFormat="1" ht="29.25">
      <c r="A274" s="33"/>
      <c r="B274" s="34"/>
      <c r="C274" s="35"/>
      <c r="D274" s="220" t="s">
        <v>148</v>
      </c>
      <c r="E274" s="35"/>
      <c r="F274" s="224" t="s">
        <v>370</v>
      </c>
      <c r="G274" s="35"/>
      <c r="H274" s="35"/>
      <c r="I274" s="121"/>
      <c r="J274" s="35"/>
      <c r="K274" s="35"/>
      <c r="L274" s="38"/>
      <c r="M274" s="222"/>
      <c r="N274" s="223"/>
      <c r="O274" s="70"/>
      <c r="P274" s="70"/>
      <c r="Q274" s="70"/>
      <c r="R274" s="70"/>
      <c r="S274" s="70"/>
      <c r="T274" s="71"/>
      <c r="U274" s="33"/>
      <c r="V274" s="33"/>
      <c r="W274" s="33"/>
      <c r="X274" s="33"/>
      <c r="Y274" s="33"/>
      <c r="Z274" s="33"/>
      <c r="AA274" s="33"/>
      <c r="AB274" s="33"/>
      <c r="AC274" s="33"/>
      <c r="AD274" s="33"/>
      <c r="AE274" s="33"/>
      <c r="AT274" s="16" t="s">
        <v>148</v>
      </c>
      <c r="AU274" s="16" t="s">
        <v>87</v>
      </c>
    </row>
    <row r="275" spans="1:65" s="13" customFormat="1" ht="11.25">
      <c r="B275" s="225"/>
      <c r="C275" s="226"/>
      <c r="D275" s="220" t="s">
        <v>150</v>
      </c>
      <c r="E275" s="227" t="s">
        <v>1</v>
      </c>
      <c r="F275" s="228" t="s">
        <v>371</v>
      </c>
      <c r="G275" s="226"/>
      <c r="H275" s="229">
        <v>255</v>
      </c>
      <c r="I275" s="230"/>
      <c r="J275" s="226"/>
      <c r="K275" s="226"/>
      <c r="L275" s="231"/>
      <c r="M275" s="232"/>
      <c r="N275" s="233"/>
      <c r="O275" s="233"/>
      <c r="P275" s="233"/>
      <c r="Q275" s="233"/>
      <c r="R275" s="233"/>
      <c r="S275" s="233"/>
      <c r="T275" s="234"/>
      <c r="AT275" s="235" t="s">
        <v>150</v>
      </c>
      <c r="AU275" s="235" t="s">
        <v>87</v>
      </c>
      <c r="AV275" s="13" t="s">
        <v>87</v>
      </c>
      <c r="AW275" s="13" t="s">
        <v>34</v>
      </c>
      <c r="AX275" s="13" t="s">
        <v>85</v>
      </c>
      <c r="AY275" s="235" t="s">
        <v>137</v>
      </c>
    </row>
    <row r="276" spans="1:65" s="2" customFormat="1" ht="16.5" customHeight="1">
      <c r="A276" s="33"/>
      <c r="B276" s="34"/>
      <c r="C276" s="207" t="s">
        <v>372</v>
      </c>
      <c r="D276" s="207" t="s">
        <v>139</v>
      </c>
      <c r="E276" s="208" t="s">
        <v>373</v>
      </c>
      <c r="F276" s="209" t="s">
        <v>374</v>
      </c>
      <c r="G276" s="210" t="s">
        <v>262</v>
      </c>
      <c r="H276" s="211">
        <v>255</v>
      </c>
      <c r="I276" s="212"/>
      <c r="J276" s="213">
        <f>ROUND(I276*H276,2)</f>
        <v>0</v>
      </c>
      <c r="K276" s="209" t="s">
        <v>143</v>
      </c>
      <c r="L276" s="38"/>
      <c r="M276" s="214" t="s">
        <v>1</v>
      </c>
      <c r="N276" s="215" t="s">
        <v>43</v>
      </c>
      <c r="O276" s="70"/>
      <c r="P276" s="216">
        <f>O276*H276</f>
        <v>0</v>
      </c>
      <c r="Q276" s="216">
        <v>0</v>
      </c>
      <c r="R276" s="216">
        <f>Q276*H276</f>
        <v>0</v>
      </c>
      <c r="S276" s="216">
        <v>0</v>
      </c>
      <c r="T276" s="217">
        <f>S276*H276</f>
        <v>0</v>
      </c>
      <c r="U276" s="33"/>
      <c r="V276" s="33"/>
      <c r="W276" s="33"/>
      <c r="X276" s="33"/>
      <c r="Y276" s="33"/>
      <c r="Z276" s="33"/>
      <c r="AA276" s="33"/>
      <c r="AB276" s="33"/>
      <c r="AC276" s="33"/>
      <c r="AD276" s="33"/>
      <c r="AE276" s="33"/>
      <c r="AR276" s="218" t="s">
        <v>144</v>
      </c>
      <c r="AT276" s="218" t="s">
        <v>139</v>
      </c>
      <c r="AU276" s="218" t="s">
        <v>87</v>
      </c>
      <c r="AY276" s="16" t="s">
        <v>137</v>
      </c>
      <c r="BE276" s="219">
        <f>IF(N276="základní",J276,0)</f>
        <v>0</v>
      </c>
      <c r="BF276" s="219">
        <f>IF(N276="snížená",J276,0)</f>
        <v>0</v>
      </c>
      <c r="BG276" s="219">
        <f>IF(N276="zákl. přenesená",J276,0)</f>
        <v>0</v>
      </c>
      <c r="BH276" s="219">
        <f>IF(N276="sníž. přenesená",J276,0)</f>
        <v>0</v>
      </c>
      <c r="BI276" s="219">
        <f>IF(N276="nulová",J276,0)</f>
        <v>0</v>
      </c>
      <c r="BJ276" s="16" t="s">
        <v>85</v>
      </c>
      <c r="BK276" s="219">
        <f>ROUND(I276*H276,2)</f>
        <v>0</v>
      </c>
      <c r="BL276" s="16" t="s">
        <v>144</v>
      </c>
      <c r="BM276" s="218" t="s">
        <v>375</v>
      </c>
    </row>
    <row r="277" spans="1:65" s="2" customFormat="1" ht="19.5">
      <c r="A277" s="33"/>
      <c r="B277" s="34"/>
      <c r="C277" s="35"/>
      <c r="D277" s="220" t="s">
        <v>146</v>
      </c>
      <c r="E277" s="35"/>
      <c r="F277" s="221" t="s">
        <v>376</v>
      </c>
      <c r="G277" s="35"/>
      <c r="H277" s="35"/>
      <c r="I277" s="121"/>
      <c r="J277" s="35"/>
      <c r="K277" s="35"/>
      <c r="L277" s="38"/>
      <c r="M277" s="222"/>
      <c r="N277" s="223"/>
      <c r="O277" s="70"/>
      <c r="P277" s="70"/>
      <c r="Q277" s="70"/>
      <c r="R277" s="70"/>
      <c r="S277" s="70"/>
      <c r="T277" s="71"/>
      <c r="U277" s="33"/>
      <c r="V277" s="33"/>
      <c r="W277" s="33"/>
      <c r="X277" s="33"/>
      <c r="Y277" s="33"/>
      <c r="Z277" s="33"/>
      <c r="AA277" s="33"/>
      <c r="AB277" s="33"/>
      <c r="AC277" s="33"/>
      <c r="AD277" s="33"/>
      <c r="AE277" s="33"/>
      <c r="AT277" s="16" t="s">
        <v>146</v>
      </c>
      <c r="AU277" s="16" t="s">
        <v>87</v>
      </c>
    </row>
    <row r="278" spans="1:65" s="2" customFormat="1" ht="19.5">
      <c r="A278" s="33"/>
      <c r="B278" s="34"/>
      <c r="C278" s="35"/>
      <c r="D278" s="220" t="s">
        <v>148</v>
      </c>
      <c r="E278" s="35"/>
      <c r="F278" s="224" t="s">
        <v>377</v>
      </c>
      <c r="G278" s="35"/>
      <c r="H278" s="35"/>
      <c r="I278" s="121"/>
      <c r="J278" s="35"/>
      <c r="K278" s="35"/>
      <c r="L278" s="38"/>
      <c r="M278" s="222"/>
      <c r="N278" s="223"/>
      <c r="O278" s="70"/>
      <c r="P278" s="70"/>
      <c r="Q278" s="70"/>
      <c r="R278" s="70"/>
      <c r="S278" s="70"/>
      <c r="T278" s="71"/>
      <c r="U278" s="33"/>
      <c r="V278" s="33"/>
      <c r="W278" s="33"/>
      <c r="X278" s="33"/>
      <c r="Y278" s="33"/>
      <c r="Z278" s="33"/>
      <c r="AA278" s="33"/>
      <c r="AB278" s="33"/>
      <c r="AC278" s="33"/>
      <c r="AD278" s="33"/>
      <c r="AE278" s="33"/>
      <c r="AT278" s="16" t="s">
        <v>148</v>
      </c>
      <c r="AU278" s="16" t="s">
        <v>87</v>
      </c>
    </row>
    <row r="279" spans="1:65" s="13" customFormat="1" ht="11.25">
      <c r="B279" s="225"/>
      <c r="C279" s="226"/>
      <c r="D279" s="220" t="s">
        <v>150</v>
      </c>
      <c r="E279" s="227" t="s">
        <v>1</v>
      </c>
      <c r="F279" s="228" t="s">
        <v>371</v>
      </c>
      <c r="G279" s="226"/>
      <c r="H279" s="229">
        <v>255</v>
      </c>
      <c r="I279" s="230"/>
      <c r="J279" s="226"/>
      <c r="K279" s="226"/>
      <c r="L279" s="231"/>
      <c r="M279" s="232"/>
      <c r="N279" s="233"/>
      <c r="O279" s="233"/>
      <c r="P279" s="233"/>
      <c r="Q279" s="233"/>
      <c r="R279" s="233"/>
      <c r="S279" s="233"/>
      <c r="T279" s="234"/>
      <c r="AT279" s="235" t="s">
        <v>150</v>
      </c>
      <c r="AU279" s="235" t="s">
        <v>87</v>
      </c>
      <c r="AV279" s="13" t="s">
        <v>87</v>
      </c>
      <c r="AW279" s="13" t="s">
        <v>34</v>
      </c>
      <c r="AX279" s="13" t="s">
        <v>85</v>
      </c>
      <c r="AY279" s="235" t="s">
        <v>137</v>
      </c>
    </row>
    <row r="280" spans="1:65" s="2" customFormat="1" ht="24" customHeight="1">
      <c r="A280" s="33"/>
      <c r="B280" s="34"/>
      <c r="C280" s="207" t="s">
        <v>378</v>
      </c>
      <c r="D280" s="207" t="s">
        <v>139</v>
      </c>
      <c r="E280" s="208" t="s">
        <v>379</v>
      </c>
      <c r="F280" s="209" t="s">
        <v>380</v>
      </c>
      <c r="G280" s="210" t="s">
        <v>142</v>
      </c>
      <c r="H280" s="211">
        <v>29.28</v>
      </c>
      <c r="I280" s="212"/>
      <c r="J280" s="213">
        <f>ROUND(I280*H280,2)</f>
        <v>0</v>
      </c>
      <c r="K280" s="209" t="s">
        <v>143</v>
      </c>
      <c r="L280" s="38"/>
      <c r="M280" s="214" t="s">
        <v>1</v>
      </c>
      <c r="N280" s="215" t="s">
        <v>43</v>
      </c>
      <c r="O280" s="70"/>
      <c r="P280" s="216">
        <f>O280*H280</f>
        <v>0</v>
      </c>
      <c r="Q280" s="216">
        <v>0</v>
      </c>
      <c r="R280" s="216">
        <f>Q280*H280</f>
        <v>0</v>
      </c>
      <c r="S280" s="216">
        <v>0</v>
      </c>
      <c r="T280" s="217">
        <f>S280*H280</f>
        <v>0</v>
      </c>
      <c r="U280" s="33"/>
      <c r="V280" s="33"/>
      <c r="W280" s="33"/>
      <c r="X280" s="33"/>
      <c r="Y280" s="33"/>
      <c r="Z280" s="33"/>
      <c r="AA280" s="33"/>
      <c r="AB280" s="33"/>
      <c r="AC280" s="33"/>
      <c r="AD280" s="33"/>
      <c r="AE280" s="33"/>
      <c r="AR280" s="218" t="s">
        <v>144</v>
      </c>
      <c r="AT280" s="218" t="s">
        <v>139</v>
      </c>
      <c r="AU280" s="218" t="s">
        <v>87</v>
      </c>
      <c r="AY280" s="16" t="s">
        <v>137</v>
      </c>
      <c r="BE280" s="219">
        <f>IF(N280="základní",J280,0)</f>
        <v>0</v>
      </c>
      <c r="BF280" s="219">
        <f>IF(N280="snížená",J280,0)</f>
        <v>0</v>
      </c>
      <c r="BG280" s="219">
        <f>IF(N280="zákl. přenesená",J280,0)</f>
        <v>0</v>
      </c>
      <c r="BH280" s="219">
        <f>IF(N280="sníž. přenesená",J280,0)</f>
        <v>0</v>
      </c>
      <c r="BI280" s="219">
        <f>IF(N280="nulová",J280,0)</f>
        <v>0</v>
      </c>
      <c r="BJ280" s="16" t="s">
        <v>85</v>
      </c>
      <c r="BK280" s="219">
        <f>ROUND(I280*H280,2)</f>
        <v>0</v>
      </c>
      <c r="BL280" s="16" t="s">
        <v>144</v>
      </c>
      <c r="BM280" s="218" t="s">
        <v>381</v>
      </c>
    </row>
    <row r="281" spans="1:65" s="2" customFormat="1" ht="48.75">
      <c r="A281" s="33"/>
      <c r="B281" s="34"/>
      <c r="C281" s="35"/>
      <c r="D281" s="220" t="s">
        <v>146</v>
      </c>
      <c r="E281" s="35"/>
      <c r="F281" s="221" t="s">
        <v>382</v>
      </c>
      <c r="G281" s="35"/>
      <c r="H281" s="35"/>
      <c r="I281" s="121"/>
      <c r="J281" s="35"/>
      <c r="K281" s="35"/>
      <c r="L281" s="38"/>
      <c r="M281" s="222"/>
      <c r="N281" s="223"/>
      <c r="O281" s="70"/>
      <c r="P281" s="70"/>
      <c r="Q281" s="70"/>
      <c r="R281" s="70"/>
      <c r="S281" s="70"/>
      <c r="T281" s="71"/>
      <c r="U281" s="33"/>
      <c r="V281" s="33"/>
      <c r="W281" s="33"/>
      <c r="X281" s="33"/>
      <c r="Y281" s="33"/>
      <c r="Z281" s="33"/>
      <c r="AA281" s="33"/>
      <c r="AB281" s="33"/>
      <c r="AC281" s="33"/>
      <c r="AD281" s="33"/>
      <c r="AE281" s="33"/>
      <c r="AT281" s="16" t="s">
        <v>146</v>
      </c>
      <c r="AU281" s="16" t="s">
        <v>87</v>
      </c>
    </row>
    <row r="282" spans="1:65" s="2" customFormat="1" ht="48.75">
      <c r="A282" s="33"/>
      <c r="B282" s="34"/>
      <c r="C282" s="35"/>
      <c r="D282" s="220" t="s">
        <v>148</v>
      </c>
      <c r="E282" s="35"/>
      <c r="F282" s="224" t="s">
        <v>383</v>
      </c>
      <c r="G282" s="35"/>
      <c r="H282" s="35"/>
      <c r="I282" s="121"/>
      <c r="J282" s="35"/>
      <c r="K282" s="35"/>
      <c r="L282" s="38"/>
      <c r="M282" s="222"/>
      <c r="N282" s="223"/>
      <c r="O282" s="70"/>
      <c r="P282" s="70"/>
      <c r="Q282" s="70"/>
      <c r="R282" s="70"/>
      <c r="S282" s="70"/>
      <c r="T282" s="71"/>
      <c r="U282" s="33"/>
      <c r="V282" s="33"/>
      <c r="W282" s="33"/>
      <c r="X282" s="33"/>
      <c r="Y282" s="33"/>
      <c r="Z282" s="33"/>
      <c r="AA282" s="33"/>
      <c r="AB282" s="33"/>
      <c r="AC282" s="33"/>
      <c r="AD282" s="33"/>
      <c r="AE282" s="33"/>
      <c r="AT282" s="16" t="s">
        <v>148</v>
      </c>
      <c r="AU282" s="16" t="s">
        <v>87</v>
      </c>
    </row>
    <row r="283" spans="1:65" s="13" customFormat="1" ht="11.25">
      <c r="B283" s="225"/>
      <c r="C283" s="226"/>
      <c r="D283" s="220" t="s">
        <v>150</v>
      </c>
      <c r="E283" s="227" t="s">
        <v>1</v>
      </c>
      <c r="F283" s="228" t="s">
        <v>384</v>
      </c>
      <c r="G283" s="226"/>
      <c r="H283" s="229">
        <v>29.28</v>
      </c>
      <c r="I283" s="230"/>
      <c r="J283" s="226"/>
      <c r="K283" s="226"/>
      <c r="L283" s="231"/>
      <c r="M283" s="232"/>
      <c r="N283" s="233"/>
      <c r="O283" s="233"/>
      <c r="P283" s="233"/>
      <c r="Q283" s="233"/>
      <c r="R283" s="233"/>
      <c r="S283" s="233"/>
      <c r="T283" s="234"/>
      <c r="AT283" s="235" t="s">
        <v>150</v>
      </c>
      <c r="AU283" s="235" t="s">
        <v>87</v>
      </c>
      <c r="AV283" s="13" t="s">
        <v>87</v>
      </c>
      <c r="AW283" s="13" t="s">
        <v>34</v>
      </c>
      <c r="AX283" s="13" t="s">
        <v>85</v>
      </c>
      <c r="AY283" s="235" t="s">
        <v>137</v>
      </c>
    </row>
    <row r="284" spans="1:65" s="12" customFormat="1" ht="20.85" customHeight="1">
      <c r="B284" s="191"/>
      <c r="C284" s="192"/>
      <c r="D284" s="193" t="s">
        <v>77</v>
      </c>
      <c r="E284" s="205" t="s">
        <v>385</v>
      </c>
      <c r="F284" s="205" t="s">
        <v>386</v>
      </c>
      <c r="G284" s="192"/>
      <c r="H284" s="192"/>
      <c r="I284" s="195"/>
      <c r="J284" s="206">
        <f>BK284</f>
        <v>0</v>
      </c>
      <c r="K284" s="192"/>
      <c r="L284" s="197"/>
      <c r="M284" s="198"/>
      <c r="N284" s="199"/>
      <c r="O284" s="199"/>
      <c r="P284" s="200">
        <f>SUM(P285:P302)</f>
        <v>0</v>
      </c>
      <c r="Q284" s="199"/>
      <c r="R284" s="200">
        <f>SUM(R285:R302)</f>
        <v>0</v>
      </c>
      <c r="S284" s="199"/>
      <c r="T284" s="201">
        <f>SUM(T285:T302)</f>
        <v>396.42500000000001</v>
      </c>
      <c r="AR284" s="202" t="s">
        <v>85</v>
      </c>
      <c r="AT284" s="203" t="s">
        <v>77</v>
      </c>
      <c r="AU284" s="203" t="s">
        <v>87</v>
      </c>
      <c r="AY284" s="202" t="s">
        <v>137</v>
      </c>
      <c r="BK284" s="204">
        <f>SUM(BK285:BK302)</f>
        <v>0</v>
      </c>
    </row>
    <row r="285" spans="1:65" s="2" customFormat="1" ht="24" customHeight="1">
      <c r="A285" s="33"/>
      <c r="B285" s="34"/>
      <c r="C285" s="207" t="s">
        <v>387</v>
      </c>
      <c r="D285" s="207" t="s">
        <v>139</v>
      </c>
      <c r="E285" s="208" t="s">
        <v>388</v>
      </c>
      <c r="F285" s="209" t="s">
        <v>389</v>
      </c>
      <c r="G285" s="210" t="s">
        <v>142</v>
      </c>
      <c r="H285" s="211">
        <v>582</v>
      </c>
      <c r="I285" s="212"/>
      <c r="J285" s="213">
        <f>ROUND(I285*H285,2)</f>
        <v>0</v>
      </c>
      <c r="K285" s="209" t="s">
        <v>143</v>
      </c>
      <c r="L285" s="38"/>
      <c r="M285" s="214" t="s">
        <v>1</v>
      </c>
      <c r="N285" s="215" t="s">
        <v>43</v>
      </c>
      <c r="O285" s="70"/>
      <c r="P285" s="216">
        <f>O285*H285</f>
        <v>0</v>
      </c>
      <c r="Q285" s="216">
        <v>0</v>
      </c>
      <c r="R285" s="216">
        <f>Q285*H285</f>
        <v>0</v>
      </c>
      <c r="S285" s="216">
        <v>0.28999999999999998</v>
      </c>
      <c r="T285" s="217">
        <f>S285*H285</f>
        <v>168.78</v>
      </c>
      <c r="U285" s="33"/>
      <c r="V285" s="33"/>
      <c r="W285" s="33"/>
      <c r="X285" s="33"/>
      <c r="Y285" s="33"/>
      <c r="Z285" s="33"/>
      <c r="AA285" s="33"/>
      <c r="AB285" s="33"/>
      <c r="AC285" s="33"/>
      <c r="AD285" s="33"/>
      <c r="AE285" s="33"/>
      <c r="AR285" s="218" t="s">
        <v>144</v>
      </c>
      <c r="AT285" s="218" t="s">
        <v>139</v>
      </c>
      <c r="AU285" s="218" t="s">
        <v>159</v>
      </c>
      <c r="AY285" s="16" t="s">
        <v>137</v>
      </c>
      <c r="BE285" s="219">
        <f>IF(N285="základní",J285,0)</f>
        <v>0</v>
      </c>
      <c r="BF285" s="219">
        <f>IF(N285="snížená",J285,0)</f>
        <v>0</v>
      </c>
      <c r="BG285" s="219">
        <f>IF(N285="zákl. přenesená",J285,0)</f>
        <v>0</v>
      </c>
      <c r="BH285" s="219">
        <f>IF(N285="sníž. přenesená",J285,0)</f>
        <v>0</v>
      </c>
      <c r="BI285" s="219">
        <f>IF(N285="nulová",J285,0)</f>
        <v>0</v>
      </c>
      <c r="BJ285" s="16" t="s">
        <v>85</v>
      </c>
      <c r="BK285" s="219">
        <f>ROUND(I285*H285,2)</f>
        <v>0</v>
      </c>
      <c r="BL285" s="16" t="s">
        <v>144</v>
      </c>
      <c r="BM285" s="218" t="s">
        <v>390</v>
      </c>
    </row>
    <row r="286" spans="1:65" s="2" customFormat="1" ht="39">
      <c r="A286" s="33"/>
      <c r="B286" s="34"/>
      <c r="C286" s="35"/>
      <c r="D286" s="220" t="s">
        <v>146</v>
      </c>
      <c r="E286" s="35"/>
      <c r="F286" s="221" t="s">
        <v>391</v>
      </c>
      <c r="G286" s="35"/>
      <c r="H286" s="35"/>
      <c r="I286" s="121"/>
      <c r="J286" s="35"/>
      <c r="K286" s="35"/>
      <c r="L286" s="38"/>
      <c r="M286" s="222"/>
      <c r="N286" s="223"/>
      <c r="O286" s="70"/>
      <c r="P286" s="70"/>
      <c r="Q286" s="70"/>
      <c r="R286" s="70"/>
      <c r="S286" s="70"/>
      <c r="T286" s="71"/>
      <c r="U286" s="33"/>
      <c r="V286" s="33"/>
      <c r="W286" s="33"/>
      <c r="X286" s="33"/>
      <c r="Y286" s="33"/>
      <c r="Z286" s="33"/>
      <c r="AA286" s="33"/>
      <c r="AB286" s="33"/>
      <c r="AC286" s="33"/>
      <c r="AD286" s="33"/>
      <c r="AE286" s="33"/>
      <c r="AT286" s="16" t="s">
        <v>146</v>
      </c>
      <c r="AU286" s="16" t="s">
        <v>159</v>
      </c>
    </row>
    <row r="287" spans="1:65" s="2" customFormat="1" ht="253.5">
      <c r="A287" s="33"/>
      <c r="B287" s="34"/>
      <c r="C287" s="35"/>
      <c r="D287" s="220" t="s">
        <v>148</v>
      </c>
      <c r="E287" s="35"/>
      <c r="F287" s="224" t="s">
        <v>392</v>
      </c>
      <c r="G287" s="35"/>
      <c r="H287" s="35"/>
      <c r="I287" s="121"/>
      <c r="J287" s="35"/>
      <c r="K287" s="35"/>
      <c r="L287" s="38"/>
      <c r="M287" s="222"/>
      <c r="N287" s="223"/>
      <c r="O287" s="70"/>
      <c r="P287" s="70"/>
      <c r="Q287" s="70"/>
      <c r="R287" s="70"/>
      <c r="S287" s="70"/>
      <c r="T287" s="71"/>
      <c r="U287" s="33"/>
      <c r="V287" s="33"/>
      <c r="W287" s="33"/>
      <c r="X287" s="33"/>
      <c r="Y287" s="33"/>
      <c r="Z287" s="33"/>
      <c r="AA287" s="33"/>
      <c r="AB287" s="33"/>
      <c r="AC287" s="33"/>
      <c r="AD287" s="33"/>
      <c r="AE287" s="33"/>
      <c r="AT287" s="16" t="s">
        <v>148</v>
      </c>
      <c r="AU287" s="16" t="s">
        <v>159</v>
      </c>
    </row>
    <row r="288" spans="1:65" s="13" customFormat="1" ht="11.25">
      <c r="B288" s="225"/>
      <c r="C288" s="226"/>
      <c r="D288" s="220" t="s">
        <v>150</v>
      </c>
      <c r="E288" s="227" t="s">
        <v>1</v>
      </c>
      <c r="F288" s="228" t="s">
        <v>393</v>
      </c>
      <c r="G288" s="226"/>
      <c r="H288" s="229">
        <v>582</v>
      </c>
      <c r="I288" s="230"/>
      <c r="J288" s="226"/>
      <c r="K288" s="226"/>
      <c r="L288" s="231"/>
      <c r="M288" s="232"/>
      <c r="N288" s="233"/>
      <c r="O288" s="233"/>
      <c r="P288" s="233"/>
      <c r="Q288" s="233"/>
      <c r="R288" s="233"/>
      <c r="S288" s="233"/>
      <c r="T288" s="234"/>
      <c r="AT288" s="235" t="s">
        <v>150</v>
      </c>
      <c r="AU288" s="235" t="s">
        <v>159</v>
      </c>
      <c r="AV288" s="13" t="s">
        <v>87</v>
      </c>
      <c r="AW288" s="13" t="s">
        <v>34</v>
      </c>
      <c r="AX288" s="13" t="s">
        <v>85</v>
      </c>
      <c r="AY288" s="235" t="s">
        <v>137</v>
      </c>
    </row>
    <row r="289" spans="1:65" s="2" customFormat="1" ht="24" customHeight="1">
      <c r="A289" s="33"/>
      <c r="B289" s="34"/>
      <c r="C289" s="207" t="s">
        <v>394</v>
      </c>
      <c r="D289" s="207" t="s">
        <v>139</v>
      </c>
      <c r="E289" s="208" t="s">
        <v>395</v>
      </c>
      <c r="F289" s="209" t="s">
        <v>396</v>
      </c>
      <c r="G289" s="210" t="s">
        <v>142</v>
      </c>
      <c r="H289" s="211">
        <v>582</v>
      </c>
      <c r="I289" s="212"/>
      <c r="J289" s="213">
        <f>ROUND(I289*H289,2)</f>
        <v>0</v>
      </c>
      <c r="K289" s="209" t="s">
        <v>143</v>
      </c>
      <c r="L289" s="38"/>
      <c r="M289" s="214" t="s">
        <v>1</v>
      </c>
      <c r="N289" s="215" t="s">
        <v>43</v>
      </c>
      <c r="O289" s="70"/>
      <c r="P289" s="216">
        <f>O289*H289</f>
        <v>0</v>
      </c>
      <c r="Q289" s="216">
        <v>0</v>
      </c>
      <c r="R289" s="216">
        <f>Q289*H289</f>
        <v>0</v>
      </c>
      <c r="S289" s="216">
        <v>0.22</v>
      </c>
      <c r="T289" s="217">
        <f>S289*H289</f>
        <v>128.04</v>
      </c>
      <c r="U289" s="33"/>
      <c r="V289" s="33"/>
      <c r="W289" s="33"/>
      <c r="X289" s="33"/>
      <c r="Y289" s="33"/>
      <c r="Z289" s="33"/>
      <c r="AA289" s="33"/>
      <c r="AB289" s="33"/>
      <c r="AC289" s="33"/>
      <c r="AD289" s="33"/>
      <c r="AE289" s="33"/>
      <c r="AR289" s="218" t="s">
        <v>144</v>
      </c>
      <c r="AT289" s="218" t="s">
        <v>139</v>
      </c>
      <c r="AU289" s="218" t="s">
        <v>159</v>
      </c>
      <c r="AY289" s="16" t="s">
        <v>137</v>
      </c>
      <c r="BE289" s="219">
        <f>IF(N289="základní",J289,0)</f>
        <v>0</v>
      </c>
      <c r="BF289" s="219">
        <f>IF(N289="snížená",J289,0)</f>
        <v>0</v>
      </c>
      <c r="BG289" s="219">
        <f>IF(N289="zákl. přenesená",J289,0)</f>
        <v>0</v>
      </c>
      <c r="BH289" s="219">
        <f>IF(N289="sníž. přenesená",J289,0)</f>
        <v>0</v>
      </c>
      <c r="BI289" s="219">
        <f>IF(N289="nulová",J289,0)</f>
        <v>0</v>
      </c>
      <c r="BJ289" s="16" t="s">
        <v>85</v>
      </c>
      <c r="BK289" s="219">
        <f>ROUND(I289*H289,2)</f>
        <v>0</v>
      </c>
      <c r="BL289" s="16" t="s">
        <v>144</v>
      </c>
      <c r="BM289" s="218" t="s">
        <v>397</v>
      </c>
    </row>
    <row r="290" spans="1:65" s="2" customFormat="1" ht="39">
      <c r="A290" s="33"/>
      <c r="B290" s="34"/>
      <c r="C290" s="35"/>
      <c r="D290" s="220" t="s">
        <v>146</v>
      </c>
      <c r="E290" s="35"/>
      <c r="F290" s="221" t="s">
        <v>398</v>
      </c>
      <c r="G290" s="35"/>
      <c r="H290" s="35"/>
      <c r="I290" s="121"/>
      <c r="J290" s="35"/>
      <c r="K290" s="35"/>
      <c r="L290" s="38"/>
      <c r="M290" s="222"/>
      <c r="N290" s="223"/>
      <c r="O290" s="70"/>
      <c r="P290" s="70"/>
      <c r="Q290" s="70"/>
      <c r="R290" s="70"/>
      <c r="S290" s="70"/>
      <c r="T290" s="71"/>
      <c r="U290" s="33"/>
      <c r="V290" s="33"/>
      <c r="W290" s="33"/>
      <c r="X290" s="33"/>
      <c r="Y290" s="33"/>
      <c r="Z290" s="33"/>
      <c r="AA290" s="33"/>
      <c r="AB290" s="33"/>
      <c r="AC290" s="33"/>
      <c r="AD290" s="33"/>
      <c r="AE290" s="33"/>
      <c r="AT290" s="16" t="s">
        <v>146</v>
      </c>
      <c r="AU290" s="16" t="s">
        <v>159</v>
      </c>
    </row>
    <row r="291" spans="1:65" s="2" customFormat="1" ht="253.5">
      <c r="A291" s="33"/>
      <c r="B291" s="34"/>
      <c r="C291" s="35"/>
      <c r="D291" s="220" t="s">
        <v>148</v>
      </c>
      <c r="E291" s="35"/>
      <c r="F291" s="224" t="s">
        <v>392</v>
      </c>
      <c r="G291" s="35"/>
      <c r="H291" s="35"/>
      <c r="I291" s="121"/>
      <c r="J291" s="35"/>
      <c r="K291" s="35"/>
      <c r="L291" s="38"/>
      <c r="M291" s="222"/>
      <c r="N291" s="223"/>
      <c r="O291" s="70"/>
      <c r="P291" s="70"/>
      <c r="Q291" s="70"/>
      <c r="R291" s="70"/>
      <c r="S291" s="70"/>
      <c r="T291" s="71"/>
      <c r="U291" s="33"/>
      <c r="V291" s="33"/>
      <c r="W291" s="33"/>
      <c r="X291" s="33"/>
      <c r="Y291" s="33"/>
      <c r="Z291" s="33"/>
      <c r="AA291" s="33"/>
      <c r="AB291" s="33"/>
      <c r="AC291" s="33"/>
      <c r="AD291" s="33"/>
      <c r="AE291" s="33"/>
      <c r="AT291" s="16" t="s">
        <v>148</v>
      </c>
      <c r="AU291" s="16" t="s">
        <v>159</v>
      </c>
    </row>
    <row r="292" spans="1:65" s="13" customFormat="1" ht="11.25">
      <c r="B292" s="225"/>
      <c r="C292" s="226"/>
      <c r="D292" s="220" t="s">
        <v>150</v>
      </c>
      <c r="E292" s="227" t="s">
        <v>1</v>
      </c>
      <c r="F292" s="228" t="s">
        <v>393</v>
      </c>
      <c r="G292" s="226"/>
      <c r="H292" s="229">
        <v>582</v>
      </c>
      <c r="I292" s="230"/>
      <c r="J292" s="226"/>
      <c r="K292" s="226"/>
      <c r="L292" s="231"/>
      <c r="M292" s="232"/>
      <c r="N292" s="233"/>
      <c r="O292" s="233"/>
      <c r="P292" s="233"/>
      <c r="Q292" s="233"/>
      <c r="R292" s="233"/>
      <c r="S292" s="233"/>
      <c r="T292" s="234"/>
      <c r="AT292" s="235" t="s">
        <v>150</v>
      </c>
      <c r="AU292" s="235" t="s">
        <v>159</v>
      </c>
      <c r="AV292" s="13" t="s">
        <v>87</v>
      </c>
      <c r="AW292" s="13" t="s">
        <v>34</v>
      </c>
      <c r="AX292" s="13" t="s">
        <v>85</v>
      </c>
      <c r="AY292" s="235" t="s">
        <v>137</v>
      </c>
    </row>
    <row r="293" spans="1:65" s="2" customFormat="1" ht="16.5" customHeight="1">
      <c r="A293" s="33"/>
      <c r="B293" s="34"/>
      <c r="C293" s="207" t="s">
        <v>399</v>
      </c>
      <c r="D293" s="207" t="s">
        <v>139</v>
      </c>
      <c r="E293" s="208" t="s">
        <v>400</v>
      </c>
      <c r="F293" s="209" t="s">
        <v>401</v>
      </c>
      <c r="G293" s="210" t="s">
        <v>262</v>
      </c>
      <c r="H293" s="211">
        <v>349</v>
      </c>
      <c r="I293" s="212"/>
      <c r="J293" s="213">
        <f>ROUND(I293*H293,2)</f>
        <v>0</v>
      </c>
      <c r="K293" s="209" t="s">
        <v>143</v>
      </c>
      <c r="L293" s="38"/>
      <c r="M293" s="214" t="s">
        <v>1</v>
      </c>
      <c r="N293" s="215" t="s">
        <v>43</v>
      </c>
      <c r="O293" s="70"/>
      <c r="P293" s="216">
        <f>O293*H293</f>
        <v>0</v>
      </c>
      <c r="Q293" s="216">
        <v>0</v>
      </c>
      <c r="R293" s="216">
        <f>Q293*H293</f>
        <v>0</v>
      </c>
      <c r="S293" s="216">
        <v>0.20499999999999999</v>
      </c>
      <c r="T293" s="217">
        <f>S293*H293</f>
        <v>71.545000000000002</v>
      </c>
      <c r="U293" s="33"/>
      <c r="V293" s="33"/>
      <c r="W293" s="33"/>
      <c r="X293" s="33"/>
      <c r="Y293" s="33"/>
      <c r="Z293" s="33"/>
      <c r="AA293" s="33"/>
      <c r="AB293" s="33"/>
      <c r="AC293" s="33"/>
      <c r="AD293" s="33"/>
      <c r="AE293" s="33"/>
      <c r="AR293" s="218" t="s">
        <v>144</v>
      </c>
      <c r="AT293" s="218" t="s">
        <v>139</v>
      </c>
      <c r="AU293" s="218" t="s">
        <v>159</v>
      </c>
      <c r="AY293" s="16" t="s">
        <v>137</v>
      </c>
      <c r="BE293" s="219">
        <f>IF(N293="základní",J293,0)</f>
        <v>0</v>
      </c>
      <c r="BF293" s="219">
        <f>IF(N293="snížená",J293,0)</f>
        <v>0</v>
      </c>
      <c r="BG293" s="219">
        <f>IF(N293="zákl. přenesená",J293,0)</f>
        <v>0</v>
      </c>
      <c r="BH293" s="219">
        <f>IF(N293="sníž. přenesená",J293,0)</f>
        <v>0</v>
      </c>
      <c r="BI293" s="219">
        <f>IF(N293="nulová",J293,0)</f>
        <v>0</v>
      </c>
      <c r="BJ293" s="16" t="s">
        <v>85</v>
      </c>
      <c r="BK293" s="219">
        <f>ROUND(I293*H293,2)</f>
        <v>0</v>
      </c>
      <c r="BL293" s="16" t="s">
        <v>144</v>
      </c>
      <c r="BM293" s="218" t="s">
        <v>402</v>
      </c>
    </row>
    <row r="294" spans="1:65" s="2" customFormat="1" ht="29.25">
      <c r="A294" s="33"/>
      <c r="B294" s="34"/>
      <c r="C294" s="35"/>
      <c r="D294" s="220" t="s">
        <v>146</v>
      </c>
      <c r="E294" s="35"/>
      <c r="F294" s="221" t="s">
        <v>403</v>
      </c>
      <c r="G294" s="35"/>
      <c r="H294" s="35"/>
      <c r="I294" s="121"/>
      <c r="J294" s="35"/>
      <c r="K294" s="35"/>
      <c r="L294" s="38"/>
      <c r="M294" s="222"/>
      <c r="N294" s="223"/>
      <c r="O294" s="70"/>
      <c r="P294" s="70"/>
      <c r="Q294" s="70"/>
      <c r="R294" s="70"/>
      <c r="S294" s="70"/>
      <c r="T294" s="71"/>
      <c r="U294" s="33"/>
      <c r="V294" s="33"/>
      <c r="W294" s="33"/>
      <c r="X294" s="33"/>
      <c r="Y294" s="33"/>
      <c r="Z294" s="33"/>
      <c r="AA294" s="33"/>
      <c r="AB294" s="33"/>
      <c r="AC294" s="33"/>
      <c r="AD294" s="33"/>
      <c r="AE294" s="33"/>
      <c r="AT294" s="16" t="s">
        <v>146</v>
      </c>
      <c r="AU294" s="16" t="s">
        <v>159</v>
      </c>
    </row>
    <row r="295" spans="1:65" s="2" customFormat="1" ht="156">
      <c r="A295" s="33"/>
      <c r="B295" s="34"/>
      <c r="C295" s="35"/>
      <c r="D295" s="220" t="s">
        <v>148</v>
      </c>
      <c r="E295" s="35"/>
      <c r="F295" s="224" t="s">
        <v>404</v>
      </c>
      <c r="G295" s="35"/>
      <c r="H295" s="35"/>
      <c r="I295" s="121"/>
      <c r="J295" s="35"/>
      <c r="K295" s="35"/>
      <c r="L295" s="38"/>
      <c r="M295" s="222"/>
      <c r="N295" s="223"/>
      <c r="O295" s="70"/>
      <c r="P295" s="70"/>
      <c r="Q295" s="70"/>
      <c r="R295" s="70"/>
      <c r="S295" s="70"/>
      <c r="T295" s="71"/>
      <c r="U295" s="33"/>
      <c r="V295" s="33"/>
      <c r="W295" s="33"/>
      <c r="X295" s="33"/>
      <c r="Y295" s="33"/>
      <c r="Z295" s="33"/>
      <c r="AA295" s="33"/>
      <c r="AB295" s="33"/>
      <c r="AC295" s="33"/>
      <c r="AD295" s="33"/>
      <c r="AE295" s="33"/>
      <c r="AT295" s="16" t="s">
        <v>148</v>
      </c>
      <c r="AU295" s="16" t="s">
        <v>159</v>
      </c>
    </row>
    <row r="296" spans="1:65" s="13" customFormat="1" ht="11.25">
      <c r="B296" s="225"/>
      <c r="C296" s="226"/>
      <c r="D296" s="220" t="s">
        <v>150</v>
      </c>
      <c r="E296" s="227" t="s">
        <v>1</v>
      </c>
      <c r="F296" s="228" t="s">
        <v>405</v>
      </c>
      <c r="G296" s="226"/>
      <c r="H296" s="229">
        <v>105</v>
      </c>
      <c r="I296" s="230"/>
      <c r="J296" s="226"/>
      <c r="K296" s="226"/>
      <c r="L296" s="231"/>
      <c r="M296" s="232"/>
      <c r="N296" s="233"/>
      <c r="O296" s="233"/>
      <c r="P296" s="233"/>
      <c r="Q296" s="233"/>
      <c r="R296" s="233"/>
      <c r="S296" s="233"/>
      <c r="T296" s="234"/>
      <c r="AT296" s="235" t="s">
        <v>150</v>
      </c>
      <c r="AU296" s="235" t="s">
        <v>159</v>
      </c>
      <c r="AV296" s="13" t="s">
        <v>87</v>
      </c>
      <c r="AW296" s="13" t="s">
        <v>34</v>
      </c>
      <c r="AX296" s="13" t="s">
        <v>78</v>
      </c>
      <c r="AY296" s="235" t="s">
        <v>137</v>
      </c>
    </row>
    <row r="297" spans="1:65" s="13" customFormat="1" ht="11.25">
      <c r="B297" s="225"/>
      <c r="C297" s="226"/>
      <c r="D297" s="220" t="s">
        <v>150</v>
      </c>
      <c r="E297" s="227" t="s">
        <v>1</v>
      </c>
      <c r="F297" s="228" t="s">
        <v>406</v>
      </c>
      <c r="G297" s="226"/>
      <c r="H297" s="229">
        <v>244</v>
      </c>
      <c r="I297" s="230"/>
      <c r="J297" s="226"/>
      <c r="K297" s="226"/>
      <c r="L297" s="231"/>
      <c r="M297" s="232"/>
      <c r="N297" s="233"/>
      <c r="O297" s="233"/>
      <c r="P297" s="233"/>
      <c r="Q297" s="233"/>
      <c r="R297" s="233"/>
      <c r="S297" s="233"/>
      <c r="T297" s="234"/>
      <c r="AT297" s="235" t="s">
        <v>150</v>
      </c>
      <c r="AU297" s="235" t="s">
        <v>159</v>
      </c>
      <c r="AV297" s="13" t="s">
        <v>87</v>
      </c>
      <c r="AW297" s="13" t="s">
        <v>34</v>
      </c>
      <c r="AX297" s="13" t="s">
        <v>78</v>
      </c>
      <c r="AY297" s="235" t="s">
        <v>137</v>
      </c>
    </row>
    <row r="298" spans="1:65" s="14" customFormat="1" ht="11.25">
      <c r="B298" s="246"/>
      <c r="C298" s="247"/>
      <c r="D298" s="220" t="s">
        <v>150</v>
      </c>
      <c r="E298" s="248" t="s">
        <v>1</v>
      </c>
      <c r="F298" s="249" t="s">
        <v>311</v>
      </c>
      <c r="G298" s="247"/>
      <c r="H298" s="250">
        <v>349</v>
      </c>
      <c r="I298" s="251"/>
      <c r="J298" s="247"/>
      <c r="K298" s="247"/>
      <c r="L298" s="252"/>
      <c r="M298" s="253"/>
      <c r="N298" s="254"/>
      <c r="O298" s="254"/>
      <c r="P298" s="254"/>
      <c r="Q298" s="254"/>
      <c r="R298" s="254"/>
      <c r="S298" s="254"/>
      <c r="T298" s="255"/>
      <c r="AT298" s="256" t="s">
        <v>150</v>
      </c>
      <c r="AU298" s="256" t="s">
        <v>159</v>
      </c>
      <c r="AV298" s="14" t="s">
        <v>144</v>
      </c>
      <c r="AW298" s="14" t="s">
        <v>34</v>
      </c>
      <c r="AX298" s="14" t="s">
        <v>85</v>
      </c>
      <c r="AY298" s="256" t="s">
        <v>137</v>
      </c>
    </row>
    <row r="299" spans="1:65" s="2" customFormat="1" ht="16.5" customHeight="1">
      <c r="A299" s="33"/>
      <c r="B299" s="34"/>
      <c r="C299" s="207" t="s">
        <v>407</v>
      </c>
      <c r="D299" s="207" t="s">
        <v>139</v>
      </c>
      <c r="E299" s="208" t="s">
        <v>408</v>
      </c>
      <c r="F299" s="209" t="s">
        <v>409</v>
      </c>
      <c r="G299" s="210" t="s">
        <v>262</v>
      </c>
      <c r="H299" s="211">
        <v>244</v>
      </c>
      <c r="I299" s="212"/>
      <c r="J299" s="213">
        <f>ROUND(I299*H299,2)</f>
        <v>0</v>
      </c>
      <c r="K299" s="209" t="s">
        <v>143</v>
      </c>
      <c r="L299" s="38"/>
      <c r="M299" s="214" t="s">
        <v>1</v>
      </c>
      <c r="N299" s="215" t="s">
        <v>43</v>
      </c>
      <c r="O299" s="70"/>
      <c r="P299" s="216">
        <f>O299*H299</f>
        <v>0</v>
      </c>
      <c r="Q299" s="216">
        <v>0</v>
      </c>
      <c r="R299" s="216">
        <f>Q299*H299</f>
        <v>0</v>
      </c>
      <c r="S299" s="216">
        <v>0.115</v>
      </c>
      <c r="T299" s="217">
        <f>S299*H299</f>
        <v>28.060000000000002</v>
      </c>
      <c r="U299" s="33"/>
      <c r="V299" s="33"/>
      <c r="W299" s="33"/>
      <c r="X299" s="33"/>
      <c r="Y299" s="33"/>
      <c r="Z299" s="33"/>
      <c r="AA299" s="33"/>
      <c r="AB299" s="33"/>
      <c r="AC299" s="33"/>
      <c r="AD299" s="33"/>
      <c r="AE299" s="33"/>
      <c r="AR299" s="218" t="s">
        <v>144</v>
      </c>
      <c r="AT299" s="218" t="s">
        <v>139</v>
      </c>
      <c r="AU299" s="218" t="s">
        <v>159</v>
      </c>
      <c r="AY299" s="16" t="s">
        <v>137</v>
      </c>
      <c r="BE299" s="219">
        <f>IF(N299="základní",J299,0)</f>
        <v>0</v>
      </c>
      <c r="BF299" s="219">
        <f>IF(N299="snížená",J299,0)</f>
        <v>0</v>
      </c>
      <c r="BG299" s="219">
        <f>IF(N299="zákl. přenesená",J299,0)</f>
        <v>0</v>
      </c>
      <c r="BH299" s="219">
        <f>IF(N299="sníž. přenesená",J299,0)</f>
        <v>0</v>
      </c>
      <c r="BI299" s="219">
        <f>IF(N299="nulová",J299,0)</f>
        <v>0</v>
      </c>
      <c r="BJ299" s="16" t="s">
        <v>85</v>
      </c>
      <c r="BK299" s="219">
        <f>ROUND(I299*H299,2)</f>
        <v>0</v>
      </c>
      <c r="BL299" s="16" t="s">
        <v>144</v>
      </c>
      <c r="BM299" s="218" t="s">
        <v>410</v>
      </c>
    </row>
    <row r="300" spans="1:65" s="2" customFormat="1" ht="29.25">
      <c r="A300" s="33"/>
      <c r="B300" s="34"/>
      <c r="C300" s="35"/>
      <c r="D300" s="220" t="s">
        <v>146</v>
      </c>
      <c r="E300" s="35"/>
      <c r="F300" s="221" t="s">
        <v>411</v>
      </c>
      <c r="G300" s="35"/>
      <c r="H300" s="35"/>
      <c r="I300" s="121"/>
      <c r="J300" s="35"/>
      <c r="K300" s="35"/>
      <c r="L300" s="38"/>
      <c r="M300" s="222"/>
      <c r="N300" s="223"/>
      <c r="O300" s="70"/>
      <c r="P300" s="70"/>
      <c r="Q300" s="70"/>
      <c r="R300" s="70"/>
      <c r="S300" s="70"/>
      <c r="T300" s="71"/>
      <c r="U300" s="33"/>
      <c r="V300" s="33"/>
      <c r="W300" s="33"/>
      <c r="X300" s="33"/>
      <c r="Y300" s="33"/>
      <c r="Z300" s="33"/>
      <c r="AA300" s="33"/>
      <c r="AB300" s="33"/>
      <c r="AC300" s="33"/>
      <c r="AD300" s="33"/>
      <c r="AE300" s="33"/>
      <c r="AT300" s="16" t="s">
        <v>146</v>
      </c>
      <c r="AU300" s="16" t="s">
        <v>159</v>
      </c>
    </row>
    <row r="301" spans="1:65" s="2" customFormat="1" ht="156">
      <c r="A301" s="33"/>
      <c r="B301" s="34"/>
      <c r="C301" s="35"/>
      <c r="D301" s="220" t="s">
        <v>148</v>
      </c>
      <c r="E301" s="35"/>
      <c r="F301" s="224" t="s">
        <v>404</v>
      </c>
      <c r="G301" s="35"/>
      <c r="H301" s="35"/>
      <c r="I301" s="121"/>
      <c r="J301" s="35"/>
      <c r="K301" s="35"/>
      <c r="L301" s="38"/>
      <c r="M301" s="222"/>
      <c r="N301" s="223"/>
      <c r="O301" s="70"/>
      <c r="P301" s="70"/>
      <c r="Q301" s="70"/>
      <c r="R301" s="70"/>
      <c r="S301" s="70"/>
      <c r="T301" s="71"/>
      <c r="U301" s="33"/>
      <c r="V301" s="33"/>
      <c r="W301" s="33"/>
      <c r="X301" s="33"/>
      <c r="Y301" s="33"/>
      <c r="Z301" s="33"/>
      <c r="AA301" s="33"/>
      <c r="AB301" s="33"/>
      <c r="AC301" s="33"/>
      <c r="AD301" s="33"/>
      <c r="AE301" s="33"/>
      <c r="AT301" s="16" t="s">
        <v>148</v>
      </c>
      <c r="AU301" s="16" t="s">
        <v>159</v>
      </c>
    </row>
    <row r="302" spans="1:65" s="13" customFormat="1" ht="11.25">
      <c r="B302" s="225"/>
      <c r="C302" s="226"/>
      <c r="D302" s="220" t="s">
        <v>150</v>
      </c>
      <c r="E302" s="227" t="s">
        <v>1</v>
      </c>
      <c r="F302" s="228" t="s">
        <v>412</v>
      </c>
      <c r="G302" s="226"/>
      <c r="H302" s="229">
        <v>244</v>
      </c>
      <c r="I302" s="230"/>
      <c r="J302" s="226"/>
      <c r="K302" s="226"/>
      <c r="L302" s="231"/>
      <c r="M302" s="232"/>
      <c r="N302" s="233"/>
      <c r="O302" s="233"/>
      <c r="P302" s="233"/>
      <c r="Q302" s="233"/>
      <c r="R302" s="233"/>
      <c r="S302" s="233"/>
      <c r="T302" s="234"/>
      <c r="AT302" s="235" t="s">
        <v>150</v>
      </c>
      <c r="AU302" s="235" t="s">
        <v>159</v>
      </c>
      <c r="AV302" s="13" t="s">
        <v>87</v>
      </c>
      <c r="AW302" s="13" t="s">
        <v>34</v>
      </c>
      <c r="AX302" s="13" t="s">
        <v>85</v>
      </c>
      <c r="AY302" s="235" t="s">
        <v>137</v>
      </c>
    </row>
    <row r="303" spans="1:65" s="12" customFormat="1" ht="22.9" customHeight="1">
      <c r="B303" s="191"/>
      <c r="C303" s="192"/>
      <c r="D303" s="193" t="s">
        <v>77</v>
      </c>
      <c r="E303" s="205" t="s">
        <v>413</v>
      </c>
      <c r="F303" s="205" t="s">
        <v>414</v>
      </c>
      <c r="G303" s="192"/>
      <c r="H303" s="192"/>
      <c r="I303" s="195"/>
      <c r="J303" s="206">
        <f>BK303</f>
        <v>0</v>
      </c>
      <c r="K303" s="192"/>
      <c r="L303" s="197"/>
      <c r="M303" s="198"/>
      <c r="N303" s="199"/>
      <c r="O303" s="199"/>
      <c r="P303" s="200">
        <f>SUM(P304:P339)</f>
        <v>0</v>
      </c>
      <c r="Q303" s="199"/>
      <c r="R303" s="200">
        <f>SUM(R304:R339)</f>
        <v>0</v>
      </c>
      <c r="S303" s="199"/>
      <c r="T303" s="201">
        <f>SUM(T304:T339)</f>
        <v>0</v>
      </c>
      <c r="AR303" s="202" t="s">
        <v>85</v>
      </c>
      <c r="AT303" s="203" t="s">
        <v>77</v>
      </c>
      <c r="AU303" s="203" t="s">
        <v>85</v>
      </c>
      <c r="AY303" s="202" t="s">
        <v>137</v>
      </c>
      <c r="BK303" s="204">
        <f>SUM(BK304:BK339)</f>
        <v>0</v>
      </c>
    </row>
    <row r="304" spans="1:65" s="2" customFormat="1" ht="16.5" customHeight="1">
      <c r="A304" s="33"/>
      <c r="B304" s="34"/>
      <c r="C304" s="207" t="s">
        <v>415</v>
      </c>
      <c r="D304" s="207" t="s">
        <v>139</v>
      </c>
      <c r="E304" s="208" t="s">
        <v>416</v>
      </c>
      <c r="F304" s="209" t="s">
        <v>417</v>
      </c>
      <c r="G304" s="210" t="s">
        <v>418</v>
      </c>
      <c r="H304" s="211">
        <v>168.78</v>
      </c>
      <c r="I304" s="212"/>
      <c r="J304" s="213">
        <f>ROUND(I304*H304,2)</f>
        <v>0</v>
      </c>
      <c r="K304" s="209" t="s">
        <v>143</v>
      </c>
      <c r="L304" s="38"/>
      <c r="M304" s="214" t="s">
        <v>1</v>
      </c>
      <c r="N304" s="215" t="s">
        <v>43</v>
      </c>
      <c r="O304" s="70"/>
      <c r="P304" s="216">
        <f>O304*H304</f>
        <v>0</v>
      </c>
      <c r="Q304" s="216">
        <v>0</v>
      </c>
      <c r="R304" s="216">
        <f>Q304*H304</f>
        <v>0</v>
      </c>
      <c r="S304" s="216">
        <v>0</v>
      </c>
      <c r="T304" s="217">
        <f>S304*H304</f>
        <v>0</v>
      </c>
      <c r="U304" s="33"/>
      <c r="V304" s="33"/>
      <c r="W304" s="33"/>
      <c r="X304" s="33"/>
      <c r="Y304" s="33"/>
      <c r="Z304" s="33"/>
      <c r="AA304" s="33"/>
      <c r="AB304" s="33"/>
      <c r="AC304" s="33"/>
      <c r="AD304" s="33"/>
      <c r="AE304" s="33"/>
      <c r="AR304" s="218" t="s">
        <v>144</v>
      </c>
      <c r="AT304" s="218" t="s">
        <v>139</v>
      </c>
      <c r="AU304" s="218" t="s">
        <v>87</v>
      </c>
      <c r="AY304" s="16" t="s">
        <v>137</v>
      </c>
      <c r="BE304" s="219">
        <f>IF(N304="základní",J304,0)</f>
        <v>0</v>
      </c>
      <c r="BF304" s="219">
        <f>IF(N304="snížená",J304,0)</f>
        <v>0</v>
      </c>
      <c r="BG304" s="219">
        <f>IF(N304="zákl. přenesená",J304,0)</f>
        <v>0</v>
      </c>
      <c r="BH304" s="219">
        <f>IF(N304="sníž. přenesená",J304,0)</f>
        <v>0</v>
      </c>
      <c r="BI304" s="219">
        <f>IF(N304="nulová",J304,0)</f>
        <v>0</v>
      </c>
      <c r="BJ304" s="16" t="s">
        <v>85</v>
      </c>
      <c r="BK304" s="219">
        <f>ROUND(I304*H304,2)</f>
        <v>0</v>
      </c>
      <c r="BL304" s="16" t="s">
        <v>144</v>
      </c>
      <c r="BM304" s="218" t="s">
        <v>419</v>
      </c>
    </row>
    <row r="305" spans="1:65" s="2" customFormat="1" ht="19.5">
      <c r="A305" s="33"/>
      <c r="B305" s="34"/>
      <c r="C305" s="35"/>
      <c r="D305" s="220" t="s">
        <v>146</v>
      </c>
      <c r="E305" s="35"/>
      <c r="F305" s="221" t="s">
        <v>420</v>
      </c>
      <c r="G305" s="35"/>
      <c r="H305" s="35"/>
      <c r="I305" s="121"/>
      <c r="J305" s="35"/>
      <c r="K305" s="35"/>
      <c r="L305" s="38"/>
      <c r="M305" s="222"/>
      <c r="N305" s="223"/>
      <c r="O305" s="70"/>
      <c r="P305" s="70"/>
      <c r="Q305" s="70"/>
      <c r="R305" s="70"/>
      <c r="S305" s="70"/>
      <c r="T305" s="71"/>
      <c r="U305" s="33"/>
      <c r="V305" s="33"/>
      <c r="W305" s="33"/>
      <c r="X305" s="33"/>
      <c r="Y305" s="33"/>
      <c r="Z305" s="33"/>
      <c r="AA305" s="33"/>
      <c r="AB305" s="33"/>
      <c r="AC305" s="33"/>
      <c r="AD305" s="33"/>
      <c r="AE305" s="33"/>
      <c r="AT305" s="16" t="s">
        <v>146</v>
      </c>
      <c r="AU305" s="16" t="s">
        <v>87</v>
      </c>
    </row>
    <row r="306" spans="1:65" s="2" customFormat="1" ht="97.5">
      <c r="A306" s="33"/>
      <c r="B306" s="34"/>
      <c r="C306" s="35"/>
      <c r="D306" s="220" t="s">
        <v>148</v>
      </c>
      <c r="E306" s="35"/>
      <c r="F306" s="224" t="s">
        <v>421</v>
      </c>
      <c r="G306" s="35"/>
      <c r="H306" s="35"/>
      <c r="I306" s="121"/>
      <c r="J306" s="35"/>
      <c r="K306" s="35"/>
      <c r="L306" s="38"/>
      <c r="M306" s="222"/>
      <c r="N306" s="223"/>
      <c r="O306" s="70"/>
      <c r="P306" s="70"/>
      <c r="Q306" s="70"/>
      <c r="R306" s="70"/>
      <c r="S306" s="70"/>
      <c r="T306" s="71"/>
      <c r="U306" s="33"/>
      <c r="V306" s="33"/>
      <c r="W306" s="33"/>
      <c r="X306" s="33"/>
      <c r="Y306" s="33"/>
      <c r="Z306" s="33"/>
      <c r="AA306" s="33"/>
      <c r="AB306" s="33"/>
      <c r="AC306" s="33"/>
      <c r="AD306" s="33"/>
      <c r="AE306" s="33"/>
      <c r="AT306" s="16" t="s">
        <v>148</v>
      </c>
      <c r="AU306" s="16" t="s">
        <v>87</v>
      </c>
    </row>
    <row r="307" spans="1:65" s="13" customFormat="1" ht="11.25">
      <c r="B307" s="225"/>
      <c r="C307" s="226"/>
      <c r="D307" s="220" t="s">
        <v>150</v>
      </c>
      <c r="E307" s="227" t="s">
        <v>1</v>
      </c>
      <c r="F307" s="228" t="s">
        <v>422</v>
      </c>
      <c r="G307" s="226"/>
      <c r="H307" s="229">
        <v>168.78</v>
      </c>
      <c r="I307" s="230"/>
      <c r="J307" s="226"/>
      <c r="K307" s="226"/>
      <c r="L307" s="231"/>
      <c r="M307" s="232"/>
      <c r="N307" s="233"/>
      <c r="O307" s="233"/>
      <c r="P307" s="233"/>
      <c r="Q307" s="233"/>
      <c r="R307" s="233"/>
      <c r="S307" s="233"/>
      <c r="T307" s="234"/>
      <c r="AT307" s="235" t="s">
        <v>150</v>
      </c>
      <c r="AU307" s="235" t="s">
        <v>87</v>
      </c>
      <c r="AV307" s="13" t="s">
        <v>87</v>
      </c>
      <c r="AW307" s="13" t="s">
        <v>34</v>
      </c>
      <c r="AX307" s="13" t="s">
        <v>85</v>
      </c>
      <c r="AY307" s="235" t="s">
        <v>137</v>
      </c>
    </row>
    <row r="308" spans="1:65" s="2" customFormat="1" ht="24" customHeight="1">
      <c r="A308" s="33"/>
      <c r="B308" s="34"/>
      <c r="C308" s="207" t="s">
        <v>423</v>
      </c>
      <c r="D308" s="207" t="s">
        <v>139</v>
      </c>
      <c r="E308" s="208" t="s">
        <v>424</v>
      </c>
      <c r="F308" s="209" t="s">
        <v>425</v>
      </c>
      <c r="G308" s="210" t="s">
        <v>418</v>
      </c>
      <c r="H308" s="211">
        <v>1519.02</v>
      </c>
      <c r="I308" s="212"/>
      <c r="J308" s="213">
        <f>ROUND(I308*H308,2)</f>
        <v>0</v>
      </c>
      <c r="K308" s="209" t="s">
        <v>143</v>
      </c>
      <c r="L308" s="38"/>
      <c r="M308" s="214" t="s">
        <v>1</v>
      </c>
      <c r="N308" s="215" t="s">
        <v>43</v>
      </c>
      <c r="O308" s="70"/>
      <c r="P308" s="216">
        <f>O308*H308</f>
        <v>0</v>
      </c>
      <c r="Q308" s="216">
        <v>0</v>
      </c>
      <c r="R308" s="216">
        <f>Q308*H308</f>
        <v>0</v>
      </c>
      <c r="S308" s="216">
        <v>0</v>
      </c>
      <c r="T308" s="217">
        <f>S308*H308</f>
        <v>0</v>
      </c>
      <c r="U308" s="33"/>
      <c r="V308" s="33"/>
      <c r="W308" s="33"/>
      <c r="X308" s="33"/>
      <c r="Y308" s="33"/>
      <c r="Z308" s="33"/>
      <c r="AA308" s="33"/>
      <c r="AB308" s="33"/>
      <c r="AC308" s="33"/>
      <c r="AD308" s="33"/>
      <c r="AE308" s="33"/>
      <c r="AR308" s="218" t="s">
        <v>144</v>
      </c>
      <c r="AT308" s="218" t="s">
        <v>139</v>
      </c>
      <c r="AU308" s="218" t="s">
        <v>87</v>
      </c>
      <c r="AY308" s="16" t="s">
        <v>137</v>
      </c>
      <c r="BE308" s="219">
        <f>IF(N308="základní",J308,0)</f>
        <v>0</v>
      </c>
      <c r="BF308" s="219">
        <f>IF(N308="snížená",J308,0)</f>
        <v>0</v>
      </c>
      <c r="BG308" s="219">
        <f>IF(N308="zákl. přenesená",J308,0)</f>
        <v>0</v>
      </c>
      <c r="BH308" s="219">
        <f>IF(N308="sníž. přenesená",J308,0)</f>
        <v>0</v>
      </c>
      <c r="BI308" s="219">
        <f>IF(N308="nulová",J308,0)</f>
        <v>0</v>
      </c>
      <c r="BJ308" s="16" t="s">
        <v>85</v>
      </c>
      <c r="BK308" s="219">
        <f>ROUND(I308*H308,2)</f>
        <v>0</v>
      </c>
      <c r="BL308" s="16" t="s">
        <v>144</v>
      </c>
      <c r="BM308" s="218" t="s">
        <v>426</v>
      </c>
    </row>
    <row r="309" spans="1:65" s="2" customFormat="1" ht="29.25">
      <c r="A309" s="33"/>
      <c r="B309" s="34"/>
      <c r="C309" s="35"/>
      <c r="D309" s="220" t="s">
        <v>146</v>
      </c>
      <c r="E309" s="35"/>
      <c r="F309" s="221" t="s">
        <v>427</v>
      </c>
      <c r="G309" s="35"/>
      <c r="H309" s="35"/>
      <c r="I309" s="121"/>
      <c r="J309" s="35"/>
      <c r="K309" s="35"/>
      <c r="L309" s="38"/>
      <c r="M309" s="222"/>
      <c r="N309" s="223"/>
      <c r="O309" s="70"/>
      <c r="P309" s="70"/>
      <c r="Q309" s="70"/>
      <c r="R309" s="70"/>
      <c r="S309" s="70"/>
      <c r="T309" s="71"/>
      <c r="U309" s="33"/>
      <c r="V309" s="33"/>
      <c r="W309" s="33"/>
      <c r="X309" s="33"/>
      <c r="Y309" s="33"/>
      <c r="Z309" s="33"/>
      <c r="AA309" s="33"/>
      <c r="AB309" s="33"/>
      <c r="AC309" s="33"/>
      <c r="AD309" s="33"/>
      <c r="AE309" s="33"/>
      <c r="AT309" s="16" t="s">
        <v>146</v>
      </c>
      <c r="AU309" s="16" t="s">
        <v>87</v>
      </c>
    </row>
    <row r="310" spans="1:65" s="2" customFormat="1" ht="97.5">
      <c r="A310" s="33"/>
      <c r="B310" s="34"/>
      <c r="C310" s="35"/>
      <c r="D310" s="220" t="s">
        <v>148</v>
      </c>
      <c r="E310" s="35"/>
      <c r="F310" s="224" t="s">
        <v>421</v>
      </c>
      <c r="G310" s="35"/>
      <c r="H310" s="35"/>
      <c r="I310" s="121"/>
      <c r="J310" s="35"/>
      <c r="K310" s="35"/>
      <c r="L310" s="38"/>
      <c r="M310" s="222"/>
      <c r="N310" s="223"/>
      <c r="O310" s="70"/>
      <c r="P310" s="70"/>
      <c r="Q310" s="70"/>
      <c r="R310" s="70"/>
      <c r="S310" s="70"/>
      <c r="T310" s="71"/>
      <c r="U310" s="33"/>
      <c r="V310" s="33"/>
      <c r="W310" s="33"/>
      <c r="X310" s="33"/>
      <c r="Y310" s="33"/>
      <c r="Z310" s="33"/>
      <c r="AA310" s="33"/>
      <c r="AB310" s="33"/>
      <c r="AC310" s="33"/>
      <c r="AD310" s="33"/>
      <c r="AE310" s="33"/>
      <c r="AT310" s="16" t="s">
        <v>148</v>
      </c>
      <c r="AU310" s="16" t="s">
        <v>87</v>
      </c>
    </row>
    <row r="311" spans="1:65" s="13" customFormat="1" ht="11.25">
      <c r="B311" s="225"/>
      <c r="C311" s="226"/>
      <c r="D311" s="220" t="s">
        <v>150</v>
      </c>
      <c r="E311" s="227" t="s">
        <v>1</v>
      </c>
      <c r="F311" s="228" t="s">
        <v>428</v>
      </c>
      <c r="G311" s="226"/>
      <c r="H311" s="229">
        <v>1519.02</v>
      </c>
      <c r="I311" s="230"/>
      <c r="J311" s="226"/>
      <c r="K311" s="226"/>
      <c r="L311" s="231"/>
      <c r="M311" s="232"/>
      <c r="N311" s="233"/>
      <c r="O311" s="233"/>
      <c r="P311" s="233"/>
      <c r="Q311" s="233"/>
      <c r="R311" s="233"/>
      <c r="S311" s="233"/>
      <c r="T311" s="234"/>
      <c r="AT311" s="235" t="s">
        <v>150</v>
      </c>
      <c r="AU311" s="235" t="s">
        <v>87</v>
      </c>
      <c r="AV311" s="13" t="s">
        <v>87</v>
      </c>
      <c r="AW311" s="13" t="s">
        <v>34</v>
      </c>
      <c r="AX311" s="13" t="s">
        <v>85</v>
      </c>
      <c r="AY311" s="235" t="s">
        <v>137</v>
      </c>
    </row>
    <row r="312" spans="1:65" s="2" customFormat="1" ht="16.5" customHeight="1">
      <c r="A312" s="33"/>
      <c r="B312" s="34"/>
      <c r="C312" s="207" t="s">
        <v>429</v>
      </c>
      <c r="D312" s="207" t="s">
        <v>139</v>
      </c>
      <c r="E312" s="208" t="s">
        <v>430</v>
      </c>
      <c r="F312" s="209" t="s">
        <v>431</v>
      </c>
      <c r="G312" s="210" t="s">
        <v>418</v>
      </c>
      <c r="H312" s="211">
        <v>199.58500000000001</v>
      </c>
      <c r="I312" s="212"/>
      <c r="J312" s="213">
        <f>ROUND(I312*H312,2)</f>
        <v>0</v>
      </c>
      <c r="K312" s="209" t="s">
        <v>143</v>
      </c>
      <c r="L312" s="38"/>
      <c r="M312" s="214" t="s">
        <v>1</v>
      </c>
      <c r="N312" s="215" t="s">
        <v>43</v>
      </c>
      <c r="O312" s="70"/>
      <c r="P312" s="216">
        <f>O312*H312</f>
        <v>0</v>
      </c>
      <c r="Q312" s="216">
        <v>0</v>
      </c>
      <c r="R312" s="216">
        <f>Q312*H312</f>
        <v>0</v>
      </c>
      <c r="S312" s="216">
        <v>0</v>
      </c>
      <c r="T312" s="217">
        <f>S312*H312</f>
        <v>0</v>
      </c>
      <c r="U312" s="33"/>
      <c r="V312" s="33"/>
      <c r="W312" s="33"/>
      <c r="X312" s="33"/>
      <c r="Y312" s="33"/>
      <c r="Z312" s="33"/>
      <c r="AA312" s="33"/>
      <c r="AB312" s="33"/>
      <c r="AC312" s="33"/>
      <c r="AD312" s="33"/>
      <c r="AE312" s="33"/>
      <c r="AR312" s="218" t="s">
        <v>144</v>
      </c>
      <c r="AT312" s="218" t="s">
        <v>139</v>
      </c>
      <c r="AU312" s="218" t="s">
        <v>87</v>
      </c>
      <c r="AY312" s="16" t="s">
        <v>137</v>
      </c>
      <c r="BE312" s="219">
        <f>IF(N312="základní",J312,0)</f>
        <v>0</v>
      </c>
      <c r="BF312" s="219">
        <f>IF(N312="snížená",J312,0)</f>
        <v>0</v>
      </c>
      <c r="BG312" s="219">
        <f>IF(N312="zákl. přenesená",J312,0)</f>
        <v>0</v>
      </c>
      <c r="BH312" s="219">
        <f>IF(N312="sníž. přenesená",J312,0)</f>
        <v>0</v>
      </c>
      <c r="BI312" s="219">
        <f>IF(N312="nulová",J312,0)</f>
        <v>0</v>
      </c>
      <c r="BJ312" s="16" t="s">
        <v>85</v>
      </c>
      <c r="BK312" s="219">
        <f>ROUND(I312*H312,2)</f>
        <v>0</v>
      </c>
      <c r="BL312" s="16" t="s">
        <v>144</v>
      </c>
      <c r="BM312" s="218" t="s">
        <v>432</v>
      </c>
    </row>
    <row r="313" spans="1:65" s="2" customFormat="1" ht="19.5">
      <c r="A313" s="33"/>
      <c r="B313" s="34"/>
      <c r="C313" s="35"/>
      <c r="D313" s="220" t="s">
        <v>146</v>
      </c>
      <c r="E313" s="35"/>
      <c r="F313" s="221" t="s">
        <v>433</v>
      </c>
      <c r="G313" s="35"/>
      <c r="H313" s="35"/>
      <c r="I313" s="121"/>
      <c r="J313" s="35"/>
      <c r="K313" s="35"/>
      <c r="L313" s="38"/>
      <c r="M313" s="222"/>
      <c r="N313" s="223"/>
      <c r="O313" s="70"/>
      <c r="P313" s="70"/>
      <c r="Q313" s="70"/>
      <c r="R313" s="70"/>
      <c r="S313" s="70"/>
      <c r="T313" s="71"/>
      <c r="U313" s="33"/>
      <c r="V313" s="33"/>
      <c r="W313" s="33"/>
      <c r="X313" s="33"/>
      <c r="Y313" s="33"/>
      <c r="Z313" s="33"/>
      <c r="AA313" s="33"/>
      <c r="AB313" s="33"/>
      <c r="AC313" s="33"/>
      <c r="AD313" s="33"/>
      <c r="AE313" s="33"/>
      <c r="AT313" s="16" t="s">
        <v>146</v>
      </c>
      <c r="AU313" s="16" t="s">
        <v>87</v>
      </c>
    </row>
    <row r="314" spans="1:65" s="2" customFormat="1" ht="97.5">
      <c r="A314" s="33"/>
      <c r="B314" s="34"/>
      <c r="C314" s="35"/>
      <c r="D314" s="220" t="s">
        <v>148</v>
      </c>
      <c r="E314" s="35"/>
      <c r="F314" s="224" t="s">
        <v>421</v>
      </c>
      <c r="G314" s="35"/>
      <c r="H314" s="35"/>
      <c r="I314" s="121"/>
      <c r="J314" s="35"/>
      <c r="K314" s="35"/>
      <c r="L314" s="38"/>
      <c r="M314" s="222"/>
      <c r="N314" s="223"/>
      <c r="O314" s="70"/>
      <c r="P314" s="70"/>
      <c r="Q314" s="70"/>
      <c r="R314" s="70"/>
      <c r="S314" s="70"/>
      <c r="T314" s="71"/>
      <c r="U314" s="33"/>
      <c r="V314" s="33"/>
      <c r="W314" s="33"/>
      <c r="X314" s="33"/>
      <c r="Y314" s="33"/>
      <c r="Z314" s="33"/>
      <c r="AA314" s="33"/>
      <c r="AB314" s="33"/>
      <c r="AC314" s="33"/>
      <c r="AD314" s="33"/>
      <c r="AE314" s="33"/>
      <c r="AT314" s="16" t="s">
        <v>148</v>
      </c>
      <c r="AU314" s="16" t="s">
        <v>87</v>
      </c>
    </row>
    <row r="315" spans="1:65" s="13" customFormat="1" ht="11.25">
      <c r="B315" s="225"/>
      <c r="C315" s="226"/>
      <c r="D315" s="220" t="s">
        <v>150</v>
      </c>
      <c r="E315" s="227" t="s">
        <v>1</v>
      </c>
      <c r="F315" s="228" t="s">
        <v>434</v>
      </c>
      <c r="G315" s="226"/>
      <c r="H315" s="229">
        <v>128.04</v>
      </c>
      <c r="I315" s="230"/>
      <c r="J315" s="226"/>
      <c r="K315" s="226"/>
      <c r="L315" s="231"/>
      <c r="M315" s="232"/>
      <c r="N315" s="233"/>
      <c r="O315" s="233"/>
      <c r="P315" s="233"/>
      <c r="Q315" s="233"/>
      <c r="R315" s="233"/>
      <c r="S315" s="233"/>
      <c r="T315" s="234"/>
      <c r="AT315" s="235" t="s">
        <v>150</v>
      </c>
      <c r="AU315" s="235" t="s">
        <v>87</v>
      </c>
      <c r="AV315" s="13" t="s">
        <v>87</v>
      </c>
      <c r="AW315" s="13" t="s">
        <v>34</v>
      </c>
      <c r="AX315" s="13" t="s">
        <v>78</v>
      </c>
      <c r="AY315" s="235" t="s">
        <v>137</v>
      </c>
    </row>
    <row r="316" spans="1:65" s="13" customFormat="1" ht="11.25">
      <c r="B316" s="225"/>
      <c r="C316" s="226"/>
      <c r="D316" s="220" t="s">
        <v>150</v>
      </c>
      <c r="E316" s="227" t="s">
        <v>1</v>
      </c>
      <c r="F316" s="228" t="s">
        <v>435</v>
      </c>
      <c r="G316" s="226"/>
      <c r="H316" s="229">
        <v>21.524999999999999</v>
      </c>
      <c r="I316" s="230"/>
      <c r="J316" s="226"/>
      <c r="K316" s="226"/>
      <c r="L316" s="231"/>
      <c r="M316" s="232"/>
      <c r="N316" s="233"/>
      <c r="O316" s="233"/>
      <c r="P316" s="233"/>
      <c r="Q316" s="233"/>
      <c r="R316" s="233"/>
      <c r="S316" s="233"/>
      <c r="T316" s="234"/>
      <c r="AT316" s="235" t="s">
        <v>150</v>
      </c>
      <c r="AU316" s="235" t="s">
        <v>87</v>
      </c>
      <c r="AV316" s="13" t="s">
        <v>87</v>
      </c>
      <c r="AW316" s="13" t="s">
        <v>34</v>
      </c>
      <c r="AX316" s="13" t="s">
        <v>78</v>
      </c>
      <c r="AY316" s="235" t="s">
        <v>137</v>
      </c>
    </row>
    <row r="317" spans="1:65" s="13" customFormat="1" ht="11.25">
      <c r="B317" s="225"/>
      <c r="C317" s="226"/>
      <c r="D317" s="220" t="s">
        <v>150</v>
      </c>
      <c r="E317" s="227" t="s">
        <v>1</v>
      </c>
      <c r="F317" s="228" t="s">
        <v>436</v>
      </c>
      <c r="G317" s="226"/>
      <c r="H317" s="229">
        <v>50.02</v>
      </c>
      <c r="I317" s="230"/>
      <c r="J317" s="226"/>
      <c r="K317" s="226"/>
      <c r="L317" s="231"/>
      <c r="M317" s="232"/>
      <c r="N317" s="233"/>
      <c r="O317" s="233"/>
      <c r="P317" s="233"/>
      <c r="Q317" s="233"/>
      <c r="R317" s="233"/>
      <c r="S317" s="233"/>
      <c r="T317" s="234"/>
      <c r="AT317" s="235" t="s">
        <v>150</v>
      </c>
      <c r="AU317" s="235" t="s">
        <v>87</v>
      </c>
      <c r="AV317" s="13" t="s">
        <v>87</v>
      </c>
      <c r="AW317" s="13" t="s">
        <v>34</v>
      </c>
      <c r="AX317" s="13" t="s">
        <v>78</v>
      </c>
      <c r="AY317" s="235" t="s">
        <v>137</v>
      </c>
    </row>
    <row r="318" spans="1:65" s="14" customFormat="1" ht="11.25">
      <c r="B318" s="246"/>
      <c r="C318" s="247"/>
      <c r="D318" s="220" t="s">
        <v>150</v>
      </c>
      <c r="E318" s="248" t="s">
        <v>1</v>
      </c>
      <c r="F318" s="249" t="s">
        <v>311</v>
      </c>
      <c r="G318" s="247"/>
      <c r="H318" s="250">
        <v>199.58500000000001</v>
      </c>
      <c r="I318" s="251"/>
      <c r="J318" s="247"/>
      <c r="K318" s="247"/>
      <c r="L318" s="252"/>
      <c r="M318" s="253"/>
      <c r="N318" s="254"/>
      <c r="O318" s="254"/>
      <c r="P318" s="254"/>
      <c r="Q318" s="254"/>
      <c r="R318" s="254"/>
      <c r="S318" s="254"/>
      <c r="T318" s="255"/>
      <c r="AT318" s="256" t="s">
        <v>150</v>
      </c>
      <c r="AU318" s="256" t="s">
        <v>87</v>
      </c>
      <c r="AV318" s="14" t="s">
        <v>144</v>
      </c>
      <c r="AW318" s="14" t="s">
        <v>34</v>
      </c>
      <c r="AX318" s="14" t="s">
        <v>85</v>
      </c>
      <c r="AY318" s="256" t="s">
        <v>137</v>
      </c>
    </row>
    <row r="319" spans="1:65" s="2" customFormat="1" ht="24" customHeight="1">
      <c r="A319" s="33"/>
      <c r="B319" s="34"/>
      <c r="C319" s="207" t="s">
        <v>437</v>
      </c>
      <c r="D319" s="207" t="s">
        <v>139</v>
      </c>
      <c r="E319" s="208" t="s">
        <v>438</v>
      </c>
      <c r="F319" s="209" t="s">
        <v>439</v>
      </c>
      <c r="G319" s="210" t="s">
        <v>418</v>
      </c>
      <c r="H319" s="211">
        <v>1796.2650000000001</v>
      </c>
      <c r="I319" s="212"/>
      <c r="J319" s="213">
        <f>ROUND(I319*H319,2)</f>
        <v>0</v>
      </c>
      <c r="K319" s="209" t="s">
        <v>143</v>
      </c>
      <c r="L319" s="38"/>
      <c r="M319" s="214" t="s">
        <v>1</v>
      </c>
      <c r="N319" s="215" t="s">
        <v>43</v>
      </c>
      <c r="O319" s="70"/>
      <c r="P319" s="216">
        <f>O319*H319</f>
        <v>0</v>
      </c>
      <c r="Q319" s="216">
        <v>0</v>
      </c>
      <c r="R319" s="216">
        <f>Q319*H319</f>
        <v>0</v>
      </c>
      <c r="S319" s="216">
        <v>0</v>
      </c>
      <c r="T319" s="217">
        <f>S319*H319</f>
        <v>0</v>
      </c>
      <c r="U319" s="33"/>
      <c r="V319" s="33"/>
      <c r="W319" s="33"/>
      <c r="X319" s="33"/>
      <c r="Y319" s="33"/>
      <c r="Z319" s="33"/>
      <c r="AA319" s="33"/>
      <c r="AB319" s="33"/>
      <c r="AC319" s="33"/>
      <c r="AD319" s="33"/>
      <c r="AE319" s="33"/>
      <c r="AR319" s="218" t="s">
        <v>144</v>
      </c>
      <c r="AT319" s="218" t="s">
        <v>139</v>
      </c>
      <c r="AU319" s="218" t="s">
        <v>87</v>
      </c>
      <c r="AY319" s="16" t="s">
        <v>137</v>
      </c>
      <c r="BE319" s="219">
        <f>IF(N319="základní",J319,0)</f>
        <v>0</v>
      </c>
      <c r="BF319" s="219">
        <f>IF(N319="snížená",J319,0)</f>
        <v>0</v>
      </c>
      <c r="BG319" s="219">
        <f>IF(N319="zákl. přenesená",J319,0)</f>
        <v>0</v>
      </c>
      <c r="BH319" s="219">
        <f>IF(N319="sníž. přenesená",J319,0)</f>
        <v>0</v>
      </c>
      <c r="BI319" s="219">
        <f>IF(N319="nulová",J319,0)</f>
        <v>0</v>
      </c>
      <c r="BJ319" s="16" t="s">
        <v>85</v>
      </c>
      <c r="BK319" s="219">
        <f>ROUND(I319*H319,2)</f>
        <v>0</v>
      </c>
      <c r="BL319" s="16" t="s">
        <v>144</v>
      </c>
      <c r="BM319" s="218" t="s">
        <v>440</v>
      </c>
    </row>
    <row r="320" spans="1:65" s="2" customFormat="1" ht="29.25">
      <c r="A320" s="33"/>
      <c r="B320" s="34"/>
      <c r="C320" s="35"/>
      <c r="D320" s="220" t="s">
        <v>146</v>
      </c>
      <c r="E320" s="35"/>
      <c r="F320" s="221" t="s">
        <v>427</v>
      </c>
      <c r="G320" s="35"/>
      <c r="H320" s="35"/>
      <c r="I320" s="121"/>
      <c r="J320" s="35"/>
      <c r="K320" s="35"/>
      <c r="L320" s="38"/>
      <c r="M320" s="222"/>
      <c r="N320" s="223"/>
      <c r="O320" s="70"/>
      <c r="P320" s="70"/>
      <c r="Q320" s="70"/>
      <c r="R320" s="70"/>
      <c r="S320" s="70"/>
      <c r="T320" s="71"/>
      <c r="U320" s="33"/>
      <c r="V320" s="33"/>
      <c r="W320" s="33"/>
      <c r="X320" s="33"/>
      <c r="Y320" s="33"/>
      <c r="Z320" s="33"/>
      <c r="AA320" s="33"/>
      <c r="AB320" s="33"/>
      <c r="AC320" s="33"/>
      <c r="AD320" s="33"/>
      <c r="AE320" s="33"/>
      <c r="AT320" s="16" t="s">
        <v>146</v>
      </c>
      <c r="AU320" s="16" t="s">
        <v>87</v>
      </c>
    </row>
    <row r="321" spans="1:65" s="2" customFormat="1" ht="97.5">
      <c r="A321" s="33"/>
      <c r="B321" s="34"/>
      <c r="C321" s="35"/>
      <c r="D321" s="220" t="s">
        <v>148</v>
      </c>
      <c r="E321" s="35"/>
      <c r="F321" s="224" t="s">
        <v>421</v>
      </c>
      <c r="G321" s="35"/>
      <c r="H321" s="35"/>
      <c r="I321" s="121"/>
      <c r="J321" s="35"/>
      <c r="K321" s="35"/>
      <c r="L321" s="38"/>
      <c r="M321" s="222"/>
      <c r="N321" s="223"/>
      <c r="O321" s="70"/>
      <c r="P321" s="70"/>
      <c r="Q321" s="70"/>
      <c r="R321" s="70"/>
      <c r="S321" s="70"/>
      <c r="T321" s="71"/>
      <c r="U321" s="33"/>
      <c r="V321" s="33"/>
      <c r="W321" s="33"/>
      <c r="X321" s="33"/>
      <c r="Y321" s="33"/>
      <c r="Z321" s="33"/>
      <c r="AA321" s="33"/>
      <c r="AB321" s="33"/>
      <c r="AC321" s="33"/>
      <c r="AD321" s="33"/>
      <c r="AE321" s="33"/>
      <c r="AT321" s="16" t="s">
        <v>148</v>
      </c>
      <c r="AU321" s="16" t="s">
        <v>87</v>
      </c>
    </row>
    <row r="322" spans="1:65" s="13" customFormat="1" ht="11.25">
      <c r="B322" s="225"/>
      <c r="C322" s="226"/>
      <c r="D322" s="220" t="s">
        <v>150</v>
      </c>
      <c r="E322" s="227" t="s">
        <v>1</v>
      </c>
      <c r="F322" s="228" t="s">
        <v>441</v>
      </c>
      <c r="G322" s="226"/>
      <c r="H322" s="229">
        <v>1152.3599999999999</v>
      </c>
      <c r="I322" s="230"/>
      <c r="J322" s="226"/>
      <c r="K322" s="226"/>
      <c r="L322" s="231"/>
      <c r="M322" s="232"/>
      <c r="N322" s="233"/>
      <c r="O322" s="233"/>
      <c r="P322" s="233"/>
      <c r="Q322" s="233"/>
      <c r="R322" s="233"/>
      <c r="S322" s="233"/>
      <c r="T322" s="234"/>
      <c r="AT322" s="235" t="s">
        <v>150</v>
      </c>
      <c r="AU322" s="235" t="s">
        <v>87</v>
      </c>
      <c r="AV322" s="13" t="s">
        <v>87</v>
      </c>
      <c r="AW322" s="13" t="s">
        <v>34</v>
      </c>
      <c r="AX322" s="13" t="s">
        <v>78</v>
      </c>
      <c r="AY322" s="235" t="s">
        <v>137</v>
      </c>
    </row>
    <row r="323" spans="1:65" s="13" customFormat="1" ht="11.25">
      <c r="B323" s="225"/>
      <c r="C323" s="226"/>
      <c r="D323" s="220" t="s">
        <v>150</v>
      </c>
      <c r="E323" s="227" t="s">
        <v>1</v>
      </c>
      <c r="F323" s="228" t="s">
        <v>442</v>
      </c>
      <c r="G323" s="226"/>
      <c r="H323" s="229">
        <v>193.72499999999999</v>
      </c>
      <c r="I323" s="230"/>
      <c r="J323" s="226"/>
      <c r="K323" s="226"/>
      <c r="L323" s="231"/>
      <c r="M323" s="232"/>
      <c r="N323" s="233"/>
      <c r="O323" s="233"/>
      <c r="P323" s="233"/>
      <c r="Q323" s="233"/>
      <c r="R323" s="233"/>
      <c r="S323" s="233"/>
      <c r="T323" s="234"/>
      <c r="AT323" s="235" t="s">
        <v>150</v>
      </c>
      <c r="AU323" s="235" t="s">
        <v>87</v>
      </c>
      <c r="AV323" s="13" t="s">
        <v>87</v>
      </c>
      <c r="AW323" s="13" t="s">
        <v>34</v>
      </c>
      <c r="AX323" s="13" t="s">
        <v>78</v>
      </c>
      <c r="AY323" s="235" t="s">
        <v>137</v>
      </c>
    </row>
    <row r="324" spans="1:65" s="13" customFormat="1" ht="11.25">
      <c r="B324" s="225"/>
      <c r="C324" s="226"/>
      <c r="D324" s="220" t="s">
        <v>150</v>
      </c>
      <c r="E324" s="227" t="s">
        <v>1</v>
      </c>
      <c r="F324" s="228" t="s">
        <v>443</v>
      </c>
      <c r="G324" s="226"/>
      <c r="H324" s="229">
        <v>450.18</v>
      </c>
      <c r="I324" s="230"/>
      <c r="J324" s="226"/>
      <c r="K324" s="226"/>
      <c r="L324" s="231"/>
      <c r="M324" s="232"/>
      <c r="N324" s="233"/>
      <c r="O324" s="233"/>
      <c r="P324" s="233"/>
      <c r="Q324" s="233"/>
      <c r="R324" s="233"/>
      <c r="S324" s="233"/>
      <c r="T324" s="234"/>
      <c r="AT324" s="235" t="s">
        <v>150</v>
      </c>
      <c r="AU324" s="235" t="s">
        <v>87</v>
      </c>
      <c r="AV324" s="13" t="s">
        <v>87</v>
      </c>
      <c r="AW324" s="13" t="s">
        <v>34</v>
      </c>
      <c r="AX324" s="13" t="s">
        <v>78</v>
      </c>
      <c r="AY324" s="235" t="s">
        <v>137</v>
      </c>
    </row>
    <row r="325" spans="1:65" s="14" customFormat="1" ht="11.25">
      <c r="B325" s="246"/>
      <c r="C325" s="247"/>
      <c r="D325" s="220" t="s">
        <v>150</v>
      </c>
      <c r="E325" s="248" t="s">
        <v>1</v>
      </c>
      <c r="F325" s="249" t="s">
        <v>311</v>
      </c>
      <c r="G325" s="247"/>
      <c r="H325" s="250">
        <v>1796.2649999999999</v>
      </c>
      <c r="I325" s="251"/>
      <c r="J325" s="247"/>
      <c r="K325" s="247"/>
      <c r="L325" s="252"/>
      <c r="M325" s="253"/>
      <c r="N325" s="254"/>
      <c r="O325" s="254"/>
      <c r="P325" s="254"/>
      <c r="Q325" s="254"/>
      <c r="R325" s="254"/>
      <c r="S325" s="254"/>
      <c r="T325" s="255"/>
      <c r="AT325" s="256" t="s">
        <v>150</v>
      </c>
      <c r="AU325" s="256" t="s">
        <v>87</v>
      </c>
      <c r="AV325" s="14" t="s">
        <v>144</v>
      </c>
      <c r="AW325" s="14" t="s">
        <v>34</v>
      </c>
      <c r="AX325" s="14" t="s">
        <v>85</v>
      </c>
      <c r="AY325" s="256" t="s">
        <v>137</v>
      </c>
    </row>
    <row r="326" spans="1:65" s="2" customFormat="1" ht="24" customHeight="1">
      <c r="A326" s="33"/>
      <c r="B326" s="34"/>
      <c r="C326" s="207" t="s">
        <v>444</v>
      </c>
      <c r="D326" s="207" t="s">
        <v>139</v>
      </c>
      <c r="E326" s="208" t="s">
        <v>445</v>
      </c>
      <c r="F326" s="209" t="s">
        <v>446</v>
      </c>
      <c r="G326" s="210" t="s">
        <v>418</v>
      </c>
      <c r="H326" s="211">
        <v>21.524999999999999</v>
      </c>
      <c r="I326" s="212"/>
      <c r="J326" s="213">
        <f>ROUND(I326*H326,2)</f>
        <v>0</v>
      </c>
      <c r="K326" s="209" t="s">
        <v>143</v>
      </c>
      <c r="L326" s="38"/>
      <c r="M326" s="214" t="s">
        <v>1</v>
      </c>
      <c r="N326" s="215" t="s">
        <v>43</v>
      </c>
      <c r="O326" s="70"/>
      <c r="P326" s="216">
        <f>O326*H326</f>
        <v>0</v>
      </c>
      <c r="Q326" s="216">
        <v>0</v>
      </c>
      <c r="R326" s="216">
        <f>Q326*H326</f>
        <v>0</v>
      </c>
      <c r="S326" s="216">
        <v>0</v>
      </c>
      <c r="T326" s="217">
        <f>S326*H326</f>
        <v>0</v>
      </c>
      <c r="U326" s="33"/>
      <c r="V326" s="33"/>
      <c r="W326" s="33"/>
      <c r="X326" s="33"/>
      <c r="Y326" s="33"/>
      <c r="Z326" s="33"/>
      <c r="AA326" s="33"/>
      <c r="AB326" s="33"/>
      <c r="AC326" s="33"/>
      <c r="AD326" s="33"/>
      <c r="AE326" s="33"/>
      <c r="AR326" s="218" t="s">
        <v>144</v>
      </c>
      <c r="AT326" s="218" t="s">
        <v>139</v>
      </c>
      <c r="AU326" s="218" t="s">
        <v>87</v>
      </c>
      <c r="AY326" s="16" t="s">
        <v>137</v>
      </c>
      <c r="BE326" s="219">
        <f>IF(N326="základní",J326,0)</f>
        <v>0</v>
      </c>
      <c r="BF326" s="219">
        <f>IF(N326="snížená",J326,0)</f>
        <v>0</v>
      </c>
      <c r="BG326" s="219">
        <f>IF(N326="zákl. přenesená",J326,0)</f>
        <v>0</v>
      </c>
      <c r="BH326" s="219">
        <f>IF(N326="sníž. přenesená",J326,0)</f>
        <v>0</v>
      </c>
      <c r="BI326" s="219">
        <f>IF(N326="nulová",J326,0)</f>
        <v>0</v>
      </c>
      <c r="BJ326" s="16" t="s">
        <v>85</v>
      </c>
      <c r="BK326" s="219">
        <f>ROUND(I326*H326,2)</f>
        <v>0</v>
      </c>
      <c r="BL326" s="16" t="s">
        <v>144</v>
      </c>
      <c r="BM326" s="218" t="s">
        <v>447</v>
      </c>
    </row>
    <row r="327" spans="1:65" s="2" customFormat="1" ht="19.5">
      <c r="A327" s="33"/>
      <c r="B327" s="34"/>
      <c r="C327" s="35"/>
      <c r="D327" s="220" t="s">
        <v>146</v>
      </c>
      <c r="E327" s="35"/>
      <c r="F327" s="221" t="s">
        <v>448</v>
      </c>
      <c r="G327" s="35"/>
      <c r="H327" s="35"/>
      <c r="I327" s="121"/>
      <c r="J327" s="35"/>
      <c r="K327" s="35"/>
      <c r="L327" s="38"/>
      <c r="M327" s="222"/>
      <c r="N327" s="223"/>
      <c r="O327" s="70"/>
      <c r="P327" s="70"/>
      <c r="Q327" s="70"/>
      <c r="R327" s="70"/>
      <c r="S327" s="70"/>
      <c r="T327" s="71"/>
      <c r="U327" s="33"/>
      <c r="V327" s="33"/>
      <c r="W327" s="33"/>
      <c r="X327" s="33"/>
      <c r="Y327" s="33"/>
      <c r="Z327" s="33"/>
      <c r="AA327" s="33"/>
      <c r="AB327" s="33"/>
      <c r="AC327" s="33"/>
      <c r="AD327" s="33"/>
      <c r="AE327" s="33"/>
      <c r="AT327" s="16" t="s">
        <v>146</v>
      </c>
      <c r="AU327" s="16" t="s">
        <v>87</v>
      </c>
    </row>
    <row r="328" spans="1:65" s="2" customFormat="1" ht="78">
      <c r="A328" s="33"/>
      <c r="B328" s="34"/>
      <c r="C328" s="35"/>
      <c r="D328" s="220" t="s">
        <v>148</v>
      </c>
      <c r="E328" s="35"/>
      <c r="F328" s="224" t="s">
        <v>449</v>
      </c>
      <c r="G328" s="35"/>
      <c r="H328" s="35"/>
      <c r="I328" s="121"/>
      <c r="J328" s="35"/>
      <c r="K328" s="35"/>
      <c r="L328" s="38"/>
      <c r="M328" s="222"/>
      <c r="N328" s="223"/>
      <c r="O328" s="70"/>
      <c r="P328" s="70"/>
      <c r="Q328" s="70"/>
      <c r="R328" s="70"/>
      <c r="S328" s="70"/>
      <c r="T328" s="71"/>
      <c r="U328" s="33"/>
      <c r="V328" s="33"/>
      <c r="W328" s="33"/>
      <c r="X328" s="33"/>
      <c r="Y328" s="33"/>
      <c r="Z328" s="33"/>
      <c r="AA328" s="33"/>
      <c r="AB328" s="33"/>
      <c r="AC328" s="33"/>
      <c r="AD328" s="33"/>
      <c r="AE328" s="33"/>
      <c r="AT328" s="16" t="s">
        <v>148</v>
      </c>
      <c r="AU328" s="16" t="s">
        <v>87</v>
      </c>
    </row>
    <row r="329" spans="1:65" s="13" customFormat="1" ht="11.25">
      <c r="B329" s="225"/>
      <c r="C329" s="226"/>
      <c r="D329" s="220" t="s">
        <v>150</v>
      </c>
      <c r="E329" s="227" t="s">
        <v>1</v>
      </c>
      <c r="F329" s="228" t="s">
        <v>450</v>
      </c>
      <c r="G329" s="226"/>
      <c r="H329" s="229">
        <v>21.524999999999999</v>
      </c>
      <c r="I329" s="230"/>
      <c r="J329" s="226"/>
      <c r="K329" s="226"/>
      <c r="L329" s="231"/>
      <c r="M329" s="232"/>
      <c r="N329" s="233"/>
      <c r="O329" s="233"/>
      <c r="P329" s="233"/>
      <c r="Q329" s="233"/>
      <c r="R329" s="233"/>
      <c r="S329" s="233"/>
      <c r="T329" s="234"/>
      <c r="AT329" s="235" t="s">
        <v>150</v>
      </c>
      <c r="AU329" s="235" t="s">
        <v>87</v>
      </c>
      <c r="AV329" s="13" t="s">
        <v>87</v>
      </c>
      <c r="AW329" s="13" t="s">
        <v>34</v>
      </c>
      <c r="AX329" s="13" t="s">
        <v>85</v>
      </c>
      <c r="AY329" s="235" t="s">
        <v>137</v>
      </c>
    </row>
    <row r="330" spans="1:65" s="2" customFormat="1" ht="24" customHeight="1">
      <c r="A330" s="33"/>
      <c r="B330" s="34"/>
      <c r="C330" s="207" t="s">
        <v>241</v>
      </c>
      <c r="D330" s="207" t="s">
        <v>139</v>
      </c>
      <c r="E330" s="208" t="s">
        <v>451</v>
      </c>
      <c r="F330" s="209" t="s">
        <v>452</v>
      </c>
      <c r="G330" s="210" t="s">
        <v>418</v>
      </c>
      <c r="H330" s="211">
        <v>128.04</v>
      </c>
      <c r="I330" s="212"/>
      <c r="J330" s="213">
        <f>ROUND(I330*H330,2)</f>
        <v>0</v>
      </c>
      <c r="K330" s="209" t="s">
        <v>143</v>
      </c>
      <c r="L330" s="38"/>
      <c r="M330" s="214" t="s">
        <v>1</v>
      </c>
      <c r="N330" s="215" t="s">
        <v>43</v>
      </c>
      <c r="O330" s="70"/>
      <c r="P330" s="216">
        <f>O330*H330</f>
        <v>0</v>
      </c>
      <c r="Q330" s="216">
        <v>0</v>
      </c>
      <c r="R330" s="216">
        <f>Q330*H330</f>
        <v>0</v>
      </c>
      <c r="S330" s="216">
        <v>0</v>
      </c>
      <c r="T330" s="217">
        <f>S330*H330</f>
        <v>0</v>
      </c>
      <c r="U330" s="33"/>
      <c r="V330" s="33"/>
      <c r="W330" s="33"/>
      <c r="X330" s="33"/>
      <c r="Y330" s="33"/>
      <c r="Z330" s="33"/>
      <c r="AA330" s="33"/>
      <c r="AB330" s="33"/>
      <c r="AC330" s="33"/>
      <c r="AD330" s="33"/>
      <c r="AE330" s="33"/>
      <c r="AR330" s="218" t="s">
        <v>144</v>
      </c>
      <c r="AT330" s="218" t="s">
        <v>139</v>
      </c>
      <c r="AU330" s="218" t="s">
        <v>87</v>
      </c>
      <c r="AY330" s="16" t="s">
        <v>137</v>
      </c>
      <c r="BE330" s="219">
        <f>IF(N330="základní",J330,0)</f>
        <v>0</v>
      </c>
      <c r="BF330" s="219">
        <f>IF(N330="snížená",J330,0)</f>
        <v>0</v>
      </c>
      <c r="BG330" s="219">
        <f>IF(N330="zákl. přenesená",J330,0)</f>
        <v>0</v>
      </c>
      <c r="BH330" s="219">
        <f>IF(N330="sníž. přenesená",J330,0)</f>
        <v>0</v>
      </c>
      <c r="BI330" s="219">
        <f>IF(N330="nulová",J330,0)</f>
        <v>0</v>
      </c>
      <c r="BJ330" s="16" t="s">
        <v>85</v>
      </c>
      <c r="BK330" s="219">
        <f>ROUND(I330*H330,2)</f>
        <v>0</v>
      </c>
      <c r="BL330" s="16" t="s">
        <v>144</v>
      </c>
      <c r="BM330" s="218" t="s">
        <v>453</v>
      </c>
    </row>
    <row r="331" spans="1:65" s="2" customFormat="1" ht="29.25">
      <c r="A331" s="33"/>
      <c r="B331" s="34"/>
      <c r="C331" s="35"/>
      <c r="D331" s="220" t="s">
        <v>146</v>
      </c>
      <c r="E331" s="35"/>
      <c r="F331" s="221" t="s">
        <v>454</v>
      </c>
      <c r="G331" s="35"/>
      <c r="H331" s="35"/>
      <c r="I331" s="121"/>
      <c r="J331" s="35"/>
      <c r="K331" s="35"/>
      <c r="L331" s="38"/>
      <c r="M331" s="222"/>
      <c r="N331" s="223"/>
      <c r="O331" s="70"/>
      <c r="P331" s="70"/>
      <c r="Q331" s="70"/>
      <c r="R331" s="70"/>
      <c r="S331" s="70"/>
      <c r="T331" s="71"/>
      <c r="U331" s="33"/>
      <c r="V331" s="33"/>
      <c r="W331" s="33"/>
      <c r="X331" s="33"/>
      <c r="Y331" s="33"/>
      <c r="Z331" s="33"/>
      <c r="AA331" s="33"/>
      <c r="AB331" s="33"/>
      <c r="AC331" s="33"/>
      <c r="AD331" s="33"/>
      <c r="AE331" s="33"/>
      <c r="AT331" s="16" t="s">
        <v>146</v>
      </c>
      <c r="AU331" s="16" t="s">
        <v>87</v>
      </c>
    </row>
    <row r="332" spans="1:65" s="2" customFormat="1" ht="78">
      <c r="A332" s="33"/>
      <c r="B332" s="34"/>
      <c r="C332" s="35"/>
      <c r="D332" s="220" t="s">
        <v>148</v>
      </c>
      <c r="E332" s="35"/>
      <c r="F332" s="224" t="s">
        <v>449</v>
      </c>
      <c r="G332" s="35"/>
      <c r="H332" s="35"/>
      <c r="I332" s="121"/>
      <c r="J332" s="35"/>
      <c r="K332" s="35"/>
      <c r="L332" s="38"/>
      <c r="M332" s="222"/>
      <c r="N332" s="223"/>
      <c r="O332" s="70"/>
      <c r="P332" s="70"/>
      <c r="Q332" s="70"/>
      <c r="R332" s="70"/>
      <c r="S332" s="70"/>
      <c r="T332" s="71"/>
      <c r="U332" s="33"/>
      <c r="V332" s="33"/>
      <c r="W332" s="33"/>
      <c r="X332" s="33"/>
      <c r="Y332" s="33"/>
      <c r="Z332" s="33"/>
      <c r="AA332" s="33"/>
      <c r="AB332" s="33"/>
      <c r="AC332" s="33"/>
      <c r="AD332" s="33"/>
      <c r="AE332" s="33"/>
      <c r="AT332" s="16" t="s">
        <v>148</v>
      </c>
      <c r="AU332" s="16" t="s">
        <v>87</v>
      </c>
    </row>
    <row r="333" spans="1:65" s="13" customFormat="1" ht="11.25">
      <c r="B333" s="225"/>
      <c r="C333" s="226"/>
      <c r="D333" s="220" t="s">
        <v>150</v>
      </c>
      <c r="E333" s="227" t="s">
        <v>1</v>
      </c>
      <c r="F333" s="228" t="s">
        <v>455</v>
      </c>
      <c r="G333" s="226"/>
      <c r="H333" s="229">
        <v>128.04</v>
      </c>
      <c r="I333" s="230"/>
      <c r="J333" s="226"/>
      <c r="K333" s="226"/>
      <c r="L333" s="231"/>
      <c r="M333" s="232"/>
      <c r="N333" s="233"/>
      <c r="O333" s="233"/>
      <c r="P333" s="233"/>
      <c r="Q333" s="233"/>
      <c r="R333" s="233"/>
      <c r="S333" s="233"/>
      <c r="T333" s="234"/>
      <c r="AT333" s="235" t="s">
        <v>150</v>
      </c>
      <c r="AU333" s="235" t="s">
        <v>87</v>
      </c>
      <c r="AV333" s="13" t="s">
        <v>87</v>
      </c>
      <c r="AW333" s="13" t="s">
        <v>34</v>
      </c>
      <c r="AX333" s="13" t="s">
        <v>85</v>
      </c>
      <c r="AY333" s="235" t="s">
        <v>137</v>
      </c>
    </row>
    <row r="334" spans="1:65" s="2" customFormat="1" ht="24" customHeight="1">
      <c r="A334" s="33"/>
      <c r="B334" s="34"/>
      <c r="C334" s="207" t="s">
        <v>456</v>
      </c>
      <c r="D334" s="207" t="s">
        <v>139</v>
      </c>
      <c r="E334" s="208" t="s">
        <v>457</v>
      </c>
      <c r="F334" s="209" t="s">
        <v>458</v>
      </c>
      <c r="G334" s="210" t="s">
        <v>418</v>
      </c>
      <c r="H334" s="211">
        <v>218.8</v>
      </c>
      <c r="I334" s="212"/>
      <c r="J334" s="213">
        <f>ROUND(I334*H334,2)</f>
        <v>0</v>
      </c>
      <c r="K334" s="209" t="s">
        <v>143</v>
      </c>
      <c r="L334" s="38"/>
      <c r="M334" s="214" t="s">
        <v>1</v>
      </c>
      <c r="N334" s="215" t="s">
        <v>43</v>
      </c>
      <c r="O334" s="70"/>
      <c r="P334" s="216">
        <f>O334*H334</f>
        <v>0</v>
      </c>
      <c r="Q334" s="216">
        <v>0</v>
      </c>
      <c r="R334" s="216">
        <f>Q334*H334</f>
        <v>0</v>
      </c>
      <c r="S334" s="216">
        <v>0</v>
      </c>
      <c r="T334" s="217">
        <f>S334*H334</f>
        <v>0</v>
      </c>
      <c r="U334" s="33"/>
      <c r="V334" s="33"/>
      <c r="W334" s="33"/>
      <c r="X334" s="33"/>
      <c r="Y334" s="33"/>
      <c r="Z334" s="33"/>
      <c r="AA334" s="33"/>
      <c r="AB334" s="33"/>
      <c r="AC334" s="33"/>
      <c r="AD334" s="33"/>
      <c r="AE334" s="33"/>
      <c r="AR334" s="218" t="s">
        <v>144</v>
      </c>
      <c r="AT334" s="218" t="s">
        <v>139</v>
      </c>
      <c r="AU334" s="218" t="s">
        <v>87</v>
      </c>
      <c r="AY334" s="16" t="s">
        <v>137</v>
      </c>
      <c r="BE334" s="219">
        <f>IF(N334="základní",J334,0)</f>
        <v>0</v>
      </c>
      <c r="BF334" s="219">
        <f>IF(N334="snížená",J334,0)</f>
        <v>0</v>
      </c>
      <c r="BG334" s="219">
        <f>IF(N334="zákl. přenesená",J334,0)</f>
        <v>0</v>
      </c>
      <c r="BH334" s="219">
        <f>IF(N334="sníž. přenesená",J334,0)</f>
        <v>0</v>
      </c>
      <c r="BI334" s="219">
        <f>IF(N334="nulová",J334,0)</f>
        <v>0</v>
      </c>
      <c r="BJ334" s="16" t="s">
        <v>85</v>
      </c>
      <c r="BK334" s="219">
        <f>ROUND(I334*H334,2)</f>
        <v>0</v>
      </c>
      <c r="BL334" s="16" t="s">
        <v>144</v>
      </c>
      <c r="BM334" s="218" t="s">
        <v>459</v>
      </c>
    </row>
    <row r="335" spans="1:65" s="2" customFormat="1" ht="29.25">
      <c r="A335" s="33"/>
      <c r="B335" s="34"/>
      <c r="C335" s="35"/>
      <c r="D335" s="220" t="s">
        <v>146</v>
      </c>
      <c r="E335" s="35"/>
      <c r="F335" s="221" t="s">
        <v>460</v>
      </c>
      <c r="G335" s="35"/>
      <c r="H335" s="35"/>
      <c r="I335" s="121"/>
      <c r="J335" s="35"/>
      <c r="K335" s="35"/>
      <c r="L335" s="38"/>
      <c r="M335" s="222"/>
      <c r="N335" s="223"/>
      <c r="O335" s="70"/>
      <c r="P335" s="70"/>
      <c r="Q335" s="70"/>
      <c r="R335" s="70"/>
      <c r="S335" s="70"/>
      <c r="T335" s="71"/>
      <c r="U335" s="33"/>
      <c r="V335" s="33"/>
      <c r="W335" s="33"/>
      <c r="X335" s="33"/>
      <c r="Y335" s="33"/>
      <c r="Z335" s="33"/>
      <c r="AA335" s="33"/>
      <c r="AB335" s="33"/>
      <c r="AC335" s="33"/>
      <c r="AD335" s="33"/>
      <c r="AE335" s="33"/>
      <c r="AT335" s="16" t="s">
        <v>146</v>
      </c>
      <c r="AU335" s="16" t="s">
        <v>87</v>
      </c>
    </row>
    <row r="336" spans="1:65" s="2" customFormat="1" ht="78">
      <c r="A336" s="33"/>
      <c r="B336" s="34"/>
      <c r="C336" s="35"/>
      <c r="D336" s="220" t="s">
        <v>148</v>
      </c>
      <c r="E336" s="35"/>
      <c r="F336" s="224" t="s">
        <v>449</v>
      </c>
      <c r="G336" s="35"/>
      <c r="H336" s="35"/>
      <c r="I336" s="121"/>
      <c r="J336" s="35"/>
      <c r="K336" s="35"/>
      <c r="L336" s="38"/>
      <c r="M336" s="222"/>
      <c r="N336" s="223"/>
      <c r="O336" s="70"/>
      <c r="P336" s="70"/>
      <c r="Q336" s="70"/>
      <c r="R336" s="70"/>
      <c r="S336" s="70"/>
      <c r="T336" s="71"/>
      <c r="U336" s="33"/>
      <c r="V336" s="33"/>
      <c r="W336" s="33"/>
      <c r="X336" s="33"/>
      <c r="Y336" s="33"/>
      <c r="Z336" s="33"/>
      <c r="AA336" s="33"/>
      <c r="AB336" s="33"/>
      <c r="AC336" s="33"/>
      <c r="AD336" s="33"/>
      <c r="AE336" s="33"/>
      <c r="AT336" s="16" t="s">
        <v>148</v>
      </c>
      <c r="AU336" s="16" t="s">
        <v>87</v>
      </c>
    </row>
    <row r="337" spans="1:65" s="13" customFormat="1" ht="11.25">
      <c r="B337" s="225"/>
      <c r="C337" s="226"/>
      <c r="D337" s="220" t="s">
        <v>150</v>
      </c>
      <c r="E337" s="227" t="s">
        <v>1</v>
      </c>
      <c r="F337" s="228" t="s">
        <v>422</v>
      </c>
      <c r="G337" s="226"/>
      <c r="H337" s="229">
        <v>168.78</v>
      </c>
      <c r="I337" s="230"/>
      <c r="J337" s="226"/>
      <c r="K337" s="226"/>
      <c r="L337" s="231"/>
      <c r="M337" s="232"/>
      <c r="N337" s="233"/>
      <c r="O337" s="233"/>
      <c r="P337" s="233"/>
      <c r="Q337" s="233"/>
      <c r="R337" s="233"/>
      <c r="S337" s="233"/>
      <c r="T337" s="234"/>
      <c r="AT337" s="235" t="s">
        <v>150</v>
      </c>
      <c r="AU337" s="235" t="s">
        <v>87</v>
      </c>
      <c r="AV337" s="13" t="s">
        <v>87</v>
      </c>
      <c r="AW337" s="13" t="s">
        <v>34</v>
      </c>
      <c r="AX337" s="13" t="s">
        <v>78</v>
      </c>
      <c r="AY337" s="235" t="s">
        <v>137</v>
      </c>
    </row>
    <row r="338" spans="1:65" s="13" customFormat="1" ht="11.25">
      <c r="B338" s="225"/>
      <c r="C338" s="226"/>
      <c r="D338" s="220" t="s">
        <v>150</v>
      </c>
      <c r="E338" s="227" t="s">
        <v>1</v>
      </c>
      <c r="F338" s="228" t="s">
        <v>461</v>
      </c>
      <c r="G338" s="226"/>
      <c r="H338" s="229">
        <v>50.02</v>
      </c>
      <c r="I338" s="230"/>
      <c r="J338" s="226"/>
      <c r="K338" s="226"/>
      <c r="L338" s="231"/>
      <c r="M338" s="232"/>
      <c r="N338" s="233"/>
      <c r="O338" s="233"/>
      <c r="P338" s="233"/>
      <c r="Q338" s="233"/>
      <c r="R338" s="233"/>
      <c r="S338" s="233"/>
      <c r="T338" s="234"/>
      <c r="AT338" s="235" t="s">
        <v>150</v>
      </c>
      <c r="AU338" s="235" t="s">
        <v>87</v>
      </c>
      <c r="AV338" s="13" t="s">
        <v>87</v>
      </c>
      <c r="AW338" s="13" t="s">
        <v>34</v>
      </c>
      <c r="AX338" s="13" t="s">
        <v>78</v>
      </c>
      <c r="AY338" s="235" t="s">
        <v>137</v>
      </c>
    </row>
    <row r="339" spans="1:65" s="14" customFormat="1" ht="11.25">
      <c r="B339" s="246"/>
      <c r="C339" s="247"/>
      <c r="D339" s="220" t="s">
        <v>150</v>
      </c>
      <c r="E339" s="248" t="s">
        <v>1</v>
      </c>
      <c r="F339" s="249" t="s">
        <v>311</v>
      </c>
      <c r="G339" s="247"/>
      <c r="H339" s="250">
        <v>218.8</v>
      </c>
      <c r="I339" s="251"/>
      <c r="J339" s="247"/>
      <c r="K339" s="247"/>
      <c r="L339" s="252"/>
      <c r="M339" s="253"/>
      <c r="N339" s="254"/>
      <c r="O339" s="254"/>
      <c r="P339" s="254"/>
      <c r="Q339" s="254"/>
      <c r="R339" s="254"/>
      <c r="S339" s="254"/>
      <c r="T339" s="255"/>
      <c r="AT339" s="256" t="s">
        <v>150</v>
      </c>
      <c r="AU339" s="256" t="s">
        <v>87</v>
      </c>
      <c r="AV339" s="14" t="s">
        <v>144</v>
      </c>
      <c r="AW339" s="14" t="s">
        <v>34</v>
      </c>
      <c r="AX339" s="14" t="s">
        <v>85</v>
      </c>
      <c r="AY339" s="256" t="s">
        <v>137</v>
      </c>
    </row>
    <row r="340" spans="1:65" s="12" customFormat="1" ht="22.9" customHeight="1">
      <c r="B340" s="191"/>
      <c r="C340" s="192"/>
      <c r="D340" s="193" t="s">
        <v>77</v>
      </c>
      <c r="E340" s="205" t="s">
        <v>462</v>
      </c>
      <c r="F340" s="205" t="s">
        <v>463</v>
      </c>
      <c r="G340" s="192"/>
      <c r="H340" s="192"/>
      <c r="I340" s="195"/>
      <c r="J340" s="206">
        <f>BK340</f>
        <v>0</v>
      </c>
      <c r="K340" s="192"/>
      <c r="L340" s="197"/>
      <c r="M340" s="198"/>
      <c r="N340" s="199"/>
      <c r="O340" s="199"/>
      <c r="P340" s="200">
        <f>SUM(P341:P342)</f>
        <v>0</v>
      </c>
      <c r="Q340" s="199"/>
      <c r="R340" s="200">
        <f>SUM(R341:R342)</f>
        <v>0</v>
      </c>
      <c r="S340" s="199"/>
      <c r="T340" s="201">
        <f>SUM(T341:T342)</f>
        <v>0</v>
      </c>
      <c r="AR340" s="202" t="s">
        <v>85</v>
      </c>
      <c r="AT340" s="203" t="s">
        <v>77</v>
      </c>
      <c r="AU340" s="203" t="s">
        <v>85</v>
      </c>
      <c r="AY340" s="202" t="s">
        <v>137</v>
      </c>
      <c r="BK340" s="204">
        <f>SUM(BK341:BK342)</f>
        <v>0</v>
      </c>
    </row>
    <row r="341" spans="1:65" s="2" customFormat="1" ht="24" customHeight="1">
      <c r="A341" s="33"/>
      <c r="B341" s="34"/>
      <c r="C341" s="207" t="s">
        <v>266</v>
      </c>
      <c r="D341" s="207" t="s">
        <v>139</v>
      </c>
      <c r="E341" s="208" t="s">
        <v>464</v>
      </c>
      <c r="F341" s="209" t="s">
        <v>465</v>
      </c>
      <c r="G341" s="210" t="s">
        <v>418</v>
      </c>
      <c r="H341" s="211">
        <v>193.44200000000001</v>
      </c>
      <c r="I341" s="212"/>
      <c r="J341" s="213">
        <f>ROUND(I341*H341,2)</f>
        <v>0</v>
      </c>
      <c r="K341" s="209" t="s">
        <v>143</v>
      </c>
      <c r="L341" s="38"/>
      <c r="M341" s="214" t="s">
        <v>1</v>
      </c>
      <c r="N341" s="215" t="s">
        <v>43</v>
      </c>
      <c r="O341" s="70"/>
      <c r="P341" s="216">
        <f>O341*H341</f>
        <v>0</v>
      </c>
      <c r="Q341" s="216">
        <v>0</v>
      </c>
      <c r="R341" s="216">
        <f>Q341*H341</f>
        <v>0</v>
      </c>
      <c r="S341" s="216">
        <v>0</v>
      </c>
      <c r="T341" s="217">
        <f>S341*H341</f>
        <v>0</v>
      </c>
      <c r="U341" s="33"/>
      <c r="V341" s="33"/>
      <c r="W341" s="33"/>
      <c r="X341" s="33"/>
      <c r="Y341" s="33"/>
      <c r="Z341" s="33"/>
      <c r="AA341" s="33"/>
      <c r="AB341" s="33"/>
      <c r="AC341" s="33"/>
      <c r="AD341" s="33"/>
      <c r="AE341" s="33"/>
      <c r="AR341" s="218" t="s">
        <v>144</v>
      </c>
      <c r="AT341" s="218" t="s">
        <v>139</v>
      </c>
      <c r="AU341" s="218" t="s">
        <v>87</v>
      </c>
      <c r="AY341" s="16" t="s">
        <v>137</v>
      </c>
      <c r="BE341" s="219">
        <f>IF(N341="základní",J341,0)</f>
        <v>0</v>
      </c>
      <c r="BF341" s="219">
        <f>IF(N341="snížená",J341,0)</f>
        <v>0</v>
      </c>
      <c r="BG341" s="219">
        <f>IF(N341="zákl. přenesená",J341,0)</f>
        <v>0</v>
      </c>
      <c r="BH341" s="219">
        <f>IF(N341="sníž. přenesená",J341,0)</f>
        <v>0</v>
      </c>
      <c r="BI341" s="219">
        <f>IF(N341="nulová",J341,0)</f>
        <v>0</v>
      </c>
      <c r="BJ341" s="16" t="s">
        <v>85</v>
      </c>
      <c r="BK341" s="219">
        <f>ROUND(I341*H341,2)</f>
        <v>0</v>
      </c>
      <c r="BL341" s="16" t="s">
        <v>144</v>
      </c>
      <c r="BM341" s="218" t="s">
        <v>466</v>
      </c>
    </row>
    <row r="342" spans="1:65" s="2" customFormat="1" ht="19.5">
      <c r="A342" s="33"/>
      <c r="B342" s="34"/>
      <c r="C342" s="35"/>
      <c r="D342" s="220" t="s">
        <v>146</v>
      </c>
      <c r="E342" s="35"/>
      <c r="F342" s="221" t="s">
        <v>467</v>
      </c>
      <c r="G342" s="35"/>
      <c r="H342" s="35"/>
      <c r="I342" s="121"/>
      <c r="J342" s="35"/>
      <c r="K342" s="35"/>
      <c r="L342" s="38"/>
      <c r="M342" s="257"/>
      <c r="N342" s="258"/>
      <c r="O342" s="259"/>
      <c r="P342" s="259"/>
      <c r="Q342" s="259"/>
      <c r="R342" s="259"/>
      <c r="S342" s="259"/>
      <c r="T342" s="260"/>
      <c r="U342" s="33"/>
      <c r="V342" s="33"/>
      <c r="W342" s="33"/>
      <c r="X342" s="33"/>
      <c r="Y342" s="33"/>
      <c r="Z342" s="33"/>
      <c r="AA342" s="33"/>
      <c r="AB342" s="33"/>
      <c r="AC342" s="33"/>
      <c r="AD342" s="33"/>
      <c r="AE342" s="33"/>
      <c r="AT342" s="16" t="s">
        <v>146</v>
      </c>
      <c r="AU342" s="16" t="s">
        <v>87</v>
      </c>
    </row>
    <row r="343" spans="1:65" s="2" customFormat="1" ht="6.95" customHeight="1">
      <c r="A343" s="33"/>
      <c r="B343" s="53"/>
      <c r="C343" s="54"/>
      <c r="D343" s="54"/>
      <c r="E343" s="54"/>
      <c r="F343" s="54"/>
      <c r="G343" s="54"/>
      <c r="H343" s="54"/>
      <c r="I343" s="157"/>
      <c r="J343" s="54"/>
      <c r="K343" s="54"/>
      <c r="L343" s="38"/>
      <c r="M343" s="33"/>
      <c r="O343" s="33"/>
      <c r="P343" s="33"/>
      <c r="Q343" s="33"/>
      <c r="R343" s="33"/>
      <c r="S343" s="33"/>
      <c r="T343" s="33"/>
      <c r="U343" s="33"/>
      <c r="V343" s="33"/>
      <c r="W343" s="33"/>
      <c r="X343" s="33"/>
      <c r="Y343" s="33"/>
      <c r="Z343" s="33"/>
      <c r="AA343" s="33"/>
      <c r="AB343" s="33"/>
      <c r="AC343" s="33"/>
      <c r="AD343" s="33"/>
      <c r="AE343" s="33"/>
    </row>
  </sheetData>
  <sheetProtection algorithmName="SHA-512" hashValue="2nSWlnyUP1GkDw2GwDS2uP0bx1hTty9dhP0+Dvf1PdEjhIS9ZVZdNk5cP3PtWpHTVh9/f4mSVSdl8ZIhSiZPBA==" saltValue="mEpvVerCVw9JCQiNwNnBoVwdZT1hgXSCvoDo5ieuTTM0a1X0QwvQwwLxNBu7439fmGi5J8XfGwfGMbFTPcFdnQ==" spinCount="100000" sheet="1" objects="1" scenarios="1" formatColumns="0" formatRows="0" autoFilter="0"/>
  <autoFilter ref="C127:K342"/>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75"/>
      <c r="M2" s="275"/>
      <c r="N2" s="275"/>
      <c r="O2" s="275"/>
      <c r="P2" s="275"/>
      <c r="Q2" s="275"/>
      <c r="R2" s="275"/>
      <c r="S2" s="275"/>
      <c r="T2" s="275"/>
      <c r="U2" s="275"/>
      <c r="V2" s="275"/>
      <c r="AT2" s="16" t="s">
        <v>95</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104</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09" t="str">
        <f>'Rekapitulace stavby'!K6</f>
        <v>Kerhartice, ul. Pražská - Modernizace stávajícího chodníku</v>
      </c>
      <c r="F7" s="310"/>
      <c r="G7" s="310"/>
      <c r="H7" s="310"/>
      <c r="I7" s="114"/>
      <c r="L7" s="19"/>
    </row>
    <row r="8" spans="1:46" s="1" customFormat="1" ht="12" customHeight="1">
      <c r="B8" s="19"/>
      <c r="D8" s="120" t="s">
        <v>105</v>
      </c>
      <c r="I8" s="114"/>
      <c r="L8" s="19"/>
    </row>
    <row r="9" spans="1:46" s="2" customFormat="1" ht="16.5" customHeight="1">
      <c r="A9" s="33"/>
      <c r="B9" s="38"/>
      <c r="C9" s="33"/>
      <c r="D9" s="33"/>
      <c r="E9" s="309" t="s">
        <v>106</v>
      </c>
      <c r="F9" s="311"/>
      <c r="G9" s="311"/>
      <c r="H9" s="311"/>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107</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2" t="s">
        <v>468</v>
      </c>
      <c r="F11" s="311"/>
      <c r="G11" s="311"/>
      <c r="H11" s="311"/>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19</v>
      </c>
      <c r="G13" s="33"/>
      <c r="H13" s="33"/>
      <c r="I13" s="122" t="s">
        <v>20</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22</v>
      </c>
      <c r="E14" s="33"/>
      <c r="F14" s="109" t="s">
        <v>23</v>
      </c>
      <c r="G14" s="33"/>
      <c r="H14" s="33"/>
      <c r="I14" s="122" t="s">
        <v>24</v>
      </c>
      <c r="J14" s="123" t="str">
        <f>'Rekapitulace stavby'!AN8</f>
        <v>30. 9. 2019</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26</v>
      </c>
      <c r="E16" s="33"/>
      <c r="F16" s="33"/>
      <c r="G16" s="33"/>
      <c r="H16" s="33"/>
      <c r="I16" s="122" t="s">
        <v>27</v>
      </c>
      <c r="J16" s="109" t="str">
        <f>IF('Rekapitulace stavby'!AN10="","",'Rekapitulace stavby'!AN10)</f>
        <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tr">
        <f>IF('Rekapitulace stavby'!E11="","",'Rekapitulace stavby'!E11)</f>
        <v xml:space="preserve"> </v>
      </c>
      <c r="F17" s="33"/>
      <c r="G17" s="33"/>
      <c r="H17" s="33"/>
      <c r="I17" s="122" t="s">
        <v>29</v>
      </c>
      <c r="J17" s="109" t="str">
        <f>IF('Rekapitulace stavby'!AN11="","",'Rekapitulace stavby'!AN11)</f>
        <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27</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3" t="str">
        <f>'Rekapitulace stavby'!E14</f>
        <v>Vyplň údaj</v>
      </c>
      <c r="F20" s="314"/>
      <c r="G20" s="314"/>
      <c r="H20" s="314"/>
      <c r="I20" s="122" t="s">
        <v>29</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27</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29</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27</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29</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5" t="s">
        <v>1</v>
      </c>
      <c r="F29" s="315"/>
      <c r="G29" s="315"/>
      <c r="H29" s="315"/>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38</v>
      </c>
      <c r="E32" s="33"/>
      <c r="F32" s="33"/>
      <c r="G32" s="33"/>
      <c r="H32" s="33"/>
      <c r="I32" s="121"/>
      <c r="J32" s="131">
        <f>ROUND(J129,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40</v>
      </c>
      <c r="G34" s="33"/>
      <c r="H34" s="33"/>
      <c r="I34" s="133" t="s">
        <v>39</v>
      </c>
      <c r="J34" s="132" t="s">
        <v>41</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42</v>
      </c>
      <c r="E35" s="120" t="s">
        <v>43</v>
      </c>
      <c r="F35" s="135">
        <f>ROUND((SUM(BE129:BE297)),  2)</f>
        <v>0</v>
      </c>
      <c r="G35" s="33"/>
      <c r="H35" s="33"/>
      <c r="I35" s="136">
        <v>0.21</v>
      </c>
      <c r="J35" s="135">
        <f>ROUND(((SUM(BE129:BE297))*I35),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44</v>
      </c>
      <c r="F36" s="135">
        <f>ROUND((SUM(BF129:BF297)),  2)</f>
        <v>0</v>
      </c>
      <c r="G36" s="33"/>
      <c r="H36" s="33"/>
      <c r="I36" s="136">
        <v>0.15</v>
      </c>
      <c r="J36" s="135">
        <f>ROUND(((SUM(BF129:BF297))*I36),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45</v>
      </c>
      <c r="F37" s="135">
        <f>ROUND((SUM(BG129:BG297)),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46</v>
      </c>
      <c r="F38" s="135">
        <f>ROUND((SUM(BH129:BH297)),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47</v>
      </c>
      <c r="F39" s="135">
        <f>ROUND((SUM(BI129:BI297)),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48</v>
      </c>
      <c r="E41" s="139"/>
      <c r="F41" s="139"/>
      <c r="G41" s="140" t="s">
        <v>49</v>
      </c>
      <c r="H41" s="141" t="s">
        <v>50</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51</v>
      </c>
      <c r="E50" s="146"/>
      <c r="F50" s="146"/>
      <c r="G50" s="145" t="s">
        <v>52</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53</v>
      </c>
      <c r="E61" s="149"/>
      <c r="F61" s="150" t="s">
        <v>54</v>
      </c>
      <c r="G61" s="148" t="s">
        <v>53</v>
      </c>
      <c r="H61" s="149"/>
      <c r="I61" s="151"/>
      <c r="J61" s="152" t="s">
        <v>54</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55</v>
      </c>
      <c r="E65" s="153"/>
      <c r="F65" s="153"/>
      <c r="G65" s="145" t="s">
        <v>56</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53</v>
      </c>
      <c r="E76" s="149"/>
      <c r="F76" s="150" t="s">
        <v>54</v>
      </c>
      <c r="G76" s="148" t="s">
        <v>53</v>
      </c>
      <c r="H76" s="149"/>
      <c r="I76" s="151"/>
      <c r="J76" s="152" t="s">
        <v>54</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109</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6" t="str">
        <f>E7</f>
        <v>Kerhartice, ul. Pražská - Modernizace stávajícího chodníku</v>
      </c>
      <c r="F85" s="317"/>
      <c r="G85" s="317"/>
      <c r="H85" s="317"/>
      <c r="I85" s="121"/>
      <c r="J85" s="35"/>
      <c r="K85" s="35"/>
      <c r="L85" s="50"/>
      <c r="S85" s="33"/>
      <c r="T85" s="33"/>
      <c r="U85" s="33"/>
      <c r="V85" s="33"/>
      <c r="W85" s="33"/>
      <c r="X85" s="33"/>
      <c r="Y85" s="33"/>
      <c r="Z85" s="33"/>
      <c r="AA85" s="33"/>
      <c r="AB85" s="33"/>
      <c r="AC85" s="33"/>
      <c r="AD85" s="33"/>
      <c r="AE85" s="33"/>
    </row>
    <row r="86" spans="1:31" s="1" customFormat="1" ht="12" customHeight="1">
      <c r="B86" s="20"/>
      <c r="C86" s="28" t="s">
        <v>105</v>
      </c>
      <c r="D86" s="21"/>
      <c r="E86" s="21"/>
      <c r="F86" s="21"/>
      <c r="G86" s="21"/>
      <c r="H86" s="21"/>
      <c r="I86" s="114"/>
      <c r="J86" s="21"/>
      <c r="K86" s="21"/>
      <c r="L86" s="19"/>
    </row>
    <row r="87" spans="1:31" s="2" customFormat="1" ht="16.5" customHeight="1">
      <c r="A87" s="33"/>
      <c r="B87" s="34"/>
      <c r="C87" s="35"/>
      <c r="D87" s="35"/>
      <c r="E87" s="316" t="s">
        <v>106</v>
      </c>
      <c r="F87" s="318"/>
      <c r="G87" s="318"/>
      <c r="H87" s="318"/>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107</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84" t="str">
        <f>E11</f>
        <v>SO 101 (B) - Neuznatelné náklady</v>
      </c>
      <c r="F89" s="318"/>
      <c r="G89" s="318"/>
      <c r="H89" s="318"/>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22</v>
      </c>
      <c r="D91" s="35"/>
      <c r="E91" s="35"/>
      <c r="F91" s="26" t="str">
        <f>F14</f>
        <v>Kerhartice</v>
      </c>
      <c r="G91" s="35"/>
      <c r="H91" s="35"/>
      <c r="I91" s="122" t="s">
        <v>24</v>
      </c>
      <c r="J91" s="65" t="str">
        <f>IF(J14="","",J14)</f>
        <v>30. 9. 2019</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26</v>
      </c>
      <c r="D93" s="35"/>
      <c r="E93" s="35"/>
      <c r="F93" s="26" t="str">
        <f>E17</f>
        <v xml:space="preserve"> </v>
      </c>
      <c r="G93" s="35"/>
      <c r="H93" s="35"/>
      <c r="I93" s="122" t="s">
        <v>32</v>
      </c>
      <c r="J93" s="31" t="str">
        <f>E23</f>
        <v>Ing. Jiří Cihlář</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110</v>
      </c>
      <c r="D96" s="162"/>
      <c r="E96" s="162"/>
      <c r="F96" s="162"/>
      <c r="G96" s="162"/>
      <c r="H96" s="162"/>
      <c r="I96" s="163"/>
      <c r="J96" s="164" t="s">
        <v>111</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112</v>
      </c>
      <c r="D98" s="35"/>
      <c r="E98" s="35"/>
      <c r="F98" s="35"/>
      <c r="G98" s="35"/>
      <c r="H98" s="35"/>
      <c r="I98" s="121"/>
      <c r="J98" s="83">
        <f>J129</f>
        <v>0</v>
      </c>
      <c r="K98" s="35"/>
      <c r="L98" s="50"/>
      <c r="S98" s="33"/>
      <c r="T98" s="33"/>
      <c r="U98" s="33"/>
      <c r="V98" s="33"/>
      <c r="W98" s="33"/>
      <c r="X98" s="33"/>
      <c r="Y98" s="33"/>
      <c r="Z98" s="33"/>
      <c r="AA98" s="33"/>
      <c r="AB98" s="33"/>
      <c r="AC98" s="33"/>
      <c r="AD98" s="33"/>
      <c r="AE98" s="33"/>
      <c r="AU98" s="16" t="s">
        <v>113</v>
      </c>
    </row>
    <row r="99" spans="1:47" s="9" customFormat="1" ht="24.95" customHeight="1">
      <c r="B99" s="166"/>
      <c r="C99" s="167"/>
      <c r="D99" s="168" t="s">
        <v>114</v>
      </c>
      <c r="E99" s="169"/>
      <c r="F99" s="169"/>
      <c r="G99" s="169"/>
      <c r="H99" s="169"/>
      <c r="I99" s="170"/>
      <c r="J99" s="171">
        <f>J130</f>
        <v>0</v>
      </c>
      <c r="K99" s="167"/>
      <c r="L99" s="172"/>
    </row>
    <row r="100" spans="1:47" s="10" customFormat="1" ht="19.899999999999999" customHeight="1">
      <c r="B100" s="173"/>
      <c r="C100" s="103"/>
      <c r="D100" s="174" t="s">
        <v>115</v>
      </c>
      <c r="E100" s="175"/>
      <c r="F100" s="175"/>
      <c r="G100" s="175"/>
      <c r="H100" s="175"/>
      <c r="I100" s="176"/>
      <c r="J100" s="177">
        <f>J131</f>
        <v>0</v>
      </c>
      <c r="K100" s="103"/>
      <c r="L100" s="178"/>
    </row>
    <row r="101" spans="1:47" s="10" customFormat="1" ht="19.899999999999999" customHeight="1">
      <c r="B101" s="173"/>
      <c r="C101" s="103"/>
      <c r="D101" s="174" t="s">
        <v>116</v>
      </c>
      <c r="E101" s="175"/>
      <c r="F101" s="175"/>
      <c r="G101" s="175"/>
      <c r="H101" s="175"/>
      <c r="I101" s="176"/>
      <c r="J101" s="177">
        <f>J170</f>
        <v>0</v>
      </c>
      <c r="K101" s="103"/>
      <c r="L101" s="178"/>
    </row>
    <row r="102" spans="1:47" s="10" customFormat="1" ht="19.899999999999999" customHeight="1">
      <c r="B102" s="173"/>
      <c r="C102" s="103"/>
      <c r="D102" s="174" t="s">
        <v>118</v>
      </c>
      <c r="E102" s="175"/>
      <c r="F102" s="175"/>
      <c r="G102" s="175"/>
      <c r="H102" s="175"/>
      <c r="I102" s="176"/>
      <c r="J102" s="177">
        <f>J204</f>
        <v>0</v>
      </c>
      <c r="K102" s="103"/>
      <c r="L102" s="178"/>
    </row>
    <row r="103" spans="1:47" s="10" customFormat="1" ht="14.85" customHeight="1">
      <c r="B103" s="173"/>
      <c r="C103" s="103"/>
      <c r="D103" s="174" t="s">
        <v>119</v>
      </c>
      <c r="E103" s="175"/>
      <c r="F103" s="175"/>
      <c r="G103" s="175"/>
      <c r="H103" s="175"/>
      <c r="I103" s="176"/>
      <c r="J103" s="177">
        <f>J229</f>
        <v>0</v>
      </c>
      <c r="K103" s="103"/>
      <c r="L103" s="178"/>
    </row>
    <row r="104" spans="1:47" s="10" customFormat="1" ht="19.899999999999999" customHeight="1">
      <c r="B104" s="173"/>
      <c r="C104" s="103"/>
      <c r="D104" s="174" t="s">
        <v>120</v>
      </c>
      <c r="E104" s="175"/>
      <c r="F104" s="175"/>
      <c r="G104" s="175"/>
      <c r="H104" s="175"/>
      <c r="I104" s="176"/>
      <c r="J104" s="177">
        <f>J250</f>
        <v>0</v>
      </c>
      <c r="K104" s="103"/>
      <c r="L104" s="178"/>
    </row>
    <row r="105" spans="1:47" s="10" customFormat="1" ht="19.899999999999999" customHeight="1">
      <c r="B105" s="173"/>
      <c r="C105" s="103"/>
      <c r="D105" s="174" t="s">
        <v>121</v>
      </c>
      <c r="E105" s="175"/>
      <c r="F105" s="175"/>
      <c r="G105" s="175"/>
      <c r="H105" s="175"/>
      <c r="I105" s="176"/>
      <c r="J105" s="177">
        <f>J290</f>
        <v>0</v>
      </c>
      <c r="K105" s="103"/>
      <c r="L105" s="178"/>
    </row>
    <row r="106" spans="1:47" s="9" customFormat="1" ht="24.95" customHeight="1">
      <c r="B106" s="166"/>
      <c r="C106" s="167"/>
      <c r="D106" s="168" t="s">
        <v>469</v>
      </c>
      <c r="E106" s="169"/>
      <c r="F106" s="169"/>
      <c r="G106" s="169"/>
      <c r="H106" s="169"/>
      <c r="I106" s="170"/>
      <c r="J106" s="171">
        <f>J293</f>
        <v>0</v>
      </c>
      <c r="K106" s="167"/>
      <c r="L106" s="172"/>
    </row>
    <row r="107" spans="1:47" s="10" customFormat="1" ht="19.899999999999999" customHeight="1">
      <c r="B107" s="173"/>
      <c r="C107" s="103"/>
      <c r="D107" s="174" t="s">
        <v>470</v>
      </c>
      <c r="E107" s="175"/>
      <c r="F107" s="175"/>
      <c r="G107" s="175"/>
      <c r="H107" s="175"/>
      <c r="I107" s="176"/>
      <c r="J107" s="177">
        <f>J294</f>
        <v>0</v>
      </c>
      <c r="K107" s="103"/>
      <c r="L107" s="178"/>
    </row>
    <row r="108" spans="1:47" s="2" customFormat="1" ht="21.75" customHeight="1">
      <c r="A108" s="33"/>
      <c r="B108" s="34"/>
      <c r="C108" s="35"/>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53"/>
      <c r="C109" s="54"/>
      <c r="D109" s="54"/>
      <c r="E109" s="54"/>
      <c r="F109" s="54"/>
      <c r="G109" s="54"/>
      <c r="H109" s="54"/>
      <c r="I109" s="157"/>
      <c r="J109" s="54"/>
      <c r="K109" s="54"/>
      <c r="L109" s="50"/>
      <c r="S109" s="33"/>
      <c r="T109" s="33"/>
      <c r="U109" s="33"/>
      <c r="V109" s="33"/>
      <c r="W109" s="33"/>
      <c r="X109" s="33"/>
      <c r="Y109" s="33"/>
      <c r="Z109" s="33"/>
      <c r="AA109" s="33"/>
      <c r="AB109" s="33"/>
      <c r="AC109" s="33"/>
      <c r="AD109" s="33"/>
      <c r="AE109" s="33"/>
    </row>
    <row r="113" spans="1:31" s="2" customFormat="1" ht="6.95" customHeight="1">
      <c r="A113" s="33"/>
      <c r="B113" s="55"/>
      <c r="C113" s="56"/>
      <c r="D113" s="56"/>
      <c r="E113" s="56"/>
      <c r="F113" s="56"/>
      <c r="G113" s="56"/>
      <c r="H113" s="56"/>
      <c r="I113" s="160"/>
      <c r="J113" s="56"/>
      <c r="K113" s="56"/>
      <c r="L113" s="50"/>
      <c r="S113" s="33"/>
      <c r="T113" s="33"/>
      <c r="U113" s="33"/>
      <c r="V113" s="33"/>
      <c r="W113" s="33"/>
      <c r="X113" s="33"/>
      <c r="Y113" s="33"/>
      <c r="Z113" s="33"/>
      <c r="AA113" s="33"/>
      <c r="AB113" s="33"/>
      <c r="AC113" s="33"/>
      <c r="AD113" s="33"/>
      <c r="AE113" s="33"/>
    </row>
    <row r="114" spans="1:31" s="2" customFormat="1" ht="24.95" customHeight="1">
      <c r="A114" s="33"/>
      <c r="B114" s="34"/>
      <c r="C114" s="22" t="s">
        <v>122</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31" s="2" customFormat="1" ht="6.95" customHeight="1">
      <c r="A115" s="33"/>
      <c r="B115" s="34"/>
      <c r="C115" s="35"/>
      <c r="D115" s="35"/>
      <c r="E115" s="35"/>
      <c r="F115" s="35"/>
      <c r="G115" s="35"/>
      <c r="H115" s="35"/>
      <c r="I115" s="121"/>
      <c r="J115" s="35"/>
      <c r="K115" s="35"/>
      <c r="L115" s="50"/>
      <c r="S115" s="33"/>
      <c r="T115" s="33"/>
      <c r="U115" s="33"/>
      <c r="V115" s="33"/>
      <c r="W115" s="33"/>
      <c r="X115" s="33"/>
      <c r="Y115" s="33"/>
      <c r="Z115" s="33"/>
      <c r="AA115" s="33"/>
      <c r="AB115" s="33"/>
      <c r="AC115" s="33"/>
      <c r="AD115" s="33"/>
      <c r="AE115" s="33"/>
    </row>
    <row r="116" spans="1:31" s="2" customFormat="1" ht="12" customHeight="1">
      <c r="A116" s="33"/>
      <c r="B116" s="34"/>
      <c r="C116" s="28" t="s">
        <v>16</v>
      </c>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31" s="2" customFormat="1" ht="16.5" customHeight="1">
      <c r="A117" s="33"/>
      <c r="B117" s="34"/>
      <c r="C117" s="35"/>
      <c r="D117" s="35"/>
      <c r="E117" s="316" t="str">
        <f>E7</f>
        <v>Kerhartice, ul. Pražská - Modernizace stávajícího chodníku</v>
      </c>
      <c r="F117" s="317"/>
      <c r="G117" s="317"/>
      <c r="H117" s="317"/>
      <c r="I117" s="121"/>
      <c r="J117" s="35"/>
      <c r="K117" s="35"/>
      <c r="L117" s="50"/>
      <c r="S117" s="33"/>
      <c r="T117" s="33"/>
      <c r="U117" s="33"/>
      <c r="V117" s="33"/>
      <c r="W117" s="33"/>
      <c r="X117" s="33"/>
      <c r="Y117" s="33"/>
      <c r="Z117" s="33"/>
      <c r="AA117" s="33"/>
      <c r="AB117" s="33"/>
      <c r="AC117" s="33"/>
      <c r="AD117" s="33"/>
      <c r="AE117" s="33"/>
    </row>
    <row r="118" spans="1:31" s="1" customFormat="1" ht="12" customHeight="1">
      <c r="B118" s="20"/>
      <c r="C118" s="28" t="s">
        <v>105</v>
      </c>
      <c r="D118" s="21"/>
      <c r="E118" s="21"/>
      <c r="F118" s="21"/>
      <c r="G118" s="21"/>
      <c r="H118" s="21"/>
      <c r="I118" s="114"/>
      <c r="J118" s="21"/>
      <c r="K118" s="21"/>
      <c r="L118" s="19"/>
    </row>
    <row r="119" spans="1:31" s="2" customFormat="1" ht="16.5" customHeight="1">
      <c r="A119" s="33"/>
      <c r="B119" s="34"/>
      <c r="C119" s="35"/>
      <c r="D119" s="35"/>
      <c r="E119" s="316" t="s">
        <v>106</v>
      </c>
      <c r="F119" s="318"/>
      <c r="G119" s="318"/>
      <c r="H119" s="318"/>
      <c r="I119" s="121"/>
      <c r="J119" s="35"/>
      <c r="K119" s="35"/>
      <c r="L119" s="50"/>
      <c r="S119" s="33"/>
      <c r="T119" s="33"/>
      <c r="U119" s="33"/>
      <c r="V119" s="33"/>
      <c r="W119" s="33"/>
      <c r="X119" s="33"/>
      <c r="Y119" s="33"/>
      <c r="Z119" s="33"/>
      <c r="AA119" s="33"/>
      <c r="AB119" s="33"/>
      <c r="AC119" s="33"/>
      <c r="AD119" s="33"/>
      <c r="AE119" s="33"/>
    </row>
    <row r="120" spans="1:31" s="2" customFormat="1" ht="12" customHeight="1">
      <c r="A120" s="33"/>
      <c r="B120" s="34"/>
      <c r="C120" s="28" t="s">
        <v>107</v>
      </c>
      <c r="D120" s="35"/>
      <c r="E120" s="35"/>
      <c r="F120" s="35"/>
      <c r="G120" s="35"/>
      <c r="H120" s="35"/>
      <c r="I120" s="121"/>
      <c r="J120" s="35"/>
      <c r="K120" s="35"/>
      <c r="L120" s="50"/>
      <c r="S120" s="33"/>
      <c r="T120" s="33"/>
      <c r="U120" s="33"/>
      <c r="V120" s="33"/>
      <c r="W120" s="33"/>
      <c r="X120" s="33"/>
      <c r="Y120" s="33"/>
      <c r="Z120" s="33"/>
      <c r="AA120" s="33"/>
      <c r="AB120" s="33"/>
      <c r="AC120" s="33"/>
      <c r="AD120" s="33"/>
      <c r="AE120" s="33"/>
    </row>
    <row r="121" spans="1:31" s="2" customFormat="1" ht="16.5" customHeight="1">
      <c r="A121" s="33"/>
      <c r="B121" s="34"/>
      <c r="C121" s="35"/>
      <c r="D121" s="35"/>
      <c r="E121" s="284" t="str">
        <f>E11</f>
        <v>SO 101 (B) - Neuznatelné náklady</v>
      </c>
      <c r="F121" s="318"/>
      <c r="G121" s="318"/>
      <c r="H121" s="318"/>
      <c r="I121" s="121"/>
      <c r="J121" s="35"/>
      <c r="K121" s="35"/>
      <c r="L121" s="50"/>
      <c r="S121" s="33"/>
      <c r="T121" s="33"/>
      <c r="U121" s="33"/>
      <c r="V121" s="33"/>
      <c r="W121" s="33"/>
      <c r="X121" s="33"/>
      <c r="Y121" s="33"/>
      <c r="Z121" s="33"/>
      <c r="AA121" s="33"/>
      <c r="AB121" s="33"/>
      <c r="AC121" s="33"/>
      <c r="AD121" s="33"/>
      <c r="AE121" s="33"/>
    </row>
    <row r="122" spans="1:31" s="2" customFormat="1" ht="6.95" customHeight="1">
      <c r="A122" s="33"/>
      <c r="B122" s="34"/>
      <c r="C122" s="35"/>
      <c r="D122" s="35"/>
      <c r="E122" s="35"/>
      <c r="F122" s="35"/>
      <c r="G122" s="35"/>
      <c r="H122" s="35"/>
      <c r="I122" s="121"/>
      <c r="J122" s="35"/>
      <c r="K122" s="35"/>
      <c r="L122" s="50"/>
      <c r="S122" s="33"/>
      <c r="T122" s="33"/>
      <c r="U122" s="33"/>
      <c r="V122" s="33"/>
      <c r="W122" s="33"/>
      <c r="X122" s="33"/>
      <c r="Y122" s="33"/>
      <c r="Z122" s="33"/>
      <c r="AA122" s="33"/>
      <c r="AB122" s="33"/>
      <c r="AC122" s="33"/>
      <c r="AD122" s="33"/>
      <c r="AE122" s="33"/>
    </row>
    <row r="123" spans="1:31" s="2" customFormat="1" ht="12" customHeight="1">
      <c r="A123" s="33"/>
      <c r="B123" s="34"/>
      <c r="C123" s="28" t="s">
        <v>22</v>
      </c>
      <c r="D123" s="35"/>
      <c r="E123" s="35"/>
      <c r="F123" s="26" t="str">
        <f>F14</f>
        <v>Kerhartice</v>
      </c>
      <c r="G123" s="35"/>
      <c r="H123" s="35"/>
      <c r="I123" s="122" t="s">
        <v>24</v>
      </c>
      <c r="J123" s="65" t="str">
        <f>IF(J14="","",J14)</f>
        <v>30. 9. 2019</v>
      </c>
      <c r="K123" s="35"/>
      <c r="L123" s="50"/>
      <c r="S123" s="33"/>
      <c r="T123" s="33"/>
      <c r="U123" s="33"/>
      <c r="V123" s="33"/>
      <c r="W123" s="33"/>
      <c r="X123" s="33"/>
      <c r="Y123" s="33"/>
      <c r="Z123" s="33"/>
      <c r="AA123" s="33"/>
      <c r="AB123" s="33"/>
      <c r="AC123" s="33"/>
      <c r="AD123" s="33"/>
      <c r="AE123" s="33"/>
    </row>
    <row r="124" spans="1:31" s="2" customFormat="1" ht="6.95" customHeight="1">
      <c r="A124" s="33"/>
      <c r="B124" s="34"/>
      <c r="C124" s="35"/>
      <c r="D124" s="35"/>
      <c r="E124" s="35"/>
      <c r="F124" s="35"/>
      <c r="G124" s="35"/>
      <c r="H124" s="35"/>
      <c r="I124" s="121"/>
      <c r="J124" s="35"/>
      <c r="K124" s="35"/>
      <c r="L124" s="50"/>
      <c r="S124" s="33"/>
      <c r="T124" s="33"/>
      <c r="U124" s="33"/>
      <c r="V124" s="33"/>
      <c r="W124" s="33"/>
      <c r="X124" s="33"/>
      <c r="Y124" s="33"/>
      <c r="Z124" s="33"/>
      <c r="AA124" s="33"/>
      <c r="AB124" s="33"/>
      <c r="AC124" s="33"/>
      <c r="AD124" s="33"/>
      <c r="AE124" s="33"/>
    </row>
    <row r="125" spans="1:31" s="2" customFormat="1" ht="15.2" customHeight="1">
      <c r="A125" s="33"/>
      <c r="B125" s="34"/>
      <c r="C125" s="28" t="s">
        <v>26</v>
      </c>
      <c r="D125" s="35"/>
      <c r="E125" s="35"/>
      <c r="F125" s="26" t="str">
        <f>E17</f>
        <v xml:space="preserve"> </v>
      </c>
      <c r="G125" s="35"/>
      <c r="H125" s="35"/>
      <c r="I125" s="122" t="s">
        <v>32</v>
      </c>
      <c r="J125" s="31" t="str">
        <f>E23</f>
        <v>Ing. Jiří Cihlář</v>
      </c>
      <c r="K125" s="35"/>
      <c r="L125" s="50"/>
      <c r="S125" s="33"/>
      <c r="T125" s="33"/>
      <c r="U125" s="33"/>
      <c r="V125" s="33"/>
      <c r="W125" s="33"/>
      <c r="X125" s="33"/>
      <c r="Y125" s="33"/>
      <c r="Z125" s="33"/>
      <c r="AA125" s="33"/>
      <c r="AB125" s="33"/>
      <c r="AC125" s="33"/>
      <c r="AD125" s="33"/>
      <c r="AE125" s="33"/>
    </row>
    <row r="126" spans="1:31" s="2" customFormat="1" ht="15.2" customHeight="1">
      <c r="A126" s="33"/>
      <c r="B126" s="34"/>
      <c r="C126" s="28" t="s">
        <v>30</v>
      </c>
      <c r="D126" s="35"/>
      <c r="E126" s="35"/>
      <c r="F126" s="26" t="str">
        <f>IF(E20="","",E20)</f>
        <v>Vyplň údaj</v>
      </c>
      <c r="G126" s="35"/>
      <c r="H126" s="35"/>
      <c r="I126" s="122" t="s">
        <v>35</v>
      </c>
      <c r="J126" s="31" t="str">
        <f>E26</f>
        <v xml:space="preserve"> </v>
      </c>
      <c r="K126" s="35"/>
      <c r="L126" s="50"/>
      <c r="S126" s="33"/>
      <c r="T126" s="33"/>
      <c r="U126" s="33"/>
      <c r="V126" s="33"/>
      <c r="W126" s="33"/>
      <c r="X126" s="33"/>
      <c r="Y126" s="33"/>
      <c r="Z126" s="33"/>
      <c r="AA126" s="33"/>
      <c r="AB126" s="33"/>
      <c r="AC126" s="33"/>
      <c r="AD126" s="33"/>
      <c r="AE126" s="33"/>
    </row>
    <row r="127" spans="1:31" s="2" customFormat="1" ht="10.35" customHeight="1">
      <c r="A127" s="33"/>
      <c r="B127" s="34"/>
      <c r="C127" s="35"/>
      <c r="D127" s="35"/>
      <c r="E127" s="35"/>
      <c r="F127" s="35"/>
      <c r="G127" s="35"/>
      <c r="H127" s="35"/>
      <c r="I127" s="121"/>
      <c r="J127" s="35"/>
      <c r="K127" s="35"/>
      <c r="L127" s="50"/>
      <c r="S127" s="33"/>
      <c r="T127" s="33"/>
      <c r="U127" s="33"/>
      <c r="V127" s="33"/>
      <c r="W127" s="33"/>
      <c r="X127" s="33"/>
      <c r="Y127" s="33"/>
      <c r="Z127" s="33"/>
      <c r="AA127" s="33"/>
      <c r="AB127" s="33"/>
      <c r="AC127" s="33"/>
      <c r="AD127" s="33"/>
      <c r="AE127" s="33"/>
    </row>
    <row r="128" spans="1:31" s="11" customFormat="1" ht="29.25" customHeight="1">
      <c r="A128" s="179"/>
      <c r="B128" s="180"/>
      <c r="C128" s="181" t="s">
        <v>123</v>
      </c>
      <c r="D128" s="182" t="s">
        <v>63</v>
      </c>
      <c r="E128" s="182" t="s">
        <v>59</v>
      </c>
      <c r="F128" s="182" t="s">
        <v>60</v>
      </c>
      <c r="G128" s="182" t="s">
        <v>124</v>
      </c>
      <c r="H128" s="182" t="s">
        <v>125</v>
      </c>
      <c r="I128" s="183" t="s">
        <v>126</v>
      </c>
      <c r="J128" s="182" t="s">
        <v>111</v>
      </c>
      <c r="K128" s="184" t="s">
        <v>127</v>
      </c>
      <c r="L128" s="185"/>
      <c r="M128" s="74" t="s">
        <v>1</v>
      </c>
      <c r="N128" s="75" t="s">
        <v>42</v>
      </c>
      <c r="O128" s="75" t="s">
        <v>128</v>
      </c>
      <c r="P128" s="75" t="s">
        <v>129</v>
      </c>
      <c r="Q128" s="75" t="s">
        <v>130</v>
      </c>
      <c r="R128" s="75" t="s">
        <v>131</v>
      </c>
      <c r="S128" s="75" t="s">
        <v>132</v>
      </c>
      <c r="T128" s="76" t="s">
        <v>133</v>
      </c>
      <c r="U128" s="179"/>
      <c r="V128" s="179"/>
      <c r="W128" s="179"/>
      <c r="X128" s="179"/>
      <c r="Y128" s="179"/>
      <c r="Z128" s="179"/>
      <c r="AA128" s="179"/>
      <c r="AB128" s="179"/>
      <c r="AC128" s="179"/>
      <c r="AD128" s="179"/>
      <c r="AE128" s="179"/>
    </row>
    <row r="129" spans="1:65" s="2" customFormat="1" ht="22.9" customHeight="1">
      <c r="A129" s="33"/>
      <c r="B129" s="34"/>
      <c r="C129" s="81" t="s">
        <v>134</v>
      </c>
      <c r="D129" s="35"/>
      <c r="E129" s="35"/>
      <c r="F129" s="35"/>
      <c r="G129" s="35"/>
      <c r="H129" s="35"/>
      <c r="I129" s="121"/>
      <c r="J129" s="186">
        <f>BK129</f>
        <v>0</v>
      </c>
      <c r="K129" s="35"/>
      <c r="L129" s="38"/>
      <c r="M129" s="77"/>
      <c r="N129" s="187"/>
      <c r="O129" s="78"/>
      <c r="P129" s="188">
        <f>P130+P293</f>
        <v>0</v>
      </c>
      <c r="Q129" s="78"/>
      <c r="R129" s="188">
        <f>R130+R293</f>
        <v>41.086894999999998</v>
      </c>
      <c r="S129" s="78"/>
      <c r="T129" s="189">
        <f>T130+T293</f>
        <v>97.574999999999989</v>
      </c>
      <c r="U129" s="33"/>
      <c r="V129" s="33"/>
      <c r="W129" s="33"/>
      <c r="X129" s="33"/>
      <c r="Y129" s="33"/>
      <c r="Z129" s="33"/>
      <c r="AA129" s="33"/>
      <c r="AB129" s="33"/>
      <c r="AC129" s="33"/>
      <c r="AD129" s="33"/>
      <c r="AE129" s="33"/>
      <c r="AT129" s="16" t="s">
        <v>77</v>
      </c>
      <c r="AU129" s="16" t="s">
        <v>113</v>
      </c>
      <c r="BK129" s="190">
        <f>BK130+BK293</f>
        <v>0</v>
      </c>
    </row>
    <row r="130" spans="1:65" s="12" customFormat="1" ht="25.9" customHeight="1">
      <c r="B130" s="191"/>
      <c r="C130" s="192"/>
      <c r="D130" s="193" t="s">
        <v>77</v>
      </c>
      <c r="E130" s="194" t="s">
        <v>135</v>
      </c>
      <c r="F130" s="194" t="s">
        <v>136</v>
      </c>
      <c r="G130" s="192"/>
      <c r="H130" s="192"/>
      <c r="I130" s="195"/>
      <c r="J130" s="196">
        <f>BK130</f>
        <v>0</v>
      </c>
      <c r="K130" s="192"/>
      <c r="L130" s="197"/>
      <c r="M130" s="198"/>
      <c r="N130" s="199"/>
      <c r="O130" s="199"/>
      <c r="P130" s="200">
        <f>P131+P170+P204+P250+P290</f>
        <v>0</v>
      </c>
      <c r="Q130" s="199"/>
      <c r="R130" s="200">
        <f>R131+R170+R204+R250+R290</f>
        <v>41.086894999999998</v>
      </c>
      <c r="S130" s="199"/>
      <c r="T130" s="201">
        <f>T131+T170+T204+T250+T290</f>
        <v>97.574999999999989</v>
      </c>
      <c r="AR130" s="202" t="s">
        <v>85</v>
      </c>
      <c r="AT130" s="203" t="s">
        <v>77</v>
      </c>
      <c r="AU130" s="203" t="s">
        <v>78</v>
      </c>
      <c r="AY130" s="202" t="s">
        <v>137</v>
      </c>
      <c r="BK130" s="204">
        <f>BK131+BK170+BK204+BK250+BK290</f>
        <v>0</v>
      </c>
    </row>
    <row r="131" spans="1:65" s="12" customFormat="1" ht="22.9" customHeight="1">
      <c r="B131" s="191"/>
      <c r="C131" s="192"/>
      <c r="D131" s="193" t="s">
        <v>77</v>
      </c>
      <c r="E131" s="205" t="s">
        <v>85</v>
      </c>
      <c r="F131" s="205" t="s">
        <v>138</v>
      </c>
      <c r="G131" s="192"/>
      <c r="H131" s="192"/>
      <c r="I131" s="195"/>
      <c r="J131" s="206">
        <f>BK131</f>
        <v>0</v>
      </c>
      <c r="K131" s="192"/>
      <c r="L131" s="197"/>
      <c r="M131" s="198"/>
      <c r="N131" s="199"/>
      <c r="O131" s="199"/>
      <c r="P131" s="200">
        <f>SUM(P132:P169)</f>
        <v>0</v>
      </c>
      <c r="Q131" s="199"/>
      <c r="R131" s="200">
        <f>SUM(R132:R169)</f>
        <v>29.703299999999999</v>
      </c>
      <c r="S131" s="199"/>
      <c r="T131" s="201">
        <f>SUM(T132:T169)</f>
        <v>0</v>
      </c>
      <c r="AR131" s="202" t="s">
        <v>85</v>
      </c>
      <c r="AT131" s="203" t="s">
        <v>77</v>
      </c>
      <c r="AU131" s="203" t="s">
        <v>85</v>
      </c>
      <c r="AY131" s="202" t="s">
        <v>137</v>
      </c>
      <c r="BK131" s="204">
        <f>SUM(BK132:BK169)</f>
        <v>0</v>
      </c>
    </row>
    <row r="132" spans="1:65" s="2" customFormat="1" ht="24" customHeight="1">
      <c r="A132" s="33"/>
      <c r="B132" s="34"/>
      <c r="C132" s="207" t="s">
        <v>85</v>
      </c>
      <c r="D132" s="207" t="s">
        <v>139</v>
      </c>
      <c r="E132" s="208" t="s">
        <v>471</v>
      </c>
      <c r="F132" s="209" t="s">
        <v>472</v>
      </c>
      <c r="G132" s="210" t="s">
        <v>142</v>
      </c>
      <c r="H132" s="211">
        <v>110</v>
      </c>
      <c r="I132" s="212"/>
      <c r="J132" s="213">
        <f>ROUND(I132*H132,2)</f>
        <v>0</v>
      </c>
      <c r="K132" s="209" t="s">
        <v>143</v>
      </c>
      <c r="L132" s="38"/>
      <c r="M132" s="214" t="s">
        <v>1</v>
      </c>
      <c r="N132" s="215" t="s">
        <v>43</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144</v>
      </c>
      <c r="AT132" s="218" t="s">
        <v>139</v>
      </c>
      <c r="AU132" s="218" t="s">
        <v>87</v>
      </c>
      <c r="AY132" s="16" t="s">
        <v>137</v>
      </c>
      <c r="BE132" s="219">
        <f>IF(N132="základní",J132,0)</f>
        <v>0</v>
      </c>
      <c r="BF132" s="219">
        <f>IF(N132="snížená",J132,0)</f>
        <v>0</v>
      </c>
      <c r="BG132" s="219">
        <f>IF(N132="zákl. přenesená",J132,0)</f>
        <v>0</v>
      </c>
      <c r="BH132" s="219">
        <f>IF(N132="sníž. přenesená",J132,0)</f>
        <v>0</v>
      </c>
      <c r="BI132" s="219">
        <f>IF(N132="nulová",J132,0)</f>
        <v>0</v>
      </c>
      <c r="BJ132" s="16" t="s">
        <v>85</v>
      </c>
      <c r="BK132" s="219">
        <f>ROUND(I132*H132,2)</f>
        <v>0</v>
      </c>
      <c r="BL132" s="16" t="s">
        <v>144</v>
      </c>
      <c r="BM132" s="218" t="s">
        <v>473</v>
      </c>
    </row>
    <row r="133" spans="1:65" s="2" customFormat="1" ht="29.25">
      <c r="A133" s="33"/>
      <c r="B133" s="34"/>
      <c r="C133" s="35"/>
      <c r="D133" s="220" t="s">
        <v>146</v>
      </c>
      <c r="E133" s="35"/>
      <c r="F133" s="221" t="s">
        <v>474</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146</v>
      </c>
      <c r="AU133" s="16" t="s">
        <v>87</v>
      </c>
    </row>
    <row r="134" spans="1:65" s="2" customFormat="1" ht="97.5">
      <c r="A134" s="33"/>
      <c r="B134" s="34"/>
      <c r="C134" s="35"/>
      <c r="D134" s="220" t="s">
        <v>148</v>
      </c>
      <c r="E134" s="35"/>
      <c r="F134" s="224" t="s">
        <v>475</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148</v>
      </c>
      <c r="AU134" s="16" t="s">
        <v>87</v>
      </c>
    </row>
    <row r="135" spans="1:65" s="13" customFormat="1" ht="11.25">
      <c r="B135" s="225"/>
      <c r="C135" s="226"/>
      <c r="D135" s="220" t="s">
        <v>150</v>
      </c>
      <c r="E135" s="227" t="s">
        <v>1</v>
      </c>
      <c r="F135" s="228" t="s">
        <v>476</v>
      </c>
      <c r="G135" s="226"/>
      <c r="H135" s="229">
        <v>110</v>
      </c>
      <c r="I135" s="230"/>
      <c r="J135" s="226"/>
      <c r="K135" s="226"/>
      <c r="L135" s="231"/>
      <c r="M135" s="232"/>
      <c r="N135" s="233"/>
      <c r="O135" s="233"/>
      <c r="P135" s="233"/>
      <c r="Q135" s="233"/>
      <c r="R135" s="233"/>
      <c r="S135" s="233"/>
      <c r="T135" s="234"/>
      <c r="AT135" s="235" t="s">
        <v>150</v>
      </c>
      <c r="AU135" s="235" t="s">
        <v>87</v>
      </c>
      <c r="AV135" s="13" t="s">
        <v>87</v>
      </c>
      <c r="AW135" s="13" t="s">
        <v>34</v>
      </c>
      <c r="AX135" s="13" t="s">
        <v>85</v>
      </c>
      <c r="AY135" s="235" t="s">
        <v>137</v>
      </c>
    </row>
    <row r="136" spans="1:65" s="2" customFormat="1" ht="24" customHeight="1">
      <c r="A136" s="33"/>
      <c r="B136" s="34"/>
      <c r="C136" s="207" t="s">
        <v>87</v>
      </c>
      <c r="D136" s="207" t="s">
        <v>139</v>
      </c>
      <c r="E136" s="208" t="s">
        <v>477</v>
      </c>
      <c r="F136" s="209" t="s">
        <v>478</v>
      </c>
      <c r="G136" s="210" t="s">
        <v>142</v>
      </c>
      <c r="H136" s="211">
        <v>110</v>
      </c>
      <c r="I136" s="212"/>
      <c r="J136" s="213">
        <f>ROUND(I136*H136,2)</f>
        <v>0</v>
      </c>
      <c r="K136" s="209" t="s">
        <v>143</v>
      </c>
      <c r="L136" s="38"/>
      <c r="M136" s="214" t="s">
        <v>1</v>
      </c>
      <c r="N136" s="215" t="s">
        <v>43</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144</v>
      </c>
      <c r="AT136" s="218" t="s">
        <v>139</v>
      </c>
      <c r="AU136" s="218" t="s">
        <v>87</v>
      </c>
      <c r="AY136" s="16" t="s">
        <v>137</v>
      </c>
      <c r="BE136" s="219">
        <f>IF(N136="základní",J136,0)</f>
        <v>0</v>
      </c>
      <c r="BF136" s="219">
        <f>IF(N136="snížená",J136,0)</f>
        <v>0</v>
      </c>
      <c r="BG136" s="219">
        <f>IF(N136="zákl. přenesená",J136,0)</f>
        <v>0</v>
      </c>
      <c r="BH136" s="219">
        <f>IF(N136="sníž. přenesená",J136,0)</f>
        <v>0</v>
      </c>
      <c r="BI136" s="219">
        <f>IF(N136="nulová",J136,0)</f>
        <v>0</v>
      </c>
      <c r="BJ136" s="16" t="s">
        <v>85</v>
      </c>
      <c r="BK136" s="219">
        <f>ROUND(I136*H136,2)</f>
        <v>0</v>
      </c>
      <c r="BL136" s="16" t="s">
        <v>144</v>
      </c>
      <c r="BM136" s="218" t="s">
        <v>479</v>
      </c>
    </row>
    <row r="137" spans="1:65" s="2" customFormat="1" ht="19.5">
      <c r="A137" s="33"/>
      <c r="B137" s="34"/>
      <c r="C137" s="35"/>
      <c r="D137" s="220" t="s">
        <v>146</v>
      </c>
      <c r="E137" s="35"/>
      <c r="F137" s="221" t="s">
        <v>480</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146</v>
      </c>
      <c r="AU137" s="16" t="s">
        <v>87</v>
      </c>
    </row>
    <row r="138" spans="1:65" s="2" customFormat="1" ht="117">
      <c r="A138" s="33"/>
      <c r="B138" s="34"/>
      <c r="C138" s="35"/>
      <c r="D138" s="220" t="s">
        <v>148</v>
      </c>
      <c r="E138" s="35"/>
      <c r="F138" s="224" t="s">
        <v>481</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148</v>
      </c>
      <c r="AU138" s="16" t="s">
        <v>87</v>
      </c>
    </row>
    <row r="139" spans="1:65" s="13" customFormat="1" ht="11.25">
      <c r="B139" s="225"/>
      <c r="C139" s="226"/>
      <c r="D139" s="220" t="s">
        <v>150</v>
      </c>
      <c r="E139" s="227" t="s">
        <v>1</v>
      </c>
      <c r="F139" s="228" t="s">
        <v>476</v>
      </c>
      <c r="G139" s="226"/>
      <c r="H139" s="229">
        <v>110</v>
      </c>
      <c r="I139" s="230"/>
      <c r="J139" s="226"/>
      <c r="K139" s="226"/>
      <c r="L139" s="231"/>
      <c r="M139" s="232"/>
      <c r="N139" s="233"/>
      <c r="O139" s="233"/>
      <c r="P139" s="233"/>
      <c r="Q139" s="233"/>
      <c r="R139" s="233"/>
      <c r="S139" s="233"/>
      <c r="T139" s="234"/>
      <c r="AT139" s="235" t="s">
        <v>150</v>
      </c>
      <c r="AU139" s="235" t="s">
        <v>87</v>
      </c>
      <c r="AV139" s="13" t="s">
        <v>87</v>
      </c>
      <c r="AW139" s="13" t="s">
        <v>34</v>
      </c>
      <c r="AX139" s="13" t="s">
        <v>85</v>
      </c>
      <c r="AY139" s="235" t="s">
        <v>137</v>
      </c>
    </row>
    <row r="140" spans="1:65" s="2" customFormat="1" ht="16.5" customHeight="1">
      <c r="A140" s="33"/>
      <c r="B140" s="34"/>
      <c r="C140" s="236" t="s">
        <v>159</v>
      </c>
      <c r="D140" s="236" t="s">
        <v>208</v>
      </c>
      <c r="E140" s="237" t="s">
        <v>482</v>
      </c>
      <c r="F140" s="238" t="s">
        <v>483</v>
      </c>
      <c r="G140" s="239" t="s">
        <v>418</v>
      </c>
      <c r="H140" s="240">
        <v>29.7</v>
      </c>
      <c r="I140" s="241"/>
      <c r="J140" s="242">
        <f>ROUND(I140*H140,2)</f>
        <v>0</v>
      </c>
      <c r="K140" s="238" t="s">
        <v>143</v>
      </c>
      <c r="L140" s="243"/>
      <c r="M140" s="244" t="s">
        <v>1</v>
      </c>
      <c r="N140" s="245" t="s">
        <v>43</v>
      </c>
      <c r="O140" s="70"/>
      <c r="P140" s="216">
        <f>O140*H140</f>
        <v>0</v>
      </c>
      <c r="Q140" s="216">
        <v>1</v>
      </c>
      <c r="R140" s="216">
        <f>Q140*H140</f>
        <v>29.7</v>
      </c>
      <c r="S140" s="216">
        <v>0</v>
      </c>
      <c r="T140" s="217">
        <f>S140*H140</f>
        <v>0</v>
      </c>
      <c r="U140" s="33"/>
      <c r="V140" s="33"/>
      <c r="W140" s="33"/>
      <c r="X140" s="33"/>
      <c r="Y140" s="33"/>
      <c r="Z140" s="33"/>
      <c r="AA140" s="33"/>
      <c r="AB140" s="33"/>
      <c r="AC140" s="33"/>
      <c r="AD140" s="33"/>
      <c r="AE140" s="33"/>
      <c r="AR140" s="218" t="s">
        <v>188</v>
      </c>
      <c r="AT140" s="218" t="s">
        <v>208</v>
      </c>
      <c r="AU140" s="218" t="s">
        <v>87</v>
      </c>
      <c r="AY140" s="16" t="s">
        <v>137</v>
      </c>
      <c r="BE140" s="219">
        <f>IF(N140="základní",J140,0)</f>
        <v>0</v>
      </c>
      <c r="BF140" s="219">
        <f>IF(N140="snížená",J140,0)</f>
        <v>0</v>
      </c>
      <c r="BG140" s="219">
        <f>IF(N140="zákl. přenesená",J140,0)</f>
        <v>0</v>
      </c>
      <c r="BH140" s="219">
        <f>IF(N140="sníž. přenesená",J140,0)</f>
        <v>0</v>
      </c>
      <c r="BI140" s="219">
        <f>IF(N140="nulová",J140,0)</f>
        <v>0</v>
      </c>
      <c r="BJ140" s="16" t="s">
        <v>85</v>
      </c>
      <c r="BK140" s="219">
        <f>ROUND(I140*H140,2)</f>
        <v>0</v>
      </c>
      <c r="BL140" s="16" t="s">
        <v>144</v>
      </c>
      <c r="BM140" s="218" t="s">
        <v>484</v>
      </c>
    </row>
    <row r="141" spans="1:65" s="2" customFormat="1" ht="11.25">
      <c r="A141" s="33"/>
      <c r="B141" s="34"/>
      <c r="C141" s="35"/>
      <c r="D141" s="220" t="s">
        <v>146</v>
      </c>
      <c r="E141" s="35"/>
      <c r="F141" s="221" t="s">
        <v>483</v>
      </c>
      <c r="G141" s="35"/>
      <c r="H141" s="35"/>
      <c r="I141" s="121"/>
      <c r="J141" s="35"/>
      <c r="K141" s="35"/>
      <c r="L141" s="38"/>
      <c r="M141" s="222"/>
      <c r="N141" s="223"/>
      <c r="O141" s="70"/>
      <c r="P141" s="70"/>
      <c r="Q141" s="70"/>
      <c r="R141" s="70"/>
      <c r="S141" s="70"/>
      <c r="T141" s="71"/>
      <c r="U141" s="33"/>
      <c r="V141" s="33"/>
      <c r="W141" s="33"/>
      <c r="X141" s="33"/>
      <c r="Y141" s="33"/>
      <c r="Z141" s="33"/>
      <c r="AA141" s="33"/>
      <c r="AB141" s="33"/>
      <c r="AC141" s="33"/>
      <c r="AD141" s="33"/>
      <c r="AE141" s="33"/>
      <c r="AT141" s="16" t="s">
        <v>146</v>
      </c>
      <c r="AU141" s="16" t="s">
        <v>87</v>
      </c>
    </row>
    <row r="142" spans="1:65" s="13" customFormat="1" ht="11.25">
      <c r="B142" s="225"/>
      <c r="C142" s="226"/>
      <c r="D142" s="220" t="s">
        <v>150</v>
      </c>
      <c r="E142" s="227" t="s">
        <v>1</v>
      </c>
      <c r="F142" s="228" t="s">
        <v>485</v>
      </c>
      <c r="G142" s="226"/>
      <c r="H142" s="229">
        <v>16.5</v>
      </c>
      <c r="I142" s="230"/>
      <c r="J142" s="226"/>
      <c r="K142" s="226"/>
      <c r="L142" s="231"/>
      <c r="M142" s="232"/>
      <c r="N142" s="233"/>
      <c r="O142" s="233"/>
      <c r="P142" s="233"/>
      <c r="Q142" s="233"/>
      <c r="R142" s="233"/>
      <c r="S142" s="233"/>
      <c r="T142" s="234"/>
      <c r="AT142" s="235" t="s">
        <v>150</v>
      </c>
      <c r="AU142" s="235" t="s">
        <v>87</v>
      </c>
      <c r="AV142" s="13" t="s">
        <v>87</v>
      </c>
      <c r="AW142" s="13" t="s">
        <v>34</v>
      </c>
      <c r="AX142" s="13" t="s">
        <v>85</v>
      </c>
      <c r="AY142" s="235" t="s">
        <v>137</v>
      </c>
    </row>
    <row r="143" spans="1:65" s="13" customFormat="1" ht="11.25">
      <c r="B143" s="225"/>
      <c r="C143" s="226"/>
      <c r="D143" s="220" t="s">
        <v>150</v>
      </c>
      <c r="E143" s="226"/>
      <c r="F143" s="228" t="s">
        <v>486</v>
      </c>
      <c r="G143" s="226"/>
      <c r="H143" s="229">
        <v>29.7</v>
      </c>
      <c r="I143" s="230"/>
      <c r="J143" s="226"/>
      <c r="K143" s="226"/>
      <c r="L143" s="231"/>
      <c r="M143" s="232"/>
      <c r="N143" s="233"/>
      <c r="O143" s="233"/>
      <c r="P143" s="233"/>
      <c r="Q143" s="233"/>
      <c r="R143" s="233"/>
      <c r="S143" s="233"/>
      <c r="T143" s="234"/>
      <c r="AT143" s="235" t="s">
        <v>150</v>
      </c>
      <c r="AU143" s="235" t="s">
        <v>87</v>
      </c>
      <c r="AV143" s="13" t="s">
        <v>87</v>
      </c>
      <c r="AW143" s="13" t="s">
        <v>4</v>
      </c>
      <c r="AX143" s="13" t="s">
        <v>85</v>
      </c>
      <c r="AY143" s="235" t="s">
        <v>137</v>
      </c>
    </row>
    <row r="144" spans="1:65" s="2" customFormat="1" ht="24" customHeight="1">
      <c r="A144" s="33"/>
      <c r="B144" s="34"/>
      <c r="C144" s="207" t="s">
        <v>144</v>
      </c>
      <c r="D144" s="207" t="s">
        <v>139</v>
      </c>
      <c r="E144" s="208" t="s">
        <v>487</v>
      </c>
      <c r="F144" s="209" t="s">
        <v>488</v>
      </c>
      <c r="G144" s="210" t="s">
        <v>142</v>
      </c>
      <c r="H144" s="211">
        <v>110</v>
      </c>
      <c r="I144" s="212"/>
      <c r="J144" s="213">
        <f>ROUND(I144*H144,2)</f>
        <v>0</v>
      </c>
      <c r="K144" s="209" t="s">
        <v>143</v>
      </c>
      <c r="L144" s="38"/>
      <c r="M144" s="214" t="s">
        <v>1</v>
      </c>
      <c r="N144" s="215" t="s">
        <v>43</v>
      </c>
      <c r="O144" s="70"/>
      <c r="P144" s="216">
        <f>O144*H144</f>
        <v>0</v>
      </c>
      <c r="Q144" s="216">
        <v>0</v>
      </c>
      <c r="R144" s="216">
        <f>Q144*H144</f>
        <v>0</v>
      </c>
      <c r="S144" s="216">
        <v>0</v>
      </c>
      <c r="T144" s="217">
        <f>S144*H144</f>
        <v>0</v>
      </c>
      <c r="U144" s="33"/>
      <c r="V144" s="33"/>
      <c r="W144" s="33"/>
      <c r="X144" s="33"/>
      <c r="Y144" s="33"/>
      <c r="Z144" s="33"/>
      <c r="AA144" s="33"/>
      <c r="AB144" s="33"/>
      <c r="AC144" s="33"/>
      <c r="AD144" s="33"/>
      <c r="AE144" s="33"/>
      <c r="AR144" s="218" t="s">
        <v>144</v>
      </c>
      <c r="AT144" s="218" t="s">
        <v>139</v>
      </c>
      <c r="AU144" s="218" t="s">
        <v>87</v>
      </c>
      <c r="AY144" s="16" t="s">
        <v>137</v>
      </c>
      <c r="BE144" s="219">
        <f>IF(N144="základní",J144,0)</f>
        <v>0</v>
      </c>
      <c r="BF144" s="219">
        <f>IF(N144="snížená",J144,0)</f>
        <v>0</v>
      </c>
      <c r="BG144" s="219">
        <f>IF(N144="zákl. přenesená",J144,0)</f>
        <v>0</v>
      </c>
      <c r="BH144" s="219">
        <f>IF(N144="sníž. přenesená",J144,0)</f>
        <v>0</v>
      </c>
      <c r="BI144" s="219">
        <f>IF(N144="nulová",J144,0)</f>
        <v>0</v>
      </c>
      <c r="BJ144" s="16" t="s">
        <v>85</v>
      </c>
      <c r="BK144" s="219">
        <f>ROUND(I144*H144,2)</f>
        <v>0</v>
      </c>
      <c r="BL144" s="16" t="s">
        <v>144</v>
      </c>
      <c r="BM144" s="218" t="s">
        <v>489</v>
      </c>
    </row>
    <row r="145" spans="1:65" s="2" customFormat="1" ht="19.5">
      <c r="A145" s="33"/>
      <c r="B145" s="34"/>
      <c r="C145" s="35"/>
      <c r="D145" s="220" t="s">
        <v>146</v>
      </c>
      <c r="E145" s="35"/>
      <c r="F145" s="221" t="s">
        <v>490</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146</v>
      </c>
      <c r="AU145" s="16" t="s">
        <v>87</v>
      </c>
    </row>
    <row r="146" spans="1:65" s="2" customFormat="1" ht="117">
      <c r="A146" s="33"/>
      <c r="B146" s="34"/>
      <c r="C146" s="35"/>
      <c r="D146" s="220" t="s">
        <v>148</v>
      </c>
      <c r="E146" s="35"/>
      <c r="F146" s="224" t="s">
        <v>491</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148</v>
      </c>
      <c r="AU146" s="16" t="s">
        <v>87</v>
      </c>
    </row>
    <row r="147" spans="1:65" s="13" customFormat="1" ht="11.25">
      <c r="B147" s="225"/>
      <c r="C147" s="226"/>
      <c r="D147" s="220" t="s">
        <v>150</v>
      </c>
      <c r="E147" s="227" t="s">
        <v>1</v>
      </c>
      <c r="F147" s="228" t="s">
        <v>476</v>
      </c>
      <c r="G147" s="226"/>
      <c r="H147" s="229">
        <v>110</v>
      </c>
      <c r="I147" s="230"/>
      <c r="J147" s="226"/>
      <c r="K147" s="226"/>
      <c r="L147" s="231"/>
      <c r="M147" s="232"/>
      <c r="N147" s="233"/>
      <c r="O147" s="233"/>
      <c r="P147" s="233"/>
      <c r="Q147" s="233"/>
      <c r="R147" s="233"/>
      <c r="S147" s="233"/>
      <c r="T147" s="234"/>
      <c r="AT147" s="235" t="s">
        <v>150</v>
      </c>
      <c r="AU147" s="235" t="s">
        <v>87</v>
      </c>
      <c r="AV147" s="13" t="s">
        <v>87</v>
      </c>
      <c r="AW147" s="13" t="s">
        <v>34</v>
      </c>
      <c r="AX147" s="13" t="s">
        <v>85</v>
      </c>
      <c r="AY147" s="235" t="s">
        <v>137</v>
      </c>
    </row>
    <row r="148" spans="1:65" s="2" customFormat="1" ht="16.5" customHeight="1">
      <c r="A148" s="33"/>
      <c r="B148" s="34"/>
      <c r="C148" s="236" t="s">
        <v>152</v>
      </c>
      <c r="D148" s="236" t="s">
        <v>208</v>
      </c>
      <c r="E148" s="237" t="s">
        <v>492</v>
      </c>
      <c r="F148" s="238" t="s">
        <v>493</v>
      </c>
      <c r="G148" s="239" t="s">
        <v>494</v>
      </c>
      <c r="H148" s="240">
        <v>3.3</v>
      </c>
      <c r="I148" s="241"/>
      <c r="J148" s="242">
        <f>ROUND(I148*H148,2)</f>
        <v>0</v>
      </c>
      <c r="K148" s="238" t="s">
        <v>143</v>
      </c>
      <c r="L148" s="243"/>
      <c r="M148" s="244" t="s">
        <v>1</v>
      </c>
      <c r="N148" s="245" t="s">
        <v>43</v>
      </c>
      <c r="O148" s="70"/>
      <c r="P148" s="216">
        <f>O148*H148</f>
        <v>0</v>
      </c>
      <c r="Q148" s="216">
        <v>1E-3</v>
      </c>
      <c r="R148" s="216">
        <f>Q148*H148</f>
        <v>3.3E-3</v>
      </c>
      <c r="S148" s="216">
        <v>0</v>
      </c>
      <c r="T148" s="217">
        <f>S148*H148</f>
        <v>0</v>
      </c>
      <c r="U148" s="33"/>
      <c r="V148" s="33"/>
      <c r="W148" s="33"/>
      <c r="X148" s="33"/>
      <c r="Y148" s="33"/>
      <c r="Z148" s="33"/>
      <c r="AA148" s="33"/>
      <c r="AB148" s="33"/>
      <c r="AC148" s="33"/>
      <c r="AD148" s="33"/>
      <c r="AE148" s="33"/>
      <c r="AR148" s="218" t="s">
        <v>188</v>
      </c>
      <c r="AT148" s="218" t="s">
        <v>208</v>
      </c>
      <c r="AU148" s="218" t="s">
        <v>87</v>
      </c>
      <c r="AY148" s="16" t="s">
        <v>137</v>
      </c>
      <c r="BE148" s="219">
        <f>IF(N148="základní",J148,0)</f>
        <v>0</v>
      </c>
      <c r="BF148" s="219">
        <f>IF(N148="snížená",J148,0)</f>
        <v>0</v>
      </c>
      <c r="BG148" s="219">
        <f>IF(N148="zákl. přenesená",J148,0)</f>
        <v>0</v>
      </c>
      <c r="BH148" s="219">
        <f>IF(N148="sníž. přenesená",J148,0)</f>
        <v>0</v>
      </c>
      <c r="BI148" s="219">
        <f>IF(N148="nulová",J148,0)</f>
        <v>0</v>
      </c>
      <c r="BJ148" s="16" t="s">
        <v>85</v>
      </c>
      <c r="BK148" s="219">
        <f>ROUND(I148*H148,2)</f>
        <v>0</v>
      </c>
      <c r="BL148" s="16" t="s">
        <v>144</v>
      </c>
      <c r="BM148" s="218" t="s">
        <v>495</v>
      </c>
    </row>
    <row r="149" spans="1:65" s="2" customFormat="1" ht="11.25">
      <c r="A149" s="33"/>
      <c r="B149" s="34"/>
      <c r="C149" s="35"/>
      <c r="D149" s="220" t="s">
        <v>146</v>
      </c>
      <c r="E149" s="35"/>
      <c r="F149" s="221" t="s">
        <v>493</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146</v>
      </c>
      <c r="AU149" s="16" t="s">
        <v>87</v>
      </c>
    </row>
    <row r="150" spans="1:65" s="13" customFormat="1" ht="11.25">
      <c r="B150" s="225"/>
      <c r="C150" s="226"/>
      <c r="D150" s="220" t="s">
        <v>150</v>
      </c>
      <c r="E150" s="227" t="s">
        <v>1</v>
      </c>
      <c r="F150" s="228" t="s">
        <v>496</v>
      </c>
      <c r="G150" s="226"/>
      <c r="H150" s="229">
        <v>3.3</v>
      </c>
      <c r="I150" s="230"/>
      <c r="J150" s="226"/>
      <c r="K150" s="226"/>
      <c r="L150" s="231"/>
      <c r="M150" s="232"/>
      <c r="N150" s="233"/>
      <c r="O150" s="233"/>
      <c r="P150" s="233"/>
      <c r="Q150" s="233"/>
      <c r="R150" s="233"/>
      <c r="S150" s="233"/>
      <c r="T150" s="234"/>
      <c r="AT150" s="235" t="s">
        <v>150</v>
      </c>
      <c r="AU150" s="235" t="s">
        <v>87</v>
      </c>
      <c r="AV150" s="13" t="s">
        <v>87</v>
      </c>
      <c r="AW150" s="13" t="s">
        <v>34</v>
      </c>
      <c r="AX150" s="13" t="s">
        <v>85</v>
      </c>
      <c r="AY150" s="235" t="s">
        <v>137</v>
      </c>
    </row>
    <row r="151" spans="1:65" s="2" customFormat="1" ht="16.5" customHeight="1">
      <c r="A151" s="33"/>
      <c r="B151" s="34"/>
      <c r="C151" s="207" t="s">
        <v>176</v>
      </c>
      <c r="D151" s="207" t="s">
        <v>139</v>
      </c>
      <c r="E151" s="208" t="s">
        <v>140</v>
      </c>
      <c r="F151" s="209" t="s">
        <v>141</v>
      </c>
      <c r="G151" s="210" t="s">
        <v>142</v>
      </c>
      <c r="H151" s="211">
        <v>56.5</v>
      </c>
      <c r="I151" s="212"/>
      <c r="J151" s="213">
        <f>ROUND(I151*H151,2)</f>
        <v>0</v>
      </c>
      <c r="K151" s="209" t="s">
        <v>143</v>
      </c>
      <c r="L151" s="38"/>
      <c r="M151" s="214" t="s">
        <v>1</v>
      </c>
      <c r="N151" s="215" t="s">
        <v>43</v>
      </c>
      <c r="O151" s="70"/>
      <c r="P151" s="216">
        <f>O151*H151</f>
        <v>0</v>
      </c>
      <c r="Q151" s="216">
        <v>0</v>
      </c>
      <c r="R151" s="216">
        <f>Q151*H151</f>
        <v>0</v>
      </c>
      <c r="S151" s="216">
        <v>0</v>
      </c>
      <c r="T151" s="217">
        <f>S151*H151</f>
        <v>0</v>
      </c>
      <c r="U151" s="33"/>
      <c r="V151" s="33"/>
      <c r="W151" s="33"/>
      <c r="X151" s="33"/>
      <c r="Y151" s="33"/>
      <c r="Z151" s="33"/>
      <c r="AA151" s="33"/>
      <c r="AB151" s="33"/>
      <c r="AC151" s="33"/>
      <c r="AD151" s="33"/>
      <c r="AE151" s="33"/>
      <c r="AR151" s="218" t="s">
        <v>144</v>
      </c>
      <c r="AT151" s="218" t="s">
        <v>139</v>
      </c>
      <c r="AU151" s="218" t="s">
        <v>87</v>
      </c>
      <c r="AY151" s="16" t="s">
        <v>137</v>
      </c>
      <c r="BE151" s="219">
        <f>IF(N151="základní",J151,0)</f>
        <v>0</v>
      </c>
      <c r="BF151" s="219">
        <f>IF(N151="snížená",J151,0)</f>
        <v>0</v>
      </c>
      <c r="BG151" s="219">
        <f>IF(N151="zákl. přenesená",J151,0)</f>
        <v>0</v>
      </c>
      <c r="BH151" s="219">
        <f>IF(N151="sníž. přenesená",J151,0)</f>
        <v>0</v>
      </c>
      <c r="BI151" s="219">
        <f>IF(N151="nulová",J151,0)</f>
        <v>0</v>
      </c>
      <c r="BJ151" s="16" t="s">
        <v>85</v>
      </c>
      <c r="BK151" s="219">
        <f>ROUND(I151*H151,2)</f>
        <v>0</v>
      </c>
      <c r="BL151" s="16" t="s">
        <v>144</v>
      </c>
      <c r="BM151" s="218" t="s">
        <v>497</v>
      </c>
    </row>
    <row r="152" spans="1:65" s="2" customFormat="1" ht="19.5">
      <c r="A152" s="33"/>
      <c r="B152" s="34"/>
      <c r="C152" s="35"/>
      <c r="D152" s="220" t="s">
        <v>146</v>
      </c>
      <c r="E152" s="35"/>
      <c r="F152" s="221" t="s">
        <v>147</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146</v>
      </c>
      <c r="AU152" s="16" t="s">
        <v>87</v>
      </c>
    </row>
    <row r="153" spans="1:65" s="2" customFormat="1" ht="165.75">
      <c r="A153" s="33"/>
      <c r="B153" s="34"/>
      <c r="C153" s="35"/>
      <c r="D153" s="220" t="s">
        <v>148</v>
      </c>
      <c r="E153" s="35"/>
      <c r="F153" s="224" t="s">
        <v>149</v>
      </c>
      <c r="G153" s="35"/>
      <c r="H153" s="35"/>
      <c r="I153" s="121"/>
      <c r="J153" s="35"/>
      <c r="K153" s="35"/>
      <c r="L153" s="38"/>
      <c r="M153" s="222"/>
      <c r="N153" s="223"/>
      <c r="O153" s="70"/>
      <c r="P153" s="70"/>
      <c r="Q153" s="70"/>
      <c r="R153" s="70"/>
      <c r="S153" s="70"/>
      <c r="T153" s="71"/>
      <c r="U153" s="33"/>
      <c r="V153" s="33"/>
      <c r="W153" s="33"/>
      <c r="X153" s="33"/>
      <c r="Y153" s="33"/>
      <c r="Z153" s="33"/>
      <c r="AA153" s="33"/>
      <c r="AB153" s="33"/>
      <c r="AC153" s="33"/>
      <c r="AD153" s="33"/>
      <c r="AE153" s="33"/>
      <c r="AT153" s="16" t="s">
        <v>148</v>
      </c>
      <c r="AU153" s="16" t="s">
        <v>87</v>
      </c>
    </row>
    <row r="154" spans="1:65" s="13" customFormat="1" ht="11.25">
      <c r="B154" s="225"/>
      <c r="C154" s="226"/>
      <c r="D154" s="220" t="s">
        <v>150</v>
      </c>
      <c r="E154" s="227" t="s">
        <v>1</v>
      </c>
      <c r="F154" s="228" t="s">
        <v>498</v>
      </c>
      <c r="G154" s="226"/>
      <c r="H154" s="229">
        <v>56.5</v>
      </c>
      <c r="I154" s="230"/>
      <c r="J154" s="226"/>
      <c r="K154" s="226"/>
      <c r="L154" s="231"/>
      <c r="M154" s="232"/>
      <c r="N154" s="233"/>
      <c r="O154" s="233"/>
      <c r="P154" s="233"/>
      <c r="Q154" s="233"/>
      <c r="R154" s="233"/>
      <c r="S154" s="233"/>
      <c r="T154" s="234"/>
      <c r="AT154" s="235" t="s">
        <v>150</v>
      </c>
      <c r="AU154" s="235" t="s">
        <v>87</v>
      </c>
      <c r="AV154" s="13" t="s">
        <v>87</v>
      </c>
      <c r="AW154" s="13" t="s">
        <v>34</v>
      </c>
      <c r="AX154" s="13" t="s">
        <v>85</v>
      </c>
      <c r="AY154" s="235" t="s">
        <v>137</v>
      </c>
    </row>
    <row r="155" spans="1:65" s="2" customFormat="1" ht="24" customHeight="1">
      <c r="A155" s="33"/>
      <c r="B155" s="34"/>
      <c r="C155" s="207" t="s">
        <v>182</v>
      </c>
      <c r="D155" s="207" t="s">
        <v>139</v>
      </c>
      <c r="E155" s="208" t="s">
        <v>499</v>
      </c>
      <c r="F155" s="209" t="s">
        <v>500</v>
      </c>
      <c r="G155" s="210" t="s">
        <v>142</v>
      </c>
      <c r="H155" s="211">
        <v>110</v>
      </c>
      <c r="I155" s="212"/>
      <c r="J155" s="213">
        <f>ROUND(I155*H155,2)</f>
        <v>0</v>
      </c>
      <c r="K155" s="209" t="s">
        <v>143</v>
      </c>
      <c r="L155" s="38"/>
      <c r="M155" s="214" t="s">
        <v>1</v>
      </c>
      <c r="N155" s="215" t="s">
        <v>43</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144</v>
      </c>
      <c r="AT155" s="218" t="s">
        <v>139</v>
      </c>
      <c r="AU155" s="218" t="s">
        <v>87</v>
      </c>
      <c r="AY155" s="16" t="s">
        <v>137</v>
      </c>
      <c r="BE155" s="219">
        <f>IF(N155="základní",J155,0)</f>
        <v>0</v>
      </c>
      <c r="BF155" s="219">
        <f>IF(N155="snížená",J155,0)</f>
        <v>0</v>
      </c>
      <c r="BG155" s="219">
        <f>IF(N155="zákl. přenesená",J155,0)</f>
        <v>0</v>
      </c>
      <c r="BH155" s="219">
        <f>IF(N155="sníž. přenesená",J155,0)</f>
        <v>0</v>
      </c>
      <c r="BI155" s="219">
        <f>IF(N155="nulová",J155,0)</f>
        <v>0</v>
      </c>
      <c r="BJ155" s="16" t="s">
        <v>85</v>
      </c>
      <c r="BK155" s="219">
        <f>ROUND(I155*H155,2)</f>
        <v>0</v>
      </c>
      <c r="BL155" s="16" t="s">
        <v>144</v>
      </c>
      <c r="BM155" s="218" t="s">
        <v>501</v>
      </c>
    </row>
    <row r="156" spans="1:65" s="2" customFormat="1" ht="19.5">
      <c r="A156" s="33"/>
      <c r="B156" s="34"/>
      <c r="C156" s="35"/>
      <c r="D156" s="220" t="s">
        <v>146</v>
      </c>
      <c r="E156" s="35"/>
      <c r="F156" s="221" t="s">
        <v>502</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146</v>
      </c>
      <c r="AU156" s="16" t="s">
        <v>87</v>
      </c>
    </row>
    <row r="157" spans="1:65" s="2" customFormat="1" ht="126.75">
      <c r="A157" s="33"/>
      <c r="B157" s="34"/>
      <c r="C157" s="35"/>
      <c r="D157" s="220" t="s">
        <v>148</v>
      </c>
      <c r="E157" s="35"/>
      <c r="F157" s="224" t="s">
        <v>503</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148</v>
      </c>
      <c r="AU157" s="16" t="s">
        <v>87</v>
      </c>
    </row>
    <row r="158" spans="1:65" s="13" customFormat="1" ht="11.25">
      <c r="B158" s="225"/>
      <c r="C158" s="226"/>
      <c r="D158" s="220" t="s">
        <v>150</v>
      </c>
      <c r="E158" s="227" t="s">
        <v>1</v>
      </c>
      <c r="F158" s="228" t="s">
        <v>476</v>
      </c>
      <c r="G158" s="226"/>
      <c r="H158" s="229">
        <v>110</v>
      </c>
      <c r="I158" s="230"/>
      <c r="J158" s="226"/>
      <c r="K158" s="226"/>
      <c r="L158" s="231"/>
      <c r="M158" s="232"/>
      <c r="N158" s="233"/>
      <c r="O158" s="233"/>
      <c r="P158" s="233"/>
      <c r="Q158" s="233"/>
      <c r="R158" s="233"/>
      <c r="S158" s="233"/>
      <c r="T158" s="234"/>
      <c r="AT158" s="235" t="s">
        <v>150</v>
      </c>
      <c r="AU158" s="235" t="s">
        <v>87</v>
      </c>
      <c r="AV158" s="13" t="s">
        <v>87</v>
      </c>
      <c r="AW158" s="13" t="s">
        <v>34</v>
      </c>
      <c r="AX158" s="13" t="s">
        <v>85</v>
      </c>
      <c r="AY158" s="235" t="s">
        <v>137</v>
      </c>
    </row>
    <row r="159" spans="1:65" s="2" customFormat="1" ht="24" customHeight="1">
      <c r="A159" s="33"/>
      <c r="B159" s="34"/>
      <c r="C159" s="207" t="s">
        <v>188</v>
      </c>
      <c r="D159" s="207" t="s">
        <v>139</v>
      </c>
      <c r="E159" s="208" t="s">
        <v>504</v>
      </c>
      <c r="F159" s="209" t="s">
        <v>505</v>
      </c>
      <c r="G159" s="210" t="s">
        <v>142</v>
      </c>
      <c r="H159" s="211">
        <v>110</v>
      </c>
      <c r="I159" s="212"/>
      <c r="J159" s="213">
        <f>ROUND(I159*H159,2)</f>
        <v>0</v>
      </c>
      <c r="K159" s="209" t="s">
        <v>143</v>
      </c>
      <c r="L159" s="38"/>
      <c r="M159" s="214" t="s">
        <v>1</v>
      </c>
      <c r="N159" s="215" t="s">
        <v>43</v>
      </c>
      <c r="O159" s="70"/>
      <c r="P159" s="216">
        <f>O159*H159</f>
        <v>0</v>
      </c>
      <c r="Q159" s="216">
        <v>0</v>
      </c>
      <c r="R159" s="216">
        <f>Q159*H159</f>
        <v>0</v>
      </c>
      <c r="S159" s="216">
        <v>0</v>
      </c>
      <c r="T159" s="217">
        <f>S159*H159</f>
        <v>0</v>
      </c>
      <c r="U159" s="33"/>
      <c r="V159" s="33"/>
      <c r="W159" s="33"/>
      <c r="X159" s="33"/>
      <c r="Y159" s="33"/>
      <c r="Z159" s="33"/>
      <c r="AA159" s="33"/>
      <c r="AB159" s="33"/>
      <c r="AC159" s="33"/>
      <c r="AD159" s="33"/>
      <c r="AE159" s="33"/>
      <c r="AR159" s="218" t="s">
        <v>144</v>
      </c>
      <c r="AT159" s="218" t="s">
        <v>139</v>
      </c>
      <c r="AU159" s="218" t="s">
        <v>87</v>
      </c>
      <c r="AY159" s="16" t="s">
        <v>137</v>
      </c>
      <c r="BE159" s="219">
        <f>IF(N159="základní",J159,0)</f>
        <v>0</v>
      </c>
      <c r="BF159" s="219">
        <f>IF(N159="snížená",J159,0)</f>
        <v>0</v>
      </c>
      <c r="BG159" s="219">
        <f>IF(N159="zákl. přenesená",J159,0)</f>
        <v>0</v>
      </c>
      <c r="BH159" s="219">
        <f>IF(N159="sníž. přenesená",J159,0)</f>
        <v>0</v>
      </c>
      <c r="BI159" s="219">
        <f>IF(N159="nulová",J159,0)</f>
        <v>0</v>
      </c>
      <c r="BJ159" s="16" t="s">
        <v>85</v>
      </c>
      <c r="BK159" s="219">
        <f>ROUND(I159*H159,2)</f>
        <v>0</v>
      </c>
      <c r="BL159" s="16" t="s">
        <v>144</v>
      </c>
      <c r="BM159" s="218" t="s">
        <v>506</v>
      </c>
    </row>
    <row r="160" spans="1:65" s="2" customFormat="1" ht="29.25">
      <c r="A160" s="33"/>
      <c r="B160" s="34"/>
      <c r="C160" s="35"/>
      <c r="D160" s="220" t="s">
        <v>146</v>
      </c>
      <c r="E160" s="35"/>
      <c r="F160" s="221" t="s">
        <v>507</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146</v>
      </c>
      <c r="AU160" s="16" t="s">
        <v>87</v>
      </c>
    </row>
    <row r="161" spans="1:65" s="2" customFormat="1" ht="146.25">
      <c r="A161" s="33"/>
      <c r="B161" s="34"/>
      <c r="C161" s="35"/>
      <c r="D161" s="220" t="s">
        <v>148</v>
      </c>
      <c r="E161" s="35"/>
      <c r="F161" s="224" t="s">
        <v>508</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148</v>
      </c>
      <c r="AU161" s="16" t="s">
        <v>87</v>
      </c>
    </row>
    <row r="162" spans="1:65" s="13" customFormat="1" ht="11.25">
      <c r="B162" s="225"/>
      <c r="C162" s="226"/>
      <c r="D162" s="220" t="s">
        <v>150</v>
      </c>
      <c r="E162" s="227" t="s">
        <v>1</v>
      </c>
      <c r="F162" s="228" t="s">
        <v>476</v>
      </c>
      <c r="G162" s="226"/>
      <c r="H162" s="229">
        <v>110</v>
      </c>
      <c r="I162" s="230"/>
      <c r="J162" s="226"/>
      <c r="K162" s="226"/>
      <c r="L162" s="231"/>
      <c r="M162" s="232"/>
      <c r="N162" s="233"/>
      <c r="O162" s="233"/>
      <c r="P162" s="233"/>
      <c r="Q162" s="233"/>
      <c r="R162" s="233"/>
      <c r="S162" s="233"/>
      <c r="T162" s="234"/>
      <c r="AT162" s="235" t="s">
        <v>150</v>
      </c>
      <c r="AU162" s="235" t="s">
        <v>87</v>
      </c>
      <c r="AV162" s="13" t="s">
        <v>87</v>
      </c>
      <c r="AW162" s="13" t="s">
        <v>34</v>
      </c>
      <c r="AX162" s="13" t="s">
        <v>85</v>
      </c>
      <c r="AY162" s="235" t="s">
        <v>137</v>
      </c>
    </row>
    <row r="163" spans="1:65" s="2" customFormat="1" ht="16.5" customHeight="1">
      <c r="A163" s="33"/>
      <c r="B163" s="34"/>
      <c r="C163" s="207" t="s">
        <v>194</v>
      </c>
      <c r="D163" s="207" t="s">
        <v>139</v>
      </c>
      <c r="E163" s="208" t="s">
        <v>509</v>
      </c>
      <c r="F163" s="209" t="s">
        <v>510</v>
      </c>
      <c r="G163" s="210" t="s">
        <v>511</v>
      </c>
      <c r="H163" s="211">
        <v>2.75</v>
      </c>
      <c r="I163" s="212"/>
      <c r="J163" s="213">
        <f>ROUND(I163*H163,2)</f>
        <v>0</v>
      </c>
      <c r="K163" s="209" t="s">
        <v>143</v>
      </c>
      <c r="L163" s="38"/>
      <c r="M163" s="214" t="s">
        <v>1</v>
      </c>
      <c r="N163" s="215" t="s">
        <v>43</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144</v>
      </c>
      <c r="AT163" s="218" t="s">
        <v>139</v>
      </c>
      <c r="AU163" s="218" t="s">
        <v>87</v>
      </c>
      <c r="AY163" s="16" t="s">
        <v>137</v>
      </c>
      <c r="BE163" s="219">
        <f>IF(N163="základní",J163,0)</f>
        <v>0</v>
      </c>
      <c r="BF163" s="219">
        <f>IF(N163="snížená",J163,0)</f>
        <v>0</v>
      </c>
      <c r="BG163" s="219">
        <f>IF(N163="zákl. přenesená",J163,0)</f>
        <v>0</v>
      </c>
      <c r="BH163" s="219">
        <f>IF(N163="sníž. přenesená",J163,0)</f>
        <v>0</v>
      </c>
      <c r="BI163" s="219">
        <f>IF(N163="nulová",J163,0)</f>
        <v>0</v>
      </c>
      <c r="BJ163" s="16" t="s">
        <v>85</v>
      </c>
      <c r="BK163" s="219">
        <f>ROUND(I163*H163,2)</f>
        <v>0</v>
      </c>
      <c r="BL163" s="16" t="s">
        <v>144</v>
      </c>
      <c r="BM163" s="218" t="s">
        <v>512</v>
      </c>
    </row>
    <row r="164" spans="1:65" s="2" customFormat="1" ht="11.25">
      <c r="A164" s="33"/>
      <c r="B164" s="34"/>
      <c r="C164" s="35"/>
      <c r="D164" s="220" t="s">
        <v>146</v>
      </c>
      <c r="E164" s="35"/>
      <c r="F164" s="221" t="s">
        <v>513</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146</v>
      </c>
      <c r="AU164" s="16" t="s">
        <v>87</v>
      </c>
    </row>
    <row r="165" spans="1:65" s="13" customFormat="1" ht="11.25">
      <c r="B165" s="225"/>
      <c r="C165" s="226"/>
      <c r="D165" s="220" t="s">
        <v>150</v>
      </c>
      <c r="E165" s="227" t="s">
        <v>1</v>
      </c>
      <c r="F165" s="228" t="s">
        <v>514</v>
      </c>
      <c r="G165" s="226"/>
      <c r="H165" s="229">
        <v>2.75</v>
      </c>
      <c r="I165" s="230"/>
      <c r="J165" s="226"/>
      <c r="K165" s="226"/>
      <c r="L165" s="231"/>
      <c r="M165" s="232"/>
      <c r="N165" s="233"/>
      <c r="O165" s="233"/>
      <c r="P165" s="233"/>
      <c r="Q165" s="233"/>
      <c r="R165" s="233"/>
      <c r="S165" s="233"/>
      <c r="T165" s="234"/>
      <c r="AT165" s="235" t="s">
        <v>150</v>
      </c>
      <c r="AU165" s="235" t="s">
        <v>87</v>
      </c>
      <c r="AV165" s="13" t="s">
        <v>87</v>
      </c>
      <c r="AW165" s="13" t="s">
        <v>34</v>
      </c>
      <c r="AX165" s="13" t="s">
        <v>85</v>
      </c>
      <c r="AY165" s="235" t="s">
        <v>137</v>
      </c>
    </row>
    <row r="166" spans="1:65" s="2" customFormat="1" ht="16.5" customHeight="1">
      <c r="A166" s="33"/>
      <c r="B166" s="34"/>
      <c r="C166" s="207" t="s">
        <v>200</v>
      </c>
      <c r="D166" s="207" t="s">
        <v>139</v>
      </c>
      <c r="E166" s="208" t="s">
        <v>515</v>
      </c>
      <c r="F166" s="209" t="s">
        <v>516</v>
      </c>
      <c r="G166" s="210" t="s">
        <v>511</v>
      </c>
      <c r="H166" s="211">
        <v>5.5</v>
      </c>
      <c r="I166" s="212"/>
      <c r="J166" s="213">
        <f>ROUND(I166*H166,2)</f>
        <v>0</v>
      </c>
      <c r="K166" s="209" t="s">
        <v>143</v>
      </c>
      <c r="L166" s="38"/>
      <c r="M166" s="214" t="s">
        <v>1</v>
      </c>
      <c r="N166" s="215" t="s">
        <v>43</v>
      </c>
      <c r="O166" s="70"/>
      <c r="P166" s="216">
        <f>O166*H166</f>
        <v>0</v>
      </c>
      <c r="Q166" s="216">
        <v>0</v>
      </c>
      <c r="R166" s="216">
        <f>Q166*H166</f>
        <v>0</v>
      </c>
      <c r="S166" s="216">
        <v>0</v>
      </c>
      <c r="T166" s="217">
        <f>S166*H166</f>
        <v>0</v>
      </c>
      <c r="U166" s="33"/>
      <c r="V166" s="33"/>
      <c r="W166" s="33"/>
      <c r="X166" s="33"/>
      <c r="Y166" s="33"/>
      <c r="Z166" s="33"/>
      <c r="AA166" s="33"/>
      <c r="AB166" s="33"/>
      <c r="AC166" s="33"/>
      <c r="AD166" s="33"/>
      <c r="AE166" s="33"/>
      <c r="AR166" s="218" t="s">
        <v>144</v>
      </c>
      <c r="AT166" s="218" t="s">
        <v>139</v>
      </c>
      <c r="AU166" s="218" t="s">
        <v>87</v>
      </c>
      <c r="AY166" s="16" t="s">
        <v>137</v>
      </c>
      <c r="BE166" s="219">
        <f>IF(N166="základní",J166,0)</f>
        <v>0</v>
      </c>
      <c r="BF166" s="219">
        <f>IF(N166="snížená",J166,0)</f>
        <v>0</v>
      </c>
      <c r="BG166" s="219">
        <f>IF(N166="zákl. přenesená",J166,0)</f>
        <v>0</v>
      </c>
      <c r="BH166" s="219">
        <f>IF(N166="sníž. přenesená",J166,0)</f>
        <v>0</v>
      </c>
      <c r="BI166" s="219">
        <f>IF(N166="nulová",J166,0)</f>
        <v>0</v>
      </c>
      <c r="BJ166" s="16" t="s">
        <v>85</v>
      </c>
      <c r="BK166" s="219">
        <f>ROUND(I166*H166,2)</f>
        <v>0</v>
      </c>
      <c r="BL166" s="16" t="s">
        <v>144</v>
      </c>
      <c r="BM166" s="218" t="s">
        <v>517</v>
      </c>
    </row>
    <row r="167" spans="1:65" s="2" customFormat="1" ht="11.25">
      <c r="A167" s="33"/>
      <c r="B167" s="34"/>
      <c r="C167" s="35"/>
      <c r="D167" s="220" t="s">
        <v>146</v>
      </c>
      <c r="E167" s="35"/>
      <c r="F167" s="221" t="s">
        <v>518</v>
      </c>
      <c r="G167" s="35"/>
      <c r="H167" s="35"/>
      <c r="I167" s="121"/>
      <c r="J167" s="35"/>
      <c r="K167" s="35"/>
      <c r="L167" s="38"/>
      <c r="M167" s="222"/>
      <c r="N167" s="223"/>
      <c r="O167" s="70"/>
      <c r="P167" s="70"/>
      <c r="Q167" s="70"/>
      <c r="R167" s="70"/>
      <c r="S167" s="70"/>
      <c r="T167" s="71"/>
      <c r="U167" s="33"/>
      <c r="V167" s="33"/>
      <c r="W167" s="33"/>
      <c r="X167" s="33"/>
      <c r="Y167" s="33"/>
      <c r="Z167" s="33"/>
      <c r="AA167" s="33"/>
      <c r="AB167" s="33"/>
      <c r="AC167" s="33"/>
      <c r="AD167" s="33"/>
      <c r="AE167" s="33"/>
      <c r="AT167" s="16" t="s">
        <v>146</v>
      </c>
      <c r="AU167" s="16" t="s">
        <v>87</v>
      </c>
    </row>
    <row r="168" spans="1:65" s="2" customFormat="1" ht="48.75">
      <c r="A168" s="33"/>
      <c r="B168" s="34"/>
      <c r="C168" s="35"/>
      <c r="D168" s="220" t="s">
        <v>148</v>
      </c>
      <c r="E168" s="35"/>
      <c r="F168" s="224" t="s">
        <v>519</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148</v>
      </c>
      <c r="AU168" s="16" t="s">
        <v>87</v>
      </c>
    </row>
    <row r="169" spans="1:65" s="13" customFormat="1" ht="11.25">
      <c r="B169" s="225"/>
      <c r="C169" s="226"/>
      <c r="D169" s="220" t="s">
        <v>150</v>
      </c>
      <c r="E169" s="227" t="s">
        <v>1</v>
      </c>
      <c r="F169" s="228" t="s">
        <v>520</v>
      </c>
      <c r="G169" s="226"/>
      <c r="H169" s="229">
        <v>5.5</v>
      </c>
      <c r="I169" s="230"/>
      <c r="J169" s="226"/>
      <c r="K169" s="226"/>
      <c r="L169" s="231"/>
      <c r="M169" s="232"/>
      <c r="N169" s="233"/>
      <c r="O169" s="233"/>
      <c r="P169" s="233"/>
      <c r="Q169" s="233"/>
      <c r="R169" s="233"/>
      <c r="S169" s="233"/>
      <c r="T169" s="234"/>
      <c r="AT169" s="235" t="s">
        <v>150</v>
      </c>
      <c r="AU169" s="235" t="s">
        <v>87</v>
      </c>
      <c r="AV169" s="13" t="s">
        <v>87</v>
      </c>
      <c r="AW169" s="13" t="s">
        <v>34</v>
      </c>
      <c r="AX169" s="13" t="s">
        <v>85</v>
      </c>
      <c r="AY169" s="235" t="s">
        <v>137</v>
      </c>
    </row>
    <row r="170" spans="1:65" s="12" customFormat="1" ht="22.9" customHeight="1">
      <c r="B170" s="191"/>
      <c r="C170" s="192"/>
      <c r="D170" s="193" t="s">
        <v>77</v>
      </c>
      <c r="E170" s="205" t="s">
        <v>152</v>
      </c>
      <c r="F170" s="205" t="s">
        <v>153</v>
      </c>
      <c r="G170" s="192"/>
      <c r="H170" s="192"/>
      <c r="I170" s="195"/>
      <c r="J170" s="206">
        <f>BK170</f>
        <v>0</v>
      </c>
      <c r="K170" s="192"/>
      <c r="L170" s="197"/>
      <c r="M170" s="198"/>
      <c r="N170" s="199"/>
      <c r="O170" s="199"/>
      <c r="P170" s="200">
        <f>SUM(P171:P203)</f>
        <v>0</v>
      </c>
      <c r="Q170" s="199"/>
      <c r="R170" s="200">
        <f>SUM(R171:R203)</f>
        <v>5.3385999999999996</v>
      </c>
      <c r="S170" s="199"/>
      <c r="T170" s="201">
        <f>SUM(T171:T203)</f>
        <v>0</v>
      </c>
      <c r="AR170" s="202" t="s">
        <v>85</v>
      </c>
      <c r="AT170" s="203" t="s">
        <v>77</v>
      </c>
      <c r="AU170" s="203" t="s">
        <v>85</v>
      </c>
      <c r="AY170" s="202" t="s">
        <v>137</v>
      </c>
      <c r="BK170" s="204">
        <f>SUM(BK171:BK203)</f>
        <v>0</v>
      </c>
    </row>
    <row r="171" spans="1:65" s="2" customFormat="1" ht="16.5" customHeight="1">
      <c r="A171" s="33"/>
      <c r="B171" s="34"/>
      <c r="C171" s="207" t="s">
        <v>207</v>
      </c>
      <c r="D171" s="207" t="s">
        <v>139</v>
      </c>
      <c r="E171" s="208" t="s">
        <v>154</v>
      </c>
      <c r="F171" s="209" t="s">
        <v>155</v>
      </c>
      <c r="G171" s="210" t="s">
        <v>142</v>
      </c>
      <c r="H171" s="211">
        <v>11</v>
      </c>
      <c r="I171" s="212"/>
      <c r="J171" s="213">
        <f>ROUND(I171*H171,2)</f>
        <v>0</v>
      </c>
      <c r="K171" s="209" t="s">
        <v>143</v>
      </c>
      <c r="L171" s="38"/>
      <c r="M171" s="214" t="s">
        <v>1</v>
      </c>
      <c r="N171" s="215" t="s">
        <v>43</v>
      </c>
      <c r="O171" s="70"/>
      <c r="P171" s="216">
        <f>O171*H171</f>
        <v>0</v>
      </c>
      <c r="Q171" s="216">
        <v>0</v>
      </c>
      <c r="R171" s="216">
        <f>Q171*H171</f>
        <v>0</v>
      </c>
      <c r="S171" s="216">
        <v>0</v>
      </c>
      <c r="T171" s="217">
        <f>S171*H171</f>
        <v>0</v>
      </c>
      <c r="U171" s="33"/>
      <c r="V171" s="33"/>
      <c r="W171" s="33"/>
      <c r="X171" s="33"/>
      <c r="Y171" s="33"/>
      <c r="Z171" s="33"/>
      <c r="AA171" s="33"/>
      <c r="AB171" s="33"/>
      <c r="AC171" s="33"/>
      <c r="AD171" s="33"/>
      <c r="AE171" s="33"/>
      <c r="AR171" s="218" t="s">
        <v>144</v>
      </c>
      <c r="AT171" s="218" t="s">
        <v>139</v>
      </c>
      <c r="AU171" s="218" t="s">
        <v>87</v>
      </c>
      <c r="AY171" s="16" t="s">
        <v>137</v>
      </c>
      <c r="BE171" s="219">
        <f>IF(N171="základní",J171,0)</f>
        <v>0</v>
      </c>
      <c r="BF171" s="219">
        <f>IF(N171="snížená",J171,0)</f>
        <v>0</v>
      </c>
      <c r="BG171" s="219">
        <f>IF(N171="zákl. přenesená",J171,0)</f>
        <v>0</v>
      </c>
      <c r="BH171" s="219">
        <f>IF(N171="sníž. přenesená",J171,0)</f>
        <v>0</v>
      </c>
      <c r="BI171" s="219">
        <f>IF(N171="nulová",J171,0)</f>
        <v>0</v>
      </c>
      <c r="BJ171" s="16" t="s">
        <v>85</v>
      </c>
      <c r="BK171" s="219">
        <f>ROUND(I171*H171,2)</f>
        <v>0</v>
      </c>
      <c r="BL171" s="16" t="s">
        <v>144</v>
      </c>
      <c r="BM171" s="218" t="s">
        <v>521</v>
      </c>
    </row>
    <row r="172" spans="1:65" s="2" customFormat="1" ht="19.5">
      <c r="A172" s="33"/>
      <c r="B172" s="34"/>
      <c r="C172" s="35"/>
      <c r="D172" s="220" t="s">
        <v>146</v>
      </c>
      <c r="E172" s="35"/>
      <c r="F172" s="221" t="s">
        <v>157</v>
      </c>
      <c r="G172" s="35"/>
      <c r="H172" s="35"/>
      <c r="I172" s="121"/>
      <c r="J172" s="35"/>
      <c r="K172" s="35"/>
      <c r="L172" s="38"/>
      <c r="M172" s="222"/>
      <c r="N172" s="223"/>
      <c r="O172" s="70"/>
      <c r="P172" s="70"/>
      <c r="Q172" s="70"/>
      <c r="R172" s="70"/>
      <c r="S172" s="70"/>
      <c r="T172" s="71"/>
      <c r="U172" s="33"/>
      <c r="V172" s="33"/>
      <c r="W172" s="33"/>
      <c r="X172" s="33"/>
      <c r="Y172" s="33"/>
      <c r="Z172" s="33"/>
      <c r="AA172" s="33"/>
      <c r="AB172" s="33"/>
      <c r="AC172" s="33"/>
      <c r="AD172" s="33"/>
      <c r="AE172" s="33"/>
      <c r="AT172" s="16" t="s">
        <v>146</v>
      </c>
      <c r="AU172" s="16" t="s">
        <v>87</v>
      </c>
    </row>
    <row r="173" spans="1:65" s="13" customFormat="1" ht="11.25">
      <c r="B173" s="225"/>
      <c r="C173" s="226"/>
      <c r="D173" s="220" t="s">
        <v>150</v>
      </c>
      <c r="E173" s="227" t="s">
        <v>1</v>
      </c>
      <c r="F173" s="228" t="s">
        <v>522</v>
      </c>
      <c r="G173" s="226"/>
      <c r="H173" s="229">
        <v>11</v>
      </c>
      <c r="I173" s="230"/>
      <c r="J173" s="226"/>
      <c r="K173" s="226"/>
      <c r="L173" s="231"/>
      <c r="M173" s="232"/>
      <c r="N173" s="233"/>
      <c r="O173" s="233"/>
      <c r="P173" s="233"/>
      <c r="Q173" s="233"/>
      <c r="R173" s="233"/>
      <c r="S173" s="233"/>
      <c r="T173" s="234"/>
      <c r="AT173" s="235" t="s">
        <v>150</v>
      </c>
      <c r="AU173" s="235" t="s">
        <v>87</v>
      </c>
      <c r="AV173" s="13" t="s">
        <v>87</v>
      </c>
      <c r="AW173" s="13" t="s">
        <v>34</v>
      </c>
      <c r="AX173" s="13" t="s">
        <v>85</v>
      </c>
      <c r="AY173" s="235" t="s">
        <v>137</v>
      </c>
    </row>
    <row r="174" spans="1:65" s="2" customFormat="1" ht="16.5" customHeight="1">
      <c r="A174" s="33"/>
      <c r="B174" s="34"/>
      <c r="C174" s="207" t="s">
        <v>215</v>
      </c>
      <c r="D174" s="207" t="s">
        <v>139</v>
      </c>
      <c r="E174" s="208" t="s">
        <v>165</v>
      </c>
      <c r="F174" s="209" t="s">
        <v>166</v>
      </c>
      <c r="G174" s="210" t="s">
        <v>142</v>
      </c>
      <c r="H174" s="211">
        <v>45.5</v>
      </c>
      <c r="I174" s="212"/>
      <c r="J174" s="213">
        <f>ROUND(I174*H174,2)</f>
        <v>0</v>
      </c>
      <c r="K174" s="209" t="s">
        <v>143</v>
      </c>
      <c r="L174" s="38"/>
      <c r="M174" s="214" t="s">
        <v>1</v>
      </c>
      <c r="N174" s="215" t="s">
        <v>43</v>
      </c>
      <c r="O174" s="70"/>
      <c r="P174" s="216">
        <f>O174*H174</f>
        <v>0</v>
      </c>
      <c r="Q174" s="216">
        <v>0</v>
      </c>
      <c r="R174" s="216">
        <f>Q174*H174</f>
        <v>0</v>
      </c>
      <c r="S174" s="216">
        <v>0</v>
      </c>
      <c r="T174" s="217">
        <f>S174*H174</f>
        <v>0</v>
      </c>
      <c r="U174" s="33"/>
      <c r="V174" s="33"/>
      <c r="W174" s="33"/>
      <c r="X174" s="33"/>
      <c r="Y174" s="33"/>
      <c r="Z174" s="33"/>
      <c r="AA174" s="33"/>
      <c r="AB174" s="33"/>
      <c r="AC174" s="33"/>
      <c r="AD174" s="33"/>
      <c r="AE174" s="33"/>
      <c r="AR174" s="218" t="s">
        <v>144</v>
      </c>
      <c r="AT174" s="218" t="s">
        <v>139</v>
      </c>
      <c r="AU174" s="218" t="s">
        <v>87</v>
      </c>
      <c r="AY174" s="16" t="s">
        <v>137</v>
      </c>
      <c r="BE174" s="219">
        <f>IF(N174="základní",J174,0)</f>
        <v>0</v>
      </c>
      <c r="BF174" s="219">
        <f>IF(N174="snížená",J174,0)</f>
        <v>0</v>
      </c>
      <c r="BG174" s="219">
        <f>IF(N174="zákl. přenesená",J174,0)</f>
        <v>0</v>
      </c>
      <c r="BH174" s="219">
        <f>IF(N174="sníž. přenesená",J174,0)</f>
        <v>0</v>
      </c>
      <c r="BI174" s="219">
        <f>IF(N174="nulová",J174,0)</f>
        <v>0</v>
      </c>
      <c r="BJ174" s="16" t="s">
        <v>85</v>
      </c>
      <c r="BK174" s="219">
        <f>ROUND(I174*H174,2)</f>
        <v>0</v>
      </c>
      <c r="BL174" s="16" t="s">
        <v>144</v>
      </c>
      <c r="BM174" s="218" t="s">
        <v>523</v>
      </c>
    </row>
    <row r="175" spans="1:65" s="2" customFormat="1" ht="19.5">
      <c r="A175" s="33"/>
      <c r="B175" s="34"/>
      <c r="C175" s="35"/>
      <c r="D175" s="220" t="s">
        <v>146</v>
      </c>
      <c r="E175" s="35"/>
      <c r="F175" s="221" t="s">
        <v>168</v>
      </c>
      <c r="G175" s="35"/>
      <c r="H175" s="35"/>
      <c r="I175" s="121"/>
      <c r="J175" s="35"/>
      <c r="K175" s="35"/>
      <c r="L175" s="38"/>
      <c r="M175" s="222"/>
      <c r="N175" s="223"/>
      <c r="O175" s="70"/>
      <c r="P175" s="70"/>
      <c r="Q175" s="70"/>
      <c r="R175" s="70"/>
      <c r="S175" s="70"/>
      <c r="T175" s="71"/>
      <c r="U175" s="33"/>
      <c r="V175" s="33"/>
      <c r="W175" s="33"/>
      <c r="X175" s="33"/>
      <c r="Y175" s="33"/>
      <c r="Z175" s="33"/>
      <c r="AA175" s="33"/>
      <c r="AB175" s="33"/>
      <c r="AC175" s="33"/>
      <c r="AD175" s="33"/>
      <c r="AE175" s="33"/>
      <c r="AT175" s="16" t="s">
        <v>146</v>
      </c>
      <c r="AU175" s="16" t="s">
        <v>87</v>
      </c>
    </row>
    <row r="176" spans="1:65" s="13" customFormat="1" ht="11.25">
      <c r="B176" s="225"/>
      <c r="C176" s="226"/>
      <c r="D176" s="220" t="s">
        <v>150</v>
      </c>
      <c r="E176" s="227" t="s">
        <v>1</v>
      </c>
      <c r="F176" s="228" t="s">
        <v>524</v>
      </c>
      <c r="G176" s="226"/>
      <c r="H176" s="229">
        <v>45.5</v>
      </c>
      <c r="I176" s="230"/>
      <c r="J176" s="226"/>
      <c r="K176" s="226"/>
      <c r="L176" s="231"/>
      <c r="M176" s="232"/>
      <c r="N176" s="233"/>
      <c r="O176" s="233"/>
      <c r="P176" s="233"/>
      <c r="Q176" s="233"/>
      <c r="R176" s="233"/>
      <c r="S176" s="233"/>
      <c r="T176" s="234"/>
      <c r="AT176" s="235" t="s">
        <v>150</v>
      </c>
      <c r="AU176" s="235" t="s">
        <v>87</v>
      </c>
      <c r="AV176" s="13" t="s">
        <v>87</v>
      </c>
      <c r="AW176" s="13" t="s">
        <v>34</v>
      </c>
      <c r="AX176" s="13" t="s">
        <v>85</v>
      </c>
      <c r="AY176" s="235" t="s">
        <v>137</v>
      </c>
    </row>
    <row r="177" spans="1:65" s="2" customFormat="1" ht="24" customHeight="1">
      <c r="A177" s="33"/>
      <c r="B177" s="34"/>
      <c r="C177" s="207" t="s">
        <v>221</v>
      </c>
      <c r="D177" s="207" t="s">
        <v>139</v>
      </c>
      <c r="E177" s="208" t="s">
        <v>170</v>
      </c>
      <c r="F177" s="209" t="s">
        <v>171</v>
      </c>
      <c r="G177" s="210" t="s">
        <v>142</v>
      </c>
      <c r="H177" s="211">
        <v>76.5</v>
      </c>
      <c r="I177" s="212"/>
      <c r="J177" s="213">
        <f>ROUND(I177*H177,2)</f>
        <v>0</v>
      </c>
      <c r="K177" s="209" t="s">
        <v>143</v>
      </c>
      <c r="L177" s="38"/>
      <c r="M177" s="214" t="s">
        <v>1</v>
      </c>
      <c r="N177" s="215" t="s">
        <v>43</v>
      </c>
      <c r="O177" s="70"/>
      <c r="P177" s="216">
        <f>O177*H177</f>
        <v>0</v>
      </c>
      <c r="Q177" s="216">
        <v>0</v>
      </c>
      <c r="R177" s="216">
        <f>Q177*H177</f>
        <v>0</v>
      </c>
      <c r="S177" s="216">
        <v>0</v>
      </c>
      <c r="T177" s="217">
        <f>S177*H177</f>
        <v>0</v>
      </c>
      <c r="U177" s="33"/>
      <c r="V177" s="33"/>
      <c r="W177" s="33"/>
      <c r="X177" s="33"/>
      <c r="Y177" s="33"/>
      <c r="Z177" s="33"/>
      <c r="AA177" s="33"/>
      <c r="AB177" s="33"/>
      <c r="AC177" s="33"/>
      <c r="AD177" s="33"/>
      <c r="AE177" s="33"/>
      <c r="AR177" s="218" t="s">
        <v>144</v>
      </c>
      <c r="AT177" s="218" t="s">
        <v>139</v>
      </c>
      <c r="AU177" s="218" t="s">
        <v>87</v>
      </c>
      <c r="AY177" s="16" t="s">
        <v>137</v>
      </c>
      <c r="BE177" s="219">
        <f>IF(N177="základní",J177,0)</f>
        <v>0</v>
      </c>
      <c r="BF177" s="219">
        <f>IF(N177="snížená",J177,0)</f>
        <v>0</v>
      </c>
      <c r="BG177" s="219">
        <f>IF(N177="zákl. přenesená",J177,0)</f>
        <v>0</v>
      </c>
      <c r="BH177" s="219">
        <f>IF(N177="sníž. přenesená",J177,0)</f>
        <v>0</v>
      </c>
      <c r="BI177" s="219">
        <f>IF(N177="nulová",J177,0)</f>
        <v>0</v>
      </c>
      <c r="BJ177" s="16" t="s">
        <v>85</v>
      </c>
      <c r="BK177" s="219">
        <f>ROUND(I177*H177,2)</f>
        <v>0</v>
      </c>
      <c r="BL177" s="16" t="s">
        <v>144</v>
      </c>
      <c r="BM177" s="218" t="s">
        <v>525</v>
      </c>
    </row>
    <row r="178" spans="1:65" s="2" customFormat="1" ht="29.25">
      <c r="A178" s="33"/>
      <c r="B178" s="34"/>
      <c r="C178" s="35"/>
      <c r="D178" s="220" t="s">
        <v>146</v>
      </c>
      <c r="E178" s="35"/>
      <c r="F178" s="221" t="s">
        <v>173</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146</v>
      </c>
      <c r="AU178" s="16" t="s">
        <v>87</v>
      </c>
    </row>
    <row r="179" spans="1:65" s="2" customFormat="1" ht="19.5">
      <c r="A179" s="33"/>
      <c r="B179" s="34"/>
      <c r="C179" s="35"/>
      <c r="D179" s="220" t="s">
        <v>148</v>
      </c>
      <c r="E179" s="35"/>
      <c r="F179" s="224" t="s">
        <v>174</v>
      </c>
      <c r="G179" s="35"/>
      <c r="H179" s="35"/>
      <c r="I179" s="121"/>
      <c r="J179" s="35"/>
      <c r="K179" s="35"/>
      <c r="L179" s="38"/>
      <c r="M179" s="222"/>
      <c r="N179" s="223"/>
      <c r="O179" s="70"/>
      <c r="P179" s="70"/>
      <c r="Q179" s="70"/>
      <c r="R179" s="70"/>
      <c r="S179" s="70"/>
      <c r="T179" s="71"/>
      <c r="U179" s="33"/>
      <c r="V179" s="33"/>
      <c r="W179" s="33"/>
      <c r="X179" s="33"/>
      <c r="Y179" s="33"/>
      <c r="Z179" s="33"/>
      <c r="AA179" s="33"/>
      <c r="AB179" s="33"/>
      <c r="AC179" s="33"/>
      <c r="AD179" s="33"/>
      <c r="AE179" s="33"/>
      <c r="AT179" s="16" t="s">
        <v>148</v>
      </c>
      <c r="AU179" s="16" t="s">
        <v>87</v>
      </c>
    </row>
    <row r="180" spans="1:65" s="13" customFormat="1" ht="11.25">
      <c r="B180" s="225"/>
      <c r="C180" s="226"/>
      <c r="D180" s="220" t="s">
        <v>150</v>
      </c>
      <c r="E180" s="227" t="s">
        <v>1</v>
      </c>
      <c r="F180" s="228" t="s">
        <v>526</v>
      </c>
      <c r="G180" s="226"/>
      <c r="H180" s="229">
        <v>76.5</v>
      </c>
      <c r="I180" s="230"/>
      <c r="J180" s="226"/>
      <c r="K180" s="226"/>
      <c r="L180" s="231"/>
      <c r="M180" s="232"/>
      <c r="N180" s="233"/>
      <c r="O180" s="233"/>
      <c r="P180" s="233"/>
      <c r="Q180" s="233"/>
      <c r="R180" s="233"/>
      <c r="S180" s="233"/>
      <c r="T180" s="234"/>
      <c r="AT180" s="235" t="s">
        <v>150</v>
      </c>
      <c r="AU180" s="235" t="s">
        <v>87</v>
      </c>
      <c r="AV180" s="13" t="s">
        <v>87</v>
      </c>
      <c r="AW180" s="13" t="s">
        <v>34</v>
      </c>
      <c r="AX180" s="13" t="s">
        <v>85</v>
      </c>
      <c r="AY180" s="235" t="s">
        <v>137</v>
      </c>
    </row>
    <row r="181" spans="1:65" s="2" customFormat="1" ht="24" customHeight="1">
      <c r="A181" s="33"/>
      <c r="B181" s="34"/>
      <c r="C181" s="207" t="s">
        <v>227</v>
      </c>
      <c r="D181" s="207" t="s">
        <v>139</v>
      </c>
      <c r="E181" s="208" t="s">
        <v>177</v>
      </c>
      <c r="F181" s="209" t="s">
        <v>178</v>
      </c>
      <c r="G181" s="210" t="s">
        <v>142</v>
      </c>
      <c r="H181" s="211">
        <v>76.5</v>
      </c>
      <c r="I181" s="212"/>
      <c r="J181" s="213">
        <f>ROUND(I181*H181,2)</f>
        <v>0</v>
      </c>
      <c r="K181" s="209" t="s">
        <v>143</v>
      </c>
      <c r="L181" s="38"/>
      <c r="M181" s="214" t="s">
        <v>1</v>
      </c>
      <c r="N181" s="215" t="s">
        <v>43</v>
      </c>
      <c r="O181" s="70"/>
      <c r="P181" s="216">
        <f>O181*H181</f>
        <v>0</v>
      </c>
      <c r="Q181" s="216">
        <v>0</v>
      </c>
      <c r="R181" s="216">
        <f>Q181*H181</f>
        <v>0</v>
      </c>
      <c r="S181" s="216">
        <v>0</v>
      </c>
      <c r="T181" s="217">
        <f>S181*H181</f>
        <v>0</v>
      </c>
      <c r="U181" s="33"/>
      <c r="V181" s="33"/>
      <c r="W181" s="33"/>
      <c r="X181" s="33"/>
      <c r="Y181" s="33"/>
      <c r="Z181" s="33"/>
      <c r="AA181" s="33"/>
      <c r="AB181" s="33"/>
      <c r="AC181" s="33"/>
      <c r="AD181" s="33"/>
      <c r="AE181" s="33"/>
      <c r="AR181" s="218" t="s">
        <v>144</v>
      </c>
      <c r="AT181" s="218" t="s">
        <v>139</v>
      </c>
      <c r="AU181" s="218" t="s">
        <v>87</v>
      </c>
      <c r="AY181" s="16" t="s">
        <v>137</v>
      </c>
      <c r="BE181" s="219">
        <f>IF(N181="základní",J181,0)</f>
        <v>0</v>
      </c>
      <c r="BF181" s="219">
        <f>IF(N181="snížená",J181,0)</f>
        <v>0</v>
      </c>
      <c r="BG181" s="219">
        <f>IF(N181="zákl. přenesená",J181,0)</f>
        <v>0</v>
      </c>
      <c r="BH181" s="219">
        <f>IF(N181="sníž. přenesená",J181,0)</f>
        <v>0</v>
      </c>
      <c r="BI181" s="219">
        <f>IF(N181="nulová",J181,0)</f>
        <v>0</v>
      </c>
      <c r="BJ181" s="16" t="s">
        <v>85</v>
      </c>
      <c r="BK181" s="219">
        <f>ROUND(I181*H181,2)</f>
        <v>0</v>
      </c>
      <c r="BL181" s="16" t="s">
        <v>144</v>
      </c>
      <c r="BM181" s="218" t="s">
        <v>527</v>
      </c>
    </row>
    <row r="182" spans="1:65" s="2" customFormat="1" ht="11.25">
      <c r="A182" s="33"/>
      <c r="B182" s="34"/>
      <c r="C182" s="35"/>
      <c r="D182" s="220" t="s">
        <v>146</v>
      </c>
      <c r="E182" s="35"/>
      <c r="F182" s="221" t="s">
        <v>180</v>
      </c>
      <c r="G182" s="35"/>
      <c r="H182" s="35"/>
      <c r="I182" s="121"/>
      <c r="J182" s="35"/>
      <c r="K182" s="35"/>
      <c r="L182" s="38"/>
      <c r="M182" s="222"/>
      <c r="N182" s="223"/>
      <c r="O182" s="70"/>
      <c r="P182" s="70"/>
      <c r="Q182" s="70"/>
      <c r="R182" s="70"/>
      <c r="S182" s="70"/>
      <c r="T182" s="71"/>
      <c r="U182" s="33"/>
      <c r="V182" s="33"/>
      <c r="W182" s="33"/>
      <c r="X182" s="33"/>
      <c r="Y182" s="33"/>
      <c r="Z182" s="33"/>
      <c r="AA182" s="33"/>
      <c r="AB182" s="33"/>
      <c r="AC182" s="33"/>
      <c r="AD182" s="33"/>
      <c r="AE182" s="33"/>
      <c r="AT182" s="16" t="s">
        <v>146</v>
      </c>
      <c r="AU182" s="16" t="s">
        <v>87</v>
      </c>
    </row>
    <row r="183" spans="1:65" s="2" customFormat="1" ht="39">
      <c r="A183" s="33"/>
      <c r="B183" s="34"/>
      <c r="C183" s="35"/>
      <c r="D183" s="220" t="s">
        <v>148</v>
      </c>
      <c r="E183" s="35"/>
      <c r="F183" s="224" t="s">
        <v>181</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148</v>
      </c>
      <c r="AU183" s="16" t="s">
        <v>87</v>
      </c>
    </row>
    <row r="184" spans="1:65" s="13" customFormat="1" ht="11.25">
      <c r="B184" s="225"/>
      <c r="C184" s="226"/>
      <c r="D184" s="220" t="s">
        <v>150</v>
      </c>
      <c r="E184" s="227" t="s">
        <v>1</v>
      </c>
      <c r="F184" s="228" t="s">
        <v>526</v>
      </c>
      <c r="G184" s="226"/>
      <c r="H184" s="229">
        <v>76.5</v>
      </c>
      <c r="I184" s="230"/>
      <c r="J184" s="226"/>
      <c r="K184" s="226"/>
      <c r="L184" s="231"/>
      <c r="M184" s="232"/>
      <c r="N184" s="233"/>
      <c r="O184" s="233"/>
      <c r="P184" s="233"/>
      <c r="Q184" s="233"/>
      <c r="R184" s="233"/>
      <c r="S184" s="233"/>
      <c r="T184" s="234"/>
      <c r="AT184" s="235" t="s">
        <v>150</v>
      </c>
      <c r="AU184" s="235" t="s">
        <v>87</v>
      </c>
      <c r="AV184" s="13" t="s">
        <v>87</v>
      </c>
      <c r="AW184" s="13" t="s">
        <v>34</v>
      </c>
      <c r="AX184" s="13" t="s">
        <v>85</v>
      </c>
      <c r="AY184" s="235" t="s">
        <v>137</v>
      </c>
    </row>
    <row r="185" spans="1:65" s="2" customFormat="1" ht="24" customHeight="1">
      <c r="A185" s="33"/>
      <c r="B185" s="34"/>
      <c r="C185" s="207" t="s">
        <v>8</v>
      </c>
      <c r="D185" s="207" t="s">
        <v>139</v>
      </c>
      <c r="E185" s="208" t="s">
        <v>183</v>
      </c>
      <c r="F185" s="209" t="s">
        <v>184</v>
      </c>
      <c r="G185" s="210" t="s">
        <v>142</v>
      </c>
      <c r="H185" s="211">
        <v>306</v>
      </c>
      <c r="I185" s="212"/>
      <c r="J185" s="213">
        <f>ROUND(I185*H185,2)</f>
        <v>0</v>
      </c>
      <c r="K185" s="209" t="s">
        <v>143</v>
      </c>
      <c r="L185" s="38"/>
      <c r="M185" s="214" t="s">
        <v>1</v>
      </c>
      <c r="N185" s="215" t="s">
        <v>43</v>
      </c>
      <c r="O185" s="70"/>
      <c r="P185" s="216">
        <f>O185*H185</f>
        <v>0</v>
      </c>
      <c r="Q185" s="216">
        <v>0</v>
      </c>
      <c r="R185" s="216">
        <f>Q185*H185</f>
        <v>0</v>
      </c>
      <c r="S185" s="216">
        <v>0</v>
      </c>
      <c r="T185" s="217">
        <f>S185*H185</f>
        <v>0</v>
      </c>
      <c r="U185" s="33"/>
      <c r="V185" s="33"/>
      <c r="W185" s="33"/>
      <c r="X185" s="33"/>
      <c r="Y185" s="33"/>
      <c r="Z185" s="33"/>
      <c r="AA185" s="33"/>
      <c r="AB185" s="33"/>
      <c r="AC185" s="33"/>
      <c r="AD185" s="33"/>
      <c r="AE185" s="33"/>
      <c r="AR185" s="218" t="s">
        <v>144</v>
      </c>
      <c r="AT185" s="218" t="s">
        <v>139</v>
      </c>
      <c r="AU185" s="218" t="s">
        <v>87</v>
      </c>
      <c r="AY185" s="16" t="s">
        <v>137</v>
      </c>
      <c r="BE185" s="219">
        <f>IF(N185="základní",J185,0)</f>
        <v>0</v>
      </c>
      <c r="BF185" s="219">
        <f>IF(N185="snížená",J185,0)</f>
        <v>0</v>
      </c>
      <c r="BG185" s="219">
        <f>IF(N185="zákl. přenesená",J185,0)</f>
        <v>0</v>
      </c>
      <c r="BH185" s="219">
        <f>IF(N185="sníž. přenesená",J185,0)</f>
        <v>0</v>
      </c>
      <c r="BI185" s="219">
        <f>IF(N185="nulová",J185,0)</f>
        <v>0</v>
      </c>
      <c r="BJ185" s="16" t="s">
        <v>85</v>
      </c>
      <c r="BK185" s="219">
        <f>ROUND(I185*H185,2)</f>
        <v>0</v>
      </c>
      <c r="BL185" s="16" t="s">
        <v>144</v>
      </c>
      <c r="BM185" s="218" t="s">
        <v>528</v>
      </c>
    </row>
    <row r="186" spans="1:65" s="2" customFormat="1" ht="19.5">
      <c r="A186" s="33"/>
      <c r="B186" s="34"/>
      <c r="C186" s="35"/>
      <c r="D186" s="220" t="s">
        <v>146</v>
      </c>
      <c r="E186" s="35"/>
      <c r="F186" s="221" t="s">
        <v>186</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146</v>
      </c>
      <c r="AU186" s="16" t="s">
        <v>87</v>
      </c>
    </row>
    <row r="187" spans="1:65" s="13" customFormat="1" ht="11.25">
      <c r="B187" s="225"/>
      <c r="C187" s="226"/>
      <c r="D187" s="220" t="s">
        <v>150</v>
      </c>
      <c r="E187" s="227" t="s">
        <v>1</v>
      </c>
      <c r="F187" s="228" t="s">
        <v>529</v>
      </c>
      <c r="G187" s="226"/>
      <c r="H187" s="229">
        <v>306</v>
      </c>
      <c r="I187" s="230"/>
      <c r="J187" s="226"/>
      <c r="K187" s="226"/>
      <c r="L187" s="231"/>
      <c r="M187" s="232"/>
      <c r="N187" s="233"/>
      <c r="O187" s="233"/>
      <c r="P187" s="233"/>
      <c r="Q187" s="233"/>
      <c r="R187" s="233"/>
      <c r="S187" s="233"/>
      <c r="T187" s="234"/>
      <c r="AT187" s="235" t="s">
        <v>150</v>
      </c>
      <c r="AU187" s="235" t="s">
        <v>87</v>
      </c>
      <c r="AV187" s="13" t="s">
        <v>87</v>
      </c>
      <c r="AW187" s="13" t="s">
        <v>34</v>
      </c>
      <c r="AX187" s="13" t="s">
        <v>85</v>
      </c>
      <c r="AY187" s="235" t="s">
        <v>137</v>
      </c>
    </row>
    <row r="188" spans="1:65" s="2" customFormat="1" ht="24" customHeight="1">
      <c r="A188" s="33"/>
      <c r="B188" s="34"/>
      <c r="C188" s="207" t="s">
        <v>237</v>
      </c>
      <c r="D188" s="207" t="s">
        <v>139</v>
      </c>
      <c r="E188" s="208" t="s">
        <v>189</v>
      </c>
      <c r="F188" s="209" t="s">
        <v>190</v>
      </c>
      <c r="G188" s="210" t="s">
        <v>142</v>
      </c>
      <c r="H188" s="211">
        <v>178.5</v>
      </c>
      <c r="I188" s="212"/>
      <c r="J188" s="213">
        <f>ROUND(I188*H188,2)</f>
        <v>0</v>
      </c>
      <c r="K188" s="209" t="s">
        <v>143</v>
      </c>
      <c r="L188" s="38"/>
      <c r="M188" s="214" t="s">
        <v>1</v>
      </c>
      <c r="N188" s="215" t="s">
        <v>43</v>
      </c>
      <c r="O188" s="70"/>
      <c r="P188" s="216">
        <f>O188*H188</f>
        <v>0</v>
      </c>
      <c r="Q188" s="216">
        <v>0</v>
      </c>
      <c r="R188" s="216">
        <f>Q188*H188</f>
        <v>0</v>
      </c>
      <c r="S188" s="216">
        <v>0</v>
      </c>
      <c r="T188" s="217">
        <f>S188*H188</f>
        <v>0</v>
      </c>
      <c r="U188" s="33"/>
      <c r="V188" s="33"/>
      <c r="W188" s="33"/>
      <c r="X188" s="33"/>
      <c r="Y188" s="33"/>
      <c r="Z188" s="33"/>
      <c r="AA188" s="33"/>
      <c r="AB188" s="33"/>
      <c r="AC188" s="33"/>
      <c r="AD188" s="33"/>
      <c r="AE188" s="33"/>
      <c r="AR188" s="218" t="s">
        <v>144</v>
      </c>
      <c r="AT188" s="218" t="s">
        <v>139</v>
      </c>
      <c r="AU188" s="218" t="s">
        <v>87</v>
      </c>
      <c r="AY188" s="16" t="s">
        <v>137</v>
      </c>
      <c r="BE188" s="219">
        <f>IF(N188="základní",J188,0)</f>
        <v>0</v>
      </c>
      <c r="BF188" s="219">
        <f>IF(N188="snížená",J188,0)</f>
        <v>0</v>
      </c>
      <c r="BG188" s="219">
        <f>IF(N188="zákl. přenesená",J188,0)</f>
        <v>0</v>
      </c>
      <c r="BH188" s="219">
        <f>IF(N188="sníž. přenesená",J188,0)</f>
        <v>0</v>
      </c>
      <c r="BI188" s="219">
        <f>IF(N188="nulová",J188,0)</f>
        <v>0</v>
      </c>
      <c r="BJ188" s="16" t="s">
        <v>85</v>
      </c>
      <c r="BK188" s="219">
        <f>ROUND(I188*H188,2)</f>
        <v>0</v>
      </c>
      <c r="BL188" s="16" t="s">
        <v>144</v>
      </c>
      <c r="BM188" s="218" t="s">
        <v>530</v>
      </c>
    </row>
    <row r="189" spans="1:65" s="2" customFormat="1" ht="29.25">
      <c r="A189" s="33"/>
      <c r="B189" s="34"/>
      <c r="C189" s="35"/>
      <c r="D189" s="220" t="s">
        <v>146</v>
      </c>
      <c r="E189" s="35"/>
      <c r="F189" s="221" t="s">
        <v>192</v>
      </c>
      <c r="G189" s="35"/>
      <c r="H189" s="35"/>
      <c r="I189" s="121"/>
      <c r="J189" s="35"/>
      <c r="K189" s="35"/>
      <c r="L189" s="38"/>
      <c r="M189" s="222"/>
      <c r="N189" s="223"/>
      <c r="O189" s="70"/>
      <c r="P189" s="70"/>
      <c r="Q189" s="70"/>
      <c r="R189" s="70"/>
      <c r="S189" s="70"/>
      <c r="T189" s="71"/>
      <c r="U189" s="33"/>
      <c r="V189" s="33"/>
      <c r="W189" s="33"/>
      <c r="X189" s="33"/>
      <c r="Y189" s="33"/>
      <c r="Z189" s="33"/>
      <c r="AA189" s="33"/>
      <c r="AB189" s="33"/>
      <c r="AC189" s="33"/>
      <c r="AD189" s="33"/>
      <c r="AE189" s="33"/>
      <c r="AT189" s="16" t="s">
        <v>146</v>
      </c>
      <c r="AU189" s="16" t="s">
        <v>87</v>
      </c>
    </row>
    <row r="190" spans="1:65" s="2" customFormat="1" ht="19.5">
      <c r="A190" s="33"/>
      <c r="B190" s="34"/>
      <c r="C190" s="35"/>
      <c r="D190" s="220" t="s">
        <v>148</v>
      </c>
      <c r="E190" s="35"/>
      <c r="F190" s="224" t="s">
        <v>193</v>
      </c>
      <c r="G190" s="35"/>
      <c r="H190" s="35"/>
      <c r="I190" s="121"/>
      <c r="J190" s="35"/>
      <c r="K190" s="35"/>
      <c r="L190" s="38"/>
      <c r="M190" s="222"/>
      <c r="N190" s="223"/>
      <c r="O190" s="70"/>
      <c r="P190" s="70"/>
      <c r="Q190" s="70"/>
      <c r="R190" s="70"/>
      <c r="S190" s="70"/>
      <c r="T190" s="71"/>
      <c r="U190" s="33"/>
      <c r="V190" s="33"/>
      <c r="W190" s="33"/>
      <c r="X190" s="33"/>
      <c r="Y190" s="33"/>
      <c r="Z190" s="33"/>
      <c r="AA190" s="33"/>
      <c r="AB190" s="33"/>
      <c r="AC190" s="33"/>
      <c r="AD190" s="33"/>
      <c r="AE190" s="33"/>
      <c r="AT190" s="16" t="s">
        <v>148</v>
      </c>
      <c r="AU190" s="16" t="s">
        <v>87</v>
      </c>
    </row>
    <row r="191" spans="1:65" s="13" customFormat="1" ht="11.25">
      <c r="B191" s="225"/>
      <c r="C191" s="226"/>
      <c r="D191" s="220" t="s">
        <v>150</v>
      </c>
      <c r="E191" s="227" t="s">
        <v>1</v>
      </c>
      <c r="F191" s="228" t="s">
        <v>531</v>
      </c>
      <c r="G191" s="226"/>
      <c r="H191" s="229">
        <v>178.5</v>
      </c>
      <c r="I191" s="230"/>
      <c r="J191" s="226"/>
      <c r="K191" s="226"/>
      <c r="L191" s="231"/>
      <c r="M191" s="232"/>
      <c r="N191" s="233"/>
      <c r="O191" s="233"/>
      <c r="P191" s="233"/>
      <c r="Q191" s="233"/>
      <c r="R191" s="233"/>
      <c r="S191" s="233"/>
      <c r="T191" s="234"/>
      <c r="AT191" s="235" t="s">
        <v>150</v>
      </c>
      <c r="AU191" s="235" t="s">
        <v>87</v>
      </c>
      <c r="AV191" s="13" t="s">
        <v>87</v>
      </c>
      <c r="AW191" s="13" t="s">
        <v>34</v>
      </c>
      <c r="AX191" s="13" t="s">
        <v>85</v>
      </c>
      <c r="AY191" s="235" t="s">
        <v>137</v>
      </c>
    </row>
    <row r="192" spans="1:65" s="2" customFormat="1" ht="24" customHeight="1">
      <c r="A192" s="33"/>
      <c r="B192" s="34"/>
      <c r="C192" s="207" t="s">
        <v>243</v>
      </c>
      <c r="D192" s="207" t="s">
        <v>139</v>
      </c>
      <c r="E192" s="208" t="s">
        <v>195</v>
      </c>
      <c r="F192" s="209" t="s">
        <v>196</v>
      </c>
      <c r="G192" s="210" t="s">
        <v>142</v>
      </c>
      <c r="H192" s="211">
        <v>127.5</v>
      </c>
      <c r="I192" s="212"/>
      <c r="J192" s="213">
        <f>ROUND(I192*H192,2)</f>
        <v>0</v>
      </c>
      <c r="K192" s="209" t="s">
        <v>143</v>
      </c>
      <c r="L192" s="38"/>
      <c r="M192" s="214" t="s">
        <v>1</v>
      </c>
      <c r="N192" s="215" t="s">
        <v>43</v>
      </c>
      <c r="O192" s="70"/>
      <c r="P192" s="216">
        <f>O192*H192</f>
        <v>0</v>
      </c>
      <c r="Q192" s="216">
        <v>0</v>
      </c>
      <c r="R192" s="216">
        <f>Q192*H192</f>
        <v>0</v>
      </c>
      <c r="S192" s="216">
        <v>0</v>
      </c>
      <c r="T192" s="217">
        <f>S192*H192</f>
        <v>0</v>
      </c>
      <c r="U192" s="33"/>
      <c r="V192" s="33"/>
      <c r="W192" s="33"/>
      <c r="X192" s="33"/>
      <c r="Y192" s="33"/>
      <c r="Z192" s="33"/>
      <c r="AA192" s="33"/>
      <c r="AB192" s="33"/>
      <c r="AC192" s="33"/>
      <c r="AD192" s="33"/>
      <c r="AE192" s="33"/>
      <c r="AR192" s="218" t="s">
        <v>144</v>
      </c>
      <c r="AT192" s="218" t="s">
        <v>139</v>
      </c>
      <c r="AU192" s="218" t="s">
        <v>87</v>
      </c>
      <c r="AY192" s="16" t="s">
        <v>137</v>
      </c>
      <c r="BE192" s="219">
        <f>IF(N192="základní",J192,0)</f>
        <v>0</v>
      </c>
      <c r="BF192" s="219">
        <f>IF(N192="snížená",J192,0)</f>
        <v>0</v>
      </c>
      <c r="BG192" s="219">
        <f>IF(N192="zákl. přenesená",J192,0)</f>
        <v>0</v>
      </c>
      <c r="BH192" s="219">
        <f>IF(N192="sníž. přenesená",J192,0)</f>
        <v>0</v>
      </c>
      <c r="BI192" s="219">
        <f>IF(N192="nulová",J192,0)</f>
        <v>0</v>
      </c>
      <c r="BJ192" s="16" t="s">
        <v>85</v>
      </c>
      <c r="BK192" s="219">
        <f>ROUND(I192*H192,2)</f>
        <v>0</v>
      </c>
      <c r="BL192" s="16" t="s">
        <v>144</v>
      </c>
      <c r="BM192" s="218" t="s">
        <v>532</v>
      </c>
    </row>
    <row r="193" spans="1:65" s="2" customFormat="1" ht="29.25">
      <c r="A193" s="33"/>
      <c r="B193" s="34"/>
      <c r="C193" s="35"/>
      <c r="D193" s="220" t="s">
        <v>146</v>
      </c>
      <c r="E193" s="35"/>
      <c r="F193" s="221" t="s">
        <v>198</v>
      </c>
      <c r="G193" s="35"/>
      <c r="H193" s="35"/>
      <c r="I193" s="121"/>
      <c r="J193" s="35"/>
      <c r="K193" s="35"/>
      <c r="L193" s="38"/>
      <c r="M193" s="222"/>
      <c r="N193" s="223"/>
      <c r="O193" s="70"/>
      <c r="P193" s="70"/>
      <c r="Q193" s="70"/>
      <c r="R193" s="70"/>
      <c r="S193" s="70"/>
      <c r="T193" s="71"/>
      <c r="U193" s="33"/>
      <c r="V193" s="33"/>
      <c r="W193" s="33"/>
      <c r="X193" s="33"/>
      <c r="Y193" s="33"/>
      <c r="Z193" s="33"/>
      <c r="AA193" s="33"/>
      <c r="AB193" s="33"/>
      <c r="AC193" s="33"/>
      <c r="AD193" s="33"/>
      <c r="AE193" s="33"/>
      <c r="AT193" s="16" t="s">
        <v>146</v>
      </c>
      <c r="AU193" s="16" t="s">
        <v>87</v>
      </c>
    </row>
    <row r="194" spans="1:65" s="2" customFormat="1" ht="19.5">
      <c r="A194" s="33"/>
      <c r="B194" s="34"/>
      <c r="C194" s="35"/>
      <c r="D194" s="220" t="s">
        <v>148</v>
      </c>
      <c r="E194" s="35"/>
      <c r="F194" s="224" t="s">
        <v>199</v>
      </c>
      <c r="G194" s="35"/>
      <c r="H194" s="35"/>
      <c r="I194" s="121"/>
      <c r="J194" s="35"/>
      <c r="K194" s="35"/>
      <c r="L194" s="38"/>
      <c r="M194" s="222"/>
      <c r="N194" s="223"/>
      <c r="O194" s="70"/>
      <c r="P194" s="70"/>
      <c r="Q194" s="70"/>
      <c r="R194" s="70"/>
      <c r="S194" s="70"/>
      <c r="T194" s="71"/>
      <c r="U194" s="33"/>
      <c r="V194" s="33"/>
      <c r="W194" s="33"/>
      <c r="X194" s="33"/>
      <c r="Y194" s="33"/>
      <c r="Z194" s="33"/>
      <c r="AA194" s="33"/>
      <c r="AB194" s="33"/>
      <c r="AC194" s="33"/>
      <c r="AD194" s="33"/>
      <c r="AE194" s="33"/>
      <c r="AT194" s="16" t="s">
        <v>148</v>
      </c>
      <c r="AU194" s="16" t="s">
        <v>87</v>
      </c>
    </row>
    <row r="195" spans="1:65" s="13" customFormat="1" ht="11.25">
      <c r="B195" s="225"/>
      <c r="C195" s="226"/>
      <c r="D195" s="220" t="s">
        <v>150</v>
      </c>
      <c r="E195" s="227" t="s">
        <v>1</v>
      </c>
      <c r="F195" s="228" t="s">
        <v>533</v>
      </c>
      <c r="G195" s="226"/>
      <c r="H195" s="229">
        <v>127.5</v>
      </c>
      <c r="I195" s="230"/>
      <c r="J195" s="226"/>
      <c r="K195" s="226"/>
      <c r="L195" s="231"/>
      <c r="M195" s="232"/>
      <c r="N195" s="233"/>
      <c r="O195" s="233"/>
      <c r="P195" s="233"/>
      <c r="Q195" s="233"/>
      <c r="R195" s="233"/>
      <c r="S195" s="233"/>
      <c r="T195" s="234"/>
      <c r="AT195" s="235" t="s">
        <v>150</v>
      </c>
      <c r="AU195" s="235" t="s">
        <v>87</v>
      </c>
      <c r="AV195" s="13" t="s">
        <v>87</v>
      </c>
      <c r="AW195" s="13" t="s">
        <v>34</v>
      </c>
      <c r="AX195" s="13" t="s">
        <v>85</v>
      </c>
      <c r="AY195" s="235" t="s">
        <v>137</v>
      </c>
    </row>
    <row r="196" spans="1:65" s="2" customFormat="1" ht="24" customHeight="1">
      <c r="A196" s="33"/>
      <c r="B196" s="34"/>
      <c r="C196" s="207" t="s">
        <v>250</v>
      </c>
      <c r="D196" s="207" t="s">
        <v>139</v>
      </c>
      <c r="E196" s="208" t="s">
        <v>232</v>
      </c>
      <c r="F196" s="209" t="s">
        <v>233</v>
      </c>
      <c r="G196" s="210" t="s">
        <v>142</v>
      </c>
      <c r="H196" s="211">
        <v>20</v>
      </c>
      <c r="I196" s="212"/>
      <c r="J196" s="213">
        <f>ROUND(I196*H196,2)</f>
        <v>0</v>
      </c>
      <c r="K196" s="209" t="s">
        <v>143</v>
      </c>
      <c r="L196" s="38"/>
      <c r="M196" s="214" t="s">
        <v>1</v>
      </c>
      <c r="N196" s="215" t="s">
        <v>43</v>
      </c>
      <c r="O196" s="70"/>
      <c r="P196" s="216">
        <f>O196*H196</f>
        <v>0</v>
      </c>
      <c r="Q196" s="216">
        <v>8.5650000000000004E-2</v>
      </c>
      <c r="R196" s="216">
        <f>Q196*H196</f>
        <v>1.7130000000000001</v>
      </c>
      <c r="S196" s="216">
        <v>0</v>
      </c>
      <c r="T196" s="217">
        <f>S196*H196</f>
        <v>0</v>
      </c>
      <c r="U196" s="33"/>
      <c r="V196" s="33"/>
      <c r="W196" s="33"/>
      <c r="X196" s="33"/>
      <c r="Y196" s="33"/>
      <c r="Z196" s="33"/>
      <c r="AA196" s="33"/>
      <c r="AB196" s="33"/>
      <c r="AC196" s="33"/>
      <c r="AD196" s="33"/>
      <c r="AE196" s="33"/>
      <c r="AR196" s="218" t="s">
        <v>144</v>
      </c>
      <c r="AT196" s="218" t="s">
        <v>139</v>
      </c>
      <c r="AU196" s="218" t="s">
        <v>87</v>
      </c>
      <c r="AY196" s="16" t="s">
        <v>137</v>
      </c>
      <c r="BE196" s="219">
        <f>IF(N196="základní",J196,0)</f>
        <v>0</v>
      </c>
      <c r="BF196" s="219">
        <f>IF(N196="snížená",J196,0)</f>
        <v>0</v>
      </c>
      <c r="BG196" s="219">
        <f>IF(N196="zákl. přenesená",J196,0)</f>
        <v>0</v>
      </c>
      <c r="BH196" s="219">
        <f>IF(N196="sníž. přenesená",J196,0)</f>
        <v>0</v>
      </c>
      <c r="BI196" s="219">
        <f>IF(N196="nulová",J196,0)</f>
        <v>0</v>
      </c>
      <c r="BJ196" s="16" t="s">
        <v>85</v>
      </c>
      <c r="BK196" s="219">
        <f>ROUND(I196*H196,2)</f>
        <v>0</v>
      </c>
      <c r="BL196" s="16" t="s">
        <v>144</v>
      </c>
      <c r="BM196" s="218" t="s">
        <v>534</v>
      </c>
    </row>
    <row r="197" spans="1:65" s="2" customFormat="1" ht="48.75">
      <c r="A197" s="33"/>
      <c r="B197" s="34"/>
      <c r="C197" s="35"/>
      <c r="D197" s="220" t="s">
        <v>146</v>
      </c>
      <c r="E197" s="35"/>
      <c r="F197" s="221" t="s">
        <v>235</v>
      </c>
      <c r="G197" s="35"/>
      <c r="H197" s="35"/>
      <c r="I197" s="121"/>
      <c r="J197" s="35"/>
      <c r="K197" s="35"/>
      <c r="L197" s="38"/>
      <c r="M197" s="222"/>
      <c r="N197" s="223"/>
      <c r="O197" s="70"/>
      <c r="P197" s="70"/>
      <c r="Q197" s="70"/>
      <c r="R197" s="70"/>
      <c r="S197" s="70"/>
      <c r="T197" s="71"/>
      <c r="U197" s="33"/>
      <c r="V197" s="33"/>
      <c r="W197" s="33"/>
      <c r="X197" s="33"/>
      <c r="Y197" s="33"/>
      <c r="Z197" s="33"/>
      <c r="AA197" s="33"/>
      <c r="AB197" s="33"/>
      <c r="AC197" s="33"/>
      <c r="AD197" s="33"/>
      <c r="AE197" s="33"/>
      <c r="AT197" s="16" t="s">
        <v>146</v>
      </c>
      <c r="AU197" s="16" t="s">
        <v>87</v>
      </c>
    </row>
    <row r="198" spans="1:65" s="2" customFormat="1" ht="117">
      <c r="A198" s="33"/>
      <c r="B198" s="34"/>
      <c r="C198" s="35"/>
      <c r="D198" s="220" t="s">
        <v>148</v>
      </c>
      <c r="E198" s="35"/>
      <c r="F198" s="224" t="s">
        <v>205</v>
      </c>
      <c r="G198" s="35"/>
      <c r="H198" s="35"/>
      <c r="I198" s="121"/>
      <c r="J198" s="35"/>
      <c r="K198" s="35"/>
      <c r="L198" s="38"/>
      <c r="M198" s="222"/>
      <c r="N198" s="223"/>
      <c r="O198" s="70"/>
      <c r="P198" s="70"/>
      <c r="Q198" s="70"/>
      <c r="R198" s="70"/>
      <c r="S198" s="70"/>
      <c r="T198" s="71"/>
      <c r="U198" s="33"/>
      <c r="V198" s="33"/>
      <c r="W198" s="33"/>
      <c r="X198" s="33"/>
      <c r="Y198" s="33"/>
      <c r="Z198" s="33"/>
      <c r="AA198" s="33"/>
      <c r="AB198" s="33"/>
      <c r="AC198" s="33"/>
      <c r="AD198" s="33"/>
      <c r="AE198" s="33"/>
      <c r="AT198" s="16" t="s">
        <v>148</v>
      </c>
      <c r="AU198" s="16" t="s">
        <v>87</v>
      </c>
    </row>
    <row r="199" spans="1:65" s="13" customFormat="1" ht="11.25">
      <c r="B199" s="225"/>
      <c r="C199" s="226"/>
      <c r="D199" s="220" t="s">
        <v>150</v>
      </c>
      <c r="E199" s="227" t="s">
        <v>1</v>
      </c>
      <c r="F199" s="228" t="s">
        <v>267</v>
      </c>
      <c r="G199" s="226"/>
      <c r="H199" s="229">
        <v>20</v>
      </c>
      <c r="I199" s="230"/>
      <c r="J199" s="226"/>
      <c r="K199" s="226"/>
      <c r="L199" s="231"/>
      <c r="M199" s="232"/>
      <c r="N199" s="233"/>
      <c r="O199" s="233"/>
      <c r="P199" s="233"/>
      <c r="Q199" s="233"/>
      <c r="R199" s="233"/>
      <c r="S199" s="233"/>
      <c r="T199" s="234"/>
      <c r="AT199" s="235" t="s">
        <v>150</v>
      </c>
      <c r="AU199" s="235" t="s">
        <v>87</v>
      </c>
      <c r="AV199" s="13" t="s">
        <v>87</v>
      </c>
      <c r="AW199" s="13" t="s">
        <v>34</v>
      </c>
      <c r="AX199" s="13" t="s">
        <v>85</v>
      </c>
      <c r="AY199" s="235" t="s">
        <v>137</v>
      </c>
    </row>
    <row r="200" spans="1:65" s="2" customFormat="1" ht="16.5" customHeight="1">
      <c r="A200" s="33"/>
      <c r="B200" s="34"/>
      <c r="C200" s="236" t="s">
        <v>259</v>
      </c>
      <c r="D200" s="236" t="s">
        <v>208</v>
      </c>
      <c r="E200" s="237" t="s">
        <v>238</v>
      </c>
      <c r="F200" s="238" t="s">
        <v>239</v>
      </c>
      <c r="G200" s="239" t="s">
        <v>142</v>
      </c>
      <c r="H200" s="240">
        <v>20.6</v>
      </c>
      <c r="I200" s="241"/>
      <c r="J200" s="242">
        <f>ROUND(I200*H200,2)</f>
        <v>0</v>
      </c>
      <c r="K200" s="238" t="s">
        <v>143</v>
      </c>
      <c r="L200" s="243"/>
      <c r="M200" s="244" t="s">
        <v>1</v>
      </c>
      <c r="N200" s="245" t="s">
        <v>43</v>
      </c>
      <c r="O200" s="70"/>
      <c r="P200" s="216">
        <f>O200*H200</f>
        <v>0</v>
      </c>
      <c r="Q200" s="216">
        <v>0.17599999999999999</v>
      </c>
      <c r="R200" s="216">
        <f>Q200*H200</f>
        <v>3.6255999999999999</v>
      </c>
      <c r="S200" s="216">
        <v>0</v>
      </c>
      <c r="T200" s="217">
        <f>S200*H200</f>
        <v>0</v>
      </c>
      <c r="U200" s="33"/>
      <c r="V200" s="33"/>
      <c r="W200" s="33"/>
      <c r="X200" s="33"/>
      <c r="Y200" s="33"/>
      <c r="Z200" s="33"/>
      <c r="AA200" s="33"/>
      <c r="AB200" s="33"/>
      <c r="AC200" s="33"/>
      <c r="AD200" s="33"/>
      <c r="AE200" s="33"/>
      <c r="AR200" s="218" t="s">
        <v>188</v>
      </c>
      <c r="AT200" s="218" t="s">
        <v>208</v>
      </c>
      <c r="AU200" s="218" t="s">
        <v>87</v>
      </c>
      <c r="AY200" s="16" t="s">
        <v>137</v>
      </c>
      <c r="BE200" s="219">
        <f>IF(N200="základní",J200,0)</f>
        <v>0</v>
      </c>
      <c r="BF200" s="219">
        <f>IF(N200="snížená",J200,0)</f>
        <v>0</v>
      </c>
      <c r="BG200" s="219">
        <f>IF(N200="zákl. přenesená",J200,0)</f>
        <v>0</v>
      </c>
      <c r="BH200" s="219">
        <f>IF(N200="sníž. přenesená",J200,0)</f>
        <v>0</v>
      </c>
      <c r="BI200" s="219">
        <f>IF(N200="nulová",J200,0)</f>
        <v>0</v>
      </c>
      <c r="BJ200" s="16" t="s">
        <v>85</v>
      </c>
      <c r="BK200" s="219">
        <f>ROUND(I200*H200,2)</f>
        <v>0</v>
      </c>
      <c r="BL200" s="16" t="s">
        <v>144</v>
      </c>
      <c r="BM200" s="218" t="s">
        <v>535</v>
      </c>
    </row>
    <row r="201" spans="1:65" s="2" customFormat="1" ht="11.25">
      <c r="A201" s="33"/>
      <c r="B201" s="34"/>
      <c r="C201" s="35"/>
      <c r="D201" s="220" t="s">
        <v>146</v>
      </c>
      <c r="E201" s="35"/>
      <c r="F201" s="221" t="s">
        <v>239</v>
      </c>
      <c r="G201" s="35"/>
      <c r="H201" s="35"/>
      <c r="I201" s="121"/>
      <c r="J201" s="35"/>
      <c r="K201" s="35"/>
      <c r="L201" s="38"/>
      <c r="M201" s="222"/>
      <c r="N201" s="223"/>
      <c r="O201" s="70"/>
      <c r="P201" s="70"/>
      <c r="Q201" s="70"/>
      <c r="R201" s="70"/>
      <c r="S201" s="70"/>
      <c r="T201" s="71"/>
      <c r="U201" s="33"/>
      <c r="V201" s="33"/>
      <c r="W201" s="33"/>
      <c r="X201" s="33"/>
      <c r="Y201" s="33"/>
      <c r="Z201" s="33"/>
      <c r="AA201" s="33"/>
      <c r="AB201" s="33"/>
      <c r="AC201" s="33"/>
      <c r="AD201" s="33"/>
      <c r="AE201" s="33"/>
      <c r="AT201" s="16" t="s">
        <v>146</v>
      </c>
      <c r="AU201" s="16" t="s">
        <v>87</v>
      </c>
    </row>
    <row r="202" spans="1:65" s="13" customFormat="1" ht="11.25">
      <c r="B202" s="225"/>
      <c r="C202" s="226"/>
      <c r="D202" s="220" t="s">
        <v>150</v>
      </c>
      <c r="E202" s="227" t="s">
        <v>1</v>
      </c>
      <c r="F202" s="228" t="s">
        <v>267</v>
      </c>
      <c r="G202" s="226"/>
      <c r="H202" s="229">
        <v>20</v>
      </c>
      <c r="I202" s="230"/>
      <c r="J202" s="226"/>
      <c r="K202" s="226"/>
      <c r="L202" s="231"/>
      <c r="M202" s="232"/>
      <c r="N202" s="233"/>
      <c r="O202" s="233"/>
      <c r="P202" s="233"/>
      <c r="Q202" s="233"/>
      <c r="R202" s="233"/>
      <c r="S202" s="233"/>
      <c r="T202" s="234"/>
      <c r="AT202" s="235" t="s">
        <v>150</v>
      </c>
      <c r="AU202" s="235" t="s">
        <v>87</v>
      </c>
      <c r="AV202" s="13" t="s">
        <v>87</v>
      </c>
      <c r="AW202" s="13" t="s">
        <v>34</v>
      </c>
      <c r="AX202" s="13" t="s">
        <v>85</v>
      </c>
      <c r="AY202" s="235" t="s">
        <v>137</v>
      </c>
    </row>
    <row r="203" spans="1:65" s="13" customFormat="1" ht="11.25">
      <c r="B203" s="225"/>
      <c r="C203" s="226"/>
      <c r="D203" s="220" t="s">
        <v>150</v>
      </c>
      <c r="E203" s="226"/>
      <c r="F203" s="228" t="s">
        <v>536</v>
      </c>
      <c r="G203" s="226"/>
      <c r="H203" s="229">
        <v>20.6</v>
      </c>
      <c r="I203" s="230"/>
      <c r="J203" s="226"/>
      <c r="K203" s="226"/>
      <c r="L203" s="231"/>
      <c r="M203" s="232"/>
      <c r="N203" s="233"/>
      <c r="O203" s="233"/>
      <c r="P203" s="233"/>
      <c r="Q203" s="233"/>
      <c r="R203" s="233"/>
      <c r="S203" s="233"/>
      <c r="T203" s="234"/>
      <c r="AT203" s="235" t="s">
        <v>150</v>
      </c>
      <c r="AU203" s="235" t="s">
        <v>87</v>
      </c>
      <c r="AV203" s="13" t="s">
        <v>87</v>
      </c>
      <c r="AW203" s="13" t="s">
        <v>4</v>
      </c>
      <c r="AX203" s="13" t="s">
        <v>85</v>
      </c>
      <c r="AY203" s="235" t="s">
        <v>137</v>
      </c>
    </row>
    <row r="204" spans="1:65" s="12" customFormat="1" ht="22.9" customHeight="1">
      <c r="B204" s="191"/>
      <c r="C204" s="192"/>
      <c r="D204" s="193" t="s">
        <v>77</v>
      </c>
      <c r="E204" s="205" t="s">
        <v>194</v>
      </c>
      <c r="F204" s="205" t="s">
        <v>258</v>
      </c>
      <c r="G204" s="192"/>
      <c r="H204" s="192"/>
      <c r="I204" s="195"/>
      <c r="J204" s="206">
        <f>BK204</f>
        <v>0</v>
      </c>
      <c r="K204" s="192"/>
      <c r="L204" s="197"/>
      <c r="M204" s="198"/>
      <c r="N204" s="199"/>
      <c r="O204" s="199"/>
      <c r="P204" s="200">
        <f>P205+SUM(P206:P229)</f>
        <v>0</v>
      </c>
      <c r="Q204" s="199"/>
      <c r="R204" s="200">
        <f>R205+SUM(R206:R229)</f>
        <v>6.0449950000000001</v>
      </c>
      <c r="S204" s="199"/>
      <c r="T204" s="201">
        <f>T205+SUM(T206:T229)</f>
        <v>97.574999999999989</v>
      </c>
      <c r="AR204" s="202" t="s">
        <v>85</v>
      </c>
      <c r="AT204" s="203" t="s">
        <v>77</v>
      </c>
      <c r="AU204" s="203" t="s">
        <v>85</v>
      </c>
      <c r="AY204" s="202" t="s">
        <v>137</v>
      </c>
      <c r="BK204" s="204">
        <f>BK205+SUM(BK206:BK229)</f>
        <v>0</v>
      </c>
    </row>
    <row r="205" spans="1:65" s="2" customFormat="1" ht="24" customHeight="1">
      <c r="A205" s="33"/>
      <c r="B205" s="34"/>
      <c r="C205" s="207" t="s">
        <v>267</v>
      </c>
      <c r="D205" s="207" t="s">
        <v>139</v>
      </c>
      <c r="E205" s="208" t="s">
        <v>285</v>
      </c>
      <c r="F205" s="209" t="s">
        <v>286</v>
      </c>
      <c r="G205" s="210" t="s">
        <v>262</v>
      </c>
      <c r="H205" s="211">
        <v>4</v>
      </c>
      <c r="I205" s="212"/>
      <c r="J205" s="213">
        <f>ROUND(I205*H205,2)</f>
        <v>0</v>
      </c>
      <c r="K205" s="209" t="s">
        <v>143</v>
      </c>
      <c r="L205" s="38"/>
      <c r="M205" s="214" t="s">
        <v>1</v>
      </c>
      <c r="N205" s="215" t="s">
        <v>43</v>
      </c>
      <c r="O205" s="70"/>
      <c r="P205" s="216">
        <f>O205*H205</f>
        <v>0</v>
      </c>
      <c r="Q205" s="216">
        <v>8.9779999999999999E-2</v>
      </c>
      <c r="R205" s="216">
        <f>Q205*H205</f>
        <v>0.35911999999999999</v>
      </c>
      <c r="S205" s="216">
        <v>0</v>
      </c>
      <c r="T205" s="217">
        <f>S205*H205</f>
        <v>0</v>
      </c>
      <c r="U205" s="33"/>
      <c r="V205" s="33"/>
      <c r="W205" s="33"/>
      <c r="X205" s="33"/>
      <c r="Y205" s="33"/>
      <c r="Z205" s="33"/>
      <c r="AA205" s="33"/>
      <c r="AB205" s="33"/>
      <c r="AC205" s="33"/>
      <c r="AD205" s="33"/>
      <c r="AE205" s="33"/>
      <c r="AR205" s="218" t="s">
        <v>144</v>
      </c>
      <c r="AT205" s="218" t="s">
        <v>139</v>
      </c>
      <c r="AU205" s="218" t="s">
        <v>87</v>
      </c>
      <c r="AY205" s="16" t="s">
        <v>137</v>
      </c>
      <c r="BE205" s="219">
        <f>IF(N205="základní",J205,0)</f>
        <v>0</v>
      </c>
      <c r="BF205" s="219">
        <f>IF(N205="snížená",J205,0)</f>
        <v>0</v>
      </c>
      <c r="BG205" s="219">
        <f>IF(N205="zákl. přenesená",J205,0)</f>
        <v>0</v>
      </c>
      <c r="BH205" s="219">
        <f>IF(N205="sníž. přenesená",J205,0)</f>
        <v>0</v>
      </c>
      <c r="BI205" s="219">
        <f>IF(N205="nulová",J205,0)</f>
        <v>0</v>
      </c>
      <c r="BJ205" s="16" t="s">
        <v>85</v>
      </c>
      <c r="BK205" s="219">
        <f>ROUND(I205*H205,2)</f>
        <v>0</v>
      </c>
      <c r="BL205" s="16" t="s">
        <v>144</v>
      </c>
      <c r="BM205" s="218" t="s">
        <v>537</v>
      </c>
    </row>
    <row r="206" spans="1:65" s="2" customFormat="1" ht="39">
      <c r="A206" s="33"/>
      <c r="B206" s="34"/>
      <c r="C206" s="35"/>
      <c r="D206" s="220" t="s">
        <v>146</v>
      </c>
      <c r="E206" s="35"/>
      <c r="F206" s="221" t="s">
        <v>288</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146</v>
      </c>
      <c r="AU206" s="16" t="s">
        <v>87</v>
      </c>
    </row>
    <row r="207" spans="1:65" s="2" customFormat="1" ht="126.75">
      <c r="A207" s="33"/>
      <c r="B207" s="34"/>
      <c r="C207" s="35"/>
      <c r="D207" s="220" t="s">
        <v>148</v>
      </c>
      <c r="E207" s="35"/>
      <c r="F207" s="224" t="s">
        <v>289</v>
      </c>
      <c r="G207" s="35"/>
      <c r="H207" s="35"/>
      <c r="I207" s="121"/>
      <c r="J207" s="35"/>
      <c r="K207" s="35"/>
      <c r="L207" s="38"/>
      <c r="M207" s="222"/>
      <c r="N207" s="223"/>
      <c r="O207" s="70"/>
      <c r="P207" s="70"/>
      <c r="Q207" s="70"/>
      <c r="R207" s="70"/>
      <c r="S207" s="70"/>
      <c r="T207" s="71"/>
      <c r="U207" s="33"/>
      <c r="V207" s="33"/>
      <c r="W207" s="33"/>
      <c r="X207" s="33"/>
      <c r="Y207" s="33"/>
      <c r="Z207" s="33"/>
      <c r="AA207" s="33"/>
      <c r="AB207" s="33"/>
      <c r="AC207" s="33"/>
      <c r="AD207" s="33"/>
      <c r="AE207" s="33"/>
      <c r="AT207" s="16" t="s">
        <v>148</v>
      </c>
      <c r="AU207" s="16" t="s">
        <v>87</v>
      </c>
    </row>
    <row r="208" spans="1:65" s="13" customFormat="1" ht="11.25">
      <c r="B208" s="225"/>
      <c r="C208" s="226"/>
      <c r="D208" s="220" t="s">
        <v>150</v>
      </c>
      <c r="E208" s="227" t="s">
        <v>1</v>
      </c>
      <c r="F208" s="228" t="s">
        <v>538</v>
      </c>
      <c r="G208" s="226"/>
      <c r="H208" s="229">
        <v>4</v>
      </c>
      <c r="I208" s="230"/>
      <c r="J208" s="226"/>
      <c r="K208" s="226"/>
      <c r="L208" s="231"/>
      <c r="M208" s="232"/>
      <c r="N208" s="233"/>
      <c r="O208" s="233"/>
      <c r="P208" s="233"/>
      <c r="Q208" s="233"/>
      <c r="R208" s="233"/>
      <c r="S208" s="233"/>
      <c r="T208" s="234"/>
      <c r="AT208" s="235" t="s">
        <v>150</v>
      </c>
      <c r="AU208" s="235" t="s">
        <v>87</v>
      </c>
      <c r="AV208" s="13" t="s">
        <v>87</v>
      </c>
      <c r="AW208" s="13" t="s">
        <v>34</v>
      </c>
      <c r="AX208" s="13" t="s">
        <v>85</v>
      </c>
      <c r="AY208" s="235" t="s">
        <v>137</v>
      </c>
    </row>
    <row r="209" spans="1:65" s="2" customFormat="1" ht="24" customHeight="1">
      <c r="A209" s="33"/>
      <c r="B209" s="34"/>
      <c r="C209" s="207" t="s">
        <v>7</v>
      </c>
      <c r="D209" s="207" t="s">
        <v>139</v>
      </c>
      <c r="E209" s="208" t="s">
        <v>336</v>
      </c>
      <c r="F209" s="209" t="s">
        <v>337</v>
      </c>
      <c r="G209" s="210" t="s">
        <v>262</v>
      </c>
      <c r="H209" s="211">
        <v>32.5</v>
      </c>
      <c r="I209" s="212"/>
      <c r="J209" s="213">
        <f>ROUND(I209*H209,2)</f>
        <v>0</v>
      </c>
      <c r="K209" s="209" t="s">
        <v>143</v>
      </c>
      <c r="L209" s="38"/>
      <c r="M209" s="214" t="s">
        <v>1</v>
      </c>
      <c r="N209" s="215" t="s">
        <v>43</v>
      </c>
      <c r="O209" s="70"/>
      <c r="P209" s="216">
        <f>O209*H209</f>
        <v>0</v>
      </c>
      <c r="Q209" s="216">
        <v>0.1295</v>
      </c>
      <c r="R209" s="216">
        <f>Q209*H209</f>
        <v>4.2087500000000002</v>
      </c>
      <c r="S209" s="216">
        <v>0</v>
      </c>
      <c r="T209" s="217">
        <f>S209*H209</f>
        <v>0</v>
      </c>
      <c r="U209" s="33"/>
      <c r="V209" s="33"/>
      <c r="W209" s="33"/>
      <c r="X209" s="33"/>
      <c r="Y209" s="33"/>
      <c r="Z209" s="33"/>
      <c r="AA209" s="33"/>
      <c r="AB209" s="33"/>
      <c r="AC209" s="33"/>
      <c r="AD209" s="33"/>
      <c r="AE209" s="33"/>
      <c r="AR209" s="218" t="s">
        <v>144</v>
      </c>
      <c r="AT209" s="218" t="s">
        <v>139</v>
      </c>
      <c r="AU209" s="218" t="s">
        <v>87</v>
      </c>
      <c r="AY209" s="16" t="s">
        <v>137</v>
      </c>
      <c r="BE209" s="219">
        <f>IF(N209="základní",J209,0)</f>
        <v>0</v>
      </c>
      <c r="BF209" s="219">
        <f>IF(N209="snížená",J209,0)</f>
        <v>0</v>
      </c>
      <c r="BG209" s="219">
        <f>IF(N209="zákl. přenesená",J209,0)</f>
        <v>0</v>
      </c>
      <c r="BH209" s="219">
        <f>IF(N209="sníž. přenesená",J209,0)</f>
        <v>0</v>
      </c>
      <c r="BI209" s="219">
        <f>IF(N209="nulová",J209,0)</f>
        <v>0</v>
      </c>
      <c r="BJ209" s="16" t="s">
        <v>85</v>
      </c>
      <c r="BK209" s="219">
        <f>ROUND(I209*H209,2)</f>
        <v>0</v>
      </c>
      <c r="BL209" s="16" t="s">
        <v>144</v>
      </c>
      <c r="BM209" s="218" t="s">
        <v>539</v>
      </c>
    </row>
    <row r="210" spans="1:65" s="2" customFormat="1" ht="29.25">
      <c r="A210" s="33"/>
      <c r="B210" s="34"/>
      <c r="C210" s="35"/>
      <c r="D210" s="220" t="s">
        <v>146</v>
      </c>
      <c r="E210" s="35"/>
      <c r="F210" s="221" t="s">
        <v>339</v>
      </c>
      <c r="G210" s="35"/>
      <c r="H210" s="35"/>
      <c r="I210" s="121"/>
      <c r="J210" s="35"/>
      <c r="K210" s="35"/>
      <c r="L210" s="38"/>
      <c r="M210" s="222"/>
      <c r="N210" s="223"/>
      <c r="O210" s="70"/>
      <c r="P210" s="70"/>
      <c r="Q210" s="70"/>
      <c r="R210" s="70"/>
      <c r="S210" s="70"/>
      <c r="T210" s="71"/>
      <c r="U210" s="33"/>
      <c r="V210" s="33"/>
      <c r="W210" s="33"/>
      <c r="X210" s="33"/>
      <c r="Y210" s="33"/>
      <c r="Z210" s="33"/>
      <c r="AA210" s="33"/>
      <c r="AB210" s="33"/>
      <c r="AC210" s="33"/>
      <c r="AD210" s="33"/>
      <c r="AE210" s="33"/>
      <c r="AT210" s="16" t="s">
        <v>146</v>
      </c>
      <c r="AU210" s="16" t="s">
        <v>87</v>
      </c>
    </row>
    <row r="211" spans="1:65" s="2" customFormat="1" ht="97.5">
      <c r="A211" s="33"/>
      <c r="B211" s="34"/>
      <c r="C211" s="35"/>
      <c r="D211" s="220" t="s">
        <v>148</v>
      </c>
      <c r="E211" s="35"/>
      <c r="F211" s="224" t="s">
        <v>340</v>
      </c>
      <c r="G211" s="35"/>
      <c r="H211" s="35"/>
      <c r="I211" s="121"/>
      <c r="J211" s="35"/>
      <c r="K211" s="35"/>
      <c r="L211" s="38"/>
      <c r="M211" s="222"/>
      <c r="N211" s="223"/>
      <c r="O211" s="70"/>
      <c r="P211" s="70"/>
      <c r="Q211" s="70"/>
      <c r="R211" s="70"/>
      <c r="S211" s="70"/>
      <c r="T211" s="71"/>
      <c r="U211" s="33"/>
      <c r="V211" s="33"/>
      <c r="W211" s="33"/>
      <c r="X211" s="33"/>
      <c r="Y211" s="33"/>
      <c r="Z211" s="33"/>
      <c r="AA211" s="33"/>
      <c r="AB211" s="33"/>
      <c r="AC211" s="33"/>
      <c r="AD211" s="33"/>
      <c r="AE211" s="33"/>
      <c r="AT211" s="16" t="s">
        <v>148</v>
      </c>
      <c r="AU211" s="16" t="s">
        <v>87</v>
      </c>
    </row>
    <row r="212" spans="1:65" s="13" customFormat="1" ht="11.25">
      <c r="B212" s="225"/>
      <c r="C212" s="226"/>
      <c r="D212" s="220" t="s">
        <v>150</v>
      </c>
      <c r="E212" s="227" t="s">
        <v>1</v>
      </c>
      <c r="F212" s="228" t="s">
        <v>540</v>
      </c>
      <c r="G212" s="226"/>
      <c r="H212" s="229">
        <v>32.5</v>
      </c>
      <c r="I212" s="230"/>
      <c r="J212" s="226"/>
      <c r="K212" s="226"/>
      <c r="L212" s="231"/>
      <c r="M212" s="232"/>
      <c r="N212" s="233"/>
      <c r="O212" s="233"/>
      <c r="P212" s="233"/>
      <c r="Q212" s="233"/>
      <c r="R212" s="233"/>
      <c r="S212" s="233"/>
      <c r="T212" s="234"/>
      <c r="AT212" s="235" t="s">
        <v>150</v>
      </c>
      <c r="AU212" s="235" t="s">
        <v>87</v>
      </c>
      <c r="AV212" s="13" t="s">
        <v>87</v>
      </c>
      <c r="AW212" s="13" t="s">
        <v>34</v>
      </c>
      <c r="AX212" s="13" t="s">
        <v>85</v>
      </c>
      <c r="AY212" s="235" t="s">
        <v>137</v>
      </c>
    </row>
    <row r="213" spans="1:65" s="2" customFormat="1" ht="16.5" customHeight="1">
      <c r="A213" s="33"/>
      <c r="B213" s="34"/>
      <c r="C213" s="236" t="s">
        <v>278</v>
      </c>
      <c r="D213" s="236" t="s">
        <v>208</v>
      </c>
      <c r="E213" s="237" t="s">
        <v>343</v>
      </c>
      <c r="F213" s="238" t="s">
        <v>344</v>
      </c>
      <c r="G213" s="239" t="s">
        <v>262</v>
      </c>
      <c r="H213" s="240">
        <v>32.825000000000003</v>
      </c>
      <c r="I213" s="241"/>
      <c r="J213" s="242">
        <f>ROUND(I213*H213,2)</f>
        <v>0</v>
      </c>
      <c r="K213" s="238" t="s">
        <v>143</v>
      </c>
      <c r="L213" s="243"/>
      <c r="M213" s="244" t="s">
        <v>1</v>
      </c>
      <c r="N213" s="245" t="s">
        <v>43</v>
      </c>
      <c r="O213" s="70"/>
      <c r="P213" s="216">
        <f>O213*H213</f>
        <v>0</v>
      </c>
      <c r="Q213" s="216">
        <v>4.4999999999999998E-2</v>
      </c>
      <c r="R213" s="216">
        <f>Q213*H213</f>
        <v>1.477125</v>
      </c>
      <c r="S213" s="216">
        <v>0</v>
      </c>
      <c r="T213" s="217">
        <f>S213*H213</f>
        <v>0</v>
      </c>
      <c r="U213" s="33"/>
      <c r="V213" s="33"/>
      <c r="W213" s="33"/>
      <c r="X213" s="33"/>
      <c r="Y213" s="33"/>
      <c r="Z213" s="33"/>
      <c r="AA213" s="33"/>
      <c r="AB213" s="33"/>
      <c r="AC213" s="33"/>
      <c r="AD213" s="33"/>
      <c r="AE213" s="33"/>
      <c r="AR213" s="218" t="s">
        <v>188</v>
      </c>
      <c r="AT213" s="218" t="s">
        <v>208</v>
      </c>
      <c r="AU213" s="218" t="s">
        <v>87</v>
      </c>
      <c r="AY213" s="16" t="s">
        <v>137</v>
      </c>
      <c r="BE213" s="219">
        <f>IF(N213="základní",J213,0)</f>
        <v>0</v>
      </c>
      <c r="BF213" s="219">
        <f>IF(N213="snížená",J213,0)</f>
        <v>0</v>
      </c>
      <c r="BG213" s="219">
        <f>IF(N213="zákl. přenesená",J213,0)</f>
        <v>0</v>
      </c>
      <c r="BH213" s="219">
        <f>IF(N213="sníž. přenesená",J213,0)</f>
        <v>0</v>
      </c>
      <c r="BI213" s="219">
        <f>IF(N213="nulová",J213,0)</f>
        <v>0</v>
      </c>
      <c r="BJ213" s="16" t="s">
        <v>85</v>
      </c>
      <c r="BK213" s="219">
        <f>ROUND(I213*H213,2)</f>
        <v>0</v>
      </c>
      <c r="BL213" s="16" t="s">
        <v>144</v>
      </c>
      <c r="BM213" s="218" t="s">
        <v>541</v>
      </c>
    </row>
    <row r="214" spans="1:65" s="2" customFormat="1" ht="11.25">
      <c r="A214" s="33"/>
      <c r="B214" s="34"/>
      <c r="C214" s="35"/>
      <c r="D214" s="220" t="s">
        <v>146</v>
      </c>
      <c r="E214" s="35"/>
      <c r="F214" s="221" t="s">
        <v>344</v>
      </c>
      <c r="G214" s="35"/>
      <c r="H214" s="35"/>
      <c r="I214" s="121"/>
      <c r="J214" s="35"/>
      <c r="K214" s="35"/>
      <c r="L214" s="38"/>
      <c r="M214" s="222"/>
      <c r="N214" s="223"/>
      <c r="O214" s="70"/>
      <c r="P214" s="70"/>
      <c r="Q214" s="70"/>
      <c r="R214" s="70"/>
      <c r="S214" s="70"/>
      <c r="T214" s="71"/>
      <c r="U214" s="33"/>
      <c r="V214" s="33"/>
      <c r="W214" s="33"/>
      <c r="X214" s="33"/>
      <c r="Y214" s="33"/>
      <c r="Z214" s="33"/>
      <c r="AA214" s="33"/>
      <c r="AB214" s="33"/>
      <c r="AC214" s="33"/>
      <c r="AD214" s="33"/>
      <c r="AE214" s="33"/>
      <c r="AT214" s="16" t="s">
        <v>146</v>
      </c>
      <c r="AU214" s="16" t="s">
        <v>87</v>
      </c>
    </row>
    <row r="215" spans="1:65" s="13" customFormat="1" ht="11.25">
      <c r="B215" s="225"/>
      <c r="C215" s="226"/>
      <c r="D215" s="220" t="s">
        <v>150</v>
      </c>
      <c r="E215" s="227" t="s">
        <v>1</v>
      </c>
      <c r="F215" s="228" t="s">
        <v>540</v>
      </c>
      <c r="G215" s="226"/>
      <c r="H215" s="229">
        <v>32.5</v>
      </c>
      <c r="I215" s="230"/>
      <c r="J215" s="226"/>
      <c r="K215" s="226"/>
      <c r="L215" s="231"/>
      <c r="M215" s="232"/>
      <c r="N215" s="233"/>
      <c r="O215" s="233"/>
      <c r="P215" s="233"/>
      <c r="Q215" s="233"/>
      <c r="R215" s="233"/>
      <c r="S215" s="233"/>
      <c r="T215" s="234"/>
      <c r="AT215" s="235" t="s">
        <v>150</v>
      </c>
      <c r="AU215" s="235" t="s">
        <v>87</v>
      </c>
      <c r="AV215" s="13" t="s">
        <v>87</v>
      </c>
      <c r="AW215" s="13" t="s">
        <v>34</v>
      </c>
      <c r="AX215" s="13" t="s">
        <v>85</v>
      </c>
      <c r="AY215" s="235" t="s">
        <v>137</v>
      </c>
    </row>
    <row r="216" spans="1:65" s="13" customFormat="1" ht="11.25">
      <c r="B216" s="225"/>
      <c r="C216" s="226"/>
      <c r="D216" s="220" t="s">
        <v>150</v>
      </c>
      <c r="E216" s="226"/>
      <c r="F216" s="228" t="s">
        <v>542</v>
      </c>
      <c r="G216" s="226"/>
      <c r="H216" s="229">
        <v>32.825000000000003</v>
      </c>
      <c r="I216" s="230"/>
      <c r="J216" s="226"/>
      <c r="K216" s="226"/>
      <c r="L216" s="231"/>
      <c r="M216" s="232"/>
      <c r="N216" s="233"/>
      <c r="O216" s="233"/>
      <c r="P216" s="233"/>
      <c r="Q216" s="233"/>
      <c r="R216" s="233"/>
      <c r="S216" s="233"/>
      <c r="T216" s="234"/>
      <c r="AT216" s="235" t="s">
        <v>150</v>
      </c>
      <c r="AU216" s="235" t="s">
        <v>87</v>
      </c>
      <c r="AV216" s="13" t="s">
        <v>87</v>
      </c>
      <c r="AW216" s="13" t="s">
        <v>4</v>
      </c>
      <c r="AX216" s="13" t="s">
        <v>85</v>
      </c>
      <c r="AY216" s="235" t="s">
        <v>137</v>
      </c>
    </row>
    <row r="217" spans="1:65" s="2" customFormat="1" ht="16.5" customHeight="1">
      <c r="A217" s="33"/>
      <c r="B217" s="34"/>
      <c r="C217" s="207" t="s">
        <v>284</v>
      </c>
      <c r="D217" s="207" t="s">
        <v>139</v>
      </c>
      <c r="E217" s="208" t="s">
        <v>373</v>
      </c>
      <c r="F217" s="209" t="s">
        <v>374</v>
      </c>
      <c r="G217" s="210" t="s">
        <v>262</v>
      </c>
      <c r="H217" s="211">
        <v>255</v>
      </c>
      <c r="I217" s="212"/>
      <c r="J217" s="213">
        <f>ROUND(I217*H217,2)</f>
        <v>0</v>
      </c>
      <c r="K217" s="209" t="s">
        <v>143</v>
      </c>
      <c r="L217" s="38"/>
      <c r="M217" s="214" t="s">
        <v>1</v>
      </c>
      <c r="N217" s="215" t="s">
        <v>43</v>
      </c>
      <c r="O217" s="70"/>
      <c r="P217" s="216">
        <f>O217*H217</f>
        <v>0</v>
      </c>
      <c r="Q217" s="216">
        <v>0</v>
      </c>
      <c r="R217" s="216">
        <f>Q217*H217</f>
        <v>0</v>
      </c>
      <c r="S217" s="216">
        <v>0</v>
      </c>
      <c r="T217" s="217">
        <f>S217*H217</f>
        <v>0</v>
      </c>
      <c r="U217" s="33"/>
      <c r="V217" s="33"/>
      <c r="W217" s="33"/>
      <c r="X217" s="33"/>
      <c r="Y217" s="33"/>
      <c r="Z217" s="33"/>
      <c r="AA217" s="33"/>
      <c r="AB217" s="33"/>
      <c r="AC217" s="33"/>
      <c r="AD217" s="33"/>
      <c r="AE217" s="33"/>
      <c r="AR217" s="218" t="s">
        <v>144</v>
      </c>
      <c r="AT217" s="218" t="s">
        <v>139</v>
      </c>
      <c r="AU217" s="218" t="s">
        <v>87</v>
      </c>
      <c r="AY217" s="16" t="s">
        <v>137</v>
      </c>
      <c r="BE217" s="219">
        <f>IF(N217="základní",J217,0)</f>
        <v>0</v>
      </c>
      <c r="BF217" s="219">
        <f>IF(N217="snížená",J217,0)</f>
        <v>0</v>
      </c>
      <c r="BG217" s="219">
        <f>IF(N217="zákl. přenesená",J217,0)</f>
        <v>0</v>
      </c>
      <c r="BH217" s="219">
        <f>IF(N217="sníž. přenesená",J217,0)</f>
        <v>0</v>
      </c>
      <c r="BI217" s="219">
        <f>IF(N217="nulová",J217,0)</f>
        <v>0</v>
      </c>
      <c r="BJ217" s="16" t="s">
        <v>85</v>
      </c>
      <c r="BK217" s="219">
        <f>ROUND(I217*H217,2)</f>
        <v>0</v>
      </c>
      <c r="BL217" s="16" t="s">
        <v>144</v>
      </c>
      <c r="BM217" s="218" t="s">
        <v>543</v>
      </c>
    </row>
    <row r="218" spans="1:65" s="2" customFormat="1" ht="19.5">
      <c r="A218" s="33"/>
      <c r="B218" s="34"/>
      <c r="C218" s="35"/>
      <c r="D218" s="220" t="s">
        <v>146</v>
      </c>
      <c r="E218" s="35"/>
      <c r="F218" s="221" t="s">
        <v>376</v>
      </c>
      <c r="G218" s="35"/>
      <c r="H218" s="35"/>
      <c r="I218" s="121"/>
      <c r="J218" s="35"/>
      <c r="K218" s="35"/>
      <c r="L218" s="38"/>
      <c r="M218" s="222"/>
      <c r="N218" s="223"/>
      <c r="O218" s="70"/>
      <c r="P218" s="70"/>
      <c r="Q218" s="70"/>
      <c r="R218" s="70"/>
      <c r="S218" s="70"/>
      <c r="T218" s="71"/>
      <c r="U218" s="33"/>
      <c r="V218" s="33"/>
      <c r="W218" s="33"/>
      <c r="X218" s="33"/>
      <c r="Y218" s="33"/>
      <c r="Z218" s="33"/>
      <c r="AA218" s="33"/>
      <c r="AB218" s="33"/>
      <c r="AC218" s="33"/>
      <c r="AD218" s="33"/>
      <c r="AE218" s="33"/>
      <c r="AT218" s="16" t="s">
        <v>146</v>
      </c>
      <c r="AU218" s="16" t="s">
        <v>87</v>
      </c>
    </row>
    <row r="219" spans="1:65" s="2" customFormat="1" ht="19.5">
      <c r="A219" s="33"/>
      <c r="B219" s="34"/>
      <c r="C219" s="35"/>
      <c r="D219" s="220" t="s">
        <v>148</v>
      </c>
      <c r="E219" s="35"/>
      <c r="F219" s="224" t="s">
        <v>377</v>
      </c>
      <c r="G219" s="35"/>
      <c r="H219" s="35"/>
      <c r="I219" s="121"/>
      <c r="J219" s="35"/>
      <c r="K219" s="35"/>
      <c r="L219" s="38"/>
      <c r="M219" s="222"/>
      <c r="N219" s="223"/>
      <c r="O219" s="70"/>
      <c r="P219" s="70"/>
      <c r="Q219" s="70"/>
      <c r="R219" s="70"/>
      <c r="S219" s="70"/>
      <c r="T219" s="71"/>
      <c r="U219" s="33"/>
      <c r="V219" s="33"/>
      <c r="W219" s="33"/>
      <c r="X219" s="33"/>
      <c r="Y219" s="33"/>
      <c r="Z219" s="33"/>
      <c r="AA219" s="33"/>
      <c r="AB219" s="33"/>
      <c r="AC219" s="33"/>
      <c r="AD219" s="33"/>
      <c r="AE219" s="33"/>
      <c r="AT219" s="16" t="s">
        <v>148</v>
      </c>
      <c r="AU219" s="16" t="s">
        <v>87</v>
      </c>
    </row>
    <row r="220" spans="1:65" s="13" customFormat="1" ht="11.25">
      <c r="B220" s="225"/>
      <c r="C220" s="226"/>
      <c r="D220" s="220" t="s">
        <v>150</v>
      </c>
      <c r="E220" s="227" t="s">
        <v>1</v>
      </c>
      <c r="F220" s="228" t="s">
        <v>371</v>
      </c>
      <c r="G220" s="226"/>
      <c r="H220" s="229">
        <v>255</v>
      </c>
      <c r="I220" s="230"/>
      <c r="J220" s="226"/>
      <c r="K220" s="226"/>
      <c r="L220" s="231"/>
      <c r="M220" s="232"/>
      <c r="N220" s="233"/>
      <c r="O220" s="233"/>
      <c r="P220" s="233"/>
      <c r="Q220" s="233"/>
      <c r="R220" s="233"/>
      <c r="S220" s="233"/>
      <c r="T220" s="234"/>
      <c r="AT220" s="235" t="s">
        <v>150</v>
      </c>
      <c r="AU220" s="235" t="s">
        <v>87</v>
      </c>
      <c r="AV220" s="13" t="s">
        <v>87</v>
      </c>
      <c r="AW220" s="13" t="s">
        <v>34</v>
      </c>
      <c r="AX220" s="13" t="s">
        <v>85</v>
      </c>
      <c r="AY220" s="235" t="s">
        <v>137</v>
      </c>
    </row>
    <row r="221" spans="1:65" s="2" customFormat="1" ht="16.5" customHeight="1">
      <c r="A221" s="33"/>
      <c r="B221" s="34"/>
      <c r="C221" s="207" t="s">
        <v>291</v>
      </c>
      <c r="D221" s="207" t="s">
        <v>139</v>
      </c>
      <c r="E221" s="208" t="s">
        <v>544</v>
      </c>
      <c r="F221" s="209" t="s">
        <v>545</v>
      </c>
      <c r="G221" s="210" t="s">
        <v>262</v>
      </c>
      <c r="H221" s="211">
        <v>255</v>
      </c>
      <c r="I221" s="212"/>
      <c r="J221" s="213">
        <f>ROUND(I221*H221,2)</f>
        <v>0</v>
      </c>
      <c r="K221" s="209" t="s">
        <v>143</v>
      </c>
      <c r="L221" s="38"/>
      <c r="M221" s="214" t="s">
        <v>1</v>
      </c>
      <c r="N221" s="215" t="s">
        <v>43</v>
      </c>
      <c r="O221" s="70"/>
      <c r="P221" s="216">
        <f>O221*H221</f>
        <v>0</v>
      </c>
      <c r="Q221" s="216">
        <v>0</v>
      </c>
      <c r="R221" s="216">
        <f>Q221*H221</f>
        <v>0</v>
      </c>
      <c r="S221" s="216">
        <v>0</v>
      </c>
      <c r="T221" s="217">
        <f>S221*H221</f>
        <v>0</v>
      </c>
      <c r="U221" s="33"/>
      <c r="V221" s="33"/>
      <c r="W221" s="33"/>
      <c r="X221" s="33"/>
      <c r="Y221" s="33"/>
      <c r="Z221" s="33"/>
      <c r="AA221" s="33"/>
      <c r="AB221" s="33"/>
      <c r="AC221" s="33"/>
      <c r="AD221" s="33"/>
      <c r="AE221" s="33"/>
      <c r="AR221" s="218" t="s">
        <v>144</v>
      </c>
      <c r="AT221" s="218" t="s">
        <v>139</v>
      </c>
      <c r="AU221" s="218" t="s">
        <v>87</v>
      </c>
      <c r="AY221" s="16" t="s">
        <v>137</v>
      </c>
      <c r="BE221" s="219">
        <f>IF(N221="základní",J221,0)</f>
        <v>0</v>
      </c>
      <c r="BF221" s="219">
        <f>IF(N221="snížená",J221,0)</f>
        <v>0</v>
      </c>
      <c r="BG221" s="219">
        <f>IF(N221="zákl. přenesená",J221,0)</f>
        <v>0</v>
      </c>
      <c r="BH221" s="219">
        <f>IF(N221="sníž. přenesená",J221,0)</f>
        <v>0</v>
      </c>
      <c r="BI221" s="219">
        <f>IF(N221="nulová",J221,0)</f>
        <v>0</v>
      </c>
      <c r="BJ221" s="16" t="s">
        <v>85</v>
      </c>
      <c r="BK221" s="219">
        <f>ROUND(I221*H221,2)</f>
        <v>0</v>
      </c>
      <c r="BL221" s="16" t="s">
        <v>144</v>
      </c>
      <c r="BM221" s="218" t="s">
        <v>546</v>
      </c>
    </row>
    <row r="222" spans="1:65" s="2" customFormat="1" ht="19.5">
      <c r="A222" s="33"/>
      <c r="B222" s="34"/>
      <c r="C222" s="35"/>
      <c r="D222" s="220" t="s">
        <v>146</v>
      </c>
      <c r="E222" s="35"/>
      <c r="F222" s="221" t="s">
        <v>547</v>
      </c>
      <c r="G222" s="35"/>
      <c r="H222" s="35"/>
      <c r="I222" s="121"/>
      <c r="J222" s="35"/>
      <c r="K222" s="35"/>
      <c r="L222" s="38"/>
      <c r="M222" s="222"/>
      <c r="N222" s="223"/>
      <c r="O222" s="70"/>
      <c r="P222" s="70"/>
      <c r="Q222" s="70"/>
      <c r="R222" s="70"/>
      <c r="S222" s="70"/>
      <c r="T222" s="71"/>
      <c r="U222" s="33"/>
      <c r="V222" s="33"/>
      <c r="W222" s="33"/>
      <c r="X222" s="33"/>
      <c r="Y222" s="33"/>
      <c r="Z222" s="33"/>
      <c r="AA222" s="33"/>
      <c r="AB222" s="33"/>
      <c r="AC222" s="33"/>
      <c r="AD222" s="33"/>
      <c r="AE222" s="33"/>
      <c r="AT222" s="16" t="s">
        <v>146</v>
      </c>
      <c r="AU222" s="16" t="s">
        <v>87</v>
      </c>
    </row>
    <row r="223" spans="1:65" s="2" customFormat="1" ht="19.5">
      <c r="A223" s="33"/>
      <c r="B223" s="34"/>
      <c r="C223" s="35"/>
      <c r="D223" s="220" t="s">
        <v>148</v>
      </c>
      <c r="E223" s="35"/>
      <c r="F223" s="224" t="s">
        <v>377</v>
      </c>
      <c r="G223" s="35"/>
      <c r="H223" s="35"/>
      <c r="I223" s="121"/>
      <c r="J223" s="35"/>
      <c r="K223" s="35"/>
      <c r="L223" s="38"/>
      <c r="M223" s="222"/>
      <c r="N223" s="223"/>
      <c r="O223" s="70"/>
      <c r="P223" s="70"/>
      <c r="Q223" s="70"/>
      <c r="R223" s="70"/>
      <c r="S223" s="70"/>
      <c r="T223" s="71"/>
      <c r="U223" s="33"/>
      <c r="V223" s="33"/>
      <c r="W223" s="33"/>
      <c r="X223" s="33"/>
      <c r="Y223" s="33"/>
      <c r="Z223" s="33"/>
      <c r="AA223" s="33"/>
      <c r="AB223" s="33"/>
      <c r="AC223" s="33"/>
      <c r="AD223" s="33"/>
      <c r="AE223" s="33"/>
      <c r="AT223" s="16" t="s">
        <v>148</v>
      </c>
      <c r="AU223" s="16" t="s">
        <v>87</v>
      </c>
    </row>
    <row r="224" spans="1:65" s="13" customFormat="1" ht="11.25">
      <c r="B224" s="225"/>
      <c r="C224" s="226"/>
      <c r="D224" s="220" t="s">
        <v>150</v>
      </c>
      <c r="E224" s="227" t="s">
        <v>1</v>
      </c>
      <c r="F224" s="228" t="s">
        <v>371</v>
      </c>
      <c r="G224" s="226"/>
      <c r="H224" s="229">
        <v>255</v>
      </c>
      <c r="I224" s="230"/>
      <c r="J224" s="226"/>
      <c r="K224" s="226"/>
      <c r="L224" s="231"/>
      <c r="M224" s="232"/>
      <c r="N224" s="233"/>
      <c r="O224" s="233"/>
      <c r="P224" s="233"/>
      <c r="Q224" s="233"/>
      <c r="R224" s="233"/>
      <c r="S224" s="233"/>
      <c r="T224" s="234"/>
      <c r="AT224" s="235" t="s">
        <v>150</v>
      </c>
      <c r="AU224" s="235" t="s">
        <v>87</v>
      </c>
      <c r="AV224" s="13" t="s">
        <v>87</v>
      </c>
      <c r="AW224" s="13" t="s">
        <v>34</v>
      </c>
      <c r="AX224" s="13" t="s">
        <v>85</v>
      </c>
      <c r="AY224" s="235" t="s">
        <v>137</v>
      </c>
    </row>
    <row r="225" spans="1:65" s="2" customFormat="1" ht="24" customHeight="1">
      <c r="A225" s="33"/>
      <c r="B225" s="34"/>
      <c r="C225" s="207" t="s">
        <v>298</v>
      </c>
      <c r="D225" s="207" t="s">
        <v>139</v>
      </c>
      <c r="E225" s="208" t="s">
        <v>379</v>
      </c>
      <c r="F225" s="209" t="s">
        <v>380</v>
      </c>
      <c r="G225" s="210" t="s">
        <v>142</v>
      </c>
      <c r="H225" s="211">
        <v>0.48</v>
      </c>
      <c r="I225" s="212"/>
      <c r="J225" s="213">
        <f>ROUND(I225*H225,2)</f>
        <v>0</v>
      </c>
      <c r="K225" s="209" t="s">
        <v>143</v>
      </c>
      <c r="L225" s="38"/>
      <c r="M225" s="214" t="s">
        <v>1</v>
      </c>
      <c r="N225" s="215" t="s">
        <v>43</v>
      </c>
      <c r="O225" s="70"/>
      <c r="P225" s="216">
        <f>O225*H225</f>
        <v>0</v>
      </c>
      <c r="Q225" s="216">
        <v>0</v>
      </c>
      <c r="R225" s="216">
        <f>Q225*H225</f>
        <v>0</v>
      </c>
      <c r="S225" s="216">
        <v>0</v>
      </c>
      <c r="T225" s="217">
        <f>S225*H225</f>
        <v>0</v>
      </c>
      <c r="U225" s="33"/>
      <c r="V225" s="33"/>
      <c r="W225" s="33"/>
      <c r="X225" s="33"/>
      <c r="Y225" s="33"/>
      <c r="Z225" s="33"/>
      <c r="AA225" s="33"/>
      <c r="AB225" s="33"/>
      <c r="AC225" s="33"/>
      <c r="AD225" s="33"/>
      <c r="AE225" s="33"/>
      <c r="AR225" s="218" t="s">
        <v>144</v>
      </c>
      <c r="AT225" s="218" t="s">
        <v>139</v>
      </c>
      <c r="AU225" s="218" t="s">
        <v>87</v>
      </c>
      <c r="AY225" s="16" t="s">
        <v>137</v>
      </c>
      <c r="BE225" s="219">
        <f>IF(N225="základní",J225,0)</f>
        <v>0</v>
      </c>
      <c r="BF225" s="219">
        <f>IF(N225="snížená",J225,0)</f>
        <v>0</v>
      </c>
      <c r="BG225" s="219">
        <f>IF(N225="zákl. přenesená",J225,0)</f>
        <v>0</v>
      </c>
      <c r="BH225" s="219">
        <f>IF(N225="sníž. přenesená",J225,0)</f>
        <v>0</v>
      </c>
      <c r="BI225" s="219">
        <f>IF(N225="nulová",J225,0)</f>
        <v>0</v>
      </c>
      <c r="BJ225" s="16" t="s">
        <v>85</v>
      </c>
      <c r="BK225" s="219">
        <f>ROUND(I225*H225,2)</f>
        <v>0</v>
      </c>
      <c r="BL225" s="16" t="s">
        <v>144</v>
      </c>
      <c r="BM225" s="218" t="s">
        <v>548</v>
      </c>
    </row>
    <row r="226" spans="1:65" s="2" customFormat="1" ht="48.75">
      <c r="A226" s="33"/>
      <c r="B226" s="34"/>
      <c r="C226" s="35"/>
      <c r="D226" s="220" t="s">
        <v>146</v>
      </c>
      <c r="E226" s="35"/>
      <c r="F226" s="221" t="s">
        <v>382</v>
      </c>
      <c r="G226" s="35"/>
      <c r="H226" s="35"/>
      <c r="I226" s="121"/>
      <c r="J226" s="35"/>
      <c r="K226" s="35"/>
      <c r="L226" s="38"/>
      <c r="M226" s="222"/>
      <c r="N226" s="223"/>
      <c r="O226" s="70"/>
      <c r="P226" s="70"/>
      <c r="Q226" s="70"/>
      <c r="R226" s="70"/>
      <c r="S226" s="70"/>
      <c r="T226" s="71"/>
      <c r="U226" s="33"/>
      <c r="V226" s="33"/>
      <c r="W226" s="33"/>
      <c r="X226" s="33"/>
      <c r="Y226" s="33"/>
      <c r="Z226" s="33"/>
      <c r="AA226" s="33"/>
      <c r="AB226" s="33"/>
      <c r="AC226" s="33"/>
      <c r="AD226" s="33"/>
      <c r="AE226" s="33"/>
      <c r="AT226" s="16" t="s">
        <v>146</v>
      </c>
      <c r="AU226" s="16" t="s">
        <v>87</v>
      </c>
    </row>
    <row r="227" spans="1:65" s="2" customFormat="1" ht="48.75">
      <c r="A227" s="33"/>
      <c r="B227" s="34"/>
      <c r="C227" s="35"/>
      <c r="D227" s="220" t="s">
        <v>148</v>
      </c>
      <c r="E227" s="35"/>
      <c r="F227" s="224" t="s">
        <v>383</v>
      </c>
      <c r="G227" s="35"/>
      <c r="H227" s="35"/>
      <c r="I227" s="121"/>
      <c r="J227" s="35"/>
      <c r="K227" s="35"/>
      <c r="L227" s="38"/>
      <c r="M227" s="222"/>
      <c r="N227" s="223"/>
      <c r="O227" s="70"/>
      <c r="P227" s="70"/>
      <c r="Q227" s="70"/>
      <c r="R227" s="70"/>
      <c r="S227" s="70"/>
      <c r="T227" s="71"/>
      <c r="U227" s="33"/>
      <c r="V227" s="33"/>
      <c r="W227" s="33"/>
      <c r="X227" s="33"/>
      <c r="Y227" s="33"/>
      <c r="Z227" s="33"/>
      <c r="AA227" s="33"/>
      <c r="AB227" s="33"/>
      <c r="AC227" s="33"/>
      <c r="AD227" s="33"/>
      <c r="AE227" s="33"/>
      <c r="AT227" s="16" t="s">
        <v>148</v>
      </c>
      <c r="AU227" s="16" t="s">
        <v>87</v>
      </c>
    </row>
    <row r="228" spans="1:65" s="13" customFormat="1" ht="11.25">
      <c r="B228" s="225"/>
      <c r="C228" s="226"/>
      <c r="D228" s="220" t="s">
        <v>150</v>
      </c>
      <c r="E228" s="227" t="s">
        <v>1</v>
      </c>
      <c r="F228" s="228" t="s">
        <v>549</v>
      </c>
      <c r="G228" s="226"/>
      <c r="H228" s="229">
        <v>0.48</v>
      </c>
      <c r="I228" s="230"/>
      <c r="J228" s="226"/>
      <c r="K228" s="226"/>
      <c r="L228" s="231"/>
      <c r="M228" s="232"/>
      <c r="N228" s="233"/>
      <c r="O228" s="233"/>
      <c r="P228" s="233"/>
      <c r="Q228" s="233"/>
      <c r="R228" s="233"/>
      <c r="S228" s="233"/>
      <c r="T228" s="234"/>
      <c r="AT228" s="235" t="s">
        <v>150</v>
      </c>
      <c r="AU228" s="235" t="s">
        <v>87</v>
      </c>
      <c r="AV228" s="13" t="s">
        <v>87</v>
      </c>
      <c r="AW228" s="13" t="s">
        <v>34</v>
      </c>
      <c r="AX228" s="13" t="s">
        <v>85</v>
      </c>
      <c r="AY228" s="235" t="s">
        <v>137</v>
      </c>
    </row>
    <row r="229" spans="1:65" s="12" customFormat="1" ht="20.85" customHeight="1">
      <c r="B229" s="191"/>
      <c r="C229" s="192"/>
      <c r="D229" s="193" t="s">
        <v>77</v>
      </c>
      <c r="E229" s="205" t="s">
        <v>385</v>
      </c>
      <c r="F229" s="205" t="s">
        <v>386</v>
      </c>
      <c r="G229" s="192"/>
      <c r="H229" s="192"/>
      <c r="I229" s="195"/>
      <c r="J229" s="206">
        <f>BK229</f>
        <v>0</v>
      </c>
      <c r="K229" s="192"/>
      <c r="L229" s="197"/>
      <c r="M229" s="198"/>
      <c r="N229" s="199"/>
      <c r="O229" s="199"/>
      <c r="P229" s="200">
        <f>SUM(P230:P249)</f>
        <v>0</v>
      </c>
      <c r="Q229" s="199"/>
      <c r="R229" s="200">
        <f>SUM(R230:R249)</f>
        <v>0</v>
      </c>
      <c r="S229" s="199"/>
      <c r="T229" s="201">
        <f>SUM(T230:T249)</f>
        <v>97.574999999999989</v>
      </c>
      <c r="AR229" s="202" t="s">
        <v>85</v>
      </c>
      <c r="AT229" s="203" t="s">
        <v>77</v>
      </c>
      <c r="AU229" s="203" t="s">
        <v>87</v>
      </c>
      <c r="AY229" s="202" t="s">
        <v>137</v>
      </c>
      <c r="BK229" s="204">
        <f>SUM(BK230:BK249)</f>
        <v>0</v>
      </c>
    </row>
    <row r="230" spans="1:65" s="2" customFormat="1" ht="24" customHeight="1">
      <c r="A230" s="33"/>
      <c r="B230" s="34"/>
      <c r="C230" s="207" t="s">
        <v>304</v>
      </c>
      <c r="D230" s="207" t="s">
        <v>139</v>
      </c>
      <c r="E230" s="208" t="s">
        <v>388</v>
      </c>
      <c r="F230" s="209" t="s">
        <v>389</v>
      </c>
      <c r="G230" s="210" t="s">
        <v>142</v>
      </c>
      <c r="H230" s="211">
        <v>183</v>
      </c>
      <c r="I230" s="212"/>
      <c r="J230" s="213">
        <f>ROUND(I230*H230,2)</f>
        <v>0</v>
      </c>
      <c r="K230" s="209" t="s">
        <v>143</v>
      </c>
      <c r="L230" s="38"/>
      <c r="M230" s="214" t="s">
        <v>1</v>
      </c>
      <c r="N230" s="215" t="s">
        <v>43</v>
      </c>
      <c r="O230" s="70"/>
      <c r="P230" s="216">
        <f>O230*H230</f>
        <v>0</v>
      </c>
      <c r="Q230" s="216">
        <v>0</v>
      </c>
      <c r="R230" s="216">
        <f>Q230*H230</f>
        <v>0</v>
      </c>
      <c r="S230" s="216">
        <v>0.28999999999999998</v>
      </c>
      <c r="T230" s="217">
        <f>S230*H230</f>
        <v>53.069999999999993</v>
      </c>
      <c r="U230" s="33"/>
      <c r="V230" s="33"/>
      <c r="W230" s="33"/>
      <c r="X230" s="33"/>
      <c r="Y230" s="33"/>
      <c r="Z230" s="33"/>
      <c r="AA230" s="33"/>
      <c r="AB230" s="33"/>
      <c r="AC230" s="33"/>
      <c r="AD230" s="33"/>
      <c r="AE230" s="33"/>
      <c r="AR230" s="218" t="s">
        <v>144</v>
      </c>
      <c r="AT230" s="218" t="s">
        <v>139</v>
      </c>
      <c r="AU230" s="218" t="s">
        <v>159</v>
      </c>
      <c r="AY230" s="16" t="s">
        <v>137</v>
      </c>
      <c r="BE230" s="219">
        <f>IF(N230="základní",J230,0)</f>
        <v>0</v>
      </c>
      <c r="BF230" s="219">
        <f>IF(N230="snížená",J230,0)</f>
        <v>0</v>
      </c>
      <c r="BG230" s="219">
        <f>IF(N230="zákl. přenesená",J230,0)</f>
        <v>0</v>
      </c>
      <c r="BH230" s="219">
        <f>IF(N230="sníž. přenesená",J230,0)</f>
        <v>0</v>
      </c>
      <c r="BI230" s="219">
        <f>IF(N230="nulová",J230,0)</f>
        <v>0</v>
      </c>
      <c r="BJ230" s="16" t="s">
        <v>85</v>
      </c>
      <c r="BK230" s="219">
        <f>ROUND(I230*H230,2)</f>
        <v>0</v>
      </c>
      <c r="BL230" s="16" t="s">
        <v>144</v>
      </c>
      <c r="BM230" s="218" t="s">
        <v>550</v>
      </c>
    </row>
    <row r="231" spans="1:65" s="2" customFormat="1" ht="39">
      <c r="A231" s="33"/>
      <c r="B231" s="34"/>
      <c r="C231" s="35"/>
      <c r="D231" s="220" t="s">
        <v>146</v>
      </c>
      <c r="E231" s="35"/>
      <c r="F231" s="221" t="s">
        <v>391</v>
      </c>
      <c r="G231" s="35"/>
      <c r="H231" s="35"/>
      <c r="I231" s="121"/>
      <c r="J231" s="35"/>
      <c r="K231" s="35"/>
      <c r="L231" s="38"/>
      <c r="M231" s="222"/>
      <c r="N231" s="223"/>
      <c r="O231" s="70"/>
      <c r="P231" s="70"/>
      <c r="Q231" s="70"/>
      <c r="R231" s="70"/>
      <c r="S231" s="70"/>
      <c r="T231" s="71"/>
      <c r="U231" s="33"/>
      <c r="V231" s="33"/>
      <c r="W231" s="33"/>
      <c r="X231" s="33"/>
      <c r="Y231" s="33"/>
      <c r="Z231" s="33"/>
      <c r="AA231" s="33"/>
      <c r="AB231" s="33"/>
      <c r="AC231" s="33"/>
      <c r="AD231" s="33"/>
      <c r="AE231" s="33"/>
      <c r="AT231" s="16" t="s">
        <v>146</v>
      </c>
      <c r="AU231" s="16" t="s">
        <v>159</v>
      </c>
    </row>
    <row r="232" spans="1:65" s="2" customFormat="1" ht="253.5">
      <c r="A232" s="33"/>
      <c r="B232" s="34"/>
      <c r="C232" s="35"/>
      <c r="D232" s="220" t="s">
        <v>148</v>
      </c>
      <c r="E232" s="35"/>
      <c r="F232" s="224" t="s">
        <v>392</v>
      </c>
      <c r="G232" s="35"/>
      <c r="H232" s="35"/>
      <c r="I232" s="121"/>
      <c r="J232" s="35"/>
      <c r="K232" s="35"/>
      <c r="L232" s="38"/>
      <c r="M232" s="222"/>
      <c r="N232" s="223"/>
      <c r="O232" s="70"/>
      <c r="P232" s="70"/>
      <c r="Q232" s="70"/>
      <c r="R232" s="70"/>
      <c r="S232" s="70"/>
      <c r="T232" s="71"/>
      <c r="U232" s="33"/>
      <c r="V232" s="33"/>
      <c r="W232" s="33"/>
      <c r="X232" s="33"/>
      <c r="Y232" s="33"/>
      <c r="Z232" s="33"/>
      <c r="AA232" s="33"/>
      <c r="AB232" s="33"/>
      <c r="AC232" s="33"/>
      <c r="AD232" s="33"/>
      <c r="AE232" s="33"/>
      <c r="AT232" s="16" t="s">
        <v>148</v>
      </c>
      <c r="AU232" s="16" t="s">
        <v>159</v>
      </c>
    </row>
    <row r="233" spans="1:65" s="13" customFormat="1" ht="11.25">
      <c r="B233" s="225"/>
      <c r="C233" s="226"/>
      <c r="D233" s="220" t="s">
        <v>150</v>
      </c>
      <c r="E233" s="227" t="s">
        <v>1</v>
      </c>
      <c r="F233" s="228" t="s">
        <v>551</v>
      </c>
      <c r="G233" s="226"/>
      <c r="H233" s="229">
        <v>183</v>
      </c>
      <c r="I233" s="230"/>
      <c r="J233" s="226"/>
      <c r="K233" s="226"/>
      <c r="L233" s="231"/>
      <c r="M233" s="232"/>
      <c r="N233" s="233"/>
      <c r="O233" s="233"/>
      <c r="P233" s="233"/>
      <c r="Q233" s="233"/>
      <c r="R233" s="233"/>
      <c r="S233" s="233"/>
      <c r="T233" s="234"/>
      <c r="AT233" s="235" t="s">
        <v>150</v>
      </c>
      <c r="AU233" s="235" t="s">
        <v>159</v>
      </c>
      <c r="AV233" s="13" t="s">
        <v>87</v>
      </c>
      <c r="AW233" s="13" t="s">
        <v>34</v>
      </c>
      <c r="AX233" s="13" t="s">
        <v>85</v>
      </c>
      <c r="AY233" s="235" t="s">
        <v>137</v>
      </c>
    </row>
    <row r="234" spans="1:65" s="2" customFormat="1" ht="24" customHeight="1">
      <c r="A234" s="33"/>
      <c r="B234" s="34"/>
      <c r="C234" s="207" t="s">
        <v>313</v>
      </c>
      <c r="D234" s="207" t="s">
        <v>139</v>
      </c>
      <c r="E234" s="208" t="s">
        <v>395</v>
      </c>
      <c r="F234" s="209" t="s">
        <v>396</v>
      </c>
      <c r="G234" s="210" t="s">
        <v>142</v>
      </c>
      <c r="H234" s="211">
        <v>175</v>
      </c>
      <c r="I234" s="212"/>
      <c r="J234" s="213">
        <f>ROUND(I234*H234,2)</f>
        <v>0</v>
      </c>
      <c r="K234" s="209" t="s">
        <v>143</v>
      </c>
      <c r="L234" s="38"/>
      <c r="M234" s="214" t="s">
        <v>1</v>
      </c>
      <c r="N234" s="215" t="s">
        <v>43</v>
      </c>
      <c r="O234" s="70"/>
      <c r="P234" s="216">
        <f>O234*H234</f>
        <v>0</v>
      </c>
      <c r="Q234" s="216">
        <v>0</v>
      </c>
      <c r="R234" s="216">
        <f>Q234*H234</f>
        <v>0</v>
      </c>
      <c r="S234" s="216">
        <v>0.22</v>
      </c>
      <c r="T234" s="217">
        <f>S234*H234</f>
        <v>38.5</v>
      </c>
      <c r="U234" s="33"/>
      <c r="V234" s="33"/>
      <c r="W234" s="33"/>
      <c r="X234" s="33"/>
      <c r="Y234" s="33"/>
      <c r="Z234" s="33"/>
      <c r="AA234" s="33"/>
      <c r="AB234" s="33"/>
      <c r="AC234" s="33"/>
      <c r="AD234" s="33"/>
      <c r="AE234" s="33"/>
      <c r="AR234" s="218" t="s">
        <v>144</v>
      </c>
      <c r="AT234" s="218" t="s">
        <v>139</v>
      </c>
      <c r="AU234" s="218" t="s">
        <v>159</v>
      </c>
      <c r="AY234" s="16" t="s">
        <v>137</v>
      </c>
      <c r="BE234" s="219">
        <f>IF(N234="základní",J234,0)</f>
        <v>0</v>
      </c>
      <c r="BF234" s="219">
        <f>IF(N234="snížená",J234,0)</f>
        <v>0</v>
      </c>
      <c r="BG234" s="219">
        <f>IF(N234="zákl. přenesená",J234,0)</f>
        <v>0</v>
      </c>
      <c r="BH234" s="219">
        <f>IF(N234="sníž. přenesená",J234,0)</f>
        <v>0</v>
      </c>
      <c r="BI234" s="219">
        <f>IF(N234="nulová",J234,0)</f>
        <v>0</v>
      </c>
      <c r="BJ234" s="16" t="s">
        <v>85</v>
      </c>
      <c r="BK234" s="219">
        <f>ROUND(I234*H234,2)</f>
        <v>0</v>
      </c>
      <c r="BL234" s="16" t="s">
        <v>144</v>
      </c>
      <c r="BM234" s="218" t="s">
        <v>552</v>
      </c>
    </row>
    <row r="235" spans="1:65" s="2" customFormat="1" ht="39">
      <c r="A235" s="33"/>
      <c r="B235" s="34"/>
      <c r="C235" s="35"/>
      <c r="D235" s="220" t="s">
        <v>146</v>
      </c>
      <c r="E235" s="35"/>
      <c r="F235" s="221" t="s">
        <v>398</v>
      </c>
      <c r="G235" s="35"/>
      <c r="H235" s="35"/>
      <c r="I235" s="121"/>
      <c r="J235" s="35"/>
      <c r="K235" s="35"/>
      <c r="L235" s="38"/>
      <c r="M235" s="222"/>
      <c r="N235" s="223"/>
      <c r="O235" s="70"/>
      <c r="P235" s="70"/>
      <c r="Q235" s="70"/>
      <c r="R235" s="70"/>
      <c r="S235" s="70"/>
      <c r="T235" s="71"/>
      <c r="U235" s="33"/>
      <c r="V235" s="33"/>
      <c r="W235" s="33"/>
      <c r="X235" s="33"/>
      <c r="Y235" s="33"/>
      <c r="Z235" s="33"/>
      <c r="AA235" s="33"/>
      <c r="AB235" s="33"/>
      <c r="AC235" s="33"/>
      <c r="AD235" s="33"/>
      <c r="AE235" s="33"/>
      <c r="AT235" s="16" t="s">
        <v>146</v>
      </c>
      <c r="AU235" s="16" t="s">
        <v>159</v>
      </c>
    </row>
    <row r="236" spans="1:65" s="2" customFormat="1" ht="253.5">
      <c r="A236" s="33"/>
      <c r="B236" s="34"/>
      <c r="C236" s="35"/>
      <c r="D236" s="220" t="s">
        <v>148</v>
      </c>
      <c r="E236" s="35"/>
      <c r="F236" s="224" t="s">
        <v>392</v>
      </c>
      <c r="G236" s="35"/>
      <c r="H236" s="35"/>
      <c r="I236" s="121"/>
      <c r="J236" s="35"/>
      <c r="K236" s="35"/>
      <c r="L236" s="38"/>
      <c r="M236" s="222"/>
      <c r="N236" s="223"/>
      <c r="O236" s="70"/>
      <c r="P236" s="70"/>
      <c r="Q236" s="70"/>
      <c r="R236" s="70"/>
      <c r="S236" s="70"/>
      <c r="T236" s="71"/>
      <c r="U236" s="33"/>
      <c r="V236" s="33"/>
      <c r="W236" s="33"/>
      <c r="X236" s="33"/>
      <c r="Y236" s="33"/>
      <c r="Z236" s="33"/>
      <c r="AA236" s="33"/>
      <c r="AB236" s="33"/>
      <c r="AC236" s="33"/>
      <c r="AD236" s="33"/>
      <c r="AE236" s="33"/>
      <c r="AT236" s="16" t="s">
        <v>148</v>
      </c>
      <c r="AU236" s="16" t="s">
        <v>159</v>
      </c>
    </row>
    <row r="237" spans="1:65" s="13" customFormat="1" ht="11.25">
      <c r="B237" s="225"/>
      <c r="C237" s="226"/>
      <c r="D237" s="220" t="s">
        <v>150</v>
      </c>
      <c r="E237" s="227" t="s">
        <v>1</v>
      </c>
      <c r="F237" s="228" t="s">
        <v>553</v>
      </c>
      <c r="G237" s="226"/>
      <c r="H237" s="229">
        <v>175</v>
      </c>
      <c r="I237" s="230"/>
      <c r="J237" s="226"/>
      <c r="K237" s="226"/>
      <c r="L237" s="231"/>
      <c r="M237" s="232"/>
      <c r="N237" s="233"/>
      <c r="O237" s="233"/>
      <c r="P237" s="233"/>
      <c r="Q237" s="233"/>
      <c r="R237" s="233"/>
      <c r="S237" s="233"/>
      <c r="T237" s="234"/>
      <c r="AT237" s="235" t="s">
        <v>150</v>
      </c>
      <c r="AU237" s="235" t="s">
        <v>159</v>
      </c>
      <c r="AV237" s="13" t="s">
        <v>87</v>
      </c>
      <c r="AW237" s="13" t="s">
        <v>34</v>
      </c>
      <c r="AX237" s="13" t="s">
        <v>85</v>
      </c>
      <c r="AY237" s="235" t="s">
        <v>137</v>
      </c>
    </row>
    <row r="238" spans="1:65" s="2" customFormat="1" ht="24" customHeight="1">
      <c r="A238" s="33"/>
      <c r="B238" s="34"/>
      <c r="C238" s="207" t="s">
        <v>319</v>
      </c>
      <c r="D238" s="207" t="s">
        <v>139</v>
      </c>
      <c r="E238" s="208" t="s">
        <v>554</v>
      </c>
      <c r="F238" s="209" t="s">
        <v>555</v>
      </c>
      <c r="G238" s="210" t="s">
        <v>142</v>
      </c>
      <c r="H238" s="211">
        <v>8</v>
      </c>
      <c r="I238" s="212"/>
      <c r="J238" s="213">
        <f>ROUND(I238*H238,2)</f>
        <v>0</v>
      </c>
      <c r="K238" s="209" t="s">
        <v>143</v>
      </c>
      <c r="L238" s="38"/>
      <c r="M238" s="214" t="s">
        <v>1</v>
      </c>
      <c r="N238" s="215" t="s">
        <v>43</v>
      </c>
      <c r="O238" s="70"/>
      <c r="P238" s="216">
        <f>O238*H238</f>
        <v>0</v>
      </c>
      <c r="Q238" s="216">
        <v>0</v>
      </c>
      <c r="R238" s="216">
        <f>Q238*H238</f>
        <v>0</v>
      </c>
      <c r="S238" s="216">
        <v>0.26</v>
      </c>
      <c r="T238" s="217">
        <f>S238*H238</f>
        <v>2.08</v>
      </c>
      <c r="U238" s="33"/>
      <c r="V238" s="33"/>
      <c r="W238" s="33"/>
      <c r="X238" s="33"/>
      <c r="Y238" s="33"/>
      <c r="Z238" s="33"/>
      <c r="AA238" s="33"/>
      <c r="AB238" s="33"/>
      <c r="AC238" s="33"/>
      <c r="AD238" s="33"/>
      <c r="AE238" s="33"/>
      <c r="AR238" s="218" t="s">
        <v>144</v>
      </c>
      <c r="AT238" s="218" t="s">
        <v>139</v>
      </c>
      <c r="AU238" s="218" t="s">
        <v>159</v>
      </c>
      <c r="AY238" s="16" t="s">
        <v>137</v>
      </c>
      <c r="BE238" s="219">
        <f>IF(N238="základní",J238,0)</f>
        <v>0</v>
      </c>
      <c r="BF238" s="219">
        <f>IF(N238="snížená",J238,0)</f>
        <v>0</v>
      </c>
      <c r="BG238" s="219">
        <f>IF(N238="zákl. přenesená",J238,0)</f>
        <v>0</v>
      </c>
      <c r="BH238" s="219">
        <f>IF(N238="sníž. přenesená",J238,0)</f>
        <v>0</v>
      </c>
      <c r="BI238" s="219">
        <f>IF(N238="nulová",J238,0)</f>
        <v>0</v>
      </c>
      <c r="BJ238" s="16" t="s">
        <v>85</v>
      </c>
      <c r="BK238" s="219">
        <f>ROUND(I238*H238,2)</f>
        <v>0</v>
      </c>
      <c r="BL238" s="16" t="s">
        <v>144</v>
      </c>
      <c r="BM238" s="218" t="s">
        <v>556</v>
      </c>
    </row>
    <row r="239" spans="1:65" s="2" customFormat="1" ht="39">
      <c r="A239" s="33"/>
      <c r="B239" s="34"/>
      <c r="C239" s="35"/>
      <c r="D239" s="220" t="s">
        <v>146</v>
      </c>
      <c r="E239" s="35"/>
      <c r="F239" s="221" t="s">
        <v>557</v>
      </c>
      <c r="G239" s="35"/>
      <c r="H239" s="35"/>
      <c r="I239" s="121"/>
      <c r="J239" s="35"/>
      <c r="K239" s="35"/>
      <c r="L239" s="38"/>
      <c r="M239" s="222"/>
      <c r="N239" s="223"/>
      <c r="O239" s="70"/>
      <c r="P239" s="70"/>
      <c r="Q239" s="70"/>
      <c r="R239" s="70"/>
      <c r="S239" s="70"/>
      <c r="T239" s="71"/>
      <c r="U239" s="33"/>
      <c r="V239" s="33"/>
      <c r="W239" s="33"/>
      <c r="X239" s="33"/>
      <c r="Y239" s="33"/>
      <c r="Z239" s="33"/>
      <c r="AA239" s="33"/>
      <c r="AB239" s="33"/>
      <c r="AC239" s="33"/>
      <c r="AD239" s="33"/>
      <c r="AE239" s="33"/>
      <c r="AT239" s="16" t="s">
        <v>146</v>
      </c>
      <c r="AU239" s="16" t="s">
        <v>159</v>
      </c>
    </row>
    <row r="240" spans="1:65" s="2" customFormat="1" ht="146.25">
      <c r="A240" s="33"/>
      <c r="B240" s="34"/>
      <c r="C240" s="35"/>
      <c r="D240" s="220" t="s">
        <v>148</v>
      </c>
      <c r="E240" s="35"/>
      <c r="F240" s="224" t="s">
        <v>558</v>
      </c>
      <c r="G240" s="35"/>
      <c r="H240" s="35"/>
      <c r="I240" s="121"/>
      <c r="J240" s="35"/>
      <c r="K240" s="35"/>
      <c r="L240" s="38"/>
      <c r="M240" s="222"/>
      <c r="N240" s="223"/>
      <c r="O240" s="70"/>
      <c r="P240" s="70"/>
      <c r="Q240" s="70"/>
      <c r="R240" s="70"/>
      <c r="S240" s="70"/>
      <c r="T240" s="71"/>
      <c r="U240" s="33"/>
      <c r="V240" s="33"/>
      <c r="W240" s="33"/>
      <c r="X240" s="33"/>
      <c r="Y240" s="33"/>
      <c r="Z240" s="33"/>
      <c r="AA240" s="33"/>
      <c r="AB240" s="33"/>
      <c r="AC240" s="33"/>
      <c r="AD240" s="33"/>
      <c r="AE240" s="33"/>
      <c r="AT240" s="16" t="s">
        <v>148</v>
      </c>
      <c r="AU240" s="16" t="s">
        <v>159</v>
      </c>
    </row>
    <row r="241" spans="1:65" s="13" customFormat="1" ht="11.25">
      <c r="B241" s="225"/>
      <c r="C241" s="226"/>
      <c r="D241" s="220" t="s">
        <v>150</v>
      </c>
      <c r="E241" s="227" t="s">
        <v>1</v>
      </c>
      <c r="F241" s="228" t="s">
        <v>188</v>
      </c>
      <c r="G241" s="226"/>
      <c r="H241" s="229">
        <v>8</v>
      </c>
      <c r="I241" s="230"/>
      <c r="J241" s="226"/>
      <c r="K241" s="226"/>
      <c r="L241" s="231"/>
      <c r="M241" s="232"/>
      <c r="N241" s="233"/>
      <c r="O241" s="233"/>
      <c r="P241" s="233"/>
      <c r="Q241" s="233"/>
      <c r="R241" s="233"/>
      <c r="S241" s="233"/>
      <c r="T241" s="234"/>
      <c r="AT241" s="235" t="s">
        <v>150</v>
      </c>
      <c r="AU241" s="235" t="s">
        <v>159</v>
      </c>
      <c r="AV241" s="13" t="s">
        <v>87</v>
      </c>
      <c r="AW241" s="13" t="s">
        <v>34</v>
      </c>
      <c r="AX241" s="13" t="s">
        <v>85</v>
      </c>
      <c r="AY241" s="235" t="s">
        <v>137</v>
      </c>
    </row>
    <row r="242" spans="1:65" s="2" customFormat="1" ht="24" customHeight="1">
      <c r="A242" s="33"/>
      <c r="B242" s="34"/>
      <c r="C242" s="207" t="s">
        <v>325</v>
      </c>
      <c r="D242" s="207" t="s">
        <v>139</v>
      </c>
      <c r="E242" s="208" t="s">
        <v>559</v>
      </c>
      <c r="F242" s="209" t="s">
        <v>560</v>
      </c>
      <c r="G242" s="210" t="s">
        <v>142</v>
      </c>
      <c r="H242" s="211">
        <v>5.5</v>
      </c>
      <c r="I242" s="212"/>
      <c r="J242" s="213">
        <f>ROUND(I242*H242,2)</f>
        <v>0</v>
      </c>
      <c r="K242" s="209" t="s">
        <v>143</v>
      </c>
      <c r="L242" s="38"/>
      <c r="M242" s="214" t="s">
        <v>1</v>
      </c>
      <c r="N242" s="215" t="s">
        <v>43</v>
      </c>
      <c r="O242" s="70"/>
      <c r="P242" s="216">
        <f>O242*H242</f>
        <v>0</v>
      </c>
      <c r="Q242" s="216">
        <v>0</v>
      </c>
      <c r="R242" s="216">
        <f>Q242*H242</f>
        <v>0</v>
      </c>
      <c r="S242" s="216">
        <v>0.63</v>
      </c>
      <c r="T242" s="217">
        <f>S242*H242</f>
        <v>3.4649999999999999</v>
      </c>
      <c r="U242" s="33"/>
      <c r="V242" s="33"/>
      <c r="W242" s="33"/>
      <c r="X242" s="33"/>
      <c r="Y242" s="33"/>
      <c r="Z242" s="33"/>
      <c r="AA242" s="33"/>
      <c r="AB242" s="33"/>
      <c r="AC242" s="33"/>
      <c r="AD242" s="33"/>
      <c r="AE242" s="33"/>
      <c r="AR242" s="218" t="s">
        <v>144</v>
      </c>
      <c r="AT242" s="218" t="s">
        <v>139</v>
      </c>
      <c r="AU242" s="218" t="s">
        <v>159</v>
      </c>
      <c r="AY242" s="16" t="s">
        <v>137</v>
      </c>
      <c r="BE242" s="219">
        <f>IF(N242="základní",J242,0)</f>
        <v>0</v>
      </c>
      <c r="BF242" s="219">
        <f>IF(N242="snížená",J242,0)</f>
        <v>0</v>
      </c>
      <c r="BG242" s="219">
        <f>IF(N242="zákl. přenesená",J242,0)</f>
        <v>0</v>
      </c>
      <c r="BH242" s="219">
        <f>IF(N242="sníž. přenesená",J242,0)</f>
        <v>0</v>
      </c>
      <c r="BI242" s="219">
        <f>IF(N242="nulová",J242,0)</f>
        <v>0</v>
      </c>
      <c r="BJ242" s="16" t="s">
        <v>85</v>
      </c>
      <c r="BK242" s="219">
        <f>ROUND(I242*H242,2)</f>
        <v>0</v>
      </c>
      <c r="BL242" s="16" t="s">
        <v>144</v>
      </c>
      <c r="BM242" s="218" t="s">
        <v>561</v>
      </c>
    </row>
    <row r="243" spans="1:65" s="2" customFormat="1" ht="39">
      <c r="A243" s="33"/>
      <c r="B243" s="34"/>
      <c r="C243" s="35"/>
      <c r="D243" s="220" t="s">
        <v>146</v>
      </c>
      <c r="E243" s="35"/>
      <c r="F243" s="221" t="s">
        <v>562</v>
      </c>
      <c r="G243" s="35"/>
      <c r="H243" s="35"/>
      <c r="I243" s="121"/>
      <c r="J243" s="35"/>
      <c r="K243" s="35"/>
      <c r="L243" s="38"/>
      <c r="M243" s="222"/>
      <c r="N243" s="223"/>
      <c r="O243" s="70"/>
      <c r="P243" s="70"/>
      <c r="Q243" s="70"/>
      <c r="R243" s="70"/>
      <c r="S243" s="70"/>
      <c r="T243" s="71"/>
      <c r="U243" s="33"/>
      <c r="V243" s="33"/>
      <c r="W243" s="33"/>
      <c r="X243" s="33"/>
      <c r="Y243" s="33"/>
      <c r="Z243" s="33"/>
      <c r="AA243" s="33"/>
      <c r="AB243" s="33"/>
      <c r="AC243" s="33"/>
      <c r="AD243" s="33"/>
      <c r="AE243" s="33"/>
      <c r="AT243" s="16" t="s">
        <v>146</v>
      </c>
      <c r="AU243" s="16" t="s">
        <v>159</v>
      </c>
    </row>
    <row r="244" spans="1:65" s="2" customFormat="1" ht="253.5">
      <c r="A244" s="33"/>
      <c r="B244" s="34"/>
      <c r="C244" s="35"/>
      <c r="D244" s="220" t="s">
        <v>148</v>
      </c>
      <c r="E244" s="35"/>
      <c r="F244" s="224" t="s">
        <v>392</v>
      </c>
      <c r="G244" s="35"/>
      <c r="H244" s="35"/>
      <c r="I244" s="121"/>
      <c r="J244" s="35"/>
      <c r="K244" s="35"/>
      <c r="L244" s="38"/>
      <c r="M244" s="222"/>
      <c r="N244" s="223"/>
      <c r="O244" s="70"/>
      <c r="P244" s="70"/>
      <c r="Q244" s="70"/>
      <c r="R244" s="70"/>
      <c r="S244" s="70"/>
      <c r="T244" s="71"/>
      <c r="U244" s="33"/>
      <c r="V244" s="33"/>
      <c r="W244" s="33"/>
      <c r="X244" s="33"/>
      <c r="Y244" s="33"/>
      <c r="Z244" s="33"/>
      <c r="AA244" s="33"/>
      <c r="AB244" s="33"/>
      <c r="AC244" s="33"/>
      <c r="AD244" s="33"/>
      <c r="AE244" s="33"/>
      <c r="AT244" s="16" t="s">
        <v>148</v>
      </c>
      <c r="AU244" s="16" t="s">
        <v>159</v>
      </c>
    </row>
    <row r="245" spans="1:65" s="13" customFormat="1" ht="11.25">
      <c r="B245" s="225"/>
      <c r="C245" s="226"/>
      <c r="D245" s="220" t="s">
        <v>150</v>
      </c>
      <c r="E245" s="227" t="s">
        <v>1</v>
      </c>
      <c r="F245" s="228" t="s">
        <v>563</v>
      </c>
      <c r="G245" s="226"/>
      <c r="H245" s="229">
        <v>5.5</v>
      </c>
      <c r="I245" s="230"/>
      <c r="J245" s="226"/>
      <c r="K245" s="226"/>
      <c r="L245" s="231"/>
      <c r="M245" s="232"/>
      <c r="N245" s="233"/>
      <c r="O245" s="233"/>
      <c r="P245" s="233"/>
      <c r="Q245" s="233"/>
      <c r="R245" s="233"/>
      <c r="S245" s="233"/>
      <c r="T245" s="234"/>
      <c r="AT245" s="235" t="s">
        <v>150</v>
      </c>
      <c r="AU245" s="235" t="s">
        <v>159</v>
      </c>
      <c r="AV245" s="13" t="s">
        <v>87</v>
      </c>
      <c r="AW245" s="13" t="s">
        <v>34</v>
      </c>
      <c r="AX245" s="13" t="s">
        <v>85</v>
      </c>
      <c r="AY245" s="235" t="s">
        <v>137</v>
      </c>
    </row>
    <row r="246" spans="1:65" s="2" customFormat="1" ht="16.5" customHeight="1">
      <c r="A246" s="33"/>
      <c r="B246" s="34"/>
      <c r="C246" s="207" t="s">
        <v>329</v>
      </c>
      <c r="D246" s="207" t="s">
        <v>139</v>
      </c>
      <c r="E246" s="208" t="s">
        <v>408</v>
      </c>
      <c r="F246" s="209" t="s">
        <v>409</v>
      </c>
      <c r="G246" s="210" t="s">
        <v>262</v>
      </c>
      <c r="H246" s="211">
        <v>4</v>
      </c>
      <c r="I246" s="212"/>
      <c r="J246" s="213">
        <f>ROUND(I246*H246,2)</f>
        <v>0</v>
      </c>
      <c r="K246" s="209" t="s">
        <v>143</v>
      </c>
      <c r="L246" s="38"/>
      <c r="M246" s="214" t="s">
        <v>1</v>
      </c>
      <c r="N246" s="215" t="s">
        <v>43</v>
      </c>
      <c r="O246" s="70"/>
      <c r="P246" s="216">
        <f>O246*H246</f>
        <v>0</v>
      </c>
      <c r="Q246" s="216">
        <v>0</v>
      </c>
      <c r="R246" s="216">
        <f>Q246*H246</f>
        <v>0</v>
      </c>
      <c r="S246" s="216">
        <v>0.115</v>
      </c>
      <c r="T246" s="217">
        <f>S246*H246</f>
        <v>0.46</v>
      </c>
      <c r="U246" s="33"/>
      <c r="V246" s="33"/>
      <c r="W246" s="33"/>
      <c r="X246" s="33"/>
      <c r="Y246" s="33"/>
      <c r="Z246" s="33"/>
      <c r="AA246" s="33"/>
      <c r="AB246" s="33"/>
      <c r="AC246" s="33"/>
      <c r="AD246" s="33"/>
      <c r="AE246" s="33"/>
      <c r="AR246" s="218" t="s">
        <v>144</v>
      </c>
      <c r="AT246" s="218" t="s">
        <v>139</v>
      </c>
      <c r="AU246" s="218" t="s">
        <v>159</v>
      </c>
      <c r="AY246" s="16" t="s">
        <v>137</v>
      </c>
      <c r="BE246" s="219">
        <f>IF(N246="základní",J246,0)</f>
        <v>0</v>
      </c>
      <c r="BF246" s="219">
        <f>IF(N246="snížená",J246,0)</f>
        <v>0</v>
      </c>
      <c r="BG246" s="219">
        <f>IF(N246="zákl. přenesená",J246,0)</f>
        <v>0</v>
      </c>
      <c r="BH246" s="219">
        <f>IF(N246="sníž. přenesená",J246,0)</f>
        <v>0</v>
      </c>
      <c r="BI246" s="219">
        <f>IF(N246="nulová",J246,0)</f>
        <v>0</v>
      </c>
      <c r="BJ246" s="16" t="s">
        <v>85</v>
      </c>
      <c r="BK246" s="219">
        <f>ROUND(I246*H246,2)</f>
        <v>0</v>
      </c>
      <c r="BL246" s="16" t="s">
        <v>144</v>
      </c>
      <c r="BM246" s="218" t="s">
        <v>564</v>
      </c>
    </row>
    <row r="247" spans="1:65" s="2" customFormat="1" ht="29.25">
      <c r="A247" s="33"/>
      <c r="B247" s="34"/>
      <c r="C247" s="35"/>
      <c r="D247" s="220" t="s">
        <v>146</v>
      </c>
      <c r="E247" s="35"/>
      <c r="F247" s="221" t="s">
        <v>411</v>
      </c>
      <c r="G247" s="35"/>
      <c r="H247" s="35"/>
      <c r="I247" s="121"/>
      <c r="J247" s="35"/>
      <c r="K247" s="35"/>
      <c r="L247" s="38"/>
      <c r="M247" s="222"/>
      <c r="N247" s="223"/>
      <c r="O247" s="70"/>
      <c r="P247" s="70"/>
      <c r="Q247" s="70"/>
      <c r="R247" s="70"/>
      <c r="S247" s="70"/>
      <c r="T247" s="71"/>
      <c r="U247" s="33"/>
      <c r="V247" s="33"/>
      <c r="W247" s="33"/>
      <c r="X247" s="33"/>
      <c r="Y247" s="33"/>
      <c r="Z247" s="33"/>
      <c r="AA247" s="33"/>
      <c r="AB247" s="33"/>
      <c r="AC247" s="33"/>
      <c r="AD247" s="33"/>
      <c r="AE247" s="33"/>
      <c r="AT247" s="16" t="s">
        <v>146</v>
      </c>
      <c r="AU247" s="16" t="s">
        <v>159</v>
      </c>
    </row>
    <row r="248" spans="1:65" s="2" customFormat="1" ht="156">
      <c r="A248" s="33"/>
      <c r="B248" s="34"/>
      <c r="C248" s="35"/>
      <c r="D248" s="220" t="s">
        <v>148</v>
      </c>
      <c r="E248" s="35"/>
      <c r="F248" s="224" t="s">
        <v>404</v>
      </c>
      <c r="G248" s="35"/>
      <c r="H248" s="35"/>
      <c r="I248" s="121"/>
      <c r="J248" s="35"/>
      <c r="K248" s="35"/>
      <c r="L248" s="38"/>
      <c r="M248" s="222"/>
      <c r="N248" s="223"/>
      <c r="O248" s="70"/>
      <c r="P248" s="70"/>
      <c r="Q248" s="70"/>
      <c r="R248" s="70"/>
      <c r="S248" s="70"/>
      <c r="T248" s="71"/>
      <c r="U248" s="33"/>
      <c r="V248" s="33"/>
      <c r="W248" s="33"/>
      <c r="X248" s="33"/>
      <c r="Y248" s="33"/>
      <c r="Z248" s="33"/>
      <c r="AA248" s="33"/>
      <c r="AB248" s="33"/>
      <c r="AC248" s="33"/>
      <c r="AD248" s="33"/>
      <c r="AE248" s="33"/>
      <c r="AT248" s="16" t="s">
        <v>148</v>
      </c>
      <c r="AU248" s="16" t="s">
        <v>159</v>
      </c>
    </row>
    <row r="249" spans="1:65" s="13" customFormat="1" ht="11.25">
      <c r="B249" s="225"/>
      <c r="C249" s="226"/>
      <c r="D249" s="220" t="s">
        <v>150</v>
      </c>
      <c r="E249" s="227" t="s">
        <v>1</v>
      </c>
      <c r="F249" s="228" t="s">
        <v>144</v>
      </c>
      <c r="G249" s="226"/>
      <c r="H249" s="229">
        <v>4</v>
      </c>
      <c r="I249" s="230"/>
      <c r="J249" s="226"/>
      <c r="K249" s="226"/>
      <c r="L249" s="231"/>
      <c r="M249" s="232"/>
      <c r="N249" s="233"/>
      <c r="O249" s="233"/>
      <c r="P249" s="233"/>
      <c r="Q249" s="233"/>
      <c r="R249" s="233"/>
      <c r="S249" s="233"/>
      <c r="T249" s="234"/>
      <c r="AT249" s="235" t="s">
        <v>150</v>
      </c>
      <c r="AU249" s="235" t="s">
        <v>159</v>
      </c>
      <c r="AV249" s="13" t="s">
        <v>87</v>
      </c>
      <c r="AW249" s="13" t="s">
        <v>34</v>
      </c>
      <c r="AX249" s="13" t="s">
        <v>85</v>
      </c>
      <c r="AY249" s="235" t="s">
        <v>137</v>
      </c>
    </row>
    <row r="250" spans="1:65" s="12" customFormat="1" ht="22.9" customHeight="1">
      <c r="B250" s="191"/>
      <c r="C250" s="192"/>
      <c r="D250" s="193" t="s">
        <v>77</v>
      </c>
      <c r="E250" s="205" t="s">
        <v>413</v>
      </c>
      <c r="F250" s="205" t="s">
        <v>414</v>
      </c>
      <c r="G250" s="192"/>
      <c r="H250" s="192"/>
      <c r="I250" s="195"/>
      <c r="J250" s="206">
        <f>BK250</f>
        <v>0</v>
      </c>
      <c r="K250" s="192"/>
      <c r="L250" s="197"/>
      <c r="M250" s="198"/>
      <c r="N250" s="199"/>
      <c r="O250" s="199"/>
      <c r="P250" s="200">
        <f>SUM(P251:P289)</f>
        <v>0</v>
      </c>
      <c r="Q250" s="199"/>
      <c r="R250" s="200">
        <f>SUM(R251:R289)</f>
        <v>0</v>
      </c>
      <c r="S250" s="199"/>
      <c r="T250" s="201">
        <f>SUM(T251:T289)</f>
        <v>0</v>
      </c>
      <c r="AR250" s="202" t="s">
        <v>85</v>
      </c>
      <c r="AT250" s="203" t="s">
        <v>77</v>
      </c>
      <c r="AU250" s="203" t="s">
        <v>85</v>
      </c>
      <c r="AY250" s="202" t="s">
        <v>137</v>
      </c>
      <c r="BK250" s="204">
        <f>SUM(BK251:BK289)</f>
        <v>0</v>
      </c>
    </row>
    <row r="251" spans="1:65" s="2" customFormat="1" ht="16.5" customHeight="1">
      <c r="A251" s="33"/>
      <c r="B251" s="34"/>
      <c r="C251" s="207" t="s">
        <v>335</v>
      </c>
      <c r="D251" s="207" t="s">
        <v>139</v>
      </c>
      <c r="E251" s="208" t="s">
        <v>416</v>
      </c>
      <c r="F251" s="209" t="s">
        <v>417</v>
      </c>
      <c r="G251" s="210" t="s">
        <v>418</v>
      </c>
      <c r="H251" s="211">
        <v>53.07</v>
      </c>
      <c r="I251" s="212"/>
      <c r="J251" s="213">
        <f>ROUND(I251*H251,2)</f>
        <v>0</v>
      </c>
      <c r="K251" s="209" t="s">
        <v>143</v>
      </c>
      <c r="L251" s="38"/>
      <c r="M251" s="214" t="s">
        <v>1</v>
      </c>
      <c r="N251" s="215" t="s">
        <v>43</v>
      </c>
      <c r="O251" s="70"/>
      <c r="P251" s="216">
        <f>O251*H251</f>
        <v>0</v>
      </c>
      <c r="Q251" s="216">
        <v>0</v>
      </c>
      <c r="R251" s="216">
        <f>Q251*H251</f>
        <v>0</v>
      </c>
      <c r="S251" s="216">
        <v>0</v>
      </c>
      <c r="T251" s="217">
        <f>S251*H251</f>
        <v>0</v>
      </c>
      <c r="U251" s="33"/>
      <c r="V251" s="33"/>
      <c r="W251" s="33"/>
      <c r="X251" s="33"/>
      <c r="Y251" s="33"/>
      <c r="Z251" s="33"/>
      <c r="AA251" s="33"/>
      <c r="AB251" s="33"/>
      <c r="AC251" s="33"/>
      <c r="AD251" s="33"/>
      <c r="AE251" s="33"/>
      <c r="AR251" s="218" t="s">
        <v>144</v>
      </c>
      <c r="AT251" s="218" t="s">
        <v>139</v>
      </c>
      <c r="AU251" s="218" t="s">
        <v>87</v>
      </c>
      <c r="AY251" s="16" t="s">
        <v>137</v>
      </c>
      <c r="BE251" s="219">
        <f>IF(N251="základní",J251,0)</f>
        <v>0</v>
      </c>
      <c r="BF251" s="219">
        <f>IF(N251="snížená",J251,0)</f>
        <v>0</v>
      </c>
      <c r="BG251" s="219">
        <f>IF(N251="zákl. přenesená",J251,0)</f>
        <v>0</v>
      </c>
      <c r="BH251" s="219">
        <f>IF(N251="sníž. přenesená",J251,0)</f>
        <v>0</v>
      </c>
      <c r="BI251" s="219">
        <f>IF(N251="nulová",J251,0)</f>
        <v>0</v>
      </c>
      <c r="BJ251" s="16" t="s">
        <v>85</v>
      </c>
      <c r="BK251" s="219">
        <f>ROUND(I251*H251,2)</f>
        <v>0</v>
      </c>
      <c r="BL251" s="16" t="s">
        <v>144</v>
      </c>
      <c r="BM251" s="218" t="s">
        <v>565</v>
      </c>
    </row>
    <row r="252" spans="1:65" s="2" customFormat="1" ht="19.5">
      <c r="A252" s="33"/>
      <c r="B252" s="34"/>
      <c r="C252" s="35"/>
      <c r="D252" s="220" t="s">
        <v>146</v>
      </c>
      <c r="E252" s="35"/>
      <c r="F252" s="221" t="s">
        <v>420</v>
      </c>
      <c r="G252" s="35"/>
      <c r="H252" s="35"/>
      <c r="I252" s="121"/>
      <c r="J252" s="35"/>
      <c r="K252" s="35"/>
      <c r="L252" s="38"/>
      <c r="M252" s="222"/>
      <c r="N252" s="223"/>
      <c r="O252" s="70"/>
      <c r="P252" s="70"/>
      <c r="Q252" s="70"/>
      <c r="R252" s="70"/>
      <c r="S252" s="70"/>
      <c r="T252" s="71"/>
      <c r="U252" s="33"/>
      <c r="V252" s="33"/>
      <c r="W252" s="33"/>
      <c r="X252" s="33"/>
      <c r="Y252" s="33"/>
      <c r="Z252" s="33"/>
      <c r="AA252" s="33"/>
      <c r="AB252" s="33"/>
      <c r="AC252" s="33"/>
      <c r="AD252" s="33"/>
      <c r="AE252" s="33"/>
      <c r="AT252" s="16" t="s">
        <v>146</v>
      </c>
      <c r="AU252" s="16" t="s">
        <v>87</v>
      </c>
    </row>
    <row r="253" spans="1:65" s="2" customFormat="1" ht="97.5">
      <c r="A253" s="33"/>
      <c r="B253" s="34"/>
      <c r="C253" s="35"/>
      <c r="D253" s="220" t="s">
        <v>148</v>
      </c>
      <c r="E253" s="35"/>
      <c r="F253" s="224" t="s">
        <v>421</v>
      </c>
      <c r="G253" s="35"/>
      <c r="H253" s="35"/>
      <c r="I253" s="121"/>
      <c r="J253" s="35"/>
      <c r="K253" s="35"/>
      <c r="L253" s="38"/>
      <c r="M253" s="222"/>
      <c r="N253" s="223"/>
      <c r="O253" s="70"/>
      <c r="P253" s="70"/>
      <c r="Q253" s="70"/>
      <c r="R253" s="70"/>
      <c r="S253" s="70"/>
      <c r="T253" s="71"/>
      <c r="U253" s="33"/>
      <c r="V253" s="33"/>
      <c r="W253" s="33"/>
      <c r="X253" s="33"/>
      <c r="Y253" s="33"/>
      <c r="Z253" s="33"/>
      <c r="AA253" s="33"/>
      <c r="AB253" s="33"/>
      <c r="AC253" s="33"/>
      <c r="AD253" s="33"/>
      <c r="AE253" s="33"/>
      <c r="AT253" s="16" t="s">
        <v>148</v>
      </c>
      <c r="AU253" s="16" t="s">
        <v>87</v>
      </c>
    </row>
    <row r="254" spans="1:65" s="13" customFormat="1" ht="11.25">
      <c r="B254" s="225"/>
      <c r="C254" s="226"/>
      <c r="D254" s="220" t="s">
        <v>150</v>
      </c>
      <c r="E254" s="227" t="s">
        <v>1</v>
      </c>
      <c r="F254" s="228" t="s">
        <v>566</v>
      </c>
      <c r="G254" s="226"/>
      <c r="H254" s="229">
        <v>53.07</v>
      </c>
      <c r="I254" s="230"/>
      <c r="J254" s="226"/>
      <c r="K254" s="226"/>
      <c r="L254" s="231"/>
      <c r="M254" s="232"/>
      <c r="N254" s="233"/>
      <c r="O254" s="233"/>
      <c r="P254" s="233"/>
      <c r="Q254" s="233"/>
      <c r="R254" s="233"/>
      <c r="S254" s="233"/>
      <c r="T254" s="234"/>
      <c r="AT254" s="235" t="s">
        <v>150</v>
      </c>
      <c r="AU254" s="235" t="s">
        <v>87</v>
      </c>
      <c r="AV254" s="13" t="s">
        <v>87</v>
      </c>
      <c r="AW254" s="13" t="s">
        <v>34</v>
      </c>
      <c r="AX254" s="13" t="s">
        <v>85</v>
      </c>
      <c r="AY254" s="235" t="s">
        <v>137</v>
      </c>
    </row>
    <row r="255" spans="1:65" s="2" customFormat="1" ht="24" customHeight="1">
      <c r="A255" s="33"/>
      <c r="B255" s="34"/>
      <c r="C255" s="207" t="s">
        <v>342</v>
      </c>
      <c r="D255" s="207" t="s">
        <v>139</v>
      </c>
      <c r="E255" s="208" t="s">
        <v>424</v>
      </c>
      <c r="F255" s="209" t="s">
        <v>425</v>
      </c>
      <c r="G255" s="210" t="s">
        <v>418</v>
      </c>
      <c r="H255" s="211">
        <v>477.63</v>
      </c>
      <c r="I255" s="212"/>
      <c r="J255" s="213">
        <f>ROUND(I255*H255,2)</f>
        <v>0</v>
      </c>
      <c r="K255" s="209" t="s">
        <v>143</v>
      </c>
      <c r="L255" s="38"/>
      <c r="M255" s="214" t="s">
        <v>1</v>
      </c>
      <c r="N255" s="215" t="s">
        <v>43</v>
      </c>
      <c r="O255" s="70"/>
      <c r="P255" s="216">
        <f>O255*H255</f>
        <v>0</v>
      </c>
      <c r="Q255" s="216">
        <v>0</v>
      </c>
      <c r="R255" s="216">
        <f>Q255*H255</f>
        <v>0</v>
      </c>
      <c r="S255" s="216">
        <v>0</v>
      </c>
      <c r="T255" s="217">
        <f>S255*H255</f>
        <v>0</v>
      </c>
      <c r="U255" s="33"/>
      <c r="V255" s="33"/>
      <c r="W255" s="33"/>
      <c r="X255" s="33"/>
      <c r="Y255" s="33"/>
      <c r="Z255" s="33"/>
      <c r="AA255" s="33"/>
      <c r="AB255" s="33"/>
      <c r="AC255" s="33"/>
      <c r="AD255" s="33"/>
      <c r="AE255" s="33"/>
      <c r="AR255" s="218" t="s">
        <v>144</v>
      </c>
      <c r="AT255" s="218" t="s">
        <v>139</v>
      </c>
      <c r="AU255" s="218" t="s">
        <v>87</v>
      </c>
      <c r="AY255" s="16" t="s">
        <v>137</v>
      </c>
      <c r="BE255" s="219">
        <f>IF(N255="základní",J255,0)</f>
        <v>0</v>
      </c>
      <c r="BF255" s="219">
        <f>IF(N255="snížená",J255,0)</f>
        <v>0</v>
      </c>
      <c r="BG255" s="219">
        <f>IF(N255="zákl. přenesená",J255,0)</f>
        <v>0</v>
      </c>
      <c r="BH255" s="219">
        <f>IF(N255="sníž. přenesená",J255,0)</f>
        <v>0</v>
      </c>
      <c r="BI255" s="219">
        <f>IF(N255="nulová",J255,0)</f>
        <v>0</v>
      </c>
      <c r="BJ255" s="16" t="s">
        <v>85</v>
      </c>
      <c r="BK255" s="219">
        <f>ROUND(I255*H255,2)</f>
        <v>0</v>
      </c>
      <c r="BL255" s="16" t="s">
        <v>144</v>
      </c>
      <c r="BM255" s="218" t="s">
        <v>567</v>
      </c>
    </row>
    <row r="256" spans="1:65" s="2" customFormat="1" ht="29.25">
      <c r="A256" s="33"/>
      <c r="B256" s="34"/>
      <c r="C256" s="35"/>
      <c r="D256" s="220" t="s">
        <v>146</v>
      </c>
      <c r="E256" s="35"/>
      <c r="F256" s="221" t="s">
        <v>427</v>
      </c>
      <c r="G256" s="35"/>
      <c r="H256" s="35"/>
      <c r="I256" s="121"/>
      <c r="J256" s="35"/>
      <c r="K256" s="35"/>
      <c r="L256" s="38"/>
      <c r="M256" s="222"/>
      <c r="N256" s="223"/>
      <c r="O256" s="70"/>
      <c r="P256" s="70"/>
      <c r="Q256" s="70"/>
      <c r="R256" s="70"/>
      <c r="S256" s="70"/>
      <c r="T256" s="71"/>
      <c r="U256" s="33"/>
      <c r="V256" s="33"/>
      <c r="W256" s="33"/>
      <c r="X256" s="33"/>
      <c r="Y256" s="33"/>
      <c r="Z256" s="33"/>
      <c r="AA256" s="33"/>
      <c r="AB256" s="33"/>
      <c r="AC256" s="33"/>
      <c r="AD256" s="33"/>
      <c r="AE256" s="33"/>
      <c r="AT256" s="16" t="s">
        <v>146</v>
      </c>
      <c r="AU256" s="16" t="s">
        <v>87</v>
      </c>
    </row>
    <row r="257" spans="1:65" s="2" customFormat="1" ht="97.5">
      <c r="A257" s="33"/>
      <c r="B257" s="34"/>
      <c r="C257" s="35"/>
      <c r="D257" s="220" t="s">
        <v>148</v>
      </c>
      <c r="E257" s="35"/>
      <c r="F257" s="224" t="s">
        <v>421</v>
      </c>
      <c r="G257" s="35"/>
      <c r="H257" s="35"/>
      <c r="I257" s="121"/>
      <c r="J257" s="35"/>
      <c r="K257" s="35"/>
      <c r="L257" s="38"/>
      <c r="M257" s="222"/>
      <c r="N257" s="223"/>
      <c r="O257" s="70"/>
      <c r="P257" s="70"/>
      <c r="Q257" s="70"/>
      <c r="R257" s="70"/>
      <c r="S257" s="70"/>
      <c r="T257" s="71"/>
      <c r="U257" s="33"/>
      <c r="V257" s="33"/>
      <c r="W257" s="33"/>
      <c r="X257" s="33"/>
      <c r="Y257" s="33"/>
      <c r="Z257" s="33"/>
      <c r="AA257" s="33"/>
      <c r="AB257" s="33"/>
      <c r="AC257" s="33"/>
      <c r="AD257" s="33"/>
      <c r="AE257" s="33"/>
      <c r="AT257" s="16" t="s">
        <v>148</v>
      </c>
      <c r="AU257" s="16" t="s">
        <v>87</v>
      </c>
    </row>
    <row r="258" spans="1:65" s="13" customFormat="1" ht="11.25">
      <c r="B258" s="225"/>
      <c r="C258" s="226"/>
      <c r="D258" s="220" t="s">
        <v>150</v>
      </c>
      <c r="E258" s="227" t="s">
        <v>1</v>
      </c>
      <c r="F258" s="228" t="s">
        <v>568</v>
      </c>
      <c r="G258" s="226"/>
      <c r="H258" s="229">
        <v>477.63</v>
      </c>
      <c r="I258" s="230"/>
      <c r="J258" s="226"/>
      <c r="K258" s="226"/>
      <c r="L258" s="231"/>
      <c r="M258" s="232"/>
      <c r="N258" s="233"/>
      <c r="O258" s="233"/>
      <c r="P258" s="233"/>
      <c r="Q258" s="233"/>
      <c r="R258" s="233"/>
      <c r="S258" s="233"/>
      <c r="T258" s="234"/>
      <c r="AT258" s="235" t="s">
        <v>150</v>
      </c>
      <c r="AU258" s="235" t="s">
        <v>87</v>
      </c>
      <c r="AV258" s="13" t="s">
        <v>87</v>
      </c>
      <c r="AW258" s="13" t="s">
        <v>34</v>
      </c>
      <c r="AX258" s="13" t="s">
        <v>85</v>
      </c>
      <c r="AY258" s="235" t="s">
        <v>137</v>
      </c>
    </row>
    <row r="259" spans="1:65" s="2" customFormat="1" ht="16.5" customHeight="1">
      <c r="A259" s="33"/>
      <c r="B259" s="34"/>
      <c r="C259" s="207" t="s">
        <v>347</v>
      </c>
      <c r="D259" s="207" t="s">
        <v>139</v>
      </c>
      <c r="E259" s="208" t="s">
        <v>430</v>
      </c>
      <c r="F259" s="209" t="s">
        <v>431</v>
      </c>
      <c r="G259" s="210" t="s">
        <v>418</v>
      </c>
      <c r="H259" s="211">
        <v>44.045000000000002</v>
      </c>
      <c r="I259" s="212"/>
      <c r="J259" s="213">
        <f>ROUND(I259*H259,2)</f>
        <v>0</v>
      </c>
      <c r="K259" s="209" t="s">
        <v>143</v>
      </c>
      <c r="L259" s="38"/>
      <c r="M259" s="214" t="s">
        <v>1</v>
      </c>
      <c r="N259" s="215" t="s">
        <v>43</v>
      </c>
      <c r="O259" s="70"/>
      <c r="P259" s="216">
        <f>O259*H259</f>
        <v>0</v>
      </c>
      <c r="Q259" s="216">
        <v>0</v>
      </c>
      <c r="R259" s="216">
        <f>Q259*H259</f>
        <v>0</v>
      </c>
      <c r="S259" s="216">
        <v>0</v>
      </c>
      <c r="T259" s="217">
        <f>S259*H259</f>
        <v>0</v>
      </c>
      <c r="U259" s="33"/>
      <c r="V259" s="33"/>
      <c r="W259" s="33"/>
      <c r="X259" s="33"/>
      <c r="Y259" s="33"/>
      <c r="Z259" s="33"/>
      <c r="AA259" s="33"/>
      <c r="AB259" s="33"/>
      <c r="AC259" s="33"/>
      <c r="AD259" s="33"/>
      <c r="AE259" s="33"/>
      <c r="AR259" s="218" t="s">
        <v>144</v>
      </c>
      <c r="AT259" s="218" t="s">
        <v>139</v>
      </c>
      <c r="AU259" s="218" t="s">
        <v>87</v>
      </c>
      <c r="AY259" s="16" t="s">
        <v>137</v>
      </c>
      <c r="BE259" s="219">
        <f>IF(N259="základní",J259,0)</f>
        <v>0</v>
      </c>
      <c r="BF259" s="219">
        <f>IF(N259="snížená",J259,0)</f>
        <v>0</v>
      </c>
      <c r="BG259" s="219">
        <f>IF(N259="zákl. přenesená",J259,0)</f>
        <v>0</v>
      </c>
      <c r="BH259" s="219">
        <f>IF(N259="sníž. přenesená",J259,0)</f>
        <v>0</v>
      </c>
      <c r="BI259" s="219">
        <f>IF(N259="nulová",J259,0)</f>
        <v>0</v>
      </c>
      <c r="BJ259" s="16" t="s">
        <v>85</v>
      </c>
      <c r="BK259" s="219">
        <f>ROUND(I259*H259,2)</f>
        <v>0</v>
      </c>
      <c r="BL259" s="16" t="s">
        <v>144</v>
      </c>
      <c r="BM259" s="218" t="s">
        <v>569</v>
      </c>
    </row>
    <row r="260" spans="1:65" s="2" customFormat="1" ht="19.5">
      <c r="A260" s="33"/>
      <c r="B260" s="34"/>
      <c r="C260" s="35"/>
      <c r="D260" s="220" t="s">
        <v>146</v>
      </c>
      <c r="E260" s="35"/>
      <c r="F260" s="221" t="s">
        <v>433</v>
      </c>
      <c r="G260" s="35"/>
      <c r="H260" s="35"/>
      <c r="I260" s="121"/>
      <c r="J260" s="35"/>
      <c r="K260" s="35"/>
      <c r="L260" s="38"/>
      <c r="M260" s="222"/>
      <c r="N260" s="223"/>
      <c r="O260" s="70"/>
      <c r="P260" s="70"/>
      <c r="Q260" s="70"/>
      <c r="R260" s="70"/>
      <c r="S260" s="70"/>
      <c r="T260" s="71"/>
      <c r="U260" s="33"/>
      <c r="V260" s="33"/>
      <c r="W260" s="33"/>
      <c r="X260" s="33"/>
      <c r="Y260" s="33"/>
      <c r="Z260" s="33"/>
      <c r="AA260" s="33"/>
      <c r="AB260" s="33"/>
      <c r="AC260" s="33"/>
      <c r="AD260" s="33"/>
      <c r="AE260" s="33"/>
      <c r="AT260" s="16" t="s">
        <v>146</v>
      </c>
      <c r="AU260" s="16" t="s">
        <v>87</v>
      </c>
    </row>
    <row r="261" spans="1:65" s="2" customFormat="1" ht="97.5">
      <c r="A261" s="33"/>
      <c r="B261" s="34"/>
      <c r="C261" s="35"/>
      <c r="D261" s="220" t="s">
        <v>148</v>
      </c>
      <c r="E261" s="35"/>
      <c r="F261" s="224" t="s">
        <v>421</v>
      </c>
      <c r="G261" s="35"/>
      <c r="H261" s="35"/>
      <c r="I261" s="121"/>
      <c r="J261" s="35"/>
      <c r="K261" s="35"/>
      <c r="L261" s="38"/>
      <c r="M261" s="222"/>
      <c r="N261" s="223"/>
      <c r="O261" s="70"/>
      <c r="P261" s="70"/>
      <c r="Q261" s="70"/>
      <c r="R261" s="70"/>
      <c r="S261" s="70"/>
      <c r="T261" s="71"/>
      <c r="U261" s="33"/>
      <c r="V261" s="33"/>
      <c r="W261" s="33"/>
      <c r="X261" s="33"/>
      <c r="Y261" s="33"/>
      <c r="Z261" s="33"/>
      <c r="AA261" s="33"/>
      <c r="AB261" s="33"/>
      <c r="AC261" s="33"/>
      <c r="AD261" s="33"/>
      <c r="AE261" s="33"/>
      <c r="AT261" s="16" t="s">
        <v>148</v>
      </c>
      <c r="AU261" s="16" t="s">
        <v>87</v>
      </c>
    </row>
    <row r="262" spans="1:65" s="13" customFormat="1" ht="11.25">
      <c r="B262" s="225"/>
      <c r="C262" s="226"/>
      <c r="D262" s="220" t="s">
        <v>150</v>
      </c>
      <c r="E262" s="227" t="s">
        <v>1</v>
      </c>
      <c r="F262" s="228" t="s">
        <v>570</v>
      </c>
      <c r="G262" s="226"/>
      <c r="H262" s="229">
        <v>38.5</v>
      </c>
      <c r="I262" s="230"/>
      <c r="J262" s="226"/>
      <c r="K262" s="226"/>
      <c r="L262" s="231"/>
      <c r="M262" s="232"/>
      <c r="N262" s="233"/>
      <c r="O262" s="233"/>
      <c r="P262" s="233"/>
      <c r="Q262" s="233"/>
      <c r="R262" s="233"/>
      <c r="S262" s="233"/>
      <c r="T262" s="234"/>
      <c r="AT262" s="235" t="s">
        <v>150</v>
      </c>
      <c r="AU262" s="235" t="s">
        <v>87</v>
      </c>
      <c r="AV262" s="13" t="s">
        <v>87</v>
      </c>
      <c r="AW262" s="13" t="s">
        <v>34</v>
      </c>
      <c r="AX262" s="13" t="s">
        <v>78</v>
      </c>
      <c r="AY262" s="235" t="s">
        <v>137</v>
      </c>
    </row>
    <row r="263" spans="1:65" s="13" customFormat="1" ht="11.25">
      <c r="B263" s="225"/>
      <c r="C263" s="226"/>
      <c r="D263" s="220" t="s">
        <v>150</v>
      </c>
      <c r="E263" s="227" t="s">
        <v>1</v>
      </c>
      <c r="F263" s="228" t="s">
        <v>571</v>
      </c>
      <c r="G263" s="226"/>
      <c r="H263" s="229">
        <v>2.08</v>
      </c>
      <c r="I263" s="230"/>
      <c r="J263" s="226"/>
      <c r="K263" s="226"/>
      <c r="L263" s="231"/>
      <c r="M263" s="232"/>
      <c r="N263" s="233"/>
      <c r="O263" s="233"/>
      <c r="P263" s="233"/>
      <c r="Q263" s="233"/>
      <c r="R263" s="233"/>
      <c r="S263" s="233"/>
      <c r="T263" s="234"/>
      <c r="AT263" s="235" t="s">
        <v>150</v>
      </c>
      <c r="AU263" s="235" t="s">
        <v>87</v>
      </c>
      <c r="AV263" s="13" t="s">
        <v>87</v>
      </c>
      <c r="AW263" s="13" t="s">
        <v>34</v>
      </c>
      <c r="AX263" s="13" t="s">
        <v>78</v>
      </c>
      <c r="AY263" s="235" t="s">
        <v>137</v>
      </c>
    </row>
    <row r="264" spans="1:65" s="13" customFormat="1" ht="11.25">
      <c r="B264" s="225"/>
      <c r="C264" s="226"/>
      <c r="D264" s="220" t="s">
        <v>150</v>
      </c>
      <c r="E264" s="227" t="s">
        <v>1</v>
      </c>
      <c r="F264" s="228" t="s">
        <v>572</v>
      </c>
      <c r="G264" s="226"/>
      <c r="H264" s="229">
        <v>3.4649999999999999</v>
      </c>
      <c r="I264" s="230"/>
      <c r="J264" s="226"/>
      <c r="K264" s="226"/>
      <c r="L264" s="231"/>
      <c r="M264" s="232"/>
      <c r="N264" s="233"/>
      <c r="O264" s="233"/>
      <c r="P264" s="233"/>
      <c r="Q264" s="233"/>
      <c r="R264" s="233"/>
      <c r="S264" s="233"/>
      <c r="T264" s="234"/>
      <c r="AT264" s="235" t="s">
        <v>150</v>
      </c>
      <c r="AU264" s="235" t="s">
        <v>87</v>
      </c>
      <c r="AV264" s="13" t="s">
        <v>87</v>
      </c>
      <c r="AW264" s="13" t="s">
        <v>34</v>
      </c>
      <c r="AX264" s="13" t="s">
        <v>78</v>
      </c>
      <c r="AY264" s="235" t="s">
        <v>137</v>
      </c>
    </row>
    <row r="265" spans="1:65" s="14" customFormat="1" ht="11.25">
      <c r="B265" s="246"/>
      <c r="C265" s="247"/>
      <c r="D265" s="220" t="s">
        <v>150</v>
      </c>
      <c r="E265" s="248" t="s">
        <v>1</v>
      </c>
      <c r="F265" s="249" t="s">
        <v>311</v>
      </c>
      <c r="G265" s="247"/>
      <c r="H265" s="250">
        <v>44.045000000000002</v>
      </c>
      <c r="I265" s="251"/>
      <c r="J265" s="247"/>
      <c r="K265" s="247"/>
      <c r="L265" s="252"/>
      <c r="M265" s="253"/>
      <c r="N265" s="254"/>
      <c r="O265" s="254"/>
      <c r="P265" s="254"/>
      <c r="Q265" s="254"/>
      <c r="R265" s="254"/>
      <c r="S265" s="254"/>
      <c r="T265" s="255"/>
      <c r="AT265" s="256" t="s">
        <v>150</v>
      </c>
      <c r="AU265" s="256" t="s">
        <v>87</v>
      </c>
      <c r="AV265" s="14" t="s">
        <v>144</v>
      </c>
      <c r="AW265" s="14" t="s">
        <v>34</v>
      </c>
      <c r="AX265" s="14" t="s">
        <v>85</v>
      </c>
      <c r="AY265" s="256" t="s">
        <v>137</v>
      </c>
    </row>
    <row r="266" spans="1:65" s="2" customFormat="1" ht="24" customHeight="1">
      <c r="A266" s="33"/>
      <c r="B266" s="34"/>
      <c r="C266" s="207" t="s">
        <v>354</v>
      </c>
      <c r="D266" s="207" t="s">
        <v>139</v>
      </c>
      <c r="E266" s="208" t="s">
        <v>438</v>
      </c>
      <c r="F266" s="209" t="s">
        <v>439</v>
      </c>
      <c r="G266" s="210" t="s">
        <v>418</v>
      </c>
      <c r="H266" s="211">
        <v>396.40499999999997</v>
      </c>
      <c r="I266" s="212"/>
      <c r="J266" s="213">
        <f>ROUND(I266*H266,2)</f>
        <v>0</v>
      </c>
      <c r="K266" s="209" t="s">
        <v>143</v>
      </c>
      <c r="L266" s="38"/>
      <c r="M266" s="214" t="s">
        <v>1</v>
      </c>
      <c r="N266" s="215" t="s">
        <v>43</v>
      </c>
      <c r="O266" s="70"/>
      <c r="P266" s="216">
        <f>O266*H266</f>
        <v>0</v>
      </c>
      <c r="Q266" s="216">
        <v>0</v>
      </c>
      <c r="R266" s="216">
        <f>Q266*H266</f>
        <v>0</v>
      </c>
      <c r="S266" s="216">
        <v>0</v>
      </c>
      <c r="T266" s="217">
        <f>S266*H266</f>
        <v>0</v>
      </c>
      <c r="U266" s="33"/>
      <c r="V266" s="33"/>
      <c r="W266" s="33"/>
      <c r="X266" s="33"/>
      <c r="Y266" s="33"/>
      <c r="Z266" s="33"/>
      <c r="AA266" s="33"/>
      <c r="AB266" s="33"/>
      <c r="AC266" s="33"/>
      <c r="AD266" s="33"/>
      <c r="AE266" s="33"/>
      <c r="AR266" s="218" t="s">
        <v>144</v>
      </c>
      <c r="AT266" s="218" t="s">
        <v>139</v>
      </c>
      <c r="AU266" s="218" t="s">
        <v>87</v>
      </c>
      <c r="AY266" s="16" t="s">
        <v>137</v>
      </c>
      <c r="BE266" s="219">
        <f>IF(N266="základní",J266,0)</f>
        <v>0</v>
      </c>
      <c r="BF266" s="219">
        <f>IF(N266="snížená",J266,0)</f>
        <v>0</v>
      </c>
      <c r="BG266" s="219">
        <f>IF(N266="zákl. přenesená",J266,0)</f>
        <v>0</v>
      </c>
      <c r="BH266" s="219">
        <f>IF(N266="sníž. přenesená",J266,0)</f>
        <v>0</v>
      </c>
      <c r="BI266" s="219">
        <f>IF(N266="nulová",J266,0)</f>
        <v>0</v>
      </c>
      <c r="BJ266" s="16" t="s">
        <v>85</v>
      </c>
      <c r="BK266" s="219">
        <f>ROUND(I266*H266,2)</f>
        <v>0</v>
      </c>
      <c r="BL266" s="16" t="s">
        <v>144</v>
      </c>
      <c r="BM266" s="218" t="s">
        <v>573</v>
      </c>
    </row>
    <row r="267" spans="1:65" s="2" customFormat="1" ht="29.25">
      <c r="A267" s="33"/>
      <c r="B267" s="34"/>
      <c r="C267" s="35"/>
      <c r="D267" s="220" t="s">
        <v>146</v>
      </c>
      <c r="E267" s="35"/>
      <c r="F267" s="221" t="s">
        <v>427</v>
      </c>
      <c r="G267" s="35"/>
      <c r="H267" s="35"/>
      <c r="I267" s="121"/>
      <c r="J267" s="35"/>
      <c r="K267" s="35"/>
      <c r="L267" s="38"/>
      <c r="M267" s="222"/>
      <c r="N267" s="223"/>
      <c r="O267" s="70"/>
      <c r="P267" s="70"/>
      <c r="Q267" s="70"/>
      <c r="R267" s="70"/>
      <c r="S267" s="70"/>
      <c r="T267" s="71"/>
      <c r="U267" s="33"/>
      <c r="V267" s="33"/>
      <c r="W267" s="33"/>
      <c r="X267" s="33"/>
      <c r="Y267" s="33"/>
      <c r="Z267" s="33"/>
      <c r="AA267" s="33"/>
      <c r="AB267" s="33"/>
      <c r="AC267" s="33"/>
      <c r="AD267" s="33"/>
      <c r="AE267" s="33"/>
      <c r="AT267" s="16" t="s">
        <v>146</v>
      </c>
      <c r="AU267" s="16" t="s">
        <v>87</v>
      </c>
    </row>
    <row r="268" spans="1:65" s="2" customFormat="1" ht="97.5">
      <c r="A268" s="33"/>
      <c r="B268" s="34"/>
      <c r="C268" s="35"/>
      <c r="D268" s="220" t="s">
        <v>148</v>
      </c>
      <c r="E268" s="35"/>
      <c r="F268" s="224" t="s">
        <v>421</v>
      </c>
      <c r="G268" s="35"/>
      <c r="H268" s="35"/>
      <c r="I268" s="121"/>
      <c r="J268" s="35"/>
      <c r="K268" s="35"/>
      <c r="L268" s="38"/>
      <c r="M268" s="222"/>
      <c r="N268" s="223"/>
      <c r="O268" s="70"/>
      <c r="P268" s="70"/>
      <c r="Q268" s="70"/>
      <c r="R268" s="70"/>
      <c r="S268" s="70"/>
      <c r="T268" s="71"/>
      <c r="U268" s="33"/>
      <c r="V268" s="33"/>
      <c r="W268" s="33"/>
      <c r="X268" s="33"/>
      <c r="Y268" s="33"/>
      <c r="Z268" s="33"/>
      <c r="AA268" s="33"/>
      <c r="AB268" s="33"/>
      <c r="AC268" s="33"/>
      <c r="AD268" s="33"/>
      <c r="AE268" s="33"/>
      <c r="AT268" s="16" t="s">
        <v>148</v>
      </c>
      <c r="AU268" s="16" t="s">
        <v>87</v>
      </c>
    </row>
    <row r="269" spans="1:65" s="13" customFormat="1" ht="11.25">
      <c r="B269" s="225"/>
      <c r="C269" s="226"/>
      <c r="D269" s="220" t="s">
        <v>150</v>
      </c>
      <c r="E269" s="227" t="s">
        <v>1</v>
      </c>
      <c r="F269" s="228" t="s">
        <v>574</v>
      </c>
      <c r="G269" s="226"/>
      <c r="H269" s="229">
        <v>346.5</v>
      </c>
      <c r="I269" s="230"/>
      <c r="J269" s="226"/>
      <c r="K269" s="226"/>
      <c r="L269" s="231"/>
      <c r="M269" s="232"/>
      <c r="N269" s="233"/>
      <c r="O269" s="233"/>
      <c r="P269" s="233"/>
      <c r="Q269" s="233"/>
      <c r="R269" s="233"/>
      <c r="S269" s="233"/>
      <c r="T269" s="234"/>
      <c r="AT269" s="235" t="s">
        <v>150</v>
      </c>
      <c r="AU269" s="235" t="s">
        <v>87</v>
      </c>
      <c r="AV269" s="13" t="s">
        <v>87</v>
      </c>
      <c r="AW269" s="13" t="s">
        <v>34</v>
      </c>
      <c r="AX269" s="13" t="s">
        <v>78</v>
      </c>
      <c r="AY269" s="235" t="s">
        <v>137</v>
      </c>
    </row>
    <row r="270" spans="1:65" s="13" customFormat="1" ht="11.25">
      <c r="B270" s="225"/>
      <c r="C270" s="226"/>
      <c r="D270" s="220" t="s">
        <v>150</v>
      </c>
      <c r="E270" s="227" t="s">
        <v>1</v>
      </c>
      <c r="F270" s="228" t="s">
        <v>575</v>
      </c>
      <c r="G270" s="226"/>
      <c r="H270" s="229">
        <v>18.72</v>
      </c>
      <c r="I270" s="230"/>
      <c r="J270" s="226"/>
      <c r="K270" s="226"/>
      <c r="L270" s="231"/>
      <c r="M270" s="232"/>
      <c r="N270" s="233"/>
      <c r="O270" s="233"/>
      <c r="P270" s="233"/>
      <c r="Q270" s="233"/>
      <c r="R270" s="233"/>
      <c r="S270" s="233"/>
      <c r="T270" s="234"/>
      <c r="AT270" s="235" t="s">
        <v>150</v>
      </c>
      <c r="AU270" s="235" t="s">
        <v>87</v>
      </c>
      <c r="AV270" s="13" t="s">
        <v>87</v>
      </c>
      <c r="AW270" s="13" t="s">
        <v>34</v>
      </c>
      <c r="AX270" s="13" t="s">
        <v>78</v>
      </c>
      <c r="AY270" s="235" t="s">
        <v>137</v>
      </c>
    </row>
    <row r="271" spans="1:65" s="13" customFormat="1" ht="11.25">
      <c r="B271" s="225"/>
      <c r="C271" s="226"/>
      <c r="D271" s="220" t="s">
        <v>150</v>
      </c>
      <c r="E271" s="227" t="s">
        <v>1</v>
      </c>
      <c r="F271" s="228" t="s">
        <v>576</v>
      </c>
      <c r="G271" s="226"/>
      <c r="H271" s="229">
        <v>31.184999999999999</v>
      </c>
      <c r="I271" s="230"/>
      <c r="J271" s="226"/>
      <c r="K271" s="226"/>
      <c r="L271" s="231"/>
      <c r="M271" s="232"/>
      <c r="N271" s="233"/>
      <c r="O271" s="233"/>
      <c r="P271" s="233"/>
      <c r="Q271" s="233"/>
      <c r="R271" s="233"/>
      <c r="S271" s="233"/>
      <c r="T271" s="234"/>
      <c r="AT271" s="235" t="s">
        <v>150</v>
      </c>
      <c r="AU271" s="235" t="s">
        <v>87</v>
      </c>
      <c r="AV271" s="13" t="s">
        <v>87</v>
      </c>
      <c r="AW271" s="13" t="s">
        <v>34</v>
      </c>
      <c r="AX271" s="13" t="s">
        <v>78</v>
      </c>
      <c r="AY271" s="235" t="s">
        <v>137</v>
      </c>
    </row>
    <row r="272" spans="1:65" s="14" customFormat="1" ht="11.25">
      <c r="B272" s="246"/>
      <c r="C272" s="247"/>
      <c r="D272" s="220" t="s">
        <v>150</v>
      </c>
      <c r="E272" s="248" t="s">
        <v>1</v>
      </c>
      <c r="F272" s="249" t="s">
        <v>311</v>
      </c>
      <c r="G272" s="247"/>
      <c r="H272" s="250">
        <v>396.40500000000003</v>
      </c>
      <c r="I272" s="251"/>
      <c r="J272" s="247"/>
      <c r="K272" s="247"/>
      <c r="L272" s="252"/>
      <c r="M272" s="253"/>
      <c r="N272" s="254"/>
      <c r="O272" s="254"/>
      <c r="P272" s="254"/>
      <c r="Q272" s="254"/>
      <c r="R272" s="254"/>
      <c r="S272" s="254"/>
      <c r="T272" s="255"/>
      <c r="AT272" s="256" t="s">
        <v>150</v>
      </c>
      <c r="AU272" s="256" t="s">
        <v>87</v>
      </c>
      <c r="AV272" s="14" t="s">
        <v>144</v>
      </c>
      <c r="AW272" s="14" t="s">
        <v>34</v>
      </c>
      <c r="AX272" s="14" t="s">
        <v>85</v>
      </c>
      <c r="AY272" s="256" t="s">
        <v>137</v>
      </c>
    </row>
    <row r="273" spans="1:65" s="2" customFormat="1" ht="24" customHeight="1">
      <c r="A273" s="33"/>
      <c r="B273" s="34"/>
      <c r="C273" s="207" t="s">
        <v>360</v>
      </c>
      <c r="D273" s="207" t="s">
        <v>139</v>
      </c>
      <c r="E273" s="208" t="s">
        <v>445</v>
      </c>
      <c r="F273" s="209" t="s">
        <v>446</v>
      </c>
      <c r="G273" s="210" t="s">
        <v>418</v>
      </c>
      <c r="H273" s="211">
        <v>2.08</v>
      </c>
      <c r="I273" s="212"/>
      <c r="J273" s="213">
        <f>ROUND(I273*H273,2)</f>
        <v>0</v>
      </c>
      <c r="K273" s="209" t="s">
        <v>143</v>
      </c>
      <c r="L273" s="38"/>
      <c r="M273" s="214" t="s">
        <v>1</v>
      </c>
      <c r="N273" s="215" t="s">
        <v>43</v>
      </c>
      <c r="O273" s="70"/>
      <c r="P273" s="216">
        <f>O273*H273</f>
        <v>0</v>
      </c>
      <c r="Q273" s="216">
        <v>0</v>
      </c>
      <c r="R273" s="216">
        <f>Q273*H273</f>
        <v>0</v>
      </c>
      <c r="S273" s="216">
        <v>0</v>
      </c>
      <c r="T273" s="217">
        <f>S273*H273</f>
        <v>0</v>
      </c>
      <c r="U273" s="33"/>
      <c r="V273" s="33"/>
      <c r="W273" s="33"/>
      <c r="X273" s="33"/>
      <c r="Y273" s="33"/>
      <c r="Z273" s="33"/>
      <c r="AA273" s="33"/>
      <c r="AB273" s="33"/>
      <c r="AC273" s="33"/>
      <c r="AD273" s="33"/>
      <c r="AE273" s="33"/>
      <c r="AR273" s="218" t="s">
        <v>144</v>
      </c>
      <c r="AT273" s="218" t="s">
        <v>139</v>
      </c>
      <c r="AU273" s="218" t="s">
        <v>87</v>
      </c>
      <c r="AY273" s="16" t="s">
        <v>137</v>
      </c>
      <c r="BE273" s="219">
        <f>IF(N273="základní",J273,0)</f>
        <v>0</v>
      </c>
      <c r="BF273" s="219">
        <f>IF(N273="snížená",J273,0)</f>
        <v>0</v>
      </c>
      <c r="BG273" s="219">
        <f>IF(N273="zákl. přenesená",J273,0)</f>
        <v>0</v>
      </c>
      <c r="BH273" s="219">
        <f>IF(N273="sníž. přenesená",J273,0)</f>
        <v>0</v>
      </c>
      <c r="BI273" s="219">
        <f>IF(N273="nulová",J273,0)</f>
        <v>0</v>
      </c>
      <c r="BJ273" s="16" t="s">
        <v>85</v>
      </c>
      <c r="BK273" s="219">
        <f>ROUND(I273*H273,2)</f>
        <v>0</v>
      </c>
      <c r="BL273" s="16" t="s">
        <v>144</v>
      </c>
      <c r="BM273" s="218" t="s">
        <v>577</v>
      </c>
    </row>
    <row r="274" spans="1:65" s="2" customFormat="1" ht="19.5">
      <c r="A274" s="33"/>
      <c r="B274" s="34"/>
      <c r="C274" s="35"/>
      <c r="D274" s="220" t="s">
        <v>146</v>
      </c>
      <c r="E274" s="35"/>
      <c r="F274" s="221" t="s">
        <v>448</v>
      </c>
      <c r="G274" s="35"/>
      <c r="H274" s="35"/>
      <c r="I274" s="121"/>
      <c r="J274" s="35"/>
      <c r="K274" s="35"/>
      <c r="L274" s="38"/>
      <c r="M274" s="222"/>
      <c r="N274" s="223"/>
      <c r="O274" s="70"/>
      <c r="P274" s="70"/>
      <c r="Q274" s="70"/>
      <c r="R274" s="70"/>
      <c r="S274" s="70"/>
      <c r="T274" s="71"/>
      <c r="U274" s="33"/>
      <c r="V274" s="33"/>
      <c r="W274" s="33"/>
      <c r="X274" s="33"/>
      <c r="Y274" s="33"/>
      <c r="Z274" s="33"/>
      <c r="AA274" s="33"/>
      <c r="AB274" s="33"/>
      <c r="AC274" s="33"/>
      <c r="AD274" s="33"/>
      <c r="AE274" s="33"/>
      <c r="AT274" s="16" t="s">
        <v>146</v>
      </c>
      <c r="AU274" s="16" t="s">
        <v>87</v>
      </c>
    </row>
    <row r="275" spans="1:65" s="2" customFormat="1" ht="78">
      <c r="A275" s="33"/>
      <c r="B275" s="34"/>
      <c r="C275" s="35"/>
      <c r="D275" s="220" t="s">
        <v>148</v>
      </c>
      <c r="E275" s="35"/>
      <c r="F275" s="224" t="s">
        <v>449</v>
      </c>
      <c r="G275" s="35"/>
      <c r="H275" s="35"/>
      <c r="I275" s="121"/>
      <c r="J275" s="35"/>
      <c r="K275" s="35"/>
      <c r="L275" s="38"/>
      <c r="M275" s="222"/>
      <c r="N275" s="223"/>
      <c r="O275" s="70"/>
      <c r="P275" s="70"/>
      <c r="Q275" s="70"/>
      <c r="R275" s="70"/>
      <c r="S275" s="70"/>
      <c r="T275" s="71"/>
      <c r="U275" s="33"/>
      <c r="V275" s="33"/>
      <c r="W275" s="33"/>
      <c r="X275" s="33"/>
      <c r="Y275" s="33"/>
      <c r="Z275" s="33"/>
      <c r="AA275" s="33"/>
      <c r="AB275" s="33"/>
      <c r="AC275" s="33"/>
      <c r="AD275" s="33"/>
      <c r="AE275" s="33"/>
      <c r="AT275" s="16" t="s">
        <v>148</v>
      </c>
      <c r="AU275" s="16" t="s">
        <v>87</v>
      </c>
    </row>
    <row r="276" spans="1:65" s="13" customFormat="1" ht="11.25">
      <c r="B276" s="225"/>
      <c r="C276" s="226"/>
      <c r="D276" s="220" t="s">
        <v>150</v>
      </c>
      <c r="E276" s="227" t="s">
        <v>1</v>
      </c>
      <c r="F276" s="228" t="s">
        <v>578</v>
      </c>
      <c r="G276" s="226"/>
      <c r="H276" s="229">
        <v>2.08</v>
      </c>
      <c r="I276" s="230"/>
      <c r="J276" s="226"/>
      <c r="K276" s="226"/>
      <c r="L276" s="231"/>
      <c r="M276" s="232"/>
      <c r="N276" s="233"/>
      <c r="O276" s="233"/>
      <c r="P276" s="233"/>
      <c r="Q276" s="233"/>
      <c r="R276" s="233"/>
      <c r="S276" s="233"/>
      <c r="T276" s="234"/>
      <c r="AT276" s="235" t="s">
        <v>150</v>
      </c>
      <c r="AU276" s="235" t="s">
        <v>87</v>
      </c>
      <c r="AV276" s="13" t="s">
        <v>87</v>
      </c>
      <c r="AW276" s="13" t="s">
        <v>34</v>
      </c>
      <c r="AX276" s="13" t="s">
        <v>85</v>
      </c>
      <c r="AY276" s="235" t="s">
        <v>137</v>
      </c>
    </row>
    <row r="277" spans="1:65" s="2" customFormat="1" ht="36" customHeight="1">
      <c r="A277" s="33"/>
      <c r="B277" s="34"/>
      <c r="C277" s="207" t="s">
        <v>365</v>
      </c>
      <c r="D277" s="207" t="s">
        <v>139</v>
      </c>
      <c r="E277" s="208" t="s">
        <v>579</v>
      </c>
      <c r="F277" s="209" t="s">
        <v>580</v>
      </c>
      <c r="G277" s="210" t="s">
        <v>418</v>
      </c>
      <c r="H277" s="211">
        <v>3.4649999999999999</v>
      </c>
      <c r="I277" s="212"/>
      <c r="J277" s="213">
        <f>ROUND(I277*H277,2)</f>
        <v>0</v>
      </c>
      <c r="K277" s="209" t="s">
        <v>143</v>
      </c>
      <c r="L277" s="38"/>
      <c r="M277" s="214" t="s">
        <v>1</v>
      </c>
      <c r="N277" s="215" t="s">
        <v>43</v>
      </c>
      <c r="O277" s="70"/>
      <c r="P277" s="216">
        <f>O277*H277</f>
        <v>0</v>
      </c>
      <c r="Q277" s="216">
        <v>0</v>
      </c>
      <c r="R277" s="216">
        <f>Q277*H277</f>
        <v>0</v>
      </c>
      <c r="S277" s="216">
        <v>0</v>
      </c>
      <c r="T277" s="217">
        <f>S277*H277</f>
        <v>0</v>
      </c>
      <c r="U277" s="33"/>
      <c r="V277" s="33"/>
      <c r="W277" s="33"/>
      <c r="X277" s="33"/>
      <c r="Y277" s="33"/>
      <c r="Z277" s="33"/>
      <c r="AA277" s="33"/>
      <c r="AB277" s="33"/>
      <c r="AC277" s="33"/>
      <c r="AD277" s="33"/>
      <c r="AE277" s="33"/>
      <c r="AR277" s="218" t="s">
        <v>144</v>
      </c>
      <c r="AT277" s="218" t="s">
        <v>139</v>
      </c>
      <c r="AU277" s="218" t="s">
        <v>87</v>
      </c>
      <c r="AY277" s="16" t="s">
        <v>137</v>
      </c>
      <c r="BE277" s="219">
        <f>IF(N277="základní",J277,0)</f>
        <v>0</v>
      </c>
      <c r="BF277" s="219">
        <f>IF(N277="snížená",J277,0)</f>
        <v>0</v>
      </c>
      <c r="BG277" s="219">
        <f>IF(N277="zákl. přenesená",J277,0)</f>
        <v>0</v>
      </c>
      <c r="BH277" s="219">
        <f>IF(N277="sníž. přenesená",J277,0)</f>
        <v>0</v>
      </c>
      <c r="BI277" s="219">
        <f>IF(N277="nulová",J277,0)</f>
        <v>0</v>
      </c>
      <c r="BJ277" s="16" t="s">
        <v>85</v>
      </c>
      <c r="BK277" s="219">
        <f>ROUND(I277*H277,2)</f>
        <v>0</v>
      </c>
      <c r="BL277" s="16" t="s">
        <v>144</v>
      </c>
      <c r="BM277" s="218" t="s">
        <v>581</v>
      </c>
    </row>
    <row r="278" spans="1:65" s="2" customFormat="1" ht="29.25">
      <c r="A278" s="33"/>
      <c r="B278" s="34"/>
      <c r="C278" s="35"/>
      <c r="D278" s="220" t="s">
        <v>146</v>
      </c>
      <c r="E278" s="35"/>
      <c r="F278" s="221" t="s">
        <v>582</v>
      </c>
      <c r="G278" s="35"/>
      <c r="H278" s="35"/>
      <c r="I278" s="121"/>
      <c r="J278" s="35"/>
      <c r="K278" s="35"/>
      <c r="L278" s="38"/>
      <c r="M278" s="222"/>
      <c r="N278" s="223"/>
      <c r="O278" s="70"/>
      <c r="P278" s="70"/>
      <c r="Q278" s="70"/>
      <c r="R278" s="70"/>
      <c r="S278" s="70"/>
      <c r="T278" s="71"/>
      <c r="U278" s="33"/>
      <c r="V278" s="33"/>
      <c r="W278" s="33"/>
      <c r="X278" s="33"/>
      <c r="Y278" s="33"/>
      <c r="Z278" s="33"/>
      <c r="AA278" s="33"/>
      <c r="AB278" s="33"/>
      <c r="AC278" s="33"/>
      <c r="AD278" s="33"/>
      <c r="AE278" s="33"/>
      <c r="AT278" s="16" t="s">
        <v>146</v>
      </c>
      <c r="AU278" s="16" t="s">
        <v>87</v>
      </c>
    </row>
    <row r="279" spans="1:65" s="2" customFormat="1" ht="78">
      <c r="A279" s="33"/>
      <c r="B279" s="34"/>
      <c r="C279" s="35"/>
      <c r="D279" s="220" t="s">
        <v>148</v>
      </c>
      <c r="E279" s="35"/>
      <c r="F279" s="224" t="s">
        <v>449</v>
      </c>
      <c r="G279" s="35"/>
      <c r="H279" s="35"/>
      <c r="I279" s="121"/>
      <c r="J279" s="35"/>
      <c r="K279" s="35"/>
      <c r="L279" s="38"/>
      <c r="M279" s="222"/>
      <c r="N279" s="223"/>
      <c r="O279" s="70"/>
      <c r="P279" s="70"/>
      <c r="Q279" s="70"/>
      <c r="R279" s="70"/>
      <c r="S279" s="70"/>
      <c r="T279" s="71"/>
      <c r="U279" s="33"/>
      <c r="V279" s="33"/>
      <c r="W279" s="33"/>
      <c r="X279" s="33"/>
      <c r="Y279" s="33"/>
      <c r="Z279" s="33"/>
      <c r="AA279" s="33"/>
      <c r="AB279" s="33"/>
      <c r="AC279" s="33"/>
      <c r="AD279" s="33"/>
      <c r="AE279" s="33"/>
      <c r="AT279" s="16" t="s">
        <v>148</v>
      </c>
      <c r="AU279" s="16" t="s">
        <v>87</v>
      </c>
    </row>
    <row r="280" spans="1:65" s="13" customFormat="1" ht="11.25">
      <c r="B280" s="225"/>
      <c r="C280" s="226"/>
      <c r="D280" s="220" t="s">
        <v>150</v>
      </c>
      <c r="E280" s="227" t="s">
        <v>1</v>
      </c>
      <c r="F280" s="228" t="s">
        <v>583</v>
      </c>
      <c r="G280" s="226"/>
      <c r="H280" s="229">
        <v>3.4649999999999999</v>
      </c>
      <c r="I280" s="230"/>
      <c r="J280" s="226"/>
      <c r="K280" s="226"/>
      <c r="L280" s="231"/>
      <c r="M280" s="232"/>
      <c r="N280" s="233"/>
      <c r="O280" s="233"/>
      <c r="P280" s="233"/>
      <c r="Q280" s="233"/>
      <c r="R280" s="233"/>
      <c r="S280" s="233"/>
      <c r="T280" s="234"/>
      <c r="AT280" s="235" t="s">
        <v>150</v>
      </c>
      <c r="AU280" s="235" t="s">
        <v>87</v>
      </c>
      <c r="AV280" s="13" t="s">
        <v>87</v>
      </c>
      <c r="AW280" s="13" t="s">
        <v>34</v>
      </c>
      <c r="AX280" s="13" t="s">
        <v>85</v>
      </c>
      <c r="AY280" s="235" t="s">
        <v>137</v>
      </c>
    </row>
    <row r="281" spans="1:65" s="2" customFormat="1" ht="24" customHeight="1">
      <c r="A281" s="33"/>
      <c r="B281" s="34"/>
      <c r="C281" s="207" t="s">
        <v>372</v>
      </c>
      <c r="D281" s="207" t="s">
        <v>139</v>
      </c>
      <c r="E281" s="208" t="s">
        <v>451</v>
      </c>
      <c r="F281" s="209" t="s">
        <v>452</v>
      </c>
      <c r="G281" s="210" t="s">
        <v>418</v>
      </c>
      <c r="H281" s="211">
        <v>38.5</v>
      </c>
      <c r="I281" s="212"/>
      <c r="J281" s="213">
        <f>ROUND(I281*H281,2)</f>
        <v>0</v>
      </c>
      <c r="K281" s="209" t="s">
        <v>143</v>
      </c>
      <c r="L281" s="38"/>
      <c r="M281" s="214" t="s">
        <v>1</v>
      </c>
      <c r="N281" s="215" t="s">
        <v>43</v>
      </c>
      <c r="O281" s="70"/>
      <c r="P281" s="216">
        <f>O281*H281</f>
        <v>0</v>
      </c>
      <c r="Q281" s="216">
        <v>0</v>
      </c>
      <c r="R281" s="216">
        <f>Q281*H281</f>
        <v>0</v>
      </c>
      <c r="S281" s="216">
        <v>0</v>
      </c>
      <c r="T281" s="217">
        <f>S281*H281</f>
        <v>0</v>
      </c>
      <c r="U281" s="33"/>
      <c r="V281" s="33"/>
      <c r="W281" s="33"/>
      <c r="X281" s="33"/>
      <c r="Y281" s="33"/>
      <c r="Z281" s="33"/>
      <c r="AA281" s="33"/>
      <c r="AB281" s="33"/>
      <c r="AC281" s="33"/>
      <c r="AD281" s="33"/>
      <c r="AE281" s="33"/>
      <c r="AR281" s="218" t="s">
        <v>144</v>
      </c>
      <c r="AT281" s="218" t="s">
        <v>139</v>
      </c>
      <c r="AU281" s="218" t="s">
        <v>87</v>
      </c>
      <c r="AY281" s="16" t="s">
        <v>137</v>
      </c>
      <c r="BE281" s="219">
        <f>IF(N281="základní",J281,0)</f>
        <v>0</v>
      </c>
      <c r="BF281" s="219">
        <f>IF(N281="snížená",J281,0)</f>
        <v>0</v>
      </c>
      <c r="BG281" s="219">
        <f>IF(N281="zákl. přenesená",J281,0)</f>
        <v>0</v>
      </c>
      <c r="BH281" s="219">
        <f>IF(N281="sníž. přenesená",J281,0)</f>
        <v>0</v>
      </c>
      <c r="BI281" s="219">
        <f>IF(N281="nulová",J281,0)</f>
        <v>0</v>
      </c>
      <c r="BJ281" s="16" t="s">
        <v>85</v>
      </c>
      <c r="BK281" s="219">
        <f>ROUND(I281*H281,2)</f>
        <v>0</v>
      </c>
      <c r="BL281" s="16" t="s">
        <v>144</v>
      </c>
      <c r="BM281" s="218" t="s">
        <v>584</v>
      </c>
    </row>
    <row r="282" spans="1:65" s="2" customFormat="1" ht="29.25">
      <c r="A282" s="33"/>
      <c r="B282" s="34"/>
      <c r="C282" s="35"/>
      <c r="D282" s="220" t="s">
        <v>146</v>
      </c>
      <c r="E282" s="35"/>
      <c r="F282" s="221" t="s">
        <v>454</v>
      </c>
      <c r="G282" s="35"/>
      <c r="H282" s="35"/>
      <c r="I282" s="121"/>
      <c r="J282" s="35"/>
      <c r="K282" s="35"/>
      <c r="L282" s="38"/>
      <c r="M282" s="222"/>
      <c r="N282" s="223"/>
      <c r="O282" s="70"/>
      <c r="P282" s="70"/>
      <c r="Q282" s="70"/>
      <c r="R282" s="70"/>
      <c r="S282" s="70"/>
      <c r="T282" s="71"/>
      <c r="U282" s="33"/>
      <c r="V282" s="33"/>
      <c r="W282" s="33"/>
      <c r="X282" s="33"/>
      <c r="Y282" s="33"/>
      <c r="Z282" s="33"/>
      <c r="AA282" s="33"/>
      <c r="AB282" s="33"/>
      <c r="AC282" s="33"/>
      <c r="AD282" s="33"/>
      <c r="AE282" s="33"/>
      <c r="AT282" s="16" t="s">
        <v>146</v>
      </c>
      <c r="AU282" s="16" t="s">
        <v>87</v>
      </c>
    </row>
    <row r="283" spans="1:65" s="2" customFormat="1" ht="78">
      <c r="A283" s="33"/>
      <c r="B283" s="34"/>
      <c r="C283" s="35"/>
      <c r="D283" s="220" t="s">
        <v>148</v>
      </c>
      <c r="E283" s="35"/>
      <c r="F283" s="224" t="s">
        <v>449</v>
      </c>
      <c r="G283" s="35"/>
      <c r="H283" s="35"/>
      <c r="I283" s="121"/>
      <c r="J283" s="35"/>
      <c r="K283" s="35"/>
      <c r="L283" s="38"/>
      <c r="M283" s="222"/>
      <c r="N283" s="223"/>
      <c r="O283" s="70"/>
      <c r="P283" s="70"/>
      <c r="Q283" s="70"/>
      <c r="R283" s="70"/>
      <c r="S283" s="70"/>
      <c r="T283" s="71"/>
      <c r="U283" s="33"/>
      <c r="V283" s="33"/>
      <c r="W283" s="33"/>
      <c r="X283" s="33"/>
      <c r="Y283" s="33"/>
      <c r="Z283" s="33"/>
      <c r="AA283" s="33"/>
      <c r="AB283" s="33"/>
      <c r="AC283" s="33"/>
      <c r="AD283" s="33"/>
      <c r="AE283" s="33"/>
      <c r="AT283" s="16" t="s">
        <v>148</v>
      </c>
      <c r="AU283" s="16" t="s">
        <v>87</v>
      </c>
    </row>
    <row r="284" spans="1:65" s="13" customFormat="1" ht="11.25">
      <c r="B284" s="225"/>
      <c r="C284" s="226"/>
      <c r="D284" s="220" t="s">
        <v>150</v>
      </c>
      <c r="E284" s="227" t="s">
        <v>1</v>
      </c>
      <c r="F284" s="228" t="s">
        <v>585</v>
      </c>
      <c r="G284" s="226"/>
      <c r="H284" s="229">
        <v>38.5</v>
      </c>
      <c r="I284" s="230"/>
      <c r="J284" s="226"/>
      <c r="K284" s="226"/>
      <c r="L284" s="231"/>
      <c r="M284" s="232"/>
      <c r="N284" s="233"/>
      <c r="O284" s="233"/>
      <c r="P284" s="233"/>
      <c r="Q284" s="233"/>
      <c r="R284" s="233"/>
      <c r="S284" s="233"/>
      <c r="T284" s="234"/>
      <c r="AT284" s="235" t="s">
        <v>150</v>
      </c>
      <c r="AU284" s="235" t="s">
        <v>87</v>
      </c>
      <c r="AV284" s="13" t="s">
        <v>87</v>
      </c>
      <c r="AW284" s="13" t="s">
        <v>34</v>
      </c>
      <c r="AX284" s="13" t="s">
        <v>85</v>
      </c>
      <c r="AY284" s="235" t="s">
        <v>137</v>
      </c>
    </row>
    <row r="285" spans="1:65" s="2" customFormat="1" ht="24" customHeight="1">
      <c r="A285" s="33"/>
      <c r="B285" s="34"/>
      <c r="C285" s="207" t="s">
        <v>378</v>
      </c>
      <c r="D285" s="207" t="s">
        <v>139</v>
      </c>
      <c r="E285" s="208" t="s">
        <v>457</v>
      </c>
      <c r="F285" s="209" t="s">
        <v>458</v>
      </c>
      <c r="G285" s="210" t="s">
        <v>418</v>
      </c>
      <c r="H285" s="211">
        <v>53.07</v>
      </c>
      <c r="I285" s="212"/>
      <c r="J285" s="213">
        <f>ROUND(I285*H285,2)</f>
        <v>0</v>
      </c>
      <c r="K285" s="209" t="s">
        <v>143</v>
      </c>
      <c r="L285" s="38"/>
      <c r="M285" s="214" t="s">
        <v>1</v>
      </c>
      <c r="N285" s="215" t="s">
        <v>43</v>
      </c>
      <c r="O285" s="70"/>
      <c r="P285" s="216">
        <f>O285*H285</f>
        <v>0</v>
      </c>
      <c r="Q285" s="216">
        <v>0</v>
      </c>
      <c r="R285" s="216">
        <f>Q285*H285</f>
        <v>0</v>
      </c>
      <c r="S285" s="216">
        <v>0</v>
      </c>
      <c r="T285" s="217">
        <f>S285*H285</f>
        <v>0</v>
      </c>
      <c r="U285" s="33"/>
      <c r="V285" s="33"/>
      <c r="W285" s="33"/>
      <c r="X285" s="33"/>
      <c r="Y285" s="33"/>
      <c r="Z285" s="33"/>
      <c r="AA285" s="33"/>
      <c r="AB285" s="33"/>
      <c r="AC285" s="33"/>
      <c r="AD285" s="33"/>
      <c r="AE285" s="33"/>
      <c r="AR285" s="218" t="s">
        <v>144</v>
      </c>
      <c r="AT285" s="218" t="s">
        <v>139</v>
      </c>
      <c r="AU285" s="218" t="s">
        <v>87</v>
      </c>
      <c r="AY285" s="16" t="s">
        <v>137</v>
      </c>
      <c r="BE285" s="219">
        <f>IF(N285="základní",J285,0)</f>
        <v>0</v>
      </c>
      <c r="BF285" s="219">
        <f>IF(N285="snížená",J285,0)</f>
        <v>0</v>
      </c>
      <c r="BG285" s="219">
        <f>IF(N285="zákl. přenesená",J285,0)</f>
        <v>0</v>
      </c>
      <c r="BH285" s="219">
        <f>IF(N285="sníž. přenesená",J285,0)</f>
        <v>0</v>
      </c>
      <c r="BI285" s="219">
        <f>IF(N285="nulová",J285,0)</f>
        <v>0</v>
      </c>
      <c r="BJ285" s="16" t="s">
        <v>85</v>
      </c>
      <c r="BK285" s="219">
        <f>ROUND(I285*H285,2)</f>
        <v>0</v>
      </c>
      <c r="BL285" s="16" t="s">
        <v>144</v>
      </c>
      <c r="BM285" s="218" t="s">
        <v>586</v>
      </c>
    </row>
    <row r="286" spans="1:65" s="2" customFormat="1" ht="29.25">
      <c r="A286" s="33"/>
      <c r="B286" s="34"/>
      <c r="C286" s="35"/>
      <c r="D286" s="220" t="s">
        <v>146</v>
      </c>
      <c r="E286" s="35"/>
      <c r="F286" s="221" t="s">
        <v>460</v>
      </c>
      <c r="G286" s="35"/>
      <c r="H286" s="35"/>
      <c r="I286" s="121"/>
      <c r="J286" s="35"/>
      <c r="K286" s="35"/>
      <c r="L286" s="38"/>
      <c r="M286" s="222"/>
      <c r="N286" s="223"/>
      <c r="O286" s="70"/>
      <c r="P286" s="70"/>
      <c r="Q286" s="70"/>
      <c r="R286" s="70"/>
      <c r="S286" s="70"/>
      <c r="T286" s="71"/>
      <c r="U286" s="33"/>
      <c r="V286" s="33"/>
      <c r="W286" s="33"/>
      <c r="X286" s="33"/>
      <c r="Y286" s="33"/>
      <c r="Z286" s="33"/>
      <c r="AA286" s="33"/>
      <c r="AB286" s="33"/>
      <c r="AC286" s="33"/>
      <c r="AD286" s="33"/>
      <c r="AE286" s="33"/>
      <c r="AT286" s="16" t="s">
        <v>146</v>
      </c>
      <c r="AU286" s="16" t="s">
        <v>87</v>
      </c>
    </row>
    <row r="287" spans="1:65" s="2" customFormat="1" ht="78">
      <c r="A287" s="33"/>
      <c r="B287" s="34"/>
      <c r="C287" s="35"/>
      <c r="D287" s="220" t="s">
        <v>148</v>
      </c>
      <c r="E287" s="35"/>
      <c r="F287" s="224" t="s">
        <v>449</v>
      </c>
      <c r="G287" s="35"/>
      <c r="H287" s="35"/>
      <c r="I287" s="121"/>
      <c r="J287" s="35"/>
      <c r="K287" s="35"/>
      <c r="L287" s="38"/>
      <c r="M287" s="222"/>
      <c r="N287" s="223"/>
      <c r="O287" s="70"/>
      <c r="P287" s="70"/>
      <c r="Q287" s="70"/>
      <c r="R287" s="70"/>
      <c r="S287" s="70"/>
      <c r="T287" s="71"/>
      <c r="U287" s="33"/>
      <c r="V287" s="33"/>
      <c r="W287" s="33"/>
      <c r="X287" s="33"/>
      <c r="Y287" s="33"/>
      <c r="Z287" s="33"/>
      <c r="AA287" s="33"/>
      <c r="AB287" s="33"/>
      <c r="AC287" s="33"/>
      <c r="AD287" s="33"/>
      <c r="AE287" s="33"/>
      <c r="AT287" s="16" t="s">
        <v>148</v>
      </c>
      <c r="AU287" s="16" t="s">
        <v>87</v>
      </c>
    </row>
    <row r="288" spans="1:65" s="13" customFormat="1" ht="11.25">
      <c r="B288" s="225"/>
      <c r="C288" s="226"/>
      <c r="D288" s="220" t="s">
        <v>150</v>
      </c>
      <c r="E288" s="227" t="s">
        <v>1</v>
      </c>
      <c r="F288" s="228" t="s">
        <v>566</v>
      </c>
      <c r="G288" s="226"/>
      <c r="H288" s="229">
        <v>53.07</v>
      </c>
      <c r="I288" s="230"/>
      <c r="J288" s="226"/>
      <c r="K288" s="226"/>
      <c r="L288" s="231"/>
      <c r="M288" s="232"/>
      <c r="N288" s="233"/>
      <c r="O288" s="233"/>
      <c r="P288" s="233"/>
      <c r="Q288" s="233"/>
      <c r="R288" s="233"/>
      <c r="S288" s="233"/>
      <c r="T288" s="234"/>
      <c r="AT288" s="235" t="s">
        <v>150</v>
      </c>
      <c r="AU288" s="235" t="s">
        <v>87</v>
      </c>
      <c r="AV288" s="13" t="s">
        <v>87</v>
      </c>
      <c r="AW288" s="13" t="s">
        <v>34</v>
      </c>
      <c r="AX288" s="13" t="s">
        <v>78</v>
      </c>
      <c r="AY288" s="235" t="s">
        <v>137</v>
      </c>
    </row>
    <row r="289" spans="1:65" s="14" customFormat="1" ht="11.25">
      <c r="B289" s="246"/>
      <c r="C289" s="247"/>
      <c r="D289" s="220" t="s">
        <v>150</v>
      </c>
      <c r="E289" s="248" t="s">
        <v>1</v>
      </c>
      <c r="F289" s="249" t="s">
        <v>311</v>
      </c>
      <c r="G289" s="247"/>
      <c r="H289" s="250">
        <v>53.07</v>
      </c>
      <c r="I289" s="251"/>
      <c r="J289" s="247"/>
      <c r="K289" s="247"/>
      <c r="L289" s="252"/>
      <c r="M289" s="253"/>
      <c r="N289" s="254"/>
      <c r="O289" s="254"/>
      <c r="P289" s="254"/>
      <c r="Q289" s="254"/>
      <c r="R289" s="254"/>
      <c r="S289" s="254"/>
      <c r="T289" s="255"/>
      <c r="AT289" s="256" t="s">
        <v>150</v>
      </c>
      <c r="AU289" s="256" t="s">
        <v>87</v>
      </c>
      <c r="AV289" s="14" t="s">
        <v>144</v>
      </c>
      <c r="AW289" s="14" t="s">
        <v>34</v>
      </c>
      <c r="AX289" s="14" t="s">
        <v>85</v>
      </c>
      <c r="AY289" s="256" t="s">
        <v>137</v>
      </c>
    </row>
    <row r="290" spans="1:65" s="12" customFormat="1" ht="22.9" customHeight="1">
      <c r="B290" s="191"/>
      <c r="C290" s="192"/>
      <c r="D290" s="193" t="s">
        <v>77</v>
      </c>
      <c r="E290" s="205" t="s">
        <v>462</v>
      </c>
      <c r="F290" s="205" t="s">
        <v>463</v>
      </c>
      <c r="G290" s="192"/>
      <c r="H290" s="192"/>
      <c r="I290" s="195"/>
      <c r="J290" s="206">
        <f>BK290</f>
        <v>0</v>
      </c>
      <c r="K290" s="192"/>
      <c r="L290" s="197"/>
      <c r="M290" s="198"/>
      <c r="N290" s="199"/>
      <c r="O290" s="199"/>
      <c r="P290" s="200">
        <f>SUM(P291:P292)</f>
        <v>0</v>
      </c>
      <c r="Q290" s="199"/>
      <c r="R290" s="200">
        <f>SUM(R291:R292)</f>
        <v>0</v>
      </c>
      <c r="S290" s="199"/>
      <c r="T290" s="201">
        <f>SUM(T291:T292)</f>
        <v>0</v>
      </c>
      <c r="AR290" s="202" t="s">
        <v>85</v>
      </c>
      <c r="AT290" s="203" t="s">
        <v>77</v>
      </c>
      <c r="AU290" s="203" t="s">
        <v>85</v>
      </c>
      <c r="AY290" s="202" t="s">
        <v>137</v>
      </c>
      <c r="BK290" s="204">
        <f>SUM(BK291:BK292)</f>
        <v>0</v>
      </c>
    </row>
    <row r="291" spans="1:65" s="2" customFormat="1" ht="24" customHeight="1">
      <c r="A291" s="33"/>
      <c r="B291" s="34"/>
      <c r="C291" s="207" t="s">
        <v>387</v>
      </c>
      <c r="D291" s="207" t="s">
        <v>139</v>
      </c>
      <c r="E291" s="208" t="s">
        <v>464</v>
      </c>
      <c r="F291" s="209" t="s">
        <v>465</v>
      </c>
      <c r="G291" s="210" t="s">
        <v>418</v>
      </c>
      <c r="H291" s="211">
        <v>41.087000000000003</v>
      </c>
      <c r="I291" s="212"/>
      <c r="J291" s="213">
        <f>ROUND(I291*H291,2)</f>
        <v>0</v>
      </c>
      <c r="K291" s="209" t="s">
        <v>143</v>
      </c>
      <c r="L291" s="38"/>
      <c r="M291" s="214" t="s">
        <v>1</v>
      </c>
      <c r="N291" s="215" t="s">
        <v>43</v>
      </c>
      <c r="O291" s="70"/>
      <c r="P291" s="216">
        <f>O291*H291</f>
        <v>0</v>
      </c>
      <c r="Q291" s="216">
        <v>0</v>
      </c>
      <c r="R291" s="216">
        <f>Q291*H291</f>
        <v>0</v>
      </c>
      <c r="S291" s="216">
        <v>0</v>
      </c>
      <c r="T291" s="217">
        <f>S291*H291</f>
        <v>0</v>
      </c>
      <c r="U291" s="33"/>
      <c r="V291" s="33"/>
      <c r="W291" s="33"/>
      <c r="X291" s="33"/>
      <c r="Y291" s="33"/>
      <c r="Z291" s="33"/>
      <c r="AA291" s="33"/>
      <c r="AB291" s="33"/>
      <c r="AC291" s="33"/>
      <c r="AD291" s="33"/>
      <c r="AE291" s="33"/>
      <c r="AR291" s="218" t="s">
        <v>144</v>
      </c>
      <c r="AT291" s="218" t="s">
        <v>139</v>
      </c>
      <c r="AU291" s="218" t="s">
        <v>87</v>
      </c>
      <c r="AY291" s="16" t="s">
        <v>137</v>
      </c>
      <c r="BE291" s="219">
        <f>IF(N291="základní",J291,0)</f>
        <v>0</v>
      </c>
      <c r="BF291" s="219">
        <f>IF(N291="snížená",J291,0)</f>
        <v>0</v>
      </c>
      <c r="BG291" s="219">
        <f>IF(N291="zákl. přenesená",J291,0)</f>
        <v>0</v>
      </c>
      <c r="BH291" s="219">
        <f>IF(N291="sníž. přenesená",J291,0)</f>
        <v>0</v>
      </c>
      <c r="BI291" s="219">
        <f>IF(N291="nulová",J291,0)</f>
        <v>0</v>
      </c>
      <c r="BJ291" s="16" t="s">
        <v>85</v>
      </c>
      <c r="BK291" s="219">
        <f>ROUND(I291*H291,2)</f>
        <v>0</v>
      </c>
      <c r="BL291" s="16" t="s">
        <v>144</v>
      </c>
      <c r="BM291" s="218" t="s">
        <v>587</v>
      </c>
    </row>
    <row r="292" spans="1:65" s="2" customFormat="1" ht="19.5">
      <c r="A292" s="33"/>
      <c r="B292" s="34"/>
      <c r="C292" s="35"/>
      <c r="D292" s="220" t="s">
        <v>146</v>
      </c>
      <c r="E292" s="35"/>
      <c r="F292" s="221" t="s">
        <v>467</v>
      </c>
      <c r="G292" s="35"/>
      <c r="H292" s="35"/>
      <c r="I292" s="121"/>
      <c r="J292" s="35"/>
      <c r="K292" s="35"/>
      <c r="L292" s="38"/>
      <c r="M292" s="222"/>
      <c r="N292" s="223"/>
      <c r="O292" s="70"/>
      <c r="P292" s="70"/>
      <c r="Q292" s="70"/>
      <c r="R292" s="70"/>
      <c r="S292" s="70"/>
      <c r="T292" s="71"/>
      <c r="U292" s="33"/>
      <c r="V292" s="33"/>
      <c r="W292" s="33"/>
      <c r="X292" s="33"/>
      <c r="Y292" s="33"/>
      <c r="Z292" s="33"/>
      <c r="AA292" s="33"/>
      <c r="AB292" s="33"/>
      <c r="AC292" s="33"/>
      <c r="AD292" s="33"/>
      <c r="AE292" s="33"/>
      <c r="AT292" s="16" t="s">
        <v>146</v>
      </c>
      <c r="AU292" s="16" t="s">
        <v>87</v>
      </c>
    </row>
    <row r="293" spans="1:65" s="12" customFormat="1" ht="25.9" customHeight="1">
      <c r="B293" s="191"/>
      <c r="C293" s="192"/>
      <c r="D293" s="193" t="s">
        <v>77</v>
      </c>
      <c r="E293" s="194" t="s">
        <v>208</v>
      </c>
      <c r="F293" s="194" t="s">
        <v>588</v>
      </c>
      <c r="G293" s="192"/>
      <c r="H293" s="192"/>
      <c r="I293" s="195"/>
      <c r="J293" s="196">
        <f>BK293</f>
        <v>0</v>
      </c>
      <c r="K293" s="192"/>
      <c r="L293" s="197"/>
      <c r="M293" s="198"/>
      <c r="N293" s="199"/>
      <c r="O293" s="199"/>
      <c r="P293" s="200">
        <f>P294</f>
        <v>0</v>
      </c>
      <c r="Q293" s="199"/>
      <c r="R293" s="200">
        <f>R294</f>
        <v>0</v>
      </c>
      <c r="S293" s="199"/>
      <c r="T293" s="201">
        <f>T294</f>
        <v>0</v>
      </c>
      <c r="AR293" s="202" t="s">
        <v>159</v>
      </c>
      <c r="AT293" s="203" t="s">
        <v>77</v>
      </c>
      <c r="AU293" s="203" t="s">
        <v>78</v>
      </c>
      <c r="AY293" s="202" t="s">
        <v>137</v>
      </c>
      <c r="BK293" s="204">
        <f>BK294</f>
        <v>0</v>
      </c>
    </row>
    <row r="294" spans="1:65" s="12" customFormat="1" ht="22.9" customHeight="1">
      <c r="B294" s="191"/>
      <c r="C294" s="192"/>
      <c r="D294" s="193" t="s">
        <v>77</v>
      </c>
      <c r="E294" s="205" t="s">
        <v>589</v>
      </c>
      <c r="F294" s="205" t="s">
        <v>590</v>
      </c>
      <c r="G294" s="192"/>
      <c r="H294" s="192"/>
      <c r="I294" s="195"/>
      <c r="J294" s="206">
        <f>BK294</f>
        <v>0</v>
      </c>
      <c r="K294" s="192"/>
      <c r="L294" s="197"/>
      <c r="M294" s="198"/>
      <c r="N294" s="199"/>
      <c r="O294" s="199"/>
      <c r="P294" s="200">
        <f>SUM(P295:P297)</f>
        <v>0</v>
      </c>
      <c r="Q294" s="199"/>
      <c r="R294" s="200">
        <f>SUM(R295:R297)</f>
        <v>0</v>
      </c>
      <c r="S294" s="199"/>
      <c r="T294" s="201">
        <f>SUM(T295:T297)</f>
        <v>0</v>
      </c>
      <c r="AR294" s="202" t="s">
        <v>159</v>
      </c>
      <c r="AT294" s="203" t="s">
        <v>77</v>
      </c>
      <c r="AU294" s="203" t="s">
        <v>85</v>
      </c>
      <c r="AY294" s="202" t="s">
        <v>137</v>
      </c>
      <c r="BK294" s="204">
        <f>SUM(BK295:BK297)</f>
        <v>0</v>
      </c>
    </row>
    <row r="295" spans="1:65" s="2" customFormat="1" ht="16.5" customHeight="1">
      <c r="A295" s="33"/>
      <c r="B295" s="34"/>
      <c r="C295" s="207" t="s">
        <v>394</v>
      </c>
      <c r="D295" s="207" t="s">
        <v>139</v>
      </c>
      <c r="E295" s="208" t="s">
        <v>591</v>
      </c>
      <c r="F295" s="209" t="s">
        <v>592</v>
      </c>
      <c r="G295" s="210" t="s">
        <v>253</v>
      </c>
      <c r="H295" s="211">
        <v>1</v>
      </c>
      <c r="I295" s="212"/>
      <c r="J295" s="213">
        <f>ROUND(I295*H295,2)</f>
        <v>0</v>
      </c>
      <c r="K295" s="209" t="s">
        <v>1</v>
      </c>
      <c r="L295" s="38"/>
      <c r="M295" s="214" t="s">
        <v>1</v>
      </c>
      <c r="N295" s="215" t="s">
        <v>43</v>
      </c>
      <c r="O295" s="70"/>
      <c r="P295" s="216">
        <f>O295*H295</f>
        <v>0</v>
      </c>
      <c r="Q295" s="216">
        <v>0</v>
      </c>
      <c r="R295" s="216">
        <f>Q295*H295</f>
        <v>0</v>
      </c>
      <c r="S295" s="216">
        <v>0</v>
      </c>
      <c r="T295" s="217">
        <f>S295*H295</f>
        <v>0</v>
      </c>
      <c r="U295" s="33"/>
      <c r="V295" s="33"/>
      <c r="W295" s="33"/>
      <c r="X295" s="33"/>
      <c r="Y295" s="33"/>
      <c r="Z295" s="33"/>
      <c r="AA295" s="33"/>
      <c r="AB295" s="33"/>
      <c r="AC295" s="33"/>
      <c r="AD295" s="33"/>
      <c r="AE295" s="33"/>
      <c r="AR295" s="218" t="s">
        <v>144</v>
      </c>
      <c r="AT295" s="218" t="s">
        <v>139</v>
      </c>
      <c r="AU295" s="218" t="s">
        <v>87</v>
      </c>
      <c r="AY295" s="16" t="s">
        <v>137</v>
      </c>
      <c r="BE295" s="219">
        <f>IF(N295="základní",J295,0)</f>
        <v>0</v>
      </c>
      <c r="BF295" s="219">
        <f>IF(N295="snížená",J295,0)</f>
        <v>0</v>
      </c>
      <c r="BG295" s="219">
        <f>IF(N295="zákl. přenesená",J295,0)</f>
        <v>0</v>
      </c>
      <c r="BH295" s="219">
        <f>IF(N295="sníž. přenesená",J295,0)</f>
        <v>0</v>
      </c>
      <c r="BI295" s="219">
        <f>IF(N295="nulová",J295,0)</f>
        <v>0</v>
      </c>
      <c r="BJ295" s="16" t="s">
        <v>85</v>
      </c>
      <c r="BK295" s="219">
        <f>ROUND(I295*H295,2)</f>
        <v>0</v>
      </c>
      <c r="BL295" s="16" t="s">
        <v>144</v>
      </c>
      <c r="BM295" s="218" t="s">
        <v>593</v>
      </c>
    </row>
    <row r="296" spans="1:65" s="2" customFormat="1" ht="11.25">
      <c r="A296" s="33"/>
      <c r="B296" s="34"/>
      <c r="C296" s="35"/>
      <c r="D296" s="220" t="s">
        <v>146</v>
      </c>
      <c r="E296" s="35"/>
      <c r="F296" s="221" t="s">
        <v>594</v>
      </c>
      <c r="G296" s="35"/>
      <c r="H296" s="35"/>
      <c r="I296" s="121"/>
      <c r="J296" s="35"/>
      <c r="K296" s="35"/>
      <c r="L296" s="38"/>
      <c r="M296" s="222"/>
      <c r="N296" s="223"/>
      <c r="O296" s="70"/>
      <c r="P296" s="70"/>
      <c r="Q296" s="70"/>
      <c r="R296" s="70"/>
      <c r="S296" s="70"/>
      <c r="T296" s="71"/>
      <c r="U296" s="33"/>
      <c r="V296" s="33"/>
      <c r="W296" s="33"/>
      <c r="X296" s="33"/>
      <c r="Y296" s="33"/>
      <c r="Z296" s="33"/>
      <c r="AA296" s="33"/>
      <c r="AB296" s="33"/>
      <c r="AC296" s="33"/>
      <c r="AD296" s="33"/>
      <c r="AE296" s="33"/>
      <c r="AT296" s="16" t="s">
        <v>146</v>
      </c>
      <c r="AU296" s="16" t="s">
        <v>87</v>
      </c>
    </row>
    <row r="297" spans="1:65" s="13" customFormat="1" ht="11.25">
      <c r="B297" s="225"/>
      <c r="C297" s="226"/>
      <c r="D297" s="220" t="s">
        <v>150</v>
      </c>
      <c r="E297" s="227" t="s">
        <v>1</v>
      </c>
      <c r="F297" s="228" t="s">
        <v>85</v>
      </c>
      <c r="G297" s="226"/>
      <c r="H297" s="229">
        <v>1</v>
      </c>
      <c r="I297" s="230"/>
      <c r="J297" s="226"/>
      <c r="K297" s="226"/>
      <c r="L297" s="231"/>
      <c r="M297" s="261"/>
      <c r="N297" s="262"/>
      <c r="O297" s="262"/>
      <c r="P297" s="262"/>
      <c r="Q297" s="262"/>
      <c r="R297" s="262"/>
      <c r="S297" s="262"/>
      <c r="T297" s="263"/>
      <c r="AT297" s="235" t="s">
        <v>150</v>
      </c>
      <c r="AU297" s="235" t="s">
        <v>87</v>
      </c>
      <c r="AV297" s="13" t="s">
        <v>87</v>
      </c>
      <c r="AW297" s="13" t="s">
        <v>34</v>
      </c>
      <c r="AX297" s="13" t="s">
        <v>85</v>
      </c>
      <c r="AY297" s="235" t="s">
        <v>137</v>
      </c>
    </row>
    <row r="298" spans="1:65" s="2" customFormat="1" ht="6.95" customHeight="1">
      <c r="A298" s="33"/>
      <c r="B298" s="53"/>
      <c r="C298" s="54"/>
      <c r="D298" s="54"/>
      <c r="E298" s="54"/>
      <c r="F298" s="54"/>
      <c r="G298" s="54"/>
      <c r="H298" s="54"/>
      <c r="I298" s="157"/>
      <c r="J298" s="54"/>
      <c r="K298" s="54"/>
      <c r="L298" s="38"/>
      <c r="M298" s="33"/>
      <c r="O298" s="33"/>
      <c r="P298" s="33"/>
      <c r="Q298" s="33"/>
      <c r="R298" s="33"/>
      <c r="S298" s="33"/>
      <c r="T298" s="33"/>
      <c r="U298" s="33"/>
      <c r="V298" s="33"/>
      <c r="W298" s="33"/>
      <c r="X298" s="33"/>
      <c r="Y298" s="33"/>
      <c r="Z298" s="33"/>
      <c r="AA298" s="33"/>
      <c r="AB298" s="33"/>
      <c r="AC298" s="33"/>
      <c r="AD298" s="33"/>
      <c r="AE298" s="33"/>
    </row>
  </sheetData>
  <sheetProtection algorithmName="SHA-512" hashValue="y1pcc1KPg/lIb/C37JwqR/n5X3pLLvH4Xg/HNsdDl90ZhbsXXYUuSpNJ/FN7ypRWQaS2VAzt5pUlsXoK+RKZog==" saltValue="UWx+extop562ilLZsRUeNIRhmVpGbod1itJqrR+OZT7XJraBqj9Cb3VB/ZJi1lqTt5HvBDs0qOya5bbFY5py2A==" spinCount="100000" sheet="1" objects="1" scenarios="1" formatColumns="0" formatRows="0" autoFilter="0"/>
  <autoFilter ref="C128:K297"/>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5"/>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75"/>
      <c r="M2" s="275"/>
      <c r="N2" s="275"/>
      <c r="O2" s="275"/>
      <c r="P2" s="275"/>
      <c r="Q2" s="275"/>
      <c r="R2" s="275"/>
      <c r="S2" s="275"/>
      <c r="T2" s="275"/>
      <c r="U2" s="275"/>
      <c r="V2" s="275"/>
      <c r="AT2" s="16" t="s">
        <v>101</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104</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09" t="str">
        <f>'Rekapitulace stavby'!K6</f>
        <v>Kerhartice, ul. Pražská - Modernizace stávajícího chodníku</v>
      </c>
      <c r="F7" s="310"/>
      <c r="G7" s="310"/>
      <c r="H7" s="310"/>
      <c r="I7" s="114"/>
      <c r="L7" s="19"/>
    </row>
    <row r="8" spans="1:46" s="1" customFormat="1" ht="12" customHeight="1">
      <c r="B8" s="19"/>
      <c r="D8" s="120" t="s">
        <v>105</v>
      </c>
      <c r="I8" s="114"/>
      <c r="L8" s="19"/>
    </row>
    <row r="9" spans="1:46" s="2" customFormat="1" ht="16.5" customHeight="1">
      <c r="A9" s="33"/>
      <c r="B9" s="38"/>
      <c r="C9" s="33"/>
      <c r="D9" s="33"/>
      <c r="E9" s="309" t="s">
        <v>595</v>
      </c>
      <c r="F9" s="311"/>
      <c r="G9" s="311"/>
      <c r="H9" s="311"/>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107</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2" t="s">
        <v>596</v>
      </c>
      <c r="F11" s="311"/>
      <c r="G11" s="311"/>
      <c r="H11" s="311"/>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19</v>
      </c>
      <c r="G13" s="33"/>
      <c r="H13" s="33"/>
      <c r="I13" s="122" t="s">
        <v>20</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22</v>
      </c>
      <c r="E14" s="33"/>
      <c r="F14" s="109" t="s">
        <v>23</v>
      </c>
      <c r="G14" s="33"/>
      <c r="H14" s="33"/>
      <c r="I14" s="122" t="s">
        <v>24</v>
      </c>
      <c r="J14" s="123" t="str">
        <f>'Rekapitulace stavby'!AN8</f>
        <v>30. 9. 2019</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26</v>
      </c>
      <c r="E16" s="33"/>
      <c r="F16" s="33"/>
      <c r="G16" s="33"/>
      <c r="H16" s="33"/>
      <c r="I16" s="122" t="s">
        <v>27</v>
      </c>
      <c r="J16" s="109" t="str">
        <f>IF('Rekapitulace stavby'!AN10="","",'Rekapitulace stavby'!AN10)</f>
        <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tr">
        <f>IF('Rekapitulace stavby'!E11="","",'Rekapitulace stavby'!E11)</f>
        <v xml:space="preserve"> </v>
      </c>
      <c r="F17" s="33"/>
      <c r="G17" s="33"/>
      <c r="H17" s="33"/>
      <c r="I17" s="122" t="s">
        <v>29</v>
      </c>
      <c r="J17" s="109" t="str">
        <f>IF('Rekapitulace stavby'!AN11="","",'Rekapitulace stavby'!AN11)</f>
        <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27</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3" t="str">
        <f>'Rekapitulace stavby'!E14</f>
        <v>Vyplň údaj</v>
      </c>
      <c r="F20" s="314"/>
      <c r="G20" s="314"/>
      <c r="H20" s="314"/>
      <c r="I20" s="122" t="s">
        <v>29</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27</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29</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27</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29</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5" t="s">
        <v>1</v>
      </c>
      <c r="F29" s="315"/>
      <c r="G29" s="315"/>
      <c r="H29" s="315"/>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38</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40</v>
      </c>
      <c r="G34" s="33"/>
      <c r="H34" s="33"/>
      <c r="I34" s="133" t="s">
        <v>39</v>
      </c>
      <c r="J34" s="132" t="s">
        <v>41</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42</v>
      </c>
      <c r="E35" s="120" t="s">
        <v>43</v>
      </c>
      <c r="F35" s="135">
        <f>ROUND((SUM(BE123:BE134)),  2)</f>
        <v>0</v>
      </c>
      <c r="G35" s="33"/>
      <c r="H35" s="33"/>
      <c r="I35" s="136">
        <v>0.21</v>
      </c>
      <c r="J35" s="135">
        <f>ROUND(((SUM(BE123:BE134))*I35),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44</v>
      </c>
      <c r="F36" s="135">
        <f>ROUND((SUM(BF123:BF134)),  2)</f>
        <v>0</v>
      </c>
      <c r="G36" s="33"/>
      <c r="H36" s="33"/>
      <c r="I36" s="136">
        <v>0.15</v>
      </c>
      <c r="J36" s="135">
        <f>ROUND(((SUM(BF123:BF134))*I36),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45</v>
      </c>
      <c r="F37" s="135">
        <f>ROUND((SUM(BG123:BG134)),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46</v>
      </c>
      <c r="F38" s="135">
        <f>ROUND((SUM(BH123:BH134)),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47</v>
      </c>
      <c r="F39" s="135">
        <f>ROUND((SUM(BI123:BI134)),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48</v>
      </c>
      <c r="E41" s="139"/>
      <c r="F41" s="139"/>
      <c r="G41" s="140" t="s">
        <v>49</v>
      </c>
      <c r="H41" s="141" t="s">
        <v>50</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51</v>
      </c>
      <c r="E50" s="146"/>
      <c r="F50" s="146"/>
      <c r="G50" s="145" t="s">
        <v>52</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53</v>
      </c>
      <c r="E61" s="149"/>
      <c r="F61" s="150" t="s">
        <v>54</v>
      </c>
      <c r="G61" s="148" t="s">
        <v>53</v>
      </c>
      <c r="H61" s="149"/>
      <c r="I61" s="151"/>
      <c r="J61" s="152" t="s">
        <v>54</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55</v>
      </c>
      <c r="E65" s="153"/>
      <c r="F65" s="153"/>
      <c r="G65" s="145" t="s">
        <v>56</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53</v>
      </c>
      <c r="E76" s="149"/>
      <c r="F76" s="150" t="s">
        <v>54</v>
      </c>
      <c r="G76" s="148" t="s">
        <v>53</v>
      </c>
      <c r="H76" s="149"/>
      <c r="I76" s="151"/>
      <c r="J76" s="152" t="s">
        <v>54</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109</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6" t="str">
        <f>E7</f>
        <v>Kerhartice, ul. Pražská - Modernizace stávajícího chodníku</v>
      </c>
      <c r="F85" s="317"/>
      <c r="G85" s="317"/>
      <c r="H85" s="317"/>
      <c r="I85" s="121"/>
      <c r="J85" s="35"/>
      <c r="K85" s="35"/>
      <c r="L85" s="50"/>
      <c r="S85" s="33"/>
      <c r="T85" s="33"/>
      <c r="U85" s="33"/>
      <c r="V85" s="33"/>
      <c r="W85" s="33"/>
      <c r="X85" s="33"/>
      <c r="Y85" s="33"/>
      <c r="Z85" s="33"/>
      <c r="AA85" s="33"/>
      <c r="AB85" s="33"/>
      <c r="AC85" s="33"/>
      <c r="AD85" s="33"/>
      <c r="AE85" s="33"/>
    </row>
    <row r="86" spans="1:31" s="1" customFormat="1" ht="12" customHeight="1">
      <c r="B86" s="20"/>
      <c r="C86" s="28" t="s">
        <v>105</v>
      </c>
      <c r="D86" s="21"/>
      <c r="E86" s="21"/>
      <c r="F86" s="21"/>
      <c r="G86" s="21"/>
      <c r="H86" s="21"/>
      <c r="I86" s="114"/>
      <c r="J86" s="21"/>
      <c r="K86" s="21"/>
      <c r="L86" s="19"/>
    </row>
    <row r="87" spans="1:31" s="2" customFormat="1" ht="16.5" customHeight="1">
      <c r="A87" s="33"/>
      <c r="B87" s="34"/>
      <c r="C87" s="35"/>
      <c r="D87" s="35"/>
      <c r="E87" s="316" t="s">
        <v>595</v>
      </c>
      <c r="F87" s="318"/>
      <c r="G87" s="318"/>
      <c r="H87" s="318"/>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107</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84" t="str">
        <f>E11</f>
        <v>VRN (A) - Uznatelné náklady</v>
      </c>
      <c r="F89" s="318"/>
      <c r="G89" s="318"/>
      <c r="H89" s="318"/>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22</v>
      </c>
      <c r="D91" s="35"/>
      <c r="E91" s="35"/>
      <c r="F91" s="26" t="str">
        <f>F14</f>
        <v>Kerhartice</v>
      </c>
      <c r="G91" s="35"/>
      <c r="H91" s="35"/>
      <c r="I91" s="122" t="s">
        <v>24</v>
      </c>
      <c r="J91" s="65" t="str">
        <f>IF(J14="","",J14)</f>
        <v>30. 9. 2019</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26</v>
      </c>
      <c r="D93" s="35"/>
      <c r="E93" s="35"/>
      <c r="F93" s="26" t="str">
        <f>E17</f>
        <v xml:space="preserve"> </v>
      </c>
      <c r="G93" s="35"/>
      <c r="H93" s="35"/>
      <c r="I93" s="122" t="s">
        <v>32</v>
      </c>
      <c r="J93" s="31" t="str">
        <f>E23</f>
        <v>Ing. Jiří Cihlář</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110</v>
      </c>
      <c r="D96" s="162"/>
      <c r="E96" s="162"/>
      <c r="F96" s="162"/>
      <c r="G96" s="162"/>
      <c r="H96" s="162"/>
      <c r="I96" s="163"/>
      <c r="J96" s="164" t="s">
        <v>111</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112</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113</v>
      </c>
    </row>
    <row r="99" spans="1:47" s="9" customFormat="1" ht="24.95" customHeight="1">
      <c r="B99" s="166"/>
      <c r="C99" s="167"/>
      <c r="D99" s="168" t="s">
        <v>595</v>
      </c>
      <c r="E99" s="169"/>
      <c r="F99" s="169"/>
      <c r="G99" s="169"/>
      <c r="H99" s="169"/>
      <c r="I99" s="170"/>
      <c r="J99" s="171">
        <f>J124</f>
        <v>0</v>
      </c>
      <c r="K99" s="167"/>
      <c r="L99" s="172"/>
    </row>
    <row r="100" spans="1:47" s="10" customFormat="1" ht="19.899999999999999" customHeight="1">
      <c r="B100" s="173"/>
      <c r="C100" s="103"/>
      <c r="D100" s="174" t="s">
        <v>597</v>
      </c>
      <c r="E100" s="175"/>
      <c r="F100" s="175"/>
      <c r="G100" s="175"/>
      <c r="H100" s="175"/>
      <c r="I100" s="176"/>
      <c r="J100" s="177">
        <f>J125</f>
        <v>0</v>
      </c>
      <c r="K100" s="103"/>
      <c r="L100" s="178"/>
    </row>
    <row r="101" spans="1:47" s="10" customFormat="1" ht="19.899999999999999" customHeight="1">
      <c r="B101" s="173"/>
      <c r="C101" s="103"/>
      <c r="D101" s="174" t="s">
        <v>598</v>
      </c>
      <c r="E101" s="175"/>
      <c r="F101" s="175"/>
      <c r="G101" s="175"/>
      <c r="H101" s="175"/>
      <c r="I101" s="176"/>
      <c r="J101" s="177">
        <f>J128</f>
        <v>0</v>
      </c>
      <c r="K101" s="103"/>
      <c r="L101" s="178"/>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122</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6" t="str">
        <f>E7</f>
        <v>Kerhartice, ul. Pražská - Modernizace stávajícího chodníku</v>
      </c>
      <c r="F111" s="317"/>
      <c r="G111" s="317"/>
      <c r="H111" s="317"/>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105</v>
      </c>
      <c r="D112" s="21"/>
      <c r="E112" s="21"/>
      <c r="F112" s="21"/>
      <c r="G112" s="21"/>
      <c r="H112" s="21"/>
      <c r="I112" s="114"/>
      <c r="J112" s="21"/>
      <c r="K112" s="21"/>
      <c r="L112" s="19"/>
    </row>
    <row r="113" spans="1:65" s="2" customFormat="1" ht="16.5" customHeight="1">
      <c r="A113" s="33"/>
      <c r="B113" s="34"/>
      <c r="C113" s="35"/>
      <c r="D113" s="35"/>
      <c r="E113" s="316" t="s">
        <v>595</v>
      </c>
      <c r="F113" s="318"/>
      <c r="G113" s="318"/>
      <c r="H113" s="318"/>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107</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84" t="str">
        <f>E11</f>
        <v>VRN (A) - Uznatelné náklady</v>
      </c>
      <c r="F115" s="318"/>
      <c r="G115" s="318"/>
      <c r="H115" s="318"/>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22</v>
      </c>
      <c r="D117" s="35"/>
      <c r="E117" s="35"/>
      <c r="F117" s="26" t="str">
        <f>F14</f>
        <v>Kerhartice</v>
      </c>
      <c r="G117" s="35"/>
      <c r="H117" s="35"/>
      <c r="I117" s="122" t="s">
        <v>24</v>
      </c>
      <c r="J117" s="65" t="str">
        <f>IF(J14="","",J14)</f>
        <v>30. 9. 2019</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26</v>
      </c>
      <c r="D119" s="35"/>
      <c r="E119" s="35"/>
      <c r="F119" s="26" t="str">
        <f>E17</f>
        <v xml:space="preserve"> </v>
      </c>
      <c r="G119" s="35"/>
      <c r="H119" s="35"/>
      <c r="I119" s="122" t="s">
        <v>32</v>
      </c>
      <c r="J119" s="31" t="str">
        <f>E23</f>
        <v>Ing. Jiří Cihlář</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123</v>
      </c>
      <c r="D122" s="182" t="s">
        <v>63</v>
      </c>
      <c r="E122" s="182" t="s">
        <v>59</v>
      </c>
      <c r="F122" s="182" t="s">
        <v>60</v>
      </c>
      <c r="G122" s="182" t="s">
        <v>124</v>
      </c>
      <c r="H122" s="182" t="s">
        <v>125</v>
      </c>
      <c r="I122" s="183" t="s">
        <v>126</v>
      </c>
      <c r="J122" s="182" t="s">
        <v>111</v>
      </c>
      <c r="K122" s="184" t="s">
        <v>127</v>
      </c>
      <c r="L122" s="185"/>
      <c r="M122" s="74" t="s">
        <v>1</v>
      </c>
      <c r="N122" s="75" t="s">
        <v>42</v>
      </c>
      <c r="O122" s="75" t="s">
        <v>128</v>
      </c>
      <c r="P122" s="75" t="s">
        <v>129</v>
      </c>
      <c r="Q122" s="75" t="s">
        <v>130</v>
      </c>
      <c r="R122" s="75" t="s">
        <v>131</v>
      </c>
      <c r="S122" s="75" t="s">
        <v>132</v>
      </c>
      <c r="T122" s="76" t="s">
        <v>133</v>
      </c>
      <c r="U122" s="179"/>
      <c r="V122" s="179"/>
      <c r="W122" s="179"/>
      <c r="X122" s="179"/>
      <c r="Y122" s="179"/>
      <c r="Z122" s="179"/>
      <c r="AA122" s="179"/>
      <c r="AB122" s="179"/>
      <c r="AC122" s="179"/>
      <c r="AD122" s="179"/>
      <c r="AE122" s="179"/>
    </row>
    <row r="123" spans="1:65" s="2" customFormat="1" ht="22.9" customHeight="1">
      <c r="A123" s="33"/>
      <c r="B123" s="34"/>
      <c r="C123" s="81" t="s">
        <v>134</v>
      </c>
      <c r="D123" s="35"/>
      <c r="E123" s="35"/>
      <c r="F123" s="35"/>
      <c r="G123" s="35"/>
      <c r="H123" s="35"/>
      <c r="I123" s="121"/>
      <c r="J123" s="186">
        <f>BK123</f>
        <v>0</v>
      </c>
      <c r="K123" s="35"/>
      <c r="L123" s="38"/>
      <c r="M123" s="77"/>
      <c r="N123" s="187"/>
      <c r="O123" s="78"/>
      <c r="P123" s="188">
        <f>P124</f>
        <v>0</v>
      </c>
      <c r="Q123" s="78"/>
      <c r="R123" s="188">
        <f>R124</f>
        <v>0</v>
      </c>
      <c r="S123" s="78"/>
      <c r="T123" s="189">
        <f>T124</f>
        <v>0</v>
      </c>
      <c r="U123" s="33"/>
      <c r="V123" s="33"/>
      <c r="W123" s="33"/>
      <c r="X123" s="33"/>
      <c r="Y123" s="33"/>
      <c r="Z123" s="33"/>
      <c r="AA123" s="33"/>
      <c r="AB123" s="33"/>
      <c r="AC123" s="33"/>
      <c r="AD123" s="33"/>
      <c r="AE123" s="33"/>
      <c r="AT123" s="16" t="s">
        <v>77</v>
      </c>
      <c r="AU123" s="16" t="s">
        <v>113</v>
      </c>
      <c r="BK123" s="190">
        <f>BK124</f>
        <v>0</v>
      </c>
    </row>
    <row r="124" spans="1:65" s="12" customFormat="1" ht="25.9" customHeight="1">
      <c r="B124" s="191"/>
      <c r="C124" s="192"/>
      <c r="D124" s="193" t="s">
        <v>77</v>
      </c>
      <c r="E124" s="194" t="s">
        <v>96</v>
      </c>
      <c r="F124" s="194" t="s">
        <v>97</v>
      </c>
      <c r="G124" s="192"/>
      <c r="H124" s="192"/>
      <c r="I124" s="195"/>
      <c r="J124" s="196">
        <f>BK124</f>
        <v>0</v>
      </c>
      <c r="K124" s="192"/>
      <c r="L124" s="197"/>
      <c r="M124" s="198"/>
      <c r="N124" s="199"/>
      <c r="O124" s="199"/>
      <c r="P124" s="200">
        <f>P125+P128</f>
        <v>0</v>
      </c>
      <c r="Q124" s="199"/>
      <c r="R124" s="200">
        <f>R125+R128</f>
        <v>0</v>
      </c>
      <c r="S124" s="199"/>
      <c r="T124" s="201">
        <f>T125+T128</f>
        <v>0</v>
      </c>
      <c r="AR124" s="202" t="s">
        <v>152</v>
      </c>
      <c r="AT124" s="203" t="s">
        <v>77</v>
      </c>
      <c r="AU124" s="203" t="s">
        <v>78</v>
      </c>
      <c r="AY124" s="202" t="s">
        <v>137</v>
      </c>
      <c r="BK124" s="204">
        <f>BK125+BK128</f>
        <v>0</v>
      </c>
    </row>
    <row r="125" spans="1:65" s="12" customFormat="1" ht="22.9" customHeight="1">
      <c r="B125" s="191"/>
      <c r="C125" s="192"/>
      <c r="D125" s="193" t="s">
        <v>77</v>
      </c>
      <c r="E125" s="205" t="s">
        <v>599</v>
      </c>
      <c r="F125" s="205" t="s">
        <v>600</v>
      </c>
      <c r="G125" s="192"/>
      <c r="H125" s="192"/>
      <c r="I125" s="195"/>
      <c r="J125" s="206">
        <f>BK125</f>
        <v>0</v>
      </c>
      <c r="K125" s="192"/>
      <c r="L125" s="197"/>
      <c r="M125" s="198"/>
      <c r="N125" s="199"/>
      <c r="O125" s="199"/>
      <c r="P125" s="200">
        <f>SUM(P126:P127)</f>
        <v>0</v>
      </c>
      <c r="Q125" s="199"/>
      <c r="R125" s="200">
        <f>SUM(R126:R127)</f>
        <v>0</v>
      </c>
      <c r="S125" s="199"/>
      <c r="T125" s="201">
        <f>SUM(T126:T127)</f>
        <v>0</v>
      </c>
      <c r="AR125" s="202" t="s">
        <v>152</v>
      </c>
      <c r="AT125" s="203" t="s">
        <v>77</v>
      </c>
      <c r="AU125" s="203" t="s">
        <v>85</v>
      </c>
      <c r="AY125" s="202" t="s">
        <v>137</v>
      </c>
      <c r="BK125" s="204">
        <f>SUM(BK126:BK127)</f>
        <v>0</v>
      </c>
    </row>
    <row r="126" spans="1:65" s="2" customFormat="1" ht="16.5" customHeight="1">
      <c r="A126" s="33"/>
      <c r="B126" s="34"/>
      <c r="C126" s="207" t="s">
        <v>85</v>
      </c>
      <c r="D126" s="207" t="s">
        <v>139</v>
      </c>
      <c r="E126" s="208" t="s">
        <v>601</v>
      </c>
      <c r="F126" s="209" t="s">
        <v>602</v>
      </c>
      <c r="G126" s="210" t="s">
        <v>253</v>
      </c>
      <c r="H126" s="211">
        <v>1</v>
      </c>
      <c r="I126" s="212"/>
      <c r="J126" s="213">
        <f>ROUND(I126*H126,2)</f>
        <v>0</v>
      </c>
      <c r="K126" s="209" t="s">
        <v>143</v>
      </c>
      <c r="L126" s="38"/>
      <c r="M126" s="214" t="s">
        <v>1</v>
      </c>
      <c r="N126" s="215" t="s">
        <v>43</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603</v>
      </c>
      <c r="AT126" s="218" t="s">
        <v>139</v>
      </c>
      <c r="AU126" s="218" t="s">
        <v>87</v>
      </c>
      <c r="AY126" s="16" t="s">
        <v>137</v>
      </c>
      <c r="BE126" s="219">
        <f>IF(N126="základní",J126,0)</f>
        <v>0</v>
      </c>
      <c r="BF126" s="219">
        <f>IF(N126="snížená",J126,0)</f>
        <v>0</v>
      </c>
      <c r="BG126" s="219">
        <f>IF(N126="zákl. přenesená",J126,0)</f>
        <v>0</v>
      </c>
      <c r="BH126" s="219">
        <f>IF(N126="sníž. přenesená",J126,0)</f>
        <v>0</v>
      </c>
      <c r="BI126" s="219">
        <f>IF(N126="nulová",J126,0)</f>
        <v>0</v>
      </c>
      <c r="BJ126" s="16" t="s">
        <v>85</v>
      </c>
      <c r="BK126" s="219">
        <f>ROUND(I126*H126,2)</f>
        <v>0</v>
      </c>
      <c r="BL126" s="16" t="s">
        <v>603</v>
      </c>
      <c r="BM126" s="218" t="s">
        <v>604</v>
      </c>
    </row>
    <row r="127" spans="1:65" s="2" customFormat="1" ht="11.25">
      <c r="A127" s="33"/>
      <c r="B127" s="34"/>
      <c r="C127" s="35"/>
      <c r="D127" s="220" t="s">
        <v>146</v>
      </c>
      <c r="E127" s="35"/>
      <c r="F127" s="221" t="s">
        <v>602</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146</v>
      </c>
      <c r="AU127" s="16" t="s">
        <v>87</v>
      </c>
    </row>
    <row r="128" spans="1:65" s="12" customFormat="1" ht="22.9" customHeight="1">
      <c r="B128" s="191"/>
      <c r="C128" s="192"/>
      <c r="D128" s="193" t="s">
        <v>77</v>
      </c>
      <c r="E128" s="205" t="s">
        <v>605</v>
      </c>
      <c r="F128" s="205" t="s">
        <v>606</v>
      </c>
      <c r="G128" s="192"/>
      <c r="H128" s="192"/>
      <c r="I128" s="195"/>
      <c r="J128" s="206">
        <f>BK128</f>
        <v>0</v>
      </c>
      <c r="K128" s="192"/>
      <c r="L128" s="197"/>
      <c r="M128" s="198"/>
      <c r="N128" s="199"/>
      <c r="O128" s="199"/>
      <c r="P128" s="200">
        <f>SUM(P129:P134)</f>
        <v>0</v>
      </c>
      <c r="Q128" s="199"/>
      <c r="R128" s="200">
        <f>SUM(R129:R134)</f>
        <v>0</v>
      </c>
      <c r="S128" s="199"/>
      <c r="T128" s="201">
        <f>SUM(T129:T134)</f>
        <v>0</v>
      </c>
      <c r="AR128" s="202" t="s">
        <v>152</v>
      </c>
      <c r="AT128" s="203" t="s">
        <v>77</v>
      </c>
      <c r="AU128" s="203" t="s">
        <v>85</v>
      </c>
      <c r="AY128" s="202" t="s">
        <v>137</v>
      </c>
      <c r="BK128" s="204">
        <f>SUM(BK129:BK134)</f>
        <v>0</v>
      </c>
    </row>
    <row r="129" spans="1:65" s="2" customFormat="1" ht="16.5" customHeight="1">
      <c r="A129" s="33"/>
      <c r="B129" s="34"/>
      <c r="C129" s="207" t="s">
        <v>87</v>
      </c>
      <c r="D129" s="207" t="s">
        <v>139</v>
      </c>
      <c r="E129" s="208" t="s">
        <v>607</v>
      </c>
      <c r="F129" s="209" t="s">
        <v>606</v>
      </c>
      <c r="G129" s="210" t="s">
        <v>253</v>
      </c>
      <c r="H129" s="211">
        <v>1</v>
      </c>
      <c r="I129" s="212"/>
      <c r="J129" s="213">
        <f>ROUND(I129*H129,2)</f>
        <v>0</v>
      </c>
      <c r="K129" s="209" t="s">
        <v>143</v>
      </c>
      <c r="L129" s="38"/>
      <c r="M129" s="214" t="s">
        <v>1</v>
      </c>
      <c r="N129" s="215" t="s">
        <v>43</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603</v>
      </c>
      <c r="AT129" s="218" t="s">
        <v>139</v>
      </c>
      <c r="AU129" s="218" t="s">
        <v>87</v>
      </c>
      <c r="AY129" s="16" t="s">
        <v>137</v>
      </c>
      <c r="BE129" s="219">
        <f>IF(N129="základní",J129,0)</f>
        <v>0</v>
      </c>
      <c r="BF129" s="219">
        <f>IF(N129="snížená",J129,0)</f>
        <v>0</v>
      </c>
      <c r="BG129" s="219">
        <f>IF(N129="zákl. přenesená",J129,0)</f>
        <v>0</v>
      </c>
      <c r="BH129" s="219">
        <f>IF(N129="sníž. přenesená",J129,0)</f>
        <v>0</v>
      </c>
      <c r="BI129" s="219">
        <f>IF(N129="nulová",J129,0)</f>
        <v>0</v>
      </c>
      <c r="BJ129" s="16" t="s">
        <v>85</v>
      </c>
      <c r="BK129" s="219">
        <f>ROUND(I129*H129,2)</f>
        <v>0</v>
      </c>
      <c r="BL129" s="16" t="s">
        <v>603</v>
      </c>
      <c r="BM129" s="218" t="s">
        <v>608</v>
      </c>
    </row>
    <row r="130" spans="1:65" s="2" customFormat="1" ht="11.25">
      <c r="A130" s="33"/>
      <c r="B130" s="34"/>
      <c r="C130" s="35"/>
      <c r="D130" s="220" t="s">
        <v>146</v>
      </c>
      <c r="E130" s="35"/>
      <c r="F130" s="221" t="s">
        <v>606</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146</v>
      </c>
      <c r="AU130" s="16" t="s">
        <v>87</v>
      </c>
    </row>
    <row r="131" spans="1:65" s="2" customFormat="1" ht="16.5" customHeight="1">
      <c r="A131" s="33"/>
      <c r="B131" s="34"/>
      <c r="C131" s="207" t="s">
        <v>159</v>
      </c>
      <c r="D131" s="207" t="s">
        <v>139</v>
      </c>
      <c r="E131" s="208" t="s">
        <v>609</v>
      </c>
      <c r="F131" s="209" t="s">
        <v>610</v>
      </c>
      <c r="G131" s="210" t="s">
        <v>253</v>
      </c>
      <c r="H131" s="211">
        <v>1</v>
      </c>
      <c r="I131" s="212"/>
      <c r="J131" s="213">
        <f>ROUND(I131*H131,2)</f>
        <v>0</v>
      </c>
      <c r="K131" s="209" t="s">
        <v>143</v>
      </c>
      <c r="L131" s="38"/>
      <c r="M131" s="214" t="s">
        <v>1</v>
      </c>
      <c r="N131" s="215" t="s">
        <v>43</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603</v>
      </c>
      <c r="AT131" s="218" t="s">
        <v>139</v>
      </c>
      <c r="AU131" s="218" t="s">
        <v>87</v>
      </c>
      <c r="AY131" s="16" t="s">
        <v>137</v>
      </c>
      <c r="BE131" s="219">
        <f>IF(N131="základní",J131,0)</f>
        <v>0</v>
      </c>
      <c r="BF131" s="219">
        <f>IF(N131="snížená",J131,0)</f>
        <v>0</v>
      </c>
      <c r="BG131" s="219">
        <f>IF(N131="zákl. přenesená",J131,0)</f>
        <v>0</v>
      </c>
      <c r="BH131" s="219">
        <f>IF(N131="sníž. přenesená",J131,0)</f>
        <v>0</v>
      </c>
      <c r="BI131" s="219">
        <f>IF(N131="nulová",J131,0)</f>
        <v>0</v>
      </c>
      <c r="BJ131" s="16" t="s">
        <v>85</v>
      </c>
      <c r="BK131" s="219">
        <f>ROUND(I131*H131,2)</f>
        <v>0</v>
      </c>
      <c r="BL131" s="16" t="s">
        <v>603</v>
      </c>
      <c r="BM131" s="218" t="s">
        <v>611</v>
      </c>
    </row>
    <row r="132" spans="1:65" s="2" customFormat="1" ht="11.25">
      <c r="A132" s="33"/>
      <c r="B132" s="34"/>
      <c r="C132" s="35"/>
      <c r="D132" s="220" t="s">
        <v>146</v>
      </c>
      <c r="E132" s="35"/>
      <c r="F132" s="221" t="s">
        <v>610</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146</v>
      </c>
      <c r="AU132" s="16" t="s">
        <v>87</v>
      </c>
    </row>
    <row r="133" spans="1:65" s="2" customFormat="1" ht="16.5" customHeight="1">
      <c r="A133" s="33"/>
      <c r="B133" s="34"/>
      <c r="C133" s="207" t="s">
        <v>144</v>
      </c>
      <c r="D133" s="207" t="s">
        <v>139</v>
      </c>
      <c r="E133" s="208" t="s">
        <v>612</v>
      </c>
      <c r="F133" s="209" t="s">
        <v>613</v>
      </c>
      <c r="G133" s="210" t="s">
        <v>253</v>
      </c>
      <c r="H133" s="211">
        <v>1</v>
      </c>
      <c r="I133" s="212"/>
      <c r="J133" s="213">
        <f>ROUND(I133*H133,2)</f>
        <v>0</v>
      </c>
      <c r="K133" s="209" t="s">
        <v>143</v>
      </c>
      <c r="L133" s="38"/>
      <c r="M133" s="214" t="s">
        <v>1</v>
      </c>
      <c r="N133" s="215" t="s">
        <v>43</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603</v>
      </c>
      <c r="AT133" s="218" t="s">
        <v>139</v>
      </c>
      <c r="AU133" s="218" t="s">
        <v>87</v>
      </c>
      <c r="AY133" s="16" t="s">
        <v>137</v>
      </c>
      <c r="BE133" s="219">
        <f>IF(N133="základní",J133,0)</f>
        <v>0</v>
      </c>
      <c r="BF133" s="219">
        <f>IF(N133="snížená",J133,0)</f>
        <v>0</v>
      </c>
      <c r="BG133" s="219">
        <f>IF(N133="zákl. přenesená",J133,0)</f>
        <v>0</v>
      </c>
      <c r="BH133" s="219">
        <f>IF(N133="sníž. přenesená",J133,0)</f>
        <v>0</v>
      </c>
      <c r="BI133" s="219">
        <f>IF(N133="nulová",J133,0)</f>
        <v>0</v>
      </c>
      <c r="BJ133" s="16" t="s">
        <v>85</v>
      </c>
      <c r="BK133" s="219">
        <f>ROUND(I133*H133,2)</f>
        <v>0</v>
      </c>
      <c r="BL133" s="16" t="s">
        <v>603</v>
      </c>
      <c r="BM133" s="218" t="s">
        <v>614</v>
      </c>
    </row>
    <row r="134" spans="1:65" s="2" customFormat="1" ht="11.25">
      <c r="A134" s="33"/>
      <c r="B134" s="34"/>
      <c r="C134" s="35"/>
      <c r="D134" s="220" t="s">
        <v>146</v>
      </c>
      <c r="E134" s="35"/>
      <c r="F134" s="221" t="s">
        <v>613</v>
      </c>
      <c r="G134" s="35"/>
      <c r="H134" s="35"/>
      <c r="I134" s="121"/>
      <c r="J134" s="35"/>
      <c r="K134" s="35"/>
      <c r="L134" s="38"/>
      <c r="M134" s="257"/>
      <c r="N134" s="258"/>
      <c r="O134" s="259"/>
      <c r="P134" s="259"/>
      <c r="Q134" s="259"/>
      <c r="R134" s="259"/>
      <c r="S134" s="259"/>
      <c r="T134" s="260"/>
      <c r="U134" s="33"/>
      <c r="V134" s="33"/>
      <c r="W134" s="33"/>
      <c r="X134" s="33"/>
      <c r="Y134" s="33"/>
      <c r="Z134" s="33"/>
      <c r="AA134" s="33"/>
      <c r="AB134" s="33"/>
      <c r="AC134" s="33"/>
      <c r="AD134" s="33"/>
      <c r="AE134" s="33"/>
      <c r="AT134" s="16" t="s">
        <v>146</v>
      </c>
      <c r="AU134" s="16" t="s">
        <v>87</v>
      </c>
    </row>
    <row r="135" spans="1:65" s="2" customFormat="1" ht="6.95" customHeight="1">
      <c r="A135" s="33"/>
      <c r="B135" s="53"/>
      <c r="C135" s="54"/>
      <c r="D135" s="54"/>
      <c r="E135" s="54"/>
      <c r="F135" s="54"/>
      <c r="G135" s="54"/>
      <c r="H135" s="54"/>
      <c r="I135" s="157"/>
      <c r="J135" s="54"/>
      <c r="K135" s="54"/>
      <c r="L135" s="38"/>
      <c r="M135" s="33"/>
      <c r="O135" s="33"/>
      <c r="P135" s="33"/>
      <c r="Q135" s="33"/>
      <c r="R135" s="33"/>
      <c r="S135" s="33"/>
      <c r="T135" s="33"/>
      <c r="U135" s="33"/>
      <c r="V135" s="33"/>
      <c r="W135" s="33"/>
      <c r="X135" s="33"/>
      <c r="Y135" s="33"/>
      <c r="Z135" s="33"/>
      <c r="AA135" s="33"/>
      <c r="AB135" s="33"/>
      <c r="AC135" s="33"/>
      <c r="AD135" s="33"/>
      <c r="AE135" s="33"/>
    </row>
  </sheetData>
  <sheetProtection algorithmName="SHA-512" hashValue="2zPymu8Y5rl/3ht8LE2lZwh0Mak/2qCYNXEsrxh7zv3vBEL4jFewcYAfl3MySLDjfx+6wCJFeSCCdseGCs5u/w==" saltValue="cHO9jRUgBtV2roHDFtFvxIednuFtt997BDWUeOlCqVBl5hVIGVRiEYAFeHGHBPskhN2a5L+Pht7iH/vRPL/jYg==" spinCount="100000" sheet="1" objects="1" scenarios="1" formatColumns="0" formatRows="0" autoFilter="0"/>
  <autoFilter ref="C122:K13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3"/>
  <sheetViews>
    <sheetView showGridLines="0" workbookViewId="0">
      <selection activeCell="E23" sqref="E23"/>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75"/>
      <c r="M2" s="275"/>
      <c r="N2" s="275"/>
      <c r="O2" s="275"/>
      <c r="P2" s="275"/>
      <c r="Q2" s="275"/>
      <c r="R2" s="275"/>
      <c r="S2" s="275"/>
      <c r="T2" s="275"/>
      <c r="U2" s="275"/>
      <c r="V2" s="275"/>
      <c r="AT2" s="16" t="s">
        <v>103</v>
      </c>
    </row>
    <row r="3" spans="1:46" s="1" customFormat="1" ht="6.95" customHeight="1">
      <c r="B3" s="115"/>
      <c r="C3" s="116"/>
      <c r="D3" s="116"/>
      <c r="E3" s="116"/>
      <c r="F3" s="116"/>
      <c r="G3" s="116"/>
      <c r="H3" s="116"/>
      <c r="I3" s="117"/>
      <c r="J3" s="116"/>
      <c r="K3" s="116"/>
      <c r="L3" s="19"/>
      <c r="AT3" s="16" t="s">
        <v>87</v>
      </c>
    </row>
    <row r="4" spans="1:46" s="1" customFormat="1" ht="24.95" customHeight="1">
      <c r="B4" s="19"/>
      <c r="D4" s="118" t="s">
        <v>104</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09" t="str">
        <f>'Rekapitulace stavby'!K6</f>
        <v>Kerhartice, ul. Pražská - Modernizace stávajícího chodníku</v>
      </c>
      <c r="F7" s="310"/>
      <c r="G7" s="310"/>
      <c r="H7" s="310"/>
      <c r="I7" s="114"/>
      <c r="L7" s="19"/>
    </row>
    <row r="8" spans="1:46" s="1" customFormat="1" ht="12" customHeight="1">
      <c r="B8" s="19"/>
      <c r="D8" s="120" t="s">
        <v>105</v>
      </c>
      <c r="I8" s="114"/>
      <c r="L8" s="19"/>
    </row>
    <row r="9" spans="1:46" s="2" customFormat="1" ht="16.5" customHeight="1">
      <c r="A9" s="33"/>
      <c r="B9" s="38"/>
      <c r="C9" s="33"/>
      <c r="D9" s="33"/>
      <c r="E9" s="309" t="s">
        <v>595</v>
      </c>
      <c r="F9" s="311"/>
      <c r="G9" s="311"/>
      <c r="H9" s="311"/>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107</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2" t="s">
        <v>615</v>
      </c>
      <c r="F11" s="311"/>
      <c r="G11" s="311"/>
      <c r="H11" s="311"/>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19</v>
      </c>
      <c r="G13" s="33"/>
      <c r="H13" s="33"/>
      <c r="I13" s="122" t="s">
        <v>20</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22</v>
      </c>
      <c r="E14" s="33"/>
      <c r="F14" s="109" t="s">
        <v>23</v>
      </c>
      <c r="G14" s="33"/>
      <c r="H14" s="33"/>
      <c r="I14" s="122" t="s">
        <v>24</v>
      </c>
      <c r="J14" s="123" t="str">
        <f>'Rekapitulace stavby'!AN8</f>
        <v>30. 9. 2019</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26</v>
      </c>
      <c r="E16" s="33"/>
      <c r="F16" s="33"/>
      <c r="G16" s="33"/>
      <c r="H16" s="33"/>
      <c r="I16" s="122" t="s">
        <v>27</v>
      </c>
      <c r="J16" s="109" t="str">
        <f>IF('Rekapitulace stavby'!AN10="","",'Rekapitulace stavby'!AN10)</f>
        <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tr">
        <f>IF('Rekapitulace stavby'!E11="","",'Rekapitulace stavby'!E11)</f>
        <v xml:space="preserve"> </v>
      </c>
      <c r="F17" s="33"/>
      <c r="G17" s="33"/>
      <c r="H17" s="33"/>
      <c r="I17" s="122" t="s">
        <v>29</v>
      </c>
      <c r="J17" s="109" t="str">
        <f>IF('Rekapitulace stavby'!AN11="","",'Rekapitulace stavby'!AN11)</f>
        <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27</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3" t="str">
        <f>'Rekapitulace stavby'!E14</f>
        <v>Vyplň údaj</v>
      </c>
      <c r="F20" s="314"/>
      <c r="G20" s="314"/>
      <c r="H20" s="314"/>
      <c r="I20" s="122" t="s">
        <v>29</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27</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29</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27</v>
      </c>
      <c r="J25" s="109" t="str">
        <f>IF('Rekapitulace stavby'!AN19="","",'Rekapitulace stavby'!AN19)</f>
        <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tr">
        <f>IF('Rekapitulace stavby'!E20="","",'Rekapitulace stavby'!E20)</f>
        <v xml:space="preserve"> </v>
      </c>
      <c r="F26" s="33"/>
      <c r="G26" s="33"/>
      <c r="H26" s="33"/>
      <c r="I26" s="122" t="s">
        <v>29</v>
      </c>
      <c r="J26" s="109" t="str">
        <f>IF('Rekapitulace stavby'!AN20="","",'Rekapitulace stavby'!AN20)</f>
        <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5" t="s">
        <v>1</v>
      </c>
      <c r="F29" s="315"/>
      <c r="G29" s="315"/>
      <c r="H29" s="315"/>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38</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40</v>
      </c>
      <c r="G34" s="33"/>
      <c r="H34" s="33"/>
      <c r="I34" s="133" t="s">
        <v>39</v>
      </c>
      <c r="J34" s="132" t="s">
        <v>41</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42</v>
      </c>
      <c r="E35" s="120" t="s">
        <v>43</v>
      </c>
      <c r="F35" s="135">
        <f>ROUND((SUM(BE123:BE132)),  2)</f>
        <v>0</v>
      </c>
      <c r="G35" s="33"/>
      <c r="H35" s="33"/>
      <c r="I35" s="136">
        <v>0.21</v>
      </c>
      <c r="J35" s="135">
        <f>ROUND(((SUM(BE123:BE132))*I35),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44</v>
      </c>
      <c r="F36" s="135">
        <f>ROUND((SUM(BF123:BF132)),  2)</f>
        <v>0</v>
      </c>
      <c r="G36" s="33"/>
      <c r="H36" s="33"/>
      <c r="I36" s="136">
        <v>0.15</v>
      </c>
      <c r="J36" s="135">
        <f>ROUND(((SUM(BF123:BF132))*I36),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45</v>
      </c>
      <c r="F37" s="135">
        <f>ROUND((SUM(BG123:BG132)),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46</v>
      </c>
      <c r="F38" s="135">
        <f>ROUND((SUM(BH123:BH132)),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47</v>
      </c>
      <c r="F39" s="135">
        <f>ROUND((SUM(BI123:BI132)),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48</v>
      </c>
      <c r="E41" s="139"/>
      <c r="F41" s="139"/>
      <c r="G41" s="140" t="s">
        <v>49</v>
      </c>
      <c r="H41" s="141" t="s">
        <v>50</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51</v>
      </c>
      <c r="E50" s="146"/>
      <c r="F50" s="146"/>
      <c r="G50" s="145" t="s">
        <v>52</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53</v>
      </c>
      <c r="E61" s="149"/>
      <c r="F61" s="150" t="s">
        <v>54</v>
      </c>
      <c r="G61" s="148" t="s">
        <v>53</v>
      </c>
      <c r="H61" s="149"/>
      <c r="I61" s="151"/>
      <c r="J61" s="152" t="s">
        <v>54</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55</v>
      </c>
      <c r="E65" s="153"/>
      <c r="F65" s="153"/>
      <c r="G65" s="145" t="s">
        <v>56</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53</v>
      </c>
      <c r="E76" s="149"/>
      <c r="F76" s="150" t="s">
        <v>54</v>
      </c>
      <c r="G76" s="148" t="s">
        <v>53</v>
      </c>
      <c r="H76" s="149"/>
      <c r="I76" s="151"/>
      <c r="J76" s="152" t="s">
        <v>54</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109</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6" t="str">
        <f>E7</f>
        <v>Kerhartice, ul. Pražská - Modernizace stávajícího chodníku</v>
      </c>
      <c r="F85" s="317"/>
      <c r="G85" s="317"/>
      <c r="H85" s="317"/>
      <c r="I85" s="121"/>
      <c r="J85" s="35"/>
      <c r="K85" s="35"/>
      <c r="L85" s="50"/>
      <c r="S85" s="33"/>
      <c r="T85" s="33"/>
      <c r="U85" s="33"/>
      <c r="V85" s="33"/>
      <c r="W85" s="33"/>
      <c r="X85" s="33"/>
      <c r="Y85" s="33"/>
      <c r="Z85" s="33"/>
      <c r="AA85" s="33"/>
      <c r="AB85" s="33"/>
      <c r="AC85" s="33"/>
      <c r="AD85" s="33"/>
      <c r="AE85" s="33"/>
    </row>
    <row r="86" spans="1:31" s="1" customFormat="1" ht="12" customHeight="1">
      <c r="B86" s="20"/>
      <c r="C86" s="28" t="s">
        <v>105</v>
      </c>
      <c r="D86" s="21"/>
      <c r="E86" s="21"/>
      <c r="F86" s="21"/>
      <c r="G86" s="21"/>
      <c r="H86" s="21"/>
      <c r="I86" s="114"/>
      <c r="J86" s="21"/>
      <c r="K86" s="21"/>
      <c r="L86" s="19"/>
    </row>
    <row r="87" spans="1:31" s="2" customFormat="1" ht="16.5" customHeight="1">
      <c r="A87" s="33"/>
      <c r="B87" s="34"/>
      <c r="C87" s="35"/>
      <c r="D87" s="35"/>
      <c r="E87" s="316" t="s">
        <v>595</v>
      </c>
      <c r="F87" s="318"/>
      <c r="G87" s="318"/>
      <c r="H87" s="318"/>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107</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84" t="str">
        <f>E11</f>
        <v>VRN (B) - Neuznatelné náklady</v>
      </c>
      <c r="F89" s="318"/>
      <c r="G89" s="318"/>
      <c r="H89" s="318"/>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22</v>
      </c>
      <c r="D91" s="35"/>
      <c r="E91" s="35"/>
      <c r="F91" s="26" t="str">
        <f>F14</f>
        <v>Kerhartice</v>
      </c>
      <c r="G91" s="35"/>
      <c r="H91" s="35"/>
      <c r="I91" s="122" t="s">
        <v>24</v>
      </c>
      <c r="J91" s="65" t="str">
        <f>IF(J14="","",J14)</f>
        <v>30. 9. 2019</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26</v>
      </c>
      <c r="D93" s="35"/>
      <c r="E93" s="35"/>
      <c r="F93" s="26" t="str">
        <f>E17</f>
        <v xml:space="preserve"> </v>
      </c>
      <c r="G93" s="35"/>
      <c r="H93" s="35"/>
      <c r="I93" s="122" t="s">
        <v>32</v>
      </c>
      <c r="J93" s="31" t="str">
        <f>E23</f>
        <v>Ing. Jiří Cihlář</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110</v>
      </c>
      <c r="D96" s="162"/>
      <c r="E96" s="162"/>
      <c r="F96" s="162"/>
      <c r="G96" s="162"/>
      <c r="H96" s="162"/>
      <c r="I96" s="163"/>
      <c r="J96" s="164" t="s">
        <v>111</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112</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113</v>
      </c>
    </row>
    <row r="99" spans="1:47" s="9" customFormat="1" ht="24.95" customHeight="1">
      <c r="B99" s="166"/>
      <c r="C99" s="167"/>
      <c r="D99" s="168" t="s">
        <v>595</v>
      </c>
      <c r="E99" s="169"/>
      <c r="F99" s="169"/>
      <c r="G99" s="169"/>
      <c r="H99" s="169"/>
      <c r="I99" s="170"/>
      <c r="J99" s="171">
        <f>J124</f>
        <v>0</v>
      </c>
      <c r="K99" s="167"/>
      <c r="L99" s="172"/>
    </row>
    <row r="100" spans="1:47" s="10" customFormat="1" ht="19.899999999999999" customHeight="1">
      <c r="B100" s="173"/>
      <c r="C100" s="103"/>
      <c r="D100" s="174" t="s">
        <v>597</v>
      </c>
      <c r="E100" s="175"/>
      <c r="F100" s="175"/>
      <c r="G100" s="175"/>
      <c r="H100" s="175"/>
      <c r="I100" s="176"/>
      <c r="J100" s="177">
        <f>J125</f>
        <v>0</v>
      </c>
      <c r="K100" s="103"/>
      <c r="L100" s="178"/>
    </row>
    <row r="101" spans="1:47" s="10" customFormat="1" ht="19.899999999999999" customHeight="1">
      <c r="B101" s="173"/>
      <c r="C101" s="103"/>
      <c r="D101" s="174" t="s">
        <v>616</v>
      </c>
      <c r="E101" s="175"/>
      <c r="F101" s="175"/>
      <c r="G101" s="175"/>
      <c r="H101" s="175"/>
      <c r="I101" s="176"/>
      <c r="J101" s="177">
        <f>J130</f>
        <v>0</v>
      </c>
      <c r="K101" s="103"/>
      <c r="L101" s="178"/>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122</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6" t="str">
        <f>E7</f>
        <v>Kerhartice, ul. Pražská - Modernizace stávajícího chodníku</v>
      </c>
      <c r="F111" s="317"/>
      <c r="G111" s="317"/>
      <c r="H111" s="317"/>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105</v>
      </c>
      <c r="D112" s="21"/>
      <c r="E112" s="21"/>
      <c r="F112" s="21"/>
      <c r="G112" s="21"/>
      <c r="H112" s="21"/>
      <c r="I112" s="114"/>
      <c r="J112" s="21"/>
      <c r="K112" s="21"/>
      <c r="L112" s="19"/>
    </row>
    <row r="113" spans="1:65" s="2" customFormat="1" ht="16.5" customHeight="1">
      <c r="A113" s="33"/>
      <c r="B113" s="34"/>
      <c r="C113" s="35"/>
      <c r="D113" s="35"/>
      <c r="E113" s="316" t="s">
        <v>595</v>
      </c>
      <c r="F113" s="318"/>
      <c r="G113" s="318"/>
      <c r="H113" s="318"/>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107</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84" t="str">
        <f>E11</f>
        <v>VRN (B) - Neuznatelné náklady</v>
      </c>
      <c r="F115" s="318"/>
      <c r="G115" s="318"/>
      <c r="H115" s="318"/>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22</v>
      </c>
      <c r="D117" s="35"/>
      <c r="E117" s="35"/>
      <c r="F117" s="26" t="str">
        <f>F14</f>
        <v>Kerhartice</v>
      </c>
      <c r="G117" s="35"/>
      <c r="H117" s="35"/>
      <c r="I117" s="122" t="s">
        <v>24</v>
      </c>
      <c r="J117" s="65" t="str">
        <f>IF(J14="","",J14)</f>
        <v>30. 9. 2019</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26</v>
      </c>
      <c r="D119" s="35"/>
      <c r="E119" s="35"/>
      <c r="F119" s="26" t="str">
        <f>E17</f>
        <v xml:space="preserve"> </v>
      </c>
      <c r="G119" s="35"/>
      <c r="H119" s="35"/>
      <c r="I119" s="122" t="s">
        <v>32</v>
      </c>
      <c r="J119" s="31" t="str">
        <f>E23</f>
        <v>Ing. Jiří Cihlář</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123</v>
      </c>
      <c r="D122" s="182" t="s">
        <v>63</v>
      </c>
      <c r="E122" s="182" t="s">
        <v>59</v>
      </c>
      <c r="F122" s="182" t="s">
        <v>60</v>
      </c>
      <c r="G122" s="182" t="s">
        <v>124</v>
      </c>
      <c r="H122" s="182" t="s">
        <v>125</v>
      </c>
      <c r="I122" s="183" t="s">
        <v>126</v>
      </c>
      <c r="J122" s="182" t="s">
        <v>111</v>
      </c>
      <c r="K122" s="184" t="s">
        <v>127</v>
      </c>
      <c r="L122" s="185"/>
      <c r="M122" s="74" t="s">
        <v>1</v>
      </c>
      <c r="N122" s="75" t="s">
        <v>42</v>
      </c>
      <c r="O122" s="75" t="s">
        <v>128</v>
      </c>
      <c r="P122" s="75" t="s">
        <v>129</v>
      </c>
      <c r="Q122" s="75" t="s">
        <v>130</v>
      </c>
      <c r="R122" s="75" t="s">
        <v>131</v>
      </c>
      <c r="S122" s="75" t="s">
        <v>132</v>
      </c>
      <c r="T122" s="76" t="s">
        <v>133</v>
      </c>
      <c r="U122" s="179"/>
      <c r="V122" s="179"/>
      <c r="W122" s="179"/>
      <c r="X122" s="179"/>
      <c r="Y122" s="179"/>
      <c r="Z122" s="179"/>
      <c r="AA122" s="179"/>
      <c r="AB122" s="179"/>
      <c r="AC122" s="179"/>
      <c r="AD122" s="179"/>
      <c r="AE122" s="179"/>
    </row>
    <row r="123" spans="1:65" s="2" customFormat="1" ht="22.9" customHeight="1">
      <c r="A123" s="33"/>
      <c r="B123" s="34"/>
      <c r="C123" s="81" t="s">
        <v>134</v>
      </c>
      <c r="D123" s="35"/>
      <c r="E123" s="35"/>
      <c r="F123" s="35"/>
      <c r="G123" s="35"/>
      <c r="H123" s="35"/>
      <c r="I123" s="121"/>
      <c r="J123" s="186">
        <f>BK123</f>
        <v>0</v>
      </c>
      <c r="K123" s="35"/>
      <c r="L123" s="38"/>
      <c r="M123" s="77"/>
      <c r="N123" s="187"/>
      <c r="O123" s="78"/>
      <c r="P123" s="188">
        <f>P124</f>
        <v>0</v>
      </c>
      <c r="Q123" s="78"/>
      <c r="R123" s="188">
        <f>R124</f>
        <v>0</v>
      </c>
      <c r="S123" s="78"/>
      <c r="T123" s="189">
        <f>T124</f>
        <v>0</v>
      </c>
      <c r="U123" s="33"/>
      <c r="V123" s="33"/>
      <c r="W123" s="33"/>
      <c r="X123" s="33"/>
      <c r="Y123" s="33"/>
      <c r="Z123" s="33"/>
      <c r="AA123" s="33"/>
      <c r="AB123" s="33"/>
      <c r="AC123" s="33"/>
      <c r="AD123" s="33"/>
      <c r="AE123" s="33"/>
      <c r="AT123" s="16" t="s">
        <v>77</v>
      </c>
      <c r="AU123" s="16" t="s">
        <v>113</v>
      </c>
      <c r="BK123" s="190">
        <f>BK124</f>
        <v>0</v>
      </c>
    </row>
    <row r="124" spans="1:65" s="12" customFormat="1" ht="25.9" customHeight="1">
      <c r="B124" s="191"/>
      <c r="C124" s="192"/>
      <c r="D124" s="193" t="s">
        <v>77</v>
      </c>
      <c r="E124" s="194" t="s">
        <v>96</v>
      </c>
      <c r="F124" s="194" t="s">
        <v>97</v>
      </c>
      <c r="G124" s="192"/>
      <c r="H124" s="192"/>
      <c r="I124" s="195"/>
      <c r="J124" s="196">
        <f>BK124</f>
        <v>0</v>
      </c>
      <c r="K124" s="192"/>
      <c r="L124" s="197"/>
      <c r="M124" s="198"/>
      <c r="N124" s="199"/>
      <c r="O124" s="199"/>
      <c r="P124" s="200">
        <f>P125+P130</f>
        <v>0</v>
      </c>
      <c r="Q124" s="199"/>
      <c r="R124" s="200">
        <f>R125+R130</f>
        <v>0</v>
      </c>
      <c r="S124" s="199"/>
      <c r="T124" s="201">
        <f>T125+T130</f>
        <v>0</v>
      </c>
      <c r="AR124" s="202" t="s">
        <v>152</v>
      </c>
      <c r="AT124" s="203" t="s">
        <v>77</v>
      </c>
      <c r="AU124" s="203" t="s">
        <v>78</v>
      </c>
      <c r="AY124" s="202" t="s">
        <v>137</v>
      </c>
      <c r="BK124" s="204">
        <f>BK125+BK130</f>
        <v>0</v>
      </c>
    </row>
    <row r="125" spans="1:65" s="12" customFormat="1" ht="22.9" customHeight="1">
      <c r="B125" s="191"/>
      <c r="C125" s="192"/>
      <c r="D125" s="193" t="s">
        <v>77</v>
      </c>
      <c r="E125" s="205" t="s">
        <v>599</v>
      </c>
      <c r="F125" s="205" t="s">
        <v>600</v>
      </c>
      <c r="G125" s="192"/>
      <c r="H125" s="192"/>
      <c r="I125" s="195"/>
      <c r="J125" s="206">
        <f>BK125</f>
        <v>0</v>
      </c>
      <c r="K125" s="192"/>
      <c r="L125" s="197"/>
      <c r="M125" s="198"/>
      <c r="N125" s="199"/>
      <c r="O125" s="199"/>
      <c r="P125" s="200">
        <f>SUM(P126:P129)</f>
        <v>0</v>
      </c>
      <c r="Q125" s="199"/>
      <c r="R125" s="200">
        <f>SUM(R126:R129)</f>
        <v>0</v>
      </c>
      <c r="S125" s="199"/>
      <c r="T125" s="201">
        <f>SUM(T126:T129)</f>
        <v>0</v>
      </c>
      <c r="AR125" s="202" t="s">
        <v>152</v>
      </c>
      <c r="AT125" s="203" t="s">
        <v>77</v>
      </c>
      <c r="AU125" s="203" t="s">
        <v>85</v>
      </c>
      <c r="AY125" s="202" t="s">
        <v>137</v>
      </c>
      <c r="BK125" s="204">
        <f>SUM(BK126:BK129)</f>
        <v>0</v>
      </c>
    </row>
    <row r="126" spans="1:65" s="2" customFormat="1" ht="16.5" customHeight="1">
      <c r="A126" s="33"/>
      <c r="B126" s="34"/>
      <c r="C126" s="207" t="s">
        <v>85</v>
      </c>
      <c r="D126" s="207" t="s">
        <v>139</v>
      </c>
      <c r="E126" s="208" t="s">
        <v>617</v>
      </c>
      <c r="F126" s="209" t="s">
        <v>618</v>
      </c>
      <c r="G126" s="210" t="s">
        <v>253</v>
      </c>
      <c r="H126" s="211">
        <v>1</v>
      </c>
      <c r="I126" s="212"/>
      <c r="J126" s="213">
        <f>ROUND(I126*H126,2)</f>
        <v>0</v>
      </c>
      <c r="K126" s="209" t="s">
        <v>1</v>
      </c>
      <c r="L126" s="38"/>
      <c r="M126" s="214" t="s">
        <v>1</v>
      </c>
      <c r="N126" s="215" t="s">
        <v>43</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603</v>
      </c>
      <c r="AT126" s="218" t="s">
        <v>139</v>
      </c>
      <c r="AU126" s="218" t="s">
        <v>87</v>
      </c>
      <c r="AY126" s="16" t="s">
        <v>137</v>
      </c>
      <c r="BE126" s="219">
        <f>IF(N126="základní",J126,0)</f>
        <v>0</v>
      </c>
      <c r="BF126" s="219">
        <f>IF(N126="snížená",J126,0)</f>
        <v>0</v>
      </c>
      <c r="BG126" s="219">
        <f>IF(N126="zákl. přenesená",J126,0)</f>
        <v>0</v>
      </c>
      <c r="BH126" s="219">
        <f>IF(N126="sníž. přenesená",J126,0)</f>
        <v>0</v>
      </c>
      <c r="BI126" s="219">
        <f>IF(N126="nulová",J126,0)</f>
        <v>0</v>
      </c>
      <c r="BJ126" s="16" t="s">
        <v>85</v>
      </c>
      <c r="BK126" s="219">
        <f>ROUND(I126*H126,2)</f>
        <v>0</v>
      </c>
      <c r="BL126" s="16" t="s">
        <v>603</v>
      </c>
      <c r="BM126" s="218" t="s">
        <v>619</v>
      </c>
    </row>
    <row r="127" spans="1:65" s="2" customFormat="1" ht="11.25">
      <c r="A127" s="33"/>
      <c r="B127" s="34"/>
      <c r="C127" s="35"/>
      <c r="D127" s="220" t="s">
        <v>146</v>
      </c>
      <c r="E127" s="35"/>
      <c r="F127" s="221" t="s">
        <v>618</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146</v>
      </c>
      <c r="AU127" s="16" t="s">
        <v>87</v>
      </c>
    </row>
    <row r="128" spans="1:65" s="2" customFormat="1" ht="16.5" customHeight="1">
      <c r="A128" s="33"/>
      <c r="B128" s="34"/>
      <c r="C128" s="207" t="s">
        <v>87</v>
      </c>
      <c r="D128" s="207" t="s">
        <v>139</v>
      </c>
      <c r="E128" s="208" t="s">
        <v>620</v>
      </c>
      <c r="F128" s="209" t="s">
        <v>621</v>
      </c>
      <c r="G128" s="210" t="s">
        <v>253</v>
      </c>
      <c r="H128" s="211">
        <v>1</v>
      </c>
      <c r="I128" s="212"/>
      <c r="J128" s="213">
        <f>ROUND(I128*H128,2)</f>
        <v>0</v>
      </c>
      <c r="K128" s="209" t="s">
        <v>143</v>
      </c>
      <c r="L128" s="38"/>
      <c r="M128" s="214" t="s">
        <v>1</v>
      </c>
      <c r="N128" s="215" t="s">
        <v>43</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603</v>
      </c>
      <c r="AT128" s="218" t="s">
        <v>139</v>
      </c>
      <c r="AU128" s="218" t="s">
        <v>87</v>
      </c>
      <c r="AY128" s="16" t="s">
        <v>137</v>
      </c>
      <c r="BE128" s="219">
        <f>IF(N128="základní",J128,0)</f>
        <v>0</v>
      </c>
      <c r="BF128" s="219">
        <f>IF(N128="snížená",J128,0)</f>
        <v>0</v>
      </c>
      <c r="BG128" s="219">
        <f>IF(N128="zákl. přenesená",J128,0)</f>
        <v>0</v>
      </c>
      <c r="BH128" s="219">
        <f>IF(N128="sníž. přenesená",J128,0)</f>
        <v>0</v>
      </c>
      <c r="BI128" s="219">
        <f>IF(N128="nulová",J128,0)</f>
        <v>0</v>
      </c>
      <c r="BJ128" s="16" t="s">
        <v>85</v>
      </c>
      <c r="BK128" s="219">
        <f>ROUND(I128*H128,2)</f>
        <v>0</v>
      </c>
      <c r="BL128" s="16" t="s">
        <v>603</v>
      </c>
      <c r="BM128" s="218" t="s">
        <v>622</v>
      </c>
    </row>
    <row r="129" spans="1:65" s="2" customFormat="1" ht="11.25">
      <c r="A129" s="33"/>
      <c r="B129" s="34"/>
      <c r="C129" s="35"/>
      <c r="D129" s="220" t="s">
        <v>146</v>
      </c>
      <c r="E129" s="35"/>
      <c r="F129" s="221" t="s">
        <v>621</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146</v>
      </c>
      <c r="AU129" s="16" t="s">
        <v>87</v>
      </c>
    </row>
    <row r="130" spans="1:65" s="12" customFormat="1" ht="22.9" customHeight="1">
      <c r="B130" s="191"/>
      <c r="C130" s="192"/>
      <c r="D130" s="193" t="s">
        <v>77</v>
      </c>
      <c r="E130" s="205" t="s">
        <v>623</v>
      </c>
      <c r="F130" s="205" t="s">
        <v>624</v>
      </c>
      <c r="G130" s="192"/>
      <c r="H130" s="192"/>
      <c r="I130" s="195"/>
      <c r="J130" s="206">
        <f>BK130</f>
        <v>0</v>
      </c>
      <c r="K130" s="192"/>
      <c r="L130" s="197"/>
      <c r="M130" s="198"/>
      <c r="N130" s="199"/>
      <c r="O130" s="199"/>
      <c r="P130" s="200">
        <f>SUM(P131:P132)</f>
        <v>0</v>
      </c>
      <c r="Q130" s="199"/>
      <c r="R130" s="200">
        <f>SUM(R131:R132)</f>
        <v>0</v>
      </c>
      <c r="S130" s="199"/>
      <c r="T130" s="201">
        <f>SUM(T131:T132)</f>
        <v>0</v>
      </c>
      <c r="AR130" s="202" t="s">
        <v>152</v>
      </c>
      <c r="AT130" s="203" t="s">
        <v>77</v>
      </c>
      <c r="AU130" s="203" t="s">
        <v>85</v>
      </c>
      <c r="AY130" s="202" t="s">
        <v>137</v>
      </c>
      <c r="BK130" s="204">
        <f>SUM(BK131:BK132)</f>
        <v>0</v>
      </c>
    </row>
    <row r="131" spans="1:65" s="2" customFormat="1" ht="16.5" customHeight="1">
      <c r="A131" s="33"/>
      <c r="B131" s="34"/>
      <c r="C131" s="207" t="s">
        <v>159</v>
      </c>
      <c r="D131" s="207" t="s">
        <v>139</v>
      </c>
      <c r="E131" s="208" t="s">
        <v>625</v>
      </c>
      <c r="F131" s="209" t="s">
        <v>626</v>
      </c>
      <c r="G131" s="210" t="s">
        <v>253</v>
      </c>
      <c r="H131" s="211">
        <v>1</v>
      </c>
      <c r="I131" s="212"/>
      <c r="J131" s="213">
        <f>ROUND(I131*H131,2)</f>
        <v>0</v>
      </c>
      <c r="K131" s="209" t="s">
        <v>143</v>
      </c>
      <c r="L131" s="38"/>
      <c r="M131" s="214" t="s">
        <v>1</v>
      </c>
      <c r="N131" s="215" t="s">
        <v>43</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603</v>
      </c>
      <c r="AT131" s="218" t="s">
        <v>139</v>
      </c>
      <c r="AU131" s="218" t="s">
        <v>87</v>
      </c>
      <c r="AY131" s="16" t="s">
        <v>137</v>
      </c>
      <c r="BE131" s="219">
        <f>IF(N131="základní",J131,0)</f>
        <v>0</v>
      </c>
      <c r="BF131" s="219">
        <f>IF(N131="snížená",J131,0)</f>
        <v>0</v>
      </c>
      <c r="BG131" s="219">
        <f>IF(N131="zákl. přenesená",J131,0)</f>
        <v>0</v>
      </c>
      <c r="BH131" s="219">
        <f>IF(N131="sníž. přenesená",J131,0)</f>
        <v>0</v>
      </c>
      <c r="BI131" s="219">
        <f>IF(N131="nulová",J131,0)</f>
        <v>0</v>
      </c>
      <c r="BJ131" s="16" t="s">
        <v>85</v>
      </c>
      <c r="BK131" s="219">
        <f>ROUND(I131*H131,2)</f>
        <v>0</v>
      </c>
      <c r="BL131" s="16" t="s">
        <v>603</v>
      </c>
      <c r="BM131" s="218" t="s">
        <v>627</v>
      </c>
    </row>
    <row r="132" spans="1:65" s="2" customFormat="1" ht="11.25">
      <c r="A132" s="33"/>
      <c r="B132" s="34"/>
      <c r="C132" s="35"/>
      <c r="D132" s="220" t="s">
        <v>146</v>
      </c>
      <c r="E132" s="35"/>
      <c r="F132" s="221" t="s">
        <v>626</v>
      </c>
      <c r="G132" s="35"/>
      <c r="H132" s="35"/>
      <c r="I132" s="121"/>
      <c r="J132" s="35"/>
      <c r="K132" s="35"/>
      <c r="L132" s="38"/>
      <c r="M132" s="257"/>
      <c r="N132" s="258"/>
      <c r="O132" s="259"/>
      <c r="P132" s="259"/>
      <c r="Q132" s="259"/>
      <c r="R132" s="259"/>
      <c r="S132" s="259"/>
      <c r="T132" s="260"/>
      <c r="U132" s="33"/>
      <c r="V132" s="33"/>
      <c r="W132" s="33"/>
      <c r="X132" s="33"/>
      <c r="Y132" s="33"/>
      <c r="Z132" s="33"/>
      <c r="AA132" s="33"/>
      <c r="AB132" s="33"/>
      <c r="AC132" s="33"/>
      <c r="AD132" s="33"/>
      <c r="AE132" s="33"/>
      <c r="AT132" s="16" t="s">
        <v>146</v>
      </c>
      <c r="AU132" s="16" t="s">
        <v>87</v>
      </c>
    </row>
    <row r="133" spans="1:65" s="2" customFormat="1" ht="6.95" customHeight="1">
      <c r="A133" s="33"/>
      <c r="B133" s="53"/>
      <c r="C133" s="54"/>
      <c r="D133" s="54"/>
      <c r="E133" s="54"/>
      <c r="F133" s="54"/>
      <c r="G133" s="54"/>
      <c r="H133" s="54"/>
      <c r="I133" s="157"/>
      <c r="J133" s="54"/>
      <c r="K133" s="54"/>
      <c r="L133" s="38"/>
      <c r="M133" s="33"/>
      <c r="O133" s="33"/>
      <c r="P133" s="33"/>
      <c r="Q133" s="33"/>
      <c r="R133" s="33"/>
      <c r="S133" s="33"/>
      <c r="T133" s="33"/>
      <c r="U133" s="33"/>
      <c r="V133" s="33"/>
      <c r="W133" s="33"/>
      <c r="X133" s="33"/>
      <c r="Y133" s="33"/>
      <c r="Z133" s="33"/>
      <c r="AA133" s="33"/>
      <c r="AB133" s="33"/>
      <c r="AC133" s="33"/>
      <c r="AD133" s="33"/>
      <c r="AE133" s="33"/>
    </row>
  </sheetData>
  <sheetProtection algorithmName="SHA-512" hashValue="gl6IceyfE3j2QC5G7Om9q7z14nJxF/5iTWcA0wu1slRYdiFp1c6uhfQqQhbulLxYQuqltX/KTrc9GfSnsISfKA==" saltValue="56AUe6LD2RRF8U3gSvxP4HBYaFyCiJYuMTv9HoiQjboh85NycdneGYsQPOJCeHejzSYMCnqsphbWYrHxClGDdQ==" spinCount="100000" sheet="1" objects="1" scenarios="1" formatColumns="0" formatRows="0" autoFilter="0"/>
  <autoFilter ref="C122:K132"/>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101 (A) - Uznatelné ná...</vt:lpstr>
      <vt:lpstr>SO 101 (B) - Neuznatelné ...</vt:lpstr>
      <vt:lpstr>VRN (A) - Uznatelné náklady</vt:lpstr>
      <vt:lpstr>VRN (B) - Neuznatelné nák...</vt:lpstr>
      <vt:lpstr>'Rekapitulace stavby'!Názvy_tisku</vt:lpstr>
      <vt:lpstr>'SO 101 (A) - Uznatelné ná...'!Názvy_tisku</vt:lpstr>
      <vt:lpstr>'SO 101 (B) - Neuznatelné ...'!Názvy_tisku</vt:lpstr>
      <vt:lpstr>'VRN (A) - Uznatelné náklady'!Názvy_tisku</vt:lpstr>
      <vt:lpstr>'VRN (B) - Neuznatelné nák...'!Názvy_tisku</vt:lpstr>
      <vt:lpstr>'Rekapitulace stavby'!Oblast_tisku</vt:lpstr>
      <vt:lpstr>'SO 101 (A) - Uznatelné ná...'!Oblast_tisku</vt:lpstr>
      <vt:lpstr>'SO 101 (B) - Neuznatelné ...'!Oblast_tisku</vt:lpstr>
      <vt:lpstr>'VRN (A) - Uznatelné náklady'!Oblast_tisku</vt:lpstr>
      <vt:lpstr>'VRN (B) - Neuznatelné nák...'!Oblast_tisku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JC</cp:lastModifiedBy>
  <cp:lastPrinted>2019-10-01T08:18:43Z</cp:lastPrinted>
  <dcterms:created xsi:type="dcterms:W3CDTF">2019-09-30T11:31:04Z</dcterms:created>
  <dcterms:modified xsi:type="dcterms:W3CDTF">2019-10-01T08:33:38Z</dcterms:modified>
</cp:coreProperties>
</file>