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91-21 - Rekonstrukce uli..." sheetId="2" r:id="rId2"/>
  </sheets>
  <definedNames>
    <definedName name="_xlnm.Print_Area" localSheetId="0">'Rekapitulace stavby'!$D$4:$AO$76,'Rekapitulace stavby'!$C$82:$AQ$96</definedName>
    <definedName name="_xlnm._FilterDatabase" localSheetId="1" hidden="1">'391-21 - Rekonstrukce uli...'!$C$126:$K$1096</definedName>
    <definedName name="_xlnm.Print_Area" localSheetId="1">'391-21 - Rekonstrukce uli...'!$C$4:$J$76,'391-21 - Rekonstrukce uli...'!$C$116:$K$1096</definedName>
    <definedName name="_xlnm.Print_Titles" localSheetId="0">'Rekapitulace stavby'!$92:$92</definedName>
    <definedName name="_xlnm.Print_Titles" localSheetId="1">'391-21 - Rekonstrukce uli...'!$126:$126</definedName>
  </definedNames>
  <calcPr fullCalcOnLoad="1"/>
</workbook>
</file>

<file path=xl/sharedStrings.xml><?xml version="1.0" encoding="utf-8"?>
<sst xmlns="http://schemas.openxmlformats.org/spreadsheetml/2006/main" count="9362" uniqueCount="1358">
  <si>
    <t>Export Komplet</t>
  </si>
  <si>
    <t/>
  </si>
  <si>
    <t>2.0</t>
  </si>
  <si>
    <t>ZAMOK</t>
  </si>
  <si>
    <t>False</t>
  </si>
  <si>
    <t>{b8323d18-ae70-4ba9-b88c-178252b2bf92}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</si>
  <si>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</si>
  <si>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</si>
  <si>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</si>
  <si>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</si>
  <si>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</si>
  <si>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</si>
  <si>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</si>
  <si>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</si>
  <si>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391-21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</si>
  <si>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</si>
  <si>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</si>
  <si>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ulice Jana a Josefa kovářů - Ústí nad Orlicí</t>
  </si>
  <si>
    <t>KSO:</t>
  </si>
  <si>
    <t>CC-CZ:</t>
  </si>
  <si>
    <t>Místo:</t>
  </si>
  <si>
    <t>Ústí nad Orlicí</t>
  </si>
  <si>
    <t>Datum:</t>
  </si>
  <si>
    <t>26. 2. 2022</t>
  </si>
  <si>
    <t>Zadavatel:</t>
  </si>
  <si>
    <t>IČ:</t>
  </si>
  <si>
    <t>Město Ústí nad Orlicí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</si>
  <si>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</si>
  <si>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</si>
  <si>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</si>
  <si>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</si>
  <si>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</si>
  <si>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</si>
  <si>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</si>
  <si>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Suchánek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</si>
  <si>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</si>
  <si>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</si>
  <si>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</si>
  <si>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</si>
  <si>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</si>
  <si>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</si>
  <si>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</si>
  <si>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</si>
  <si>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</si>
  <si>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</si>
  <si>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</si>
  <si>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</si>
  <si>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</si>
  <si>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</si>
  <si>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</si>
  <si>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</si>
  <si>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</si>
  <si>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</si>
  <si>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</si>
  <si>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</si>
  <si>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</si>
  <si>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</si>
  <si>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</si>
  <si>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</si>
  <si>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</si>
  <si>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</si>
  <si>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</si>
  <si>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</si>
  <si>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</si>
  <si>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</si>
  <si>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</si>
  <si>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</si>
  <si>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</si>
  <si>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</si>
  <si>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</si>
  <si>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</si>
  <si>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</si>
  <si>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</si>
  <si>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</si>
  <si>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</si>
  <si>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</si>
  <si>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</si>
  <si>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</si>
  <si>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</si>
  <si>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</si>
  <si>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</si>
  <si>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</si>
  <si>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</si>
  <si>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</si>
  <si>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</si>
  <si>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</si>
  <si>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</si>
  <si>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</si>
  <si>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</si>
  <si>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</si>
  <si>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</si>
  <si>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</si>
  <si>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</si>
  <si>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</si>
  <si>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</si>
  <si>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</si>
  <si>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</si>
  <si>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</si>
  <si>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</si>
  <si>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</si>
  <si>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</si>
  <si>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</si>
  <si>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</si>
  <si>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</si>
  <si>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</si>
  <si>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</si>
  <si>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</si>
  <si>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</si>
  <si>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</si>
  <si>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</si>
  <si>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</si>
  <si>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</si>
  <si>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</si>
  <si>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</si>
  <si>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</si>
  <si>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</si>
  <si>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</si>
  <si>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</si>
  <si>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</si>
  <si>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</si>
  <si>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</si>
  <si>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</si>
  <si>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</si>
  <si>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</si>
  <si>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</si>
  <si>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</si>
  <si>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CS ÚRS 2022 01</t>
  </si>
  <si>
    <t>4</t>
  </si>
  <si>
    <t>-1787701801</t>
  </si>
  <si>
    <t>PP</t>
  </si>
  <si>
    <t>Rozebrání dlažeb komunikací pro pěší s přemístěním hmot na skládku na vzdálenost do 3 m nebo s naložením na dopravní prostředek s ložem z kameniva nebo živice a s jakoukoliv výplní spár ručně z mozaiky</t>
  </si>
  <si>
    <t>VV</t>
  </si>
  <si>
    <t>začátek trasy A</t>
  </si>
  <si>
    <t>14</t>
  </si>
  <si>
    <t>113106123</t>
  </si>
  <si>
    <t>Rozebrání dlažeb ze zámkových dlaždic komunikací pro pěší ručně</t>
  </si>
  <si>
    <t>1447061920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</si>
  <si>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</si>
  <si>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stávající zámkocvé dlažby - místa napojení ZU</t>
  </si>
  <si>
    <t>6</t>
  </si>
  <si>
    <t>ka konci trasy A</t>
  </si>
  <si>
    <t>12+2+24</t>
  </si>
  <si>
    <t>Součet</t>
  </si>
  <si>
    <t>3</t>
  </si>
  <si>
    <t>113106125</t>
  </si>
  <si>
    <t>Rozebrání dlažeb z vegetačních dlaždic betonových komunikací pro pěší ručně</t>
  </si>
  <si>
    <t>-465138961</t>
  </si>
  <si>
    <t>Rozebrání dlažeb komunikací pro pěší s přemístěním hmot na skládku na vzdálenost do 3 m nebo s naložením na dopravní prostředek s ložem z kameniva nebo živice a s jakoukoliv výplní spár ručně z vegetační dlažby betonové</t>
  </si>
  <si>
    <t>pro výškovou úpravu</t>
  </si>
  <si>
    <t>56</t>
  </si>
  <si>
    <t>113106132</t>
  </si>
  <si>
    <t>Rozebrání dlažeb z betonových nebo kamenných dlaždic komunikací pro pěší strojně pl do 50 m2</t>
  </si>
  <si>
    <t>-145175646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</si>
  <si>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</si>
  <si>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sjezdy trasa  a C</t>
  </si>
  <si>
    <t>trasa B dlažby v st. sjezdech</t>
  </si>
  <si>
    <t>5+15</t>
  </si>
  <si>
    <t>trasa C</t>
  </si>
  <si>
    <t>14+8</t>
  </si>
  <si>
    <t>5</t>
  </si>
  <si>
    <t>113106134</t>
  </si>
  <si>
    <t>Rozebrání dlažeb ze zámkových dlaždic komunikací pro pěší strojně pl do 50 m2</t>
  </si>
  <si>
    <t>-1730058044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</si>
  <si>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</si>
  <si>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 xml:space="preserve">sjezd trasa B </t>
  </si>
  <si>
    <t>113106136</t>
  </si>
  <si>
    <t>Rozebrání dlažeb z vegetačních dlaždic betonových komunikací pro pěší strojně pl do 50 m2</t>
  </si>
  <si>
    <t>-861548341</t>
  </si>
  <si>
    <t>Rozebrání dlažeb komunikací pro pěší s přemístěním hmot na skládku na vzdálenost do 3 m nebo s naložením na dopravní prostředek s ložem z kameniva nebo živice a s jakoukoliv výplní spár strojně plochy jednotlivě do 50 m2 z vegetační dlažby betonové</t>
  </si>
  <si>
    <t>11</t>
  </si>
  <si>
    <t>7</t>
  </si>
  <si>
    <t>113107211</t>
  </si>
  <si>
    <t>Odstranění podkladu z kameniva těženého tl do 100 mm strojně pl přes 200 m2</t>
  </si>
  <si>
    <t>1409080107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</si>
  <si>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</si>
  <si>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v chodnících trasa A</t>
  </si>
  <si>
    <t>226+264+360+145</t>
  </si>
  <si>
    <t>plocha u garáží</t>
  </si>
  <si>
    <t>420</t>
  </si>
  <si>
    <t>8</t>
  </si>
  <si>
    <t>113107212</t>
  </si>
  <si>
    <t>Odstranění podkladu z kameniva těženého tl přes 100 do 200 mm strojně pl přes 200 m2</t>
  </si>
  <si>
    <t>1177886028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</si>
  <si>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</si>
  <si>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dotěžení konstrukce ve sjezdech přes chodníky trasa A</t>
  </si>
  <si>
    <t>33+10+10+26+10+23,5+68+25+13+17+8+13,5+13,5+8</t>
  </si>
  <si>
    <t>5+11+15+14</t>
  </si>
  <si>
    <t>pod plochou u garáží</t>
  </si>
  <si>
    <t>9</t>
  </si>
  <si>
    <t>113107223</t>
  </si>
  <si>
    <t>Odstranění podkladu z kameniva drceného tl přes 200 do 300 mm strojně pl přes 200 m2</t>
  </si>
  <si>
    <t>-909457319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</si>
  <si>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</si>
  <si>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v komunikacích trasa A + pod obrubami</t>
  </si>
  <si>
    <t>1954+(2*0,4*360)</t>
  </si>
  <si>
    <t>trasa B + pod obrubníkem</t>
  </si>
  <si>
    <t>400+0,25*70</t>
  </si>
  <si>
    <t>263+0,25*2*70</t>
  </si>
  <si>
    <t>10</t>
  </si>
  <si>
    <t>113107230</t>
  </si>
  <si>
    <t>Odstranění podkladu z betonu prostého tl do 100 mm strojně pl přes 200 m2</t>
  </si>
  <si>
    <t>1784628398</t>
  </si>
  <si>
    <t>Odstranění podkladů nebo krytů strojně plochy jednotlivě přes 200 m2 s přemístěním hmot na skládku na vzdálenost do 20 m nebo s naložením na dopravní prostředek z betonu prostého, o tl. vrstvy do 100 mm</t>
  </si>
  <si>
    <t>část betonů na chodníku trasa A</t>
  </si>
  <si>
    <t>53</t>
  </si>
  <si>
    <t>113107241</t>
  </si>
  <si>
    <t>Odstranění podkladu živičného tl 50 mm strojně pl přes 200 m2</t>
  </si>
  <si>
    <t>-1029701129</t>
  </si>
  <si>
    <t>Odstranění podkladů nebo krytů strojně plochy jednotlivě přes 200 m2 s přemístěním hmot na skládku na vzdálenost do 20 m nebo s naložením na dopravní prostředek živičných, o tl. vrstvy do 50 mm</t>
  </si>
  <si>
    <t>odečet sjezdů</t>
  </si>
  <si>
    <t>-(33+10+10+26+10+23,5+68+25+13+17+8+13,5+13,5+8)</t>
  </si>
  <si>
    <t>12</t>
  </si>
  <si>
    <t>113107242</t>
  </si>
  <si>
    <t>Odstranění podkladu živičného tl přes 50 do 100 mm strojně pl přes 200 m2</t>
  </si>
  <si>
    <t>-553008575</t>
  </si>
  <si>
    <t>Odstranění podkladů nebo krytů strojně plochy jednotlivě přes 200 m2 s přemístěním hmot na skládku na vzdálenost do 20 m nebo s naložením na dopravní prostředek živičných, o tl. vrstvy přes 50 do 100 mm</t>
  </si>
  <si>
    <t>ve sjezdech choníků trasa A</t>
  </si>
  <si>
    <t>ve sjezdu u č.p.835</t>
  </si>
  <si>
    <t>13</t>
  </si>
  <si>
    <t>113107243</t>
  </si>
  <si>
    <t>Odstranění podkladu živičného tl přes 100 do 150 mm strojně pl přes 200 m2</t>
  </si>
  <si>
    <t>-1430307711</t>
  </si>
  <si>
    <t>Odstranění podkladů nebo krytů strojně plochy jednotlivě přes 200 m2 s přemístěním hmot na skládku na vzdálenost do 20 m nebo s naložením na dopravní prostředek živičných, o tl. vrstvy přes 100 do 150 mm</t>
  </si>
  <si>
    <t>v komunikacích trasa A</t>
  </si>
  <si>
    <t>1954</t>
  </si>
  <si>
    <t>trasa B</t>
  </si>
  <si>
    <t>400</t>
  </si>
  <si>
    <t>263</t>
  </si>
  <si>
    <t>113201111</t>
  </si>
  <si>
    <t>Vytrhání obrub chodníkových ležatých</t>
  </si>
  <si>
    <t>m</t>
  </si>
  <si>
    <t>854362012</t>
  </si>
  <si>
    <t>Vytrhání obrub  s vybouráním lože, s přemístěním hmot na skládku na vzdálenost do 3 m nebo s naložením na dopravní prostředek chodníkových ležatých</t>
  </si>
  <si>
    <t>obrubníky OP3 v ZU A</t>
  </si>
  <si>
    <t>6,5+6</t>
  </si>
  <si>
    <t>113202111</t>
  </si>
  <si>
    <t>Vytrhání obrub krajníků obrubníků stojatých</t>
  </si>
  <si>
    <t>-575438217</t>
  </si>
  <si>
    <t>Vytrhání obrub  s vybouráním lože, s přemístěním hmot na skládku na vzdálenost do 3 m nebo s naložením na dopravní prostředek z krajníků nebo obrubníků stojatých</t>
  </si>
  <si>
    <t>trasa A</t>
  </si>
  <si>
    <t>236+112+93+116+140</t>
  </si>
  <si>
    <t>2*70</t>
  </si>
  <si>
    <t>dvouřádek z dlažby do betonu podél betonových obrubníků v trase A</t>
  </si>
  <si>
    <t>697</t>
  </si>
  <si>
    <t>16</t>
  </si>
  <si>
    <t>113203111</t>
  </si>
  <si>
    <t>Vytrhání obrub z dlažebních kostek</t>
  </si>
  <si>
    <t>212544236</t>
  </si>
  <si>
    <t>Vytrhání obrub  s vybouráním lože, s přemístěním hmot na skládku na vzdálenost do 3 m nebo s naložením na dopravní prostředek z dlažebních kostek</t>
  </si>
  <si>
    <t>trasa B jednostraně</t>
  </si>
  <si>
    <t>70</t>
  </si>
  <si>
    <t>17</t>
  </si>
  <si>
    <t>119001405</t>
  </si>
  <si>
    <t>Dočasné zajištění potrubí z PE DN do 200 mm</t>
  </si>
  <si>
    <t>1040556836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</si>
  <si>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</si>
  <si>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při zřizování přípojek uličních vpustí</t>
  </si>
  <si>
    <t>vodovod</t>
  </si>
  <si>
    <t>12*1</t>
  </si>
  <si>
    <t>plynovod</t>
  </si>
  <si>
    <t>18</t>
  </si>
  <si>
    <t>119001412</t>
  </si>
  <si>
    <t>Dočasné zajištění potrubí betonového, ŽB nebo kameninového DN přes 200 do 500 mm</t>
  </si>
  <si>
    <t>1398919600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</si>
  <si>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</si>
  <si>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potrubí kanalizace</t>
  </si>
  <si>
    <t>20</t>
  </si>
  <si>
    <t>19</t>
  </si>
  <si>
    <t>119001421</t>
  </si>
  <si>
    <t>Dočasné zajištění kabelů a kabelových tratí ze 3 volně ložených kabelů</t>
  </si>
  <si>
    <t>-388622513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</si>
  <si>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</si>
  <si>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kabelů sdělovacích v rýze + poše</t>
  </si>
  <si>
    <t>2*2+(77+21+54+48)</t>
  </si>
  <si>
    <t>kabelů nn vrýze a  nových zpevněných plochách</t>
  </si>
  <si>
    <t>2+ (21+29)</t>
  </si>
  <si>
    <t>kabelů VN v rýze a v nových zpevněných plochách</t>
  </si>
  <si>
    <t>2*2+(11*3+72)</t>
  </si>
  <si>
    <t>119005112</t>
  </si>
  <si>
    <t>Vytyčení výsadeb zapojených nebo v záhonu pl přes 8 do 10 m2 s rozmístěním rostlin do plochy nepravidelně</t>
  </si>
  <si>
    <t>2056778624</t>
  </si>
  <si>
    <t>Vytyčení výsadeb s rozmístěním rostlin dle projektové dokumentace zapojených nebo v záhonu, plochy do 10 m2 do plochy individuálně</t>
  </si>
  <si>
    <t>119005151</t>
  </si>
  <si>
    <t>Vytyčení výsadeb s rozmístěním solitérních rostlin do 10 kusů</t>
  </si>
  <si>
    <t>kus</t>
  </si>
  <si>
    <t>-1146565052</t>
  </si>
  <si>
    <t>Vytyčení výsadeb s rozmístěním rostlin dle projektové dokumentace solitérních do 10 kusů</t>
  </si>
  <si>
    <t>22</t>
  </si>
  <si>
    <t>121151103</t>
  </si>
  <si>
    <t>Sejmutí ornice plochy do 100 m2 tl vrstvy do 200 mm strojně</t>
  </si>
  <si>
    <t>-2011349666</t>
  </si>
  <si>
    <t>Sejmutí ornice strojně při souvislé ploše do 100 m2, tl. vrstvy do 200 mm</t>
  </si>
  <si>
    <t>pro nový chodník trasa A</t>
  </si>
  <si>
    <t>64+53+11+13</t>
  </si>
  <si>
    <t>pro zasakovací dlažbu trasa C</t>
  </si>
  <si>
    <t>130</t>
  </si>
  <si>
    <t>pro nový chodník a sjezdy trasa B</t>
  </si>
  <si>
    <t>172</t>
  </si>
  <si>
    <t>plocha pro kontejnery</t>
  </si>
  <si>
    <t>27</t>
  </si>
  <si>
    <t>ve sjezdech trasa B a C</t>
  </si>
  <si>
    <t>26+42+6+20</t>
  </si>
  <si>
    <t>23</t>
  </si>
  <si>
    <t>122252206</t>
  </si>
  <si>
    <t>Odkopávky a prokopávky nezapažené pro silnice a dálnice v hornině třídy těžitelnosti I objem do 5000 m3 strojně</t>
  </si>
  <si>
    <t>m3</t>
  </si>
  <si>
    <t>-2025638066</t>
  </si>
  <si>
    <t>Odkopávky a prokopávky nezapažené pro silnice a dálnice strojně v hornině třídy těžitelnosti I přes 1 000 do 5 000 m3</t>
  </si>
  <si>
    <t>(64+53+11+13)*0,1</t>
  </si>
  <si>
    <t>130*0,17</t>
  </si>
  <si>
    <t>172*0,1</t>
  </si>
  <si>
    <t>270,14</t>
  </si>
  <si>
    <t>(26+42+6+20)*0,14</t>
  </si>
  <si>
    <t>dohloubení ve sjezdech (ve st. zpevnění)</t>
  </si>
  <si>
    <t>ve sjezdech přes chodníky trasa A</t>
  </si>
  <si>
    <t>(33+10+10+26+10+23,5+68+25+13+17+8+13,5+13,5+8)*0,1</t>
  </si>
  <si>
    <t>(5+11+15+14)*0,1</t>
  </si>
  <si>
    <t>(14+8)*0,1</t>
  </si>
  <si>
    <t>pod plochouu garáží</t>
  </si>
  <si>
    <t>420*0,1</t>
  </si>
  <si>
    <t>odkopávky při výměně podloží (vozovka + stání ze zámkové dlažby)</t>
  </si>
  <si>
    <t>1954*0,25</t>
  </si>
  <si>
    <t>400*0,25</t>
  </si>
  <si>
    <t>263*0,25</t>
  </si>
  <si>
    <t>24</t>
  </si>
  <si>
    <t>131151021</t>
  </si>
  <si>
    <t>Hloubení jam do 15 m3 zapažených v hornině třídy těžitelnosti I skupiny 1 a 2 při překopech inženýrských sítí strojně</t>
  </si>
  <si>
    <t>27740896</t>
  </si>
  <si>
    <t>Hloubení zapažených jam a zářezů při překopech inženýrských sítí strojně s urovnáním dna do předepsaného profilu a spádu objemu do 15 m3 v hornině třídy těžitelnosti I skupiny 1 a 2</t>
  </si>
  <si>
    <t>vybourání st. uličních vpustí</t>
  </si>
  <si>
    <t>10*0,75</t>
  </si>
  <si>
    <t>odpojení uličních vopustí od st kanalizace</t>
  </si>
  <si>
    <t>1,2*1,2*2,5*10</t>
  </si>
  <si>
    <t>25</t>
  </si>
  <si>
    <t>132112121</t>
  </si>
  <si>
    <t>Hloubení zapažených rýh šířky do 800 mm v soudržných horninách třídy těžitelnosti I skupiny 1 a 2 ručně</t>
  </si>
  <si>
    <t>-619388393</t>
  </si>
  <si>
    <t>Hloubení zapažených rýh šířky do 800 mm ručně s urovnáním dna do předepsaného profilu a spádu v hornině třídy těžitelnosti I skupiny 1 a 2 soudržných</t>
  </si>
  <si>
    <t>základ u plotu a schodiště, palisád u garáží</t>
  </si>
  <si>
    <t>21,44+0,4*0,4*12,5</t>
  </si>
  <si>
    <t>26</t>
  </si>
  <si>
    <t>132151103</t>
  </si>
  <si>
    <t>Hloubení rýh nezapažených š do 800 mm v hornině třídy těžitelnosti I skupiny 1 a 2 objem do 100 m3 strojně</t>
  </si>
  <si>
    <t>-473597063</t>
  </si>
  <si>
    <t>Hloubení nezapažených rýh šířky do 800 mm strojně s urovnáním dna do předepsaného profilu a spádu v hornině třídy těžitelnosti I skupiny 1 a 2 přes 50 do 100 m3</t>
  </si>
  <si>
    <t>hloubení rýhy pro drenáže</t>
  </si>
  <si>
    <t>trasy A, B, C, plocha u garáží</t>
  </si>
  <si>
    <t>((335+130)+70+70+32)*0,15</t>
  </si>
  <si>
    <t>zasakování u žlabů u sjezdů</t>
  </si>
  <si>
    <t>(10+5+5)*0,15</t>
  </si>
  <si>
    <t>132151254</t>
  </si>
  <si>
    <t>Hloubení rýh nezapažených š do 2000 mm v hornině třídy těžitelnosti I skupiny 1 a 2 objem do 500 m3 strojně</t>
  </si>
  <si>
    <t>1819636251</t>
  </si>
  <si>
    <t>Hloubení nezapažených rýh šířky přes 800 do 2 000 mm strojně s urovnáním dna do předepsaného profilu a spádu v hornině třídy těžitelnosti I skupiny 1 a 2 přes 100 do 500 m3</t>
  </si>
  <si>
    <t>odpojení uličních vopustí od st. kanalizace</t>
  </si>
  <si>
    <t>výkopy pro nové přípojky uličních vpustí č.1-20 30% ručně</t>
  </si>
  <si>
    <t>64*1,2*1,6</t>
  </si>
  <si>
    <t>přípojka pro UV21 vč. zasakovacího objektu</t>
  </si>
  <si>
    <t>11*1*0,8+ 8*2*(2,5-0,2)</t>
  </si>
  <si>
    <t>podchycení drenáží soukromých pozemků s osazením šachty a napojením na st.přípojku</t>
  </si>
  <si>
    <t>1,5*1,2*1,2</t>
  </si>
  <si>
    <t>28</t>
  </si>
  <si>
    <t>139001101</t>
  </si>
  <si>
    <t>Příplatek za ztížení vykopávky v blízkosti podzemního vedení</t>
  </si>
  <si>
    <t>-1146190573</t>
  </si>
  <si>
    <t>Příplatek k cenám hloubených vykopávek za ztížení vykopávky v blízkosti podzemního vedení nebo výbušnin pro jakoukoliv třídu horniny</t>
  </si>
  <si>
    <t>křížení se sítěmi na přípojkách od UV 1-20 30% výkopku</t>
  </si>
  <si>
    <t>64*1,2*1,6*0,3</t>
  </si>
  <si>
    <t>29</t>
  </si>
  <si>
    <t>139951121</t>
  </si>
  <si>
    <t>Bourání kcí v hloubených vykopávkách ze zdiva z betonu prostého strojně</t>
  </si>
  <si>
    <t>571341546</t>
  </si>
  <si>
    <t>Bourání konstrukcí v hloubených vykopávkách strojně s přemístěním suti na hromady na vzdálenost do 20 m nebo s naložením na dopravní prostředek z betonu prostého neprokládaného</t>
  </si>
  <si>
    <t>bourání stávajících uličních vpustí</t>
  </si>
  <si>
    <t>10*0,3</t>
  </si>
  <si>
    <t>30</t>
  </si>
  <si>
    <t>151101102</t>
  </si>
  <si>
    <t>Zřízení příložného pažení a rozepření stěn rýh hl přes 2 do 4 m</t>
  </si>
  <si>
    <t>1665454585</t>
  </si>
  <si>
    <t>Zřízení pažení a rozepření stěn rýh pro podzemní vedení příložné pro jakoukoliv mezerovitost, hloubky přes 2 do 4 m</t>
  </si>
  <si>
    <t>4*1,2*2,5*10</t>
  </si>
  <si>
    <t>výkopy pro nové přípojky uličních vpustí č.1-20</t>
  </si>
  <si>
    <t>64*1,2*1,6*2</t>
  </si>
  <si>
    <t>31</t>
  </si>
  <si>
    <t>151101112</t>
  </si>
  <si>
    <t>Odstranění příložného pažení a rozepření stěn rýh hl přes 2 do 4 m</t>
  </si>
  <si>
    <t>1269978131</t>
  </si>
  <si>
    <t>Odstranění pažení a rozepření stěn rýh pro podzemní vedení s uložením materiálu na vzdálenost do 3 m od kraje výkopu příložné, hloubky přes 2 do 4 m</t>
  </si>
  <si>
    <t>32</t>
  </si>
  <si>
    <t>162751117</t>
  </si>
  <si>
    <t>Vodorovné přemístění přes 9 000 do 10000 m výkopku/sypaniny z horniny třídy těžitelnosti I skupiny 1 až 3</t>
  </si>
  <si>
    <t>1230644775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</si>
  <si>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</si>
  <si>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odkopávky</t>
  </si>
  <si>
    <t>1067,5</t>
  </si>
  <si>
    <t>hloubení rýh přípojky + drenáže+likvidace vpustí a napojení</t>
  </si>
  <si>
    <t>214,14+98,55+43,5+23,44</t>
  </si>
  <si>
    <t>33</t>
  </si>
  <si>
    <t>167151101</t>
  </si>
  <si>
    <t>Nakládání výkopku z hornin třídy těžitelnosti I skupiny 1 až 3 do 100 m3</t>
  </si>
  <si>
    <t>-1963827804</t>
  </si>
  <si>
    <t>Nakládání, skládání a překládání neulehlého výkopku nebo sypaniny strojně nakládání, množství do 100 m3, z horniny třídy těžitelnosti I, skupiny 1 až 3</t>
  </si>
  <si>
    <t>ručních výkopků základů u plotu, schodiště, palisád u garáží</t>
  </si>
  <si>
    <t>23,44</t>
  </si>
  <si>
    <t>34</t>
  </si>
  <si>
    <t>171201221</t>
  </si>
  <si>
    <t>Poplatek za uložení na skládce (skládkovné) zeminy a kamení kód odpadu 17 05 04</t>
  </si>
  <si>
    <t>t</t>
  </si>
  <si>
    <t>-951254557</t>
  </si>
  <si>
    <t>Poplatek za uložení stavebního odpadu na skládce (skládkovné) zeminy a kamení zatříděného do Katalogu odpadů pod kódem 17 05 04</t>
  </si>
  <si>
    <t>1447,13*1,67</t>
  </si>
  <si>
    <t>35</t>
  </si>
  <si>
    <t>171251201</t>
  </si>
  <si>
    <t>Uložení sypaniny na skládky nebo meziskládky</t>
  </si>
  <si>
    <t>-1228967878</t>
  </si>
  <si>
    <t>Uložení sypaniny na skládky nebo meziskládky bez hutnění s upravením uložené sypaniny do předepsaného tvaru</t>
  </si>
  <si>
    <t>36</t>
  </si>
  <si>
    <t>174151101</t>
  </si>
  <si>
    <t>Zásyp jam, šachet rýh nebo kolem objektů sypaninou se zhutněním</t>
  </si>
  <si>
    <t>-1838498426</t>
  </si>
  <si>
    <t>Zásyp sypaninou z jakékoliv horniny strojně s uložením výkopku ve vrstvách se zhutněním jam, šachet, rýh nebo kolem objektů v těchto vykopávkách</t>
  </si>
  <si>
    <t>nové přípojky uličních vpustí č.1-20</t>
  </si>
  <si>
    <t>64*1,2*(1,6-0,4-0,1)</t>
  </si>
  <si>
    <t>11*1*(0,8-0,1-0,3)</t>
  </si>
  <si>
    <t>zásyp zasakovacího objektu drtí 32/63 a štěrkopískem</t>
  </si>
  <si>
    <t>8*2*0,75+8*2*1,3</t>
  </si>
  <si>
    <t>37</t>
  </si>
  <si>
    <t>M</t>
  </si>
  <si>
    <t>58331200</t>
  </si>
  <si>
    <t>štěrkopísek netříděný</t>
  </si>
  <si>
    <t>1811385310</t>
  </si>
  <si>
    <t>8*2*1,3</t>
  </si>
  <si>
    <t>153,18*2 'Přepočtené koeficientem množství</t>
  </si>
  <si>
    <t>38</t>
  </si>
  <si>
    <t>58343959</t>
  </si>
  <si>
    <t>kamenivo drcené hrubé frakce 32/63</t>
  </si>
  <si>
    <t>-359072548</t>
  </si>
  <si>
    <t>8*2*0,75*2</t>
  </si>
  <si>
    <t>39</t>
  </si>
  <si>
    <t>175151101</t>
  </si>
  <si>
    <t>Obsypání potrubí strojně sypaninou bez prohození, uloženou do 3 m</t>
  </si>
  <si>
    <t>-332534211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</si>
  <si>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</si>
  <si>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64*1,2*0,4</t>
  </si>
  <si>
    <t>11*1*0,3</t>
  </si>
  <si>
    <t>zasakovací drenáže u zasakovacího objektu drtí 8/16</t>
  </si>
  <si>
    <t>8*0,25*2</t>
  </si>
  <si>
    <t>40</t>
  </si>
  <si>
    <t>58337310</t>
  </si>
  <si>
    <t>štěrkopísek frakce 0/4</t>
  </si>
  <si>
    <t>1616809834</t>
  </si>
  <si>
    <t>36,18*2 'Přepočtené koeficientem množství</t>
  </si>
  <si>
    <t>41</t>
  </si>
  <si>
    <t>58343872</t>
  </si>
  <si>
    <t>kamenivo drcené hrubé frakce 8/16</t>
  </si>
  <si>
    <t>999752377</t>
  </si>
  <si>
    <t>obsyp drenáže u zasakovacího objektu</t>
  </si>
  <si>
    <t>8*0,25*2*2</t>
  </si>
  <si>
    <t>42</t>
  </si>
  <si>
    <t>181152302</t>
  </si>
  <si>
    <t>Úprava pláně pro silnice a dálnice v zářezech se zhutněním</t>
  </si>
  <si>
    <t>641388576</t>
  </si>
  <si>
    <t>Úprava pláně na stavbách silnic a dálnic strojně v zářezech mimo skalních se zhutněním</t>
  </si>
  <si>
    <t>v komunikacích vč. pod obrubníky trasa A</t>
  </si>
  <si>
    <t>trasa B mimo parkovacího zálivu</t>
  </si>
  <si>
    <t>400-143</t>
  </si>
  <si>
    <t>parkovací záliv trasa B</t>
  </si>
  <si>
    <t>143</t>
  </si>
  <si>
    <t>chodníky stávající mimo sjezdů trasa A</t>
  </si>
  <si>
    <t>226+264+360+145-278,5</t>
  </si>
  <si>
    <t>sjezdy v trase A</t>
  </si>
  <si>
    <t>278,5</t>
  </si>
  <si>
    <t>pro nový chodník a schodiště trasa A</t>
  </si>
  <si>
    <t>pro nový chodník B + vstupy</t>
  </si>
  <si>
    <t>67+72+5+5</t>
  </si>
  <si>
    <t>ve sjezdech trasa B</t>
  </si>
  <si>
    <t>65+26+42</t>
  </si>
  <si>
    <t>sjezdy v trase C</t>
  </si>
  <si>
    <t>8+6,5+21</t>
  </si>
  <si>
    <t>43</t>
  </si>
  <si>
    <t>181351003</t>
  </si>
  <si>
    <t>Rozprostření ornice tl vrstvy do 200 mm pl do 100 m2 v rovině nebo ve svahu do 1:5 strojně</t>
  </si>
  <si>
    <t>-1234371944</t>
  </si>
  <si>
    <t>Rozprostření a urovnání ornice v rovině nebo ve svahu sklonu do 1:5 strojně při souvislé ploše do 100 m2, tl. vrstvy do 200 mm</t>
  </si>
  <si>
    <t>za obrubou chodníku</t>
  </si>
  <si>
    <t>241,20*0,5</t>
  </si>
  <si>
    <t>za obrubou sjezdu</t>
  </si>
  <si>
    <t>354,2*0,5</t>
  </si>
  <si>
    <t>za silniční obrubou trasy A-C</t>
  </si>
  <si>
    <t>((7+46+41+26)+(19+14+15)+(27+11+11+13))*0,5</t>
  </si>
  <si>
    <t>za chodníkem u trasy A+B</t>
  </si>
  <si>
    <t>(5+10+22+20+14)*1,6+(20+10+15)*1,4</t>
  </si>
  <si>
    <t>44</t>
  </si>
  <si>
    <t>181411133</t>
  </si>
  <si>
    <t>Založení parkového trávníku výsevem pl do 1000 m2 ve svahu přes 1:2 do 1:1</t>
  </si>
  <si>
    <t>-82002759</t>
  </si>
  <si>
    <t>Založení trávníku na půdě předem připravené plochy do 1000 m2 výsevem včetně utažení parkového na svahu přes 1:2 do 1:1</t>
  </si>
  <si>
    <t>45</t>
  </si>
  <si>
    <t>00572410</t>
  </si>
  <si>
    <t>osivo směs travní parková</t>
  </si>
  <si>
    <t>kg</t>
  </si>
  <si>
    <t>-1522581341</t>
  </si>
  <si>
    <t>108+589,3</t>
  </si>
  <si>
    <t>697,3*0,02 'Přepočtené koeficientem množství</t>
  </si>
  <si>
    <t>46</t>
  </si>
  <si>
    <t>182151111</t>
  </si>
  <si>
    <t>Svahování v zářezech v hornině třídy těžitelnosti I skupiny 1 až 3 strojně</t>
  </si>
  <si>
    <t>-921518752</t>
  </si>
  <si>
    <t>Svahování trvalých svahů do projektovaných profilů strojně s potřebným přemístěním výkopku při svahování v zářezech v hornině třídy těžitelnosti I, skupiny 1 až 3</t>
  </si>
  <si>
    <t>svahování - úpravy st. svahů</t>
  </si>
  <si>
    <t>u prodloužení chodníku a schodiště trasa A</t>
  </si>
  <si>
    <t>u kontejnerů</t>
  </si>
  <si>
    <t>utrasy C</t>
  </si>
  <si>
    <t>47</t>
  </si>
  <si>
    <t>182351023</t>
  </si>
  <si>
    <t>Rozprostření ornice pl do 100 m2 ve svahu přes 1:5 tl vrstvy do 200 mm strojně</t>
  </si>
  <si>
    <t>-215270338</t>
  </si>
  <si>
    <t>Rozprostření a urovnání ornice ve svahu sklonu přes 1:5 strojně při souvislé ploše do 100 m2, tl. vrstvy do 200 mm</t>
  </si>
  <si>
    <t>48</t>
  </si>
  <si>
    <t>183101121</t>
  </si>
  <si>
    <t>Hloubení jamek bez výměny půdy zeminy tř 1 až 4 obj přes 0,4 do 1 m3 v rovině a svahu do 1:5</t>
  </si>
  <si>
    <t>883082215</t>
  </si>
  <si>
    <t>Hloubení jamek pro vysazování rostlin v zemině tř.1 až 4 bez výměny půdy  v rovině nebo na svahu do 1:5, objemu přes 0,40 do 1,00 m3</t>
  </si>
  <si>
    <t>49</t>
  </si>
  <si>
    <t>184102114</t>
  </si>
  <si>
    <t>Výsadba dřeviny s balem D přes 0,4 do 0,5 m do jamky se zalitím v rovině a svahu do 1:5</t>
  </si>
  <si>
    <t>1438774013</t>
  </si>
  <si>
    <t>Výsadba dřeviny s balem do předem vyhloubené jamky se zalitím  v rovině nebo na svahu do 1:5, při průměru balu přes 400 do 500 mm</t>
  </si>
  <si>
    <t>přesazení náhradní výsadby</t>
  </si>
  <si>
    <t>50</t>
  </si>
  <si>
    <t>184502112</t>
  </si>
  <si>
    <t>Vyzvednutí dřeviny k přesazení s balem D přes 0,4 do 0,5 m v rovině a svahu do 1:5</t>
  </si>
  <si>
    <t>-1983939509</t>
  </si>
  <si>
    <t>Vyzvednutí dřeviny k přesazení s balem  v rovině nebo na svahu do 1:5, při průměru balu přes 400 do 500 mm</t>
  </si>
  <si>
    <t>odstranění náhradní výsadby (prodloužení chodníku u garáží</t>
  </si>
  <si>
    <t>51</t>
  </si>
  <si>
    <t>184812121</t>
  </si>
  <si>
    <t>Aplikace ochranných prostředků ve výsadbách rostlin na záhonu zálivkou v rovině a svahu do 1:5</t>
  </si>
  <si>
    <t>-1803709995</t>
  </si>
  <si>
    <t>Aplikace ochranných přípravků ve výsadbách rostlin na záhonu v rovině nebo na svahu do 1:5 zálivkou</t>
  </si>
  <si>
    <t>52</t>
  </si>
  <si>
    <t>25234001</t>
  </si>
  <si>
    <t>herbicid totální systémový neselektivní</t>
  </si>
  <si>
    <t>litr</t>
  </si>
  <si>
    <t>-356999180</t>
  </si>
  <si>
    <t>2*0,001 'Přepočtené koeficientem množství</t>
  </si>
  <si>
    <t>Zakládání</t>
  </si>
  <si>
    <t>212751106</t>
  </si>
  <si>
    <t>Trativod z drenážních trubek flexibilních PVC-U SN 4 perforace 360° včetně lože otevřený výkop DN 160 pro meliorace</t>
  </si>
  <si>
    <t>-1726375060</t>
  </si>
  <si>
    <t>Trativody z drenážních a melioračních trubek pro meliorace, dočasné nebo odlehčovací drenáže se zřízením štěrkového lože pod trubky a s jejich obsypem v otevřeném výkopu trubka flexibilní PVC-U SN 4 celoperforovaná 360° DN 160</t>
  </si>
  <si>
    <t>pro zasakovací objekt</t>
  </si>
  <si>
    <t>54</t>
  </si>
  <si>
    <t>212752401</t>
  </si>
  <si>
    <t>Trativod z drenážních trubek korugovaných PE-HD SN 8 perforace 360° včetně lože otevřený výkop DN 100 pro liniové stavby</t>
  </si>
  <si>
    <t>-2089709847</t>
  </si>
  <si>
    <t>Trativody z drenážních trubek pro liniové stavby a komunikace se zřízením štěrkového lože pod trubky a s jejich obsypem v otevřeném výkopu trubka korugovaná sendvičová PE-HD SN 8 celoperforovaná 360° DN 100</t>
  </si>
  <si>
    <t>((335+130)+70+70+32)</t>
  </si>
  <si>
    <t>(10+5+5)</t>
  </si>
  <si>
    <t>55</t>
  </si>
  <si>
    <t>273311611</t>
  </si>
  <si>
    <t>Základové desky prokládané kamenem z betonu tř. C 16/20</t>
  </si>
  <si>
    <t>147785818</t>
  </si>
  <si>
    <t>Základy z betonu prostého desky z betonu kamenem prokládaného tř. C 16/20</t>
  </si>
  <si>
    <t>betonová deska pod schodiště a výplň pod stupněmi</t>
  </si>
  <si>
    <t>0,2*2*2,2</t>
  </si>
  <si>
    <t>274313711</t>
  </si>
  <si>
    <t>Základové pásy z betonu tř. C 20/25</t>
  </si>
  <si>
    <t>-1783657709</t>
  </si>
  <si>
    <t>Základy z betonu prostého pasy betonu kamenem neprokládaného tř. C 20/25</t>
  </si>
  <si>
    <t>základ pod plotovou zídku</t>
  </si>
  <si>
    <t>0,6*0,4*36</t>
  </si>
  <si>
    <t>pod schodiště</t>
  </si>
  <si>
    <t>08*0,4*2*2</t>
  </si>
  <si>
    <t>Svislé a kompletní konstrukce</t>
  </si>
  <si>
    <t>57</t>
  </si>
  <si>
    <t>339921131</t>
  </si>
  <si>
    <t>Osazování betonových palisád do betonového základu v řadě výšky prvku do 0,5 m</t>
  </si>
  <si>
    <t>-1871462241</t>
  </si>
  <si>
    <t>Osazování palisád  betonových v řadě se zabetonováním výšky palisády do 500 mm</t>
  </si>
  <si>
    <t>vytvoření stupňú na schodišti</t>
  </si>
  <si>
    <t>2*9</t>
  </si>
  <si>
    <t>58</t>
  </si>
  <si>
    <t>59228418</t>
  </si>
  <si>
    <t>palisáda betonová tyčová hranatá barevná 110x110x400mm</t>
  </si>
  <si>
    <t>-1431333160</t>
  </si>
  <si>
    <t>18*9,09 'Přepočtené koeficientem množství</t>
  </si>
  <si>
    <t>59</t>
  </si>
  <si>
    <t>339921132</t>
  </si>
  <si>
    <t>Osazování betonových palisád do betonového základu v řadě výšky prvku přes 0,5 do 1 m</t>
  </si>
  <si>
    <t>1150110300</t>
  </si>
  <si>
    <t>Osazování palisád  betonových v řadě se zabetonováním výšky palisády přes 500 do 1000 mm</t>
  </si>
  <si>
    <t>u garáží</t>
  </si>
  <si>
    <t>12,5</t>
  </si>
  <si>
    <t>60</t>
  </si>
  <si>
    <t>59228408</t>
  </si>
  <si>
    <t>palisáda betonová tyčová hranatá přírodní 110x110x600mm</t>
  </si>
  <si>
    <t>195214755</t>
  </si>
  <si>
    <t>12,5*5,715 'Přepočtené koeficientem množství</t>
  </si>
  <si>
    <t>61</t>
  </si>
  <si>
    <t>348272153</t>
  </si>
  <si>
    <t>Plotová zeď tl 195 mm z betonových tvarovek jednostranně štípaných přírodních na MC vč spárování</t>
  </si>
  <si>
    <t>-1540665816</t>
  </si>
  <si>
    <t>Ploty z tvárnic betonových  plotová zeď na maltu cementovou včetně spárování současně při zdění z tvarovek jednostranně štípaných, dutých přírodních, tloušťka zdiva 195 mm</t>
  </si>
  <si>
    <t>36*0,75</t>
  </si>
  <si>
    <t>62</t>
  </si>
  <si>
    <t>13021013</t>
  </si>
  <si>
    <t>tyč ocelová kruhová žebírková DIN 488 jakost B500B (10 505) výztuž do betonu D 12mm</t>
  </si>
  <si>
    <t>382952073</t>
  </si>
  <si>
    <t>pro plotovou zídku dl.1.2m á20cm</t>
  </si>
  <si>
    <t>36*1,2*5*0,00089</t>
  </si>
  <si>
    <t>63</t>
  </si>
  <si>
    <t>348272513</t>
  </si>
  <si>
    <t>Plotová stříška pro zeď tl 195 mm z tvarovek hladkých nebo štípaných přírodních</t>
  </si>
  <si>
    <t>-1961981781</t>
  </si>
  <si>
    <t>Ploty z tvárnic betonových  plotová stříška lepená mrazuvzdorným lepidlem z tvarovek hladkých nebo štípaných, sedlového tvaru přírodních, tloušťka zdiva 195 mm</t>
  </si>
  <si>
    <t>36-3</t>
  </si>
  <si>
    <t>64</t>
  </si>
  <si>
    <t>348942131</t>
  </si>
  <si>
    <t>Zábradlí ocelové osazené do bloků z betonu ze dvou vodorovných trubek</t>
  </si>
  <si>
    <t>-1360200425</t>
  </si>
  <si>
    <t>Zábradlí ocelové přímé nebo v oblouku výšky 1,1 m  ze sloupků z válcovaných tyčí I č.10-12 s osazením do bloků z betonu prostého rozměru 200x200x500 mm ze dvou vodorovných trubek průměru 51 mm</t>
  </si>
  <si>
    <t>komplet vč. nátěru 2x2</t>
  </si>
  <si>
    <t>profily z kovářsky upraveného jeklu</t>
  </si>
  <si>
    <t>3,2*2</t>
  </si>
  <si>
    <t>Vodorovné konstrukce</t>
  </si>
  <si>
    <t>65</t>
  </si>
  <si>
    <t>451541111</t>
  </si>
  <si>
    <t>Lože pod potrubí otevřený výkop ze štěrkodrtě</t>
  </si>
  <si>
    <t>-2002004203</t>
  </si>
  <si>
    <t>Lože pod potrubí, stoky a drobné objekty v otevřeném výkopu ze štěrkodrtě 0-63 mm</t>
  </si>
  <si>
    <t xml:space="preserve">výkopy pro nové přípojky uličních vpustí č.1-20 </t>
  </si>
  <si>
    <t>64*1,2*0,1</t>
  </si>
  <si>
    <t>11*1*0,1+ 8*2*0,1</t>
  </si>
  <si>
    <t>Komunikace pozemní</t>
  </si>
  <si>
    <t>66</t>
  </si>
  <si>
    <t>564231111</t>
  </si>
  <si>
    <t>Podklad nebo podsyp ze štěrkopísku ŠP plochy přes 100 m2 tl 100 mm</t>
  </si>
  <si>
    <t>-36096283</t>
  </si>
  <si>
    <t>Podklad nebo podsyp ze štěrkopísku ŠP s rozprostřením, vlhčením a zhutněním plochy přes 100 m2, po zhutnění tl. 100 mm</t>
  </si>
  <si>
    <t>67</t>
  </si>
  <si>
    <t>564731111</t>
  </si>
  <si>
    <t>Podklad z kameniva hrubého drceného vel. 32-63 mm plochy přes 100 m2 tl 100 mm</t>
  </si>
  <si>
    <t>-598811460</t>
  </si>
  <si>
    <t>Podklad nebo kryt z kameniva hrubého drceného vel. 32-63 mm s rozprostřením a zhutněním plochy přes 100 m2, po zhutnění tl. 100 mm</t>
  </si>
  <si>
    <t>při výměně podloží</t>
  </si>
  <si>
    <t>pod kopunikací trasy A+B+C</t>
  </si>
  <si>
    <t>(1954+257+263)</t>
  </si>
  <si>
    <t>pod parkovacím zálivem trasa B</t>
  </si>
  <si>
    <t>68</t>
  </si>
  <si>
    <t>564811011</t>
  </si>
  <si>
    <t>Podklad ze štěrkodrtě ŠD plochy do 100 m2 tl 50 mm</t>
  </si>
  <si>
    <t>-147668658</t>
  </si>
  <si>
    <t>Podklad ze štěrkodrti ŠD s rozprostřením a zhutněním plochy jednotlivě do 100 m2, po zhutnění tl. 50 mm</t>
  </si>
  <si>
    <t>výšková urovnávka na st. konstrukcích chodníků pod novou dlažbou</t>
  </si>
  <si>
    <t>69</t>
  </si>
  <si>
    <t>564851111</t>
  </si>
  <si>
    <t>Podklad ze štěrkodrtě ŠD plochy přes 100 m2 tl 150 mm</t>
  </si>
  <si>
    <t>-683835922</t>
  </si>
  <si>
    <t>Podklad ze štěrkodrti ŠD s rozprostřením a zhutněním plochy přes 100 m2, po zhutnění tl. 150 mm</t>
  </si>
  <si>
    <t>564861111</t>
  </si>
  <si>
    <t>Podklad ze štěrkodrtě ŠD plochy přes 100 m2 tl 200 mm</t>
  </si>
  <si>
    <t>-4882267</t>
  </si>
  <si>
    <t>Podklad ze štěrkodrti ŠD s rozprostřením a zhutněním plochy přes 100 m2, po zhutnění tl. 200 mm</t>
  </si>
  <si>
    <t>pod nové chodníky</t>
  </si>
  <si>
    <t>67+72+5+5+5</t>
  </si>
  <si>
    <t>71</t>
  </si>
  <si>
    <t>564871011</t>
  </si>
  <si>
    <t>Podklad ze štěrkodrtě ŠD plochy do 100 m2 tl 250 mm</t>
  </si>
  <si>
    <t>184588049</t>
  </si>
  <si>
    <t>Podklad ze štěrkodrti ŠD s rozprostřením a zhutněním plochy jednotlivě do 100 m2, po zhutnění tl. 250 mm</t>
  </si>
  <si>
    <t>retardér</t>
  </si>
  <si>
    <t>6*10</t>
  </si>
  <si>
    <t>72</t>
  </si>
  <si>
    <t>565155121</t>
  </si>
  <si>
    <t>Asfaltový beton vrstva podkladní ACP 16 (obalované kamenivo OKS) tl 70 mm š přes 3 m</t>
  </si>
  <si>
    <t>-582386646</t>
  </si>
  <si>
    <t>Asfaltový beton vrstva podkladní ACP 16 (obalované kamenivo střednězrnné - OKS)  s rozprostřením a zhutněním v pruhu šířky přes 3 m, po zhutnění tl. 70 mm</t>
  </si>
  <si>
    <t>1730+650</t>
  </si>
  <si>
    <t>73</t>
  </si>
  <si>
    <t>567122111</t>
  </si>
  <si>
    <t>Podklad ze směsi stmelené cementem SC C 8/10 (KSC I) tl 120 mm</t>
  </si>
  <si>
    <t>1036255032</t>
  </si>
  <si>
    <t>Podklad ze směsi stmelené cementem SC bez dilatačních spár, s rozprostřením a zhutněním SC C 8/10 (KSC I), po zhutnění tl. 120 mm</t>
  </si>
  <si>
    <t>74</t>
  </si>
  <si>
    <t>567122112</t>
  </si>
  <si>
    <t>Podklad ze směsi stmelené cementem SC C 8/10 (KSC I) tl 130 mm</t>
  </si>
  <si>
    <t>1535424423</t>
  </si>
  <si>
    <t>Podklad ze směsi stmelené cementem SC bez dilatačních spár, s rozprostřením a zhutněním SC C 8/10 (KSC I), po zhutnění tl. 130 mm</t>
  </si>
  <si>
    <t>75</t>
  </si>
  <si>
    <t>567122114</t>
  </si>
  <si>
    <t>Podklad ze směsi stmelené cementem SC C 8/10 (KSC I) tl 150 mm</t>
  </si>
  <si>
    <t>-17443632</t>
  </si>
  <si>
    <t>Podklad ze směsi stmelené cementem SC bez dilatačních spár, s rozprostřením a zhutněním SC C 8/10 (KSC I), po zhutnění tl. 150 mm</t>
  </si>
  <si>
    <t>76</t>
  </si>
  <si>
    <t>567134112</t>
  </si>
  <si>
    <t>Podklad ze směsi stmelené cementem SC C 16/20 (PB II) tl 200 mm</t>
  </si>
  <si>
    <t>-439748155</t>
  </si>
  <si>
    <t>Podklad ze směsi stmelené cementem SC bez dilatačních spár, s rozprostřením a zhutněním SC C 16/20 (PB II), po zhutnění tl. 200 mm</t>
  </si>
  <si>
    <t>retardér + sítě KARI samostatně materiál</t>
  </si>
  <si>
    <t>77</t>
  </si>
  <si>
    <t>31316012</t>
  </si>
  <si>
    <t>síť výztužná svařovaná DIN 488 jakost B500A 150x150mm drát D 6mm</t>
  </si>
  <si>
    <t>-567256887</t>
  </si>
  <si>
    <t>6*10*1,2</t>
  </si>
  <si>
    <t>78</t>
  </si>
  <si>
    <t>573211106</t>
  </si>
  <si>
    <t>Postřik živičný spojovací z asfaltu v množství 0,20 kg/m2</t>
  </si>
  <si>
    <t>973440302</t>
  </si>
  <si>
    <t>Postřik spojovací PS bez posypu kamenivem z asfaltu silničního, v množství 0,20 kg/m2</t>
  </si>
  <si>
    <t>79</t>
  </si>
  <si>
    <t>577134211</t>
  </si>
  <si>
    <t>Asfaltový beton vrstva obrusná ACO 11 (ABS) tř. II tl 40 mm š do 3 m z nemodifikovaného asfaltu</t>
  </si>
  <si>
    <t>539854309</t>
  </si>
  <si>
    <t>Asfaltový beton vrstva obrusná ACO 11 (ABS)  s rozprostřením a se zhutněním z nemodifikovaného asfaltu v pruhu šířky do 3 m tř. II, po zhutnění tl. 40 mm</t>
  </si>
  <si>
    <t>80</t>
  </si>
  <si>
    <t>596211111</t>
  </si>
  <si>
    <t>Kladení zámkové dlažby komunikací pro pěší ručně tl 60 mm skupiny A pl přes 50 do 100 m2</t>
  </si>
  <si>
    <t>-534427917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</si>
  <si>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</si>
  <si>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chodník přerušovaný sjezdy</t>
  </si>
  <si>
    <t>náhrada za mozaiku ZU trasa A</t>
  </si>
  <si>
    <t>chodníky k předláždění stávající v místech napojení st. dlažba</t>
  </si>
  <si>
    <t>81</t>
  </si>
  <si>
    <t>59245018</t>
  </si>
  <si>
    <t>dlažba tvar obdélník betonová 200x100x60mm přírodní</t>
  </si>
  <si>
    <t>45891905</t>
  </si>
  <si>
    <t>1069,5-20,96</t>
  </si>
  <si>
    <t>1048,54*1,03 'Přepočtené koeficientem množství</t>
  </si>
  <si>
    <t>82</t>
  </si>
  <si>
    <t>59245006</t>
  </si>
  <si>
    <t>dlažba tvar obdélník betonová pro nevidomé 200x100x60mm barevná</t>
  </si>
  <si>
    <t>-215599764</t>
  </si>
  <si>
    <t>slepecká červená</t>
  </si>
  <si>
    <t>20,96</t>
  </si>
  <si>
    <t>83</t>
  </si>
  <si>
    <t>596211114</t>
  </si>
  <si>
    <t>Příplatek za kombinaci dvou barev u kladení betonových dlažeb komunikací pro pěší ručně tl 60 mm skupiny A</t>
  </si>
  <si>
    <t>807071330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</si>
  <si>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</si>
  <si>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varovné pásy šíře 40 cm</t>
  </si>
  <si>
    <t>(10+3+3,7+3+4,2+1+3,0+6,8+3,6+4,2+3,7+2,5+3,7)*0,4</t>
  </si>
  <si>
    <t>84</t>
  </si>
  <si>
    <t>596212210</t>
  </si>
  <si>
    <t>Kladení zámkové dlažby pozemních komunikací ručně tl 80 mm skupiny A pl do 50 m2</t>
  </si>
  <si>
    <t>680016421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</si>
  <si>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</si>
  <si>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85</t>
  </si>
  <si>
    <t>59245020</t>
  </si>
  <si>
    <t>dlažba tvar obdélník betonová 200x100x80mm přírodní</t>
  </si>
  <si>
    <t>-988449752</t>
  </si>
  <si>
    <t>parkovací záliv trasa B - mimo žlutou dlažbu v místě sjezdu</t>
  </si>
  <si>
    <t>59+39</t>
  </si>
  <si>
    <t>98*1,03 'Přepočtené koeficientem množství</t>
  </si>
  <si>
    <t>86</t>
  </si>
  <si>
    <t>59245005</t>
  </si>
  <si>
    <t>dlažba tvar obdélník betonová 200x100x80mm barevná</t>
  </si>
  <si>
    <t>-491791330</t>
  </si>
  <si>
    <t>zámková dlažba žlutá barva</t>
  </si>
  <si>
    <t xml:space="preserve">v parkovacím zálivu </t>
  </si>
  <si>
    <t>143-98</t>
  </si>
  <si>
    <t>odečet slepecké dlažby tl.80mm</t>
  </si>
  <si>
    <t>-57,083</t>
  </si>
  <si>
    <t>461,917*1,03 'Přepočtené koeficientem množství</t>
  </si>
  <si>
    <t>87</t>
  </si>
  <si>
    <t>59245226</t>
  </si>
  <si>
    <t>dlažba tvar obdélník betonová pro nevidomé 200x100x80mm barevná</t>
  </si>
  <si>
    <t>-264695327</t>
  </si>
  <si>
    <t>slepecká dlažba ve sjezdech šíře 40mm - varovné pásy</t>
  </si>
  <si>
    <t>(15,2+5,2+5,2+11,85+5,2+11+9+11,75+4+5,55+6,2+5,2+5,5+5,2+23,6+8,9)*0,4</t>
  </si>
  <si>
    <t>55,42*1,03 'Přepočtené koeficientem množství</t>
  </si>
  <si>
    <t>88</t>
  </si>
  <si>
    <t>596212214</t>
  </si>
  <si>
    <t>Příplatek za kombinaci dvou barev u betonových dlažeb pozemních komunikací ručně tl 80 mm skupiny A</t>
  </si>
  <si>
    <t>-1804796457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</si>
  <si>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Příplatek k cenám za dlažbu z prvků dvou barev</t>
  </si>
  <si>
    <t>57,083</t>
  </si>
  <si>
    <t>89</t>
  </si>
  <si>
    <t>596212312</t>
  </si>
  <si>
    <t>Kladení zámkové dlažby pozemních komunikací ručně tl do 100 mm skupiny A pl do 300 m2</t>
  </si>
  <si>
    <t>507051875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</si>
  <si>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100 mm skupiny A, pro plochy do 300 m2</t>
  </si>
  <si>
    <t>dlažba zpomalovacího prahu</t>
  </si>
  <si>
    <t>kladení do betonové mazaniny</t>
  </si>
  <si>
    <t>90</t>
  </si>
  <si>
    <t>59245296</t>
  </si>
  <si>
    <t>dlažba zámková tvaru I 200x165x100mm přírodní</t>
  </si>
  <si>
    <t>1510363194</t>
  </si>
  <si>
    <t>60*1,02 'Přepočtené koeficientem množství</t>
  </si>
  <si>
    <t>91</t>
  </si>
  <si>
    <t>596412212</t>
  </si>
  <si>
    <t>Kladení dlažby z vegetačních tvárnic pozemních komunikací tl 80 mm pl přes 100 do 300 m2</t>
  </si>
  <si>
    <t>2041522597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</si>
  <si>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</si>
  <si>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92</t>
  </si>
  <si>
    <t>592x4001</t>
  </si>
  <si>
    <t>Dlažba betonová zatravňovací 20x20x8cm šedá</t>
  </si>
  <si>
    <t>-626762996</t>
  </si>
  <si>
    <t>550*1,02 'Přepočtené koeficientem množství</t>
  </si>
  <si>
    <t>93</t>
  </si>
  <si>
    <t>596412312</t>
  </si>
  <si>
    <t>Kladení dlažby z vegetačních tvárnic pozemních komunikací tl do 100 mm pl přes 100 do 300 m2</t>
  </si>
  <si>
    <t>-631267980</t>
  </si>
  <si>
    <t>Kladení dlažby z betonových vegetačních dlaždic pozemních komunikací  s ložem z kameniva těženého nebo drceného tl. do 50 mm, s vyplněním spár a vegetačních otvorů, s hutněním vibrováním tl. 100 mm, bez rozlišení skupiny, pro plochy do 300 m2</t>
  </si>
  <si>
    <t>pokládka - výšková úprava st. dlažby u nemocnice na ZU A</t>
  </si>
  <si>
    <t>94</t>
  </si>
  <si>
    <t>596841120</t>
  </si>
  <si>
    <t>Kladení betonové dlažby komunikací pro pěší do lože z cement malty velikosti do 0,09 m2 pl do 50 m2</t>
  </si>
  <si>
    <t>1224392378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</si>
  <si>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</si>
  <si>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kladení dlaždic umělé vodící linie v šíři 40cm</t>
  </si>
  <si>
    <t>(14+19,8+10,65+9,8+21,6+3)*0,4</t>
  </si>
  <si>
    <t>95</t>
  </si>
  <si>
    <t>592x5321</t>
  </si>
  <si>
    <t>Dlažba skladebná betonová 40x40x8,0cm barevná s drážkovou úpravou pro vytvoření umělé vodící linie</t>
  </si>
  <si>
    <t>-957159043</t>
  </si>
  <si>
    <t>v bílé barvě</t>
  </si>
  <si>
    <t>14+19,8+10,65+9,8+21,6+3</t>
  </si>
  <si>
    <t>78,85*1,05 'Přepočtené koeficientem množství</t>
  </si>
  <si>
    <t>Trubní vedení</t>
  </si>
  <si>
    <t>96</t>
  </si>
  <si>
    <t>871315221</t>
  </si>
  <si>
    <t>Kanalizační potrubí z tvrdého PVC jednovrstvé tuhost třídy SN8 DN 160</t>
  </si>
  <si>
    <t>-1386942840</t>
  </si>
  <si>
    <t>Kanalizační potrubí z tvrdého PVC v otevřeném výkopu ve sklonu do 20 %, hladkého plnostěnného jednovrstvého, tuhost třídy SN 8 DN 160</t>
  </si>
  <si>
    <t>přípojka od UV 21</t>
  </si>
  <si>
    <t>97</t>
  </si>
  <si>
    <t>871355221</t>
  </si>
  <si>
    <t>Kanalizační potrubí z tvrdého PVC jednovrstvé tuhost třídy SN8 DN 200</t>
  </si>
  <si>
    <t>909811783</t>
  </si>
  <si>
    <t>Kanalizační potrubí z tvrdého PVC v otevřeném výkopu ve sklonu do 20 %, hladkého plnostěnného jednovrstvého, tuhost třídy SN 8 DN 200</t>
  </si>
  <si>
    <t>přípojky od uličních vpustí č.1-20</t>
  </si>
  <si>
    <t>98</t>
  </si>
  <si>
    <t>877310310</t>
  </si>
  <si>
    <t>Montáž kolen na kanalizačním potrubí z PP trub hladkých plnostěnných DN 150</t>
  </si>
  <si>
    <t>-1601976100</t>
  </si>
  <si>
    <t>Montáž tvarovek na kanalizačním plastovém potrubí z polypropylenu PP hladkého plnostěnného kolen DN 150</t>
  </si>
  <si>
    <t>UV21</t>
  </si>
  <si>
    <t>99</t>
  </si>
  <si>
    <t>28611359</t>
  </si>
  <si>
    <t>koleno kanalizace PVC KG 160x15°</t>
  </si>
  <si>
    <t>-363046925</t>
  </si>
  <si>
    <t>100</t>
  </si>
  <si>
    <t>877310330</t>
  </si>
  <si>
    <t>Montáž spojek na kanalizačním potrubí z PP trub hladkých plnostěnných DN 150</t>
  </si>
  <si>
    <t>408823100</t>
  </si>
  <si>
    <t>Montáž tvarovek na kanalizačním plastovém potrubí z polypropylenu PP hladkého plnostěnného spojek nebo redukcí DN 150</t>
  </si>
  <si>
    <t>záslepek po dobu stavby na přípojce UV a ve dně plastových šachet</t>
  </si>
  <si>
    <t>1+(2*3)</t>
  </si>
  <si>
    <t>na konci zasakovacího objektu</t>
  </si>
  <si>
    <t>101</t>
  </si>
  <si>
    <t>28611588</t>
  </si>
  <si>
    <t>zátka kanalizace plastové KG DN 150</t>
  </si>
  <si>
    <t>2137905655</t>
  </si>
  <si>
    <t>102</t>
  </si>
  <si>
    <t>877350310</t>
  </si>
  <si>
    <t>Montáž kolen na kanalizačním potrubí z PP trub hladkých plnostěnných DN 200</t>
  </si>
  <si>
    <t>2121811581</t>
  </si>
  <si>
    <t>Montáž tvarovek na kanalizačním plastovém potrubí z polypropylenu PP hladkého plnostěnného kolen DN 200</t>
  </si>
  <si>
    <t>103</t>
  </si>
  <si>
    <t>28611366</t>
  </si>
  <si>
    <t>koleno kanalizace PVC KG 200x45°</t>
  </si>
  <si>
    <t>-62950410</t>
  </si>
  <si>
    <t>104</t>
  </si>
  <si>
    <t>28611364</t>
  </si>
  <si>
    <t>koleno kanalizace PVC KG 200x15°</t>
  </si>
  <si>
    <t>513187718</t>
  </si>
  <si>
    <t>105</t>
  </si>
  <si>
    <t>877350330</t>
  </si>
  <si>
    <t>Montáž spojek na kanalizačním potrubí z PP trub hladkých plnostěnných DN 200</t>
  </si>
  <si>
    <t>1759910974</t>
  </si>
  <si>
    <t>Montáž tvarovek na kanalizačním plastovém potrubí z polypropylenu PP hladkého plnostěnného spojek nebo redukcí DN 200</t>
  </si>
  <si>
    <t>zátek po dobu stavby na přípojce UV1-20</t>
  </si>
  <si>
    <t>přesuvek pro napojení</t>
  </si>
  <si>
    <t>106</t>
  </si>
  <si>
    <t>28611590</t>
  </si>
  <si>
    <t>zátka kanalizace plastové KG DN 200</t>
  </si>
  <si>
    <t>2143429445</t>
  </si>
  <si>
    <t>107</t>
  </si>
  <si>
    <t>28611744</t>
  </si>
  <si>
    <t>spojka dvouhrdlá kanalizace plastové PVC KG DN 200</t>
  </si>
  <si>
    <t>-1707290478</t>
  </si>
  <si>
    <t>108</t>
  </si>
  <si>
    <t>877355251</t>
  </si>
  <si>
    <t>Montáž samostatného nalepovacího hrdla z tvrdého PVC-systém KG DN 200</t>
  </si>
  <si>
    <t>1603540749</t>
  </si>
  <si>
    <t>Montáž tvarovek na kanalizačním potrubí z trub z plastu  z tvrdého PVC nebo z polypropylenu v otevřeném výkopu nalepovacích hrdel (samostatných) DN 200</t>
  </si>
  <si>
    <t>pro přípojky UV č.1-20</t>
  </si>
  <si>
    <t>109</t>
  </si>
  <si>
    <t>286x1701</t>
  </si>
  <si>
    <t>Dodatečná odbočka typu EASY CLIP by REDI nebo obdobbná vč. schválení provozovatelem kanalizace vtok DN200</t>
  </si>
  <si>
    <t>-1125836657</t>
  </si>
  <si>
    <t>110</t>
  </si>
  <si>
    <t>894812001</t>
  </si>
  <si>
    <t>Revizní a čistící šachta z PP šachtové dno DN 400/150 přímý tok</t>
  </si>
  <si>
    <t>83501486</t>
  </si>
  <si>
    <t>Revizní a čistící šachta z polypropylenu PP pro hladké trouby DN 400 šachtové dno (DN šachty / DN trubního vedení) DN 400/150 přímý tok</t>
  </si>
  <si>
    <t>revizní šachta na zasakovacím objektu</t>
  </si>
  <si>
    <t>111</t>
  </si>
  <si>
    <t>894812003</t>
  </si>
  <si>
    <t>Revizní a čistící šachta z PP šachtové dno DN 400/150 pravý a levý přítok</t>
  </si>
  <si>
    <t>-2010262411</t>
  </si>
  <si>
    <t>Revizní a čistící šachta z polypropylenu PP pro hladké trouby DN 400 šachtové dno (DN šachty / DN trubního vedení) DN 400/150 pravý a levý přítok</t>
  </si>
  <si>
    <t>šachty na podchycení drenáží od RD</t>
  </si>
  <si>
    <t>112</t>
  </si>
  <si>
    <t>894812032</t>
  </si>
  <si>
    <t>Revizní a čistící šachta z PP DN 400 šachtová roura korugovaná bez hrdla světlé hloubky 1500 mm</t>
  </si>
  <si>
    <t>1219600680</t>
  </si>
  <si>
    <t>Revizní a čistící šachta z polypropylenu PP pro hladké trouby DN 400 roura šachtová korugovaná bez hrdla, světlé hloubky 1500 mm</t>
  </si>
  <si>
    <t>113</t>
  </si>
  <si>
    <t>894812041</t>
  </si>
  <si>
    <t>Příplatek k rourám revizní a čistící šachty z PP DN 400 za uříznutí šachtové roury</t>
  </si>
  <si>
    <t>-1903341134</t>
  </si>
  <si>
    <t>Revizní a čistící šachta z polypropylenu PP pro hladké trouby DN 400 roura šachtová korugovaná Příplatek k cenám 2031 - 2035 za uříznutí šachtové roury</t>
  </si>
  <si>
    <t>114</t>
  </si>
  <si>
    <t>894812062</t>
  </si>
  <si>
    <t>Revizní a čistící šachta z PP DN 400 poklop litinový s betonovým rámem pro třídu zatížení B125</t>
  </si>
  <si>
    <t>-272927845</t>
  </si>
  <si>
    <t>Revizní a čistící šachta z polypropylenu PP pro hladké trouby DN 400 poklop litinový (pro třídu zatížení) s betonovým rámem (B125)</t>
  </si>
  <si>
    <t>115</t>
  </si>
  <si>
    <t>895941342</t>
  </si>
  <si>
    <t>Osazení vpusti uliční DN 500 z betonových dílců dno nízké s kalištěm</t>
  </si>
  <si>
    <t>1707804189</t>
  </si>
  <si>
    <t>Osazení vpusti uliční z betonových dílců DN 500 dno nízké s kalištěm</t>
  </si>
  <si>
    <t>116</t>
  </si>
  <si>
    <t>59224469</t>
  </si>
  <si>
    <t>vpusť uliční DN 500 kaliště nízké 500/225x65mm</t>
  </si>
  <si>
    <t>921303329</t>
  </si>
  <si>
    <t>117</t>
  </si>
  <si>
    <t>895941351</t>
  </si>
  <si>
    <t>Osazení vpusti uliční DN 500 z betonových dílců skruž horní pro čtvercovou vtokovou mříž</t>
  </si>
  <si>
    <t>-497478661</t>
  </si>
  <si>
    <t>Osazení vpusti uliční z betonových dílců DN 500 skruž horní pro čtvercovou vtokovou mříž</t>
  </si>
  <si>
    <t>118</t>
  </si>
  <si>
    <t>59224460</t>
  </si>
  <si>
    <t>vpusť uliční DN 500 betonová 500x190x65mm čtvercový poklop</t>
  </si>
  <si>
    <t>606846929</t>
  </si>
  <si>
    <t>119</t>
  </si>
  <si>
    <t>895941361</t>
  </si>
  <si>
    <t>Osazení vpusti uliční DN 500 z betonových dílců skruž středová 290 mm</t>
  </si>
  <si>
    <t>-1684549532</t>
  </si>
  <si>
    <t>Osazení vpusti uliční z betonových dílců DN 500 skruž středová 290 mm</t>
  </si>
  <si>
    <t>120</t>
  </si>
  <si>
    <t>59224461</t>
  </si>
  <si>
    <t>vpusť uliční DN 500 skruž průběžná nízká betonová 500/290x65mm</t>
  </si>
  <si>
    <t>-112801626</t>
  </si>
  <si>
    <t>121</t>
  </si>
  <si>
    <t>895941362</t>
  </si>
  <si>
    <t>Osazení vpusti uliční DN 500 z betonových dílců skruž středová 590 mm</t>
  </si>
  <si>
    <t>1845003783</t>
  </si>
  <si>
    <t>Osazení vpusti uliční z betonových dílců DN 500 skruž středová 590 mm</t>
  </si>
  <si>
    <t>122</t>
  </si>
  <si>
    <t>59224462</t>
  </si>
  <si>
    <t>vpusť uliční DN 500 skruž průběžná vysoká betonová 500/590x65mm</t>
  </si>
  <si>
    <t>592776310</t>
  </si>
  <si>
    <t>123</t>
  </si>
  <si>
    <t>895941366</t>
  </si>
  <si>
    <t>Osazení vpusti uliční DN 500 z betonových dílců skruž průběžná s výtokem</t>
  </si>
  <si>
    <t>1529971569</t>
  </si>
  <si>
    <t>Osazení vpusti uliční z betonových dílců DN 500 skruž průběžná s výtokem</t>
  </si>
  <si>
    <t>124</t>
  </si>
  <si>
    <t>59224465</t>
  </si>
  <si>
    <t>vpusť uliční DN 500 skruž průběžná 500/590x65mm betonová s odtokem 200mm PVC</t>
  </si>
  <si>
    <t>130175907</t>
  </si>
  <si>
    <t>125</t>
  </si>
  <si>
    <t>899202211</t>
  </si>
  <si>
    <t>Demontáž mříží litinových včetně rámů hmotnosti přes 50 do 100 kg</t>
  </si>
  <si>
    <t>-399763136</t>
  </si>
  <si>
    <t>Demontáž mříží litinových včetně rámů, hmotnosti jednotlivě přes 50 do 100 Kg</t>
  </si>
  <si>
    <t>126</t>
  </si>
  <si>
    <t>899204112</t>
  </si>
  <si>
    <t>Osazení mříží litinových včetně rámů a košů na bahno pro třídu zatížení D400, E600</t>
  </si>
  <si>
    <t>-692670450</t>
  </si>
  <si>
    <t>uličních vpustí</t>
  </si>
  <si>
    <t>127</t>
  </si>
  <si>
    <t>55242320</t>
  </si>
  <si>
    <t>mříž vtoková litinová plochá 500x500mm</t>
  </si>
  <si>
    <t>-2008653517</t>
  </si>
  <si>
    <t>128</t>
  </si>
  <si>
    <t>55241001</t>
  </si>
  <si>
    <t>koš kalový pod kruhovou mříž - těžký</t>
  </si>
  <si>
    <t>-1803349988</t>
  </si>
  <si>
    <t>129</t>
  </si>
  <si>
    <t>899332111</t>
  </si>
  <si>
    <t>Výšková úprava uličního vstupu nebo vpusti do 200 mm snížením poklopu</t>
  </si>
  <si>
    <t>-486676460</t>
  </si>
  <si>
    <t>Výšková úprava uličního vstupu nebo vpusti do 200 mm  snížením poklopu</t>
  </si>
  <si>
    <t>899432111</t>
  </si>
  <si>
    <t>Výšková úprava uličního vstupu nebo vpusti do 200 mm snížením krycího hrnce, šoupěte nebo hydrantu</t>
  </si>
  <si>
    <t>-226740844</t>
  </si>
  <si>
    <t>Výšková úprava uličního vstupu nebo vpusti do 200 mm  snížením krycího hrnce, šoupěte, nebo hydrantu bez úpravy armatur</t>
  </si>
  <si>
    <t>Ostatní konstrukce a práce, bourání</t>
  </si>
  <si>
    <t>131</t>
  </si>
  <si>
    <t>914111111</t>
  </si>
  <si>
    <t>Montáž svislé dopravní značky do velikosti 1 m2 objímkami na sloupek nebo konzolu</t>
  </si>
  <si>
    <t>-250843266</t>
  </si>
  <si>
    <t>Montáž svislé dopravní značky základní  velikosti do 1 m2 objímkami na sloupky nebo konzoly</t>
  </si>
  <si>
    <t>132</t>
  </si>
  <si>
    <t>40445615</t>
  </si>
  <si>
    <t>značky upravující přednost P6 700mm</t>
  </si>
  <si>
    <t>-105033267</t>
  </si>
  <si>
    <t>133</t>
  </si>
  <si>
    <t>40445620</t>
  </si>
  <si>
    <t>zákazové, příkazové dopravní značky B1-B34, C1-15 700mm</t>
  </si>
  <si>
    <t>964072837</t>
  </si>
  <si>
    <t>134</t>
  </si>
  <si>
    <t>40445621</t>
  </si>
  <si>
    <t>informativní značky provozní IP1-IP3, IP4b-IP7, IP10a, b 500x500mm</t>
  </si>
  <si>
    <t>2084698020</t>
  </si>
  <si>
    <t>135</t>
  </si>
  <si>
    <t>40445644</t>
  </si>
  <si>
    <t>informativní značky jiné IJ4a 500x500mm</t>
  </si>
  <si>
    <t>102365787</t>
  </si>
  <si>
    <t>136</t>
  </si>
  <si>
    <t>40445650</t>
  </si>
  <si>
    <t>dodatkové tabulky E7, E12, E13 500x300mm</t>
  </si>
  <si>
    <t>-1680399723</t>
  </si>
  <si>
    <t>137</t>
  </si>
  <si>
    <t>40445614</t>
  </si>
  <si>
    <t>značky upravující přednost P5 900mm, 500x500mm</t>
  </si>
  <si>
    <t>728566288</t>
  </si>
  <si>
    <t>138</t>
  </si>
  <si>
    <t>914111112</t>
  </si>
  <si>
    <t>Montáž svislé dopravní značky do velikosti 1 m2 páskováním na sloup</t>
  </si>
  <si>
    <t>13758748</t>
  </si>
  <si>
    <t>Montáž svislé dopravní značky základní  velikosti do 1 m2 páskováním na sloupy</t>
  </si>
  <si>
    <t>139</t>
  </si>
  <si>
    <t>40445611</t>
  </si>
  <si>
    <t>značky upravující přednost P2, P3, P8 500mm</t>
  </si>
  <si>
    <t>-1470716412</t>
  </si>
  <si>
    <t>140</t>
  </si>
  <si>
    <t>914431112</t>
  </si>
  <si>
    <t>Montáž dopravního zrcadla o velikosti do 1 m2 na sloupek nebo konzolu</t>
  </si>
  <si>
    <t>-1515798558</t>
  </si>
  <si>
    <t>Montáž dopravního zrcadla  na sloupky nebo konzoly velikosti do 1 m2</t>
  </si>
  <si>
    <t>141</t>
  </si>
  <si>
    <t>40445203</t>
  </si>
  <si>
    <t>zrcadlo dopravní čtvercové 600x800mm</t>
  </si>
  <si>
    <t>1093612670</t>
  </si>
  <si>
    <t>142</t>
  </si>
  <si>
    <t>914511112</t>
  </si>
  <si>
    <t>Montáž sloupku dopravních značek délky do 3,5 m s betonovým základem a patkou</t>
  </si>
  <si>
    <t>1955937230</t>
  </si>
  <si>
    <t>Montáž sloupku dopravních značek  délky do 3,5 m do hliníkové patky</t>
  </si>
  <si>
    <t>40445225</t>
  </si>
  <si>
    <t>sloupek pro dopravní značku Zn D 60mm v 3,5m</t>
  </si>
  <si>
    <t>742239257</t>
  </si>
  <si>
    <t>144</t>
  </si>
  <si>
    <t>40445240</t>
  </si>
  <si>
    <t>patka pro sloupek Al D 60mm</t>
  </si>
  <si>
    <t>-1861592286</t>
  </si>
  <si>
    <t>145</t>
  </si>
  <si>
    <t>40445253</t>
  </si>
  <si>
    <t>víčko plastové na sloupek D 60mm</t>
  </si>
  <si>
    <t>1598531612</t>
  </si>
  <si>
    <t>146</t>
  </si>
  <si>
    <t>40445256</t>
  </si>
  <si>
    <t>svorka upínací na sloupek dopravní značky D 60mm</t>
  </si>
  <si>
    <t>76344378</t>
  </si>
  <si>
    <t>147</t>
  </si>
  <si>
    <t>915491211</t>
  </si>
  <si>
    <t>Osazení vodícího proužku z betonových desek do betonového lože tl do 100 mm š proužku 250 mm</t>
  </si>
  <si>
    <t>1242162193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</si>
  <si>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</si>
  <si>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756+131+6+52+119</t>
  </si>
  <si>
    <t>148</t>
  </si>
  <si>
    <t>59218002</t>
  </si>
  <si>
    <t>krajník betonový silniční 500x250x100mm</t>
  </si>
  <si>
    <t>-1779142964</t>
  </si>
  <si>
    <t>1064*1,02 'Přepočtené koeficientem množství</t>
  </si>
  <si>
    <t>149</t>
  </si>
  <si>
    <t>916131213</t>
  </si>
  <si>
    <t>Osazení silničního obrubníku betonového stojatého s boční opěrou do lože z betonu prostého</t>
  </si>
  <si>
    <t>-559513738</t>
  </si>
  <si>
    <t>Osazení silničního obrubníku betonového se zřízením lože, s vyplněním a zatřením spár cementovou maltou stojatého s boční opěrou z betonu prostého, do lože z betonu prostého</t>
  </si>
  <si>
    <t>všech obrubníků š15cm bez rozlišení snížení</t>
  </si>
  <si>
    <t>170+258+162+250+117+14+12</t>
  </si>
  <si>
    <t>150</t>
  </si>
  <si>
    <t>59217031</t>
  </si>
  <si>
    <t>obrubník betonový silniční 1000x150x250mm</t>
  </si>
  <si>
    <t>253726247</t>
  </si>
  <si>
    <t>silniční obrubníky, odečet snížených a přechodových</t>
  </si>
  <si>
    <t>983-292-74</t>
  </si>
  <si>
    <t>617*1,02 'Přepočtené koeficientem množství</t>
  </si>
  <si>
    <t>151</t>
  </si>
  <si>
    <t>59217029</t>
  </si>
  <si>
    <t>obrubník betonový silniční nájezdový 1000x150x150mm</t>
  </si>
  <si>
    <t>-2059037384</t>
  </si>
  <si>
    <t>snížení v místech pro sejití</t>
  </si>
  <si>
    <t>7,6+3+2,5+2,5+3+3+2,5+6,5+3+3+3+4+2</t>
  </si>
  <si>
    <t>snížení ve sjezdech</t>
  </si>
  <si>
    <t>14+4+4+22,45+6,4+6,8+7,4+9,8+10,65+4+9,8+3+1,3+4,8+4+10,55+4,25+5+4+4+4+3,5+3,7+6,7</t>
  </si>
  <si>
    <t>snížení kolem nemocnoce</t>
  </si>
  <si>
    <t>36+29+13,5+10,5</t>
  </si>
  <si>
    <t>292,7*1,02 'Přepočtené koeficientem množství</t>
  </si>
  <si>
    <t>152</t>
  </si>
  <si>
    <t>59217030</t>
  </si>
  <si>
    <t>obrubník betonový silniční přechodový 1000x150x150-250mm</t>
  </si>
  <si>
    <t>-257810605</t>
  </si>
  <si>
    <t>74*1,02 'Přepočtené koeficientem množství</t>
  </si>
  <si>
    <t>153</t>
  </si>
  <si>
    <t>916231213</t>
  </si>
  <si>
    <t>Osazení chodníkového obrubníku betonového stojatého s boční opěrou do lože z betonu prostého</t>
  </si>
  <si>
    <t>-1085283932</t>
  </si>
  <si>
    <t>Osazení chodníkového obrubníku betonového se zřízením lože, s vyplněním a zatřením spár cementovou maltou stojatého s boční opěrou z betonu prostého, do lože z betonu prostého</t>
  </si>
  <si>
    <t>obrubníků zvýšenýc u zasakovací dlažby a plochy pro kontejnery</t>
  </si>
  <si>
    <t>30+18+10+7*2+5+19,6</t>
  </si>
  <si>
    <t>zapuštěných u sjezdů (po stranách i v místě napojení)</t>
  </si>
  <si>
    <t>14+4+4+22,4+6,4+24,4+19+10,65+4+9,8+3+3,5+1,5+4+9,9+22,8+10,55+4,25+7,1+4+6,2+6,2+3,55+3,7+6,7</t>
  </si>
  <si>
    <t>u vjezdů do garáží</t>
  </si>
  <si>
    <t>3*14</t>
  </si>
  <si>
    <t>154</t>
  </si>
  <si>
    <t>59217017</t>
  </si>
  <si>
    <t>obrubník betonový chodníkový 1000x100x250mm</t>
  </si>
  <si>
    <t>1708992984</t>
  </si>
  <si>
    <t>354,2</t>
  </si>
  <si>
    <t>354,2*1,02 'Přepočtené koeficientem množství</t>
  </si>
  <si>
    <t>155</t>
  </si>
  <si>
    <t>916331111</t>
  </si>
  <si>
    <t>Osazení zahradního obrubníku betonového do lože z betonu bez boční opěry</t>
  </si>
  <si>
    <t>1214815714</t>
  </si>
  <si>
    <t>Osazení zahradního obrubníku betonového s ložem tl. od 50 do 100 mm z betonu prostého tř. C 12/15 bez boční opěry</t>
  </si>
  <si>
    <t>doplnění k pozezdívce u č.p.1082</t>
  </si>
  <si>
    <t>156</t>
  </si>
  <si>
    <t>916331112</t>
  </si>
  <si>
    <t>Osazení zahradního obrubníku betonového do lože z betonu s boční opěrou</t>
  </si>
  <si>
    <t>15519859</t>
  </si>
  <si>
    <t>Osazení zahradního obrubníku betonového s ložem tl. od 50 do 100 mm z betonu prostého tř. C 12/15 s boční opěrou z betonu prostého tř. C 12/15</t>
  </si>
  <si>
    <t>7+9+24,3+11,5+15+7,8+7,8+6,8+10,4+2+6,3+28+4,8+21,5+27+8+16,5+27,5</t>
  </si>
  <si>
    <t>157</t>
  </si>
  <si>
    <t>59217001</t>
  </si>
  <si>
    <t>obrubník betonový zahradní 1000x50x250mm</t>
  </si>
  <si>
    <t>114494678</t>
  </si>
  <si>
    <t>241,2*1,02 'Přepočtené koeficientem množství</t>
  </si>
  <si>
    <t>158</t>
  </si>
  <si>
    <t>919721122</t>
  </si>
  <si>
    <t>Geomříž pro stabilizaci podkladu tuhá dvouosá z PP podélná pevnost v tahu do 30 kN/m</t>
  </si>
  <si>
    <t>-893118682</t>
  </si>
  <si>
    <t>Geomříž pro stabilizaci podkladu tuhá dvouosá z polypropylenu podélná pevnost v tahu 30 kN/m</t>
  </si>
  <si>
    <t>(1954+257+263)*1,15</t>
  </si>
  <si>
    <t>143*1,15</t>
  </si>
  <si>
    <t>159</t>
  </si>
  <si>
    <t>919726123</t>
  </si>
  <si>
    <t>Geotextilie pro ochranu, separaci a filtraci netkaná měrná hm přes 300 do 500 g/m2</t>
  </si>
  <si>
    <t>360148555</t>
  </si>
  <si>
    <t>Geotextilie netkaná pro ochranu, separaci nebo filtraci měrná hmotnost přes 300 do 500 g/m2</t>
  </si>
  <si>
    <t>pod zasakovací dlažbou trasa C + u garáží</t>
  </si>
  <si>
    <t>(130+42)*1,15</t>
  </si>
  <si>
    <t>zasakovací rýha</t>
  </si>
  <si>
    <t>((2+2+2+2)*10)*1,15</t>
  </si>
  <si>
    <t>ochrana drenáže u žlabů ve sjezdech</t>
  </si>
  <si>
    <t>20*1</t>
  </si>
  <si>
    <t>160</t>
  </si>
  <si>
    <t>919731123</t>
  </si>
  <si>
    <t>Zarovnání styčné plochy podkladu nebo krytu živičného tl přes 100 do 200 mm</t>
  </si>
  <si>
    <t>-757380557</t>
  </si>
  <si>
    <t>Zarovnání styčné plochy podkladu nebo krytu podél vybourané části komunikace nebo zpevněné plochy  živičné tl. přes 100 do 200 mm</t>
  </si>
  <si>
    <t>na komunikace</t>
  </si>
  <si>
    <t>15,9+6+3,8+12+31,5+15,5</t>
  </si>
  <si>
    <t>u nemocnice</t>
  </si>
  <si>
    <t>11+14+29+9</t>
  </si>
  <si>
    <t>11,5+35</t>
  </si>
  <si>
    <t>161</t>
  </si>
  <si>
    <t>919732211</t>
  </si>
  <si>
    <t>Styčná spára napojení nového živičného povrchu na stávající za tepla š 15 mm hl 25 mm s prořezáním</t>
  </si>
  <si>
    <t>-1931964480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</si>
  <si>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</si>
  <si>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162</t>
  </si>
  <si>
    <t>919735113</t>
  </si>
  <si>
    <t>Řezání stávajícího živičného krytu hl přes 100 do 150 mm</t>
  </si>
  <si>
    <t>-1050728770</t>
  </si>
  <si>
    <t>Řezání stávajícího živičného krytu nebo podkladu  hloubky přes 100 do 150 mm</t>
  </si>
  <si>
    <t>163</t>
  </si>
  <si>
    <t>966006211</t>
  </si>
  <si>
    <t>Odstranění svislých dopravních značek ze sloupů, sloupků nebo konzol</t>
  </si>
  <si>
    <t>447373938</t>
  </si>
  <si>
    <t>Odstranění (demontáž) svislých dopravních značek  s odklizením materiálu na skládku na vzdálenost do 20 m nebo s naložením na dopravní prostředek ze sloupů, sloupků nebo konzol</t>
  </si>
  <si>
    <t>164</t>
  </si>
  <si>
    <t>966072811</t>
  </si>
  <si>
    <t>Rozebrání rámového oplocení na ocelové sloupky v přes 1 do 2 m</t>
  </si>
  <si>
    <t>2012241185</t>
  </si>
  <si>
    <t>Rozebrání oplocení z dílců rámových na ocelové sloupky, výšky přes 1 do 2 m</t>
  </si>
  <si>
    <t>u č.p. 846</t>
  </si>
  <si>
    <t>165</t>
  </si>
  <si>
    <t>971011211</t>
  </si>
  <si>
    <t>Vybourání výplní otvorů z lehkých betonů z prefabrikovaných dílců tl do 150 mm pl do 0,09 m2</t>
  </si>
  <si>
    <t>-1971593939</t>
  </si>
  <si>
    <t>Vybourání výplní otvorů z lehkých betonů  z prefabrikovaných stěnových dílců tl. do 150 mm, plochy do 0,09 m2</t>
  </si>
  <si>
    <t>pro drenáže do uličních vpustí</t>
  </si>
  <si>
    <t>2*21</t>
  </si>
  <si>
    <t>pro přípojky UV na kanalizaci</t>
  </si>
  <si>
    <t>166</t>
  </si>
  <si>
    <t>979071112</t>
  </si>
  <si>
    <t>Očištění dlažebních kostek velkých s původním spárováním živičnou směsí nebo MC</t>
  </si>
  <si>
    <t>-1738214486</t>
  </si>
  <si>
    <t>Očištění vybouraných dlažebních kostek  od spojovacího materiálu, s uložením očištěných kostek na skládku, s odklizením odpadových hmot na hromady a s odklizením vybouraných kostek na vzdálenost do 3 m velkých, s původním vyplněním spár živicí nebo cementovou maltou</t>
  </si>
  <si>
    <t>pro výškovou úpravu zatravňovacích tvárnic</t>
  </si>
  <si>
    <t>167</t>
  </si>
  <si>
    <t>979071121</t>
  </si>
  <si>
    <t>Očištění dlažebních kostek drobných s původním spárováním kamenivem těženým</t>
  </si>
  <si>
    <t>1035465920</t>
  </si>
  <si>
    <t>Očištění vybouraných dlažebních kostek  od spojovacího materiálu, s uložením očištěných kostek na skládku, s odklizením odpadových hmot na hromady a s odklizením vybouraných kostek na vzdálenost do 3 m drobných, s původním vyplněním spár kamenivem těženým</t>
  </si>
  <si>
    <t>168</t>
  </si>
  <si>
    <t>979071131</t>
  </si>
  <si>
    <t>Očištění dlažebních kostek mozaikových kamenivem těženým nebo MV</t>
  </si>
  <si>
    <t>1165539427</t>
  </si>
  <si>
    <t>Očištění vybouraných dlažebních kostek 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</si>
  <si>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169</t>
  </si>
  <si>
    <t>9790X001</t>
  </si>
  <si>
    <t>Označení překážek kolem vodící linie - reflexsní popely sloupů VO</t>
  </si>
  <si>
    <t>1994145288</t>
  </si>
  <si>
    <t>997</t>
  </si>
  <si>
    <t>Přesun sutě</t>
  </si>
  <si>
    <t>170</t>
  </si>
  <si>
    <t>997221551</t>
  </si>
  <si>
    <t>Vodorovná doprava suti ze sypkých materiálů do 1 km</t>
  </si>
  <si>
    <t>-2124041012</t>
  </si>
  <si>
    <t>Vodorovná doprava suti  bez naložení, ale se složením a s hrubým urovnáním ze sypkých materiálů, na vzdálenost do 1 km</t>
  </si>
  <si>
    <t>automatický součet</t>
  </si>
  <si>
    <t>3223,565</t>
  </si>
  <si>
    <t>odečet asfaltů, obrubníků a dlažeb</t>
  </si>
  <si>
    <t>-(1053,937+334,17)</t>
  </si>
  <si>
    <t>171</t>
  </si>
  <si>
    <t>997221559</t>
  </si>
  <si>
    <t>Příplatek ZKD 1 km u vodorovné dopravy suti ze sypkých materiálů</t>
  </si>
  <si>
    <t>-1069470551</t>
  </si>
  <si>
    <t>Vodorovná doprava suti  bez naložení, ale se složením a s hrubým urovnáním Příplatek k ceně za každý další i započatý 1 km přes 1 km</t>
  </si>
  <si>
    <t>1835,458</t>
  </si>
  <si>
    <t>1835,458*9 'Přepočtené koeficientem množství</t>
  </si>
  <si>
    <t>997221561</t>
  </si>
  <si>
    <t>Vodorovná doprava suti z kusových materiálů do 1 km</t>
  </si>
  <si>
    <t>-837642549</t>
  </si>
  <si>
    <t>Vodorovná doprava suti  bez naložení, ale se složením a s hrubým urovnáním z kusových materiálů, na vzdálenost do 1 km</t>
  </si>
  <si>
    <t>asfalty +obrubníky a dlažeby</t>
  </si>
  <si>
    <t>1053,937+334,17</t>
  </si>
  <si>
    <t>173</t>
  </si>
  <si>
    <t>997221569</t>
  </si>
  <si>
    <t>Příplatek ZKD 1 km u vodorovné dopravy suti z kusových materiálů</t>
  </si>
  <si>
    <t>-1077160426</t>
  </si>
  <si>
    <t>1388,107</t>
  </si>
  <si>
    <t>1388,107*9 'Přepočtené koeficientem množství</t>
  </si>
  <si>
    <t>174</t>
  </si>
  <si>
    <t>997221611</t>
  </si>
  <si>
    <t>Nakládání suti na dopravní prostředky pro vodorovnou dopravu</t>
  </si>
  <si>
    <t>-813205755</t>
  </si>
  <si>
    <t>Nakládání na dopravní prostředky  pro vodorovnou dopravu suti</t>
  </si>
  <si>
    <t>175</t>
  </si>
  <si>
    <t>997221861</t>
  </si>
  <si>
    <t>Poplatek za uložení stavebního odpadu na recyklační skládce (skládkovné) z prostého betonu pod kódem 17 01 01</t>
  </si>
  <si>
    <t>-407154179</t>
  </si>
  <si>
    <t>Poplatek za uložení stavebního odpadu na recyklační skládce (skládkovné) z prostého betonu zatříděného do Katalogu odpadů pod kódem 17 01 01</t>
  </si>
  <si>
    <t>obrubníků a dlažeb</t>
  </si>
  <si>
    <t>334,17</t>
  </si>
  <si>
    <t>176</t>
  </si>
  <si>
    <t>997221873</t>
  </si>
  <si>
    <t>Poplatek za uložení stavebního odpadu na recyklační skládce (skládkovné) zeminy a kamení zatříděného do Katalogu odpadů pod kódem 17 05 04</t>
  </si>
  <si>
    <t>909166649</t>
  </si>
  <si>
    <t>177</t>
  </si>
  <si>
    <t>997221875</t>
  </si>
  <si>
    <t>Poplatek za uložení stavebního odpadu na recyklační skládce (skládkovné) asfaltového bez obsahu dehtu zatříděného do Katalogu odpadů pod kódem 17 03 02</t>
  </si>
  <si>
    <t>-390319178</t>
  </si>
  <si>
    <t>1053,937</t>
  </si>
  <si>
    <t>998</t>
  </si>
  <si>
    <t>Přesun hmot</t>
  </si>
  <si>
    <t>178</t>
  </si>
  <si>
    <t>998223011</t>
  </si>
  <si>
    <t>Přesun hmot pro pozemní komunikace s krytem dlážděným</t>
  </si>
  <si>
    <t>1981581663</t>
  </si>
  <si>
    <t>Přesun hmot pro pozemní komunikace s krytem dlážděným  dopravní vzdálenost do 200 m jakékoliv délky objektu</t>
  </si>
  <si>
    <t>1739,753*0,5 'Přepočtené koeficientem množství</t>
  </si>
  <si>
    <t>179</t>
  </si>
  <si>
    <t>998225111</t>
  </si>
  <si>
    <t>Přesun hmot pro pozemní komunikace s krytem z kamene, monolitickým betonovým nebo živičným</t>
  </si>
  <si>
    <t>-245179495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</si>
  <si>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</si>
  <si>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</si>
  <si>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</si>
  <si>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</si>
  <si>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</si>
  <si>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180</t>
  </si>
  <si>
    <t>012203000</t>
  </si>
  <si>
    <t>Geodetické práce při provádění stavby</t>
  </si>
  <si>
    <t>soubor</t>
  </si>
  <si>
    <t>CS ÚRS 2019 01</t>
  </si>
  <si>
    <t>1024</t>
  </si>
  <si>
    <t>-1413600430</t>
  </si>
  <si>
    <t>181</t>
  </si>
  <si>
    <t>012303000</t>
  </si>
  <si>
    <t>Geodetické práce po výstavbě</t>
  </si>
  <si>
    <t>1217888682</t>
  </si>
  <si>
    <t>182</t>
  </si>
  <si>
    <t>012403000</t>
  </si>
  <si>
    <t>Kartografické práce</t>
  </si>
  <si>
    <t>1020478481</t>
  </si>
  <si>
    <t>183</t>
  </si>
  <si>
    <t>013254000</t>
  </si>
  <si>
    <t>Dokumentace skutečného provedení stavby</t>
  </si>
  <si>
    <t>1272959432</t>
  </si>
  <si>
    <t>VRN3</t>
  </si>
  <si>
    <t>Zařízení staveniště</t>
  </si>
  <si>
    <t>184</t>
  </si>
  <si>
    <t>030001000</t>
  </si>
  <si>
    <t>-630713368</t>
  </si>
  <si>
    <t>komplet sociální zařízení stavby</t>
  </si>
  <si>
    <t>prostory pro zaměstnance a stavby vedoucího</t>
  </si>
  <si>
    <t>185</t>
  </si>
  <si>
    <t>034103000</t>
  </si>
  <si>
    <t>Oplocení staveniště</t>
  </si>
  <si>
    <t>-232436531</t>
  </si>
  <si>
    <t>186</t>
  </si>
  <si>
    <t>034303000</t>
  </si>
  <si>
    <t>Dopravní značení na staveništi</t>
  </si>
  <si>
    <t>1978316153</t>
  </si>
  <si>
    <t>187</t>
  </si>
  <si>
    <t>034503000</t>
  </si>
  <si>
    <t>Informační tabule na staveništi</t>
  </si>
  <si>
    <t>-200073291</t>
  </si>
  <si>
    <t>188</t>
  </si>
  <si>
    <t>035103001</t>
  </si>
  <si>
    <t>Pronájem ploch</t>
  </si>
  <si>
    <t>-1992818722</t>
  </si>
  <si>
    <t>pro zařízení staveniště</t>
  </si>
  <si>
    <t>VRN4</t>
  </si>
  <si>
    <t>Inženýrská činnost</t>
  </si>
  <si>
    <t>189</t>
  </si>
  <si>
    <t>041403000</t>
  </si>
  <si>
    <t>Koordinátor BOZP na staveništi</t>
  </si>
  <si>
    <t>-772689719</t>
  </si>
  <si>
    <t>190</t>
  </si>
  <si>
    <t>042503000</t>
  </si>
  <si>
    <t>Plán BOZP na staveništi</t>
  </si>
  <si>
    <t>soubos</t>
  </si>
  <si>
    <t>-2050198915</t>
  </si>
  <si>
    <t>191</t>
  </si>
  <si>
    <t>043154000</t>
  </si>
  <si>
    <t>Zkoušky hutnicí</t>
  </si>
  <si>
    <t>-747849887</t>
  </si>
  <si>
    <t>192</t>
  </si>
  <si>
    <t>049103000</t>
  </si>
  <si>
    <t>Náklady vzniklé v souvislosti s realizací stavby</t>
  </si>
  <si>
    <t>1738385732</t>
  </si>
  <si>
    <t>193</t>
  </si>
  <si>
    <t>049203000</t>
  </si>
  <si>
    <t>Náklady stanovené zvláštními předpisy</t>
  </si>
  <si>
    <t>-617388009</t>
  </si>
  <si>
    <t>vč. správních poplatků</t>
  </si>
  <si>
    <t>194</t>
  </si>
  <si>
    <t>049303000</t>
  </si>
  <si>
    <t>Náklady vzniklé v souvislosti s předáním stavby</t>
  </si>
  <si>
    <t>1225388433</t>
  </si>
  <si>
    <t>VRN7</t>
  </si>
  <si>
    <t>Provozní vlivy</t>
  </si>
  <si>
    <t>195</t>
  </si>
  <si>
    <t>071203000</t>
  </si>
  <si>
    <t>Provoz dalšího subjektu</t>
  </si>
  <si>
    <t>912684480</t>
  </si>
  <si>
    <t>přístupy pro vlastníky nemovitostí</t>
  </si>
  <si>
    <t>koordinace s provozem nemocnice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</si>
</sst>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391-21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ulice Jana a Josefa kovářů - Ústí nad Orlicí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Ústí nad Orlicí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26. 2. 2022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Ústí nad Orlicí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Suchánek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'391-21 - Rekonstrukce uli...'!J28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'391-21 - Rekonstrukce uli...'!P127</f>
        <v>0</v>
      </c>
      <c r="AV95" s="127">
        <f>'391-21 - Rekonstrukce uli...'!J31</f>
        <v>0</v>
      </c>
      <c r="AW95" s="127">
        <f>'391-21 - Rekonstrukce uli...'!J32</f>
        <v>0</v>
      </c>
      <c r="AX95" s="127">
        <f>'391-21 - Rekonstrukce uli...'!J33</f>
        <v>0</v>
      </c>
      <c r="AY95" s="127">
        <f>'391-21 - Rekonstrukce uli...'!J34</f>
        <v>0</v>
      </c>
      <c r="AZ95" s="127">
        <f>'391-21 - Rekonstrukce uli...'!F31</f>
        <v>0</v>
      </c>
      <c r="BA95" s="127">
        <f>'391-21 - Rekonstrukce uli...'!F32</f>
        <v>0</v>
      </c>
      <c r="BB95" s="127">
        <f>'391-21 - Rekonstrukce uli...'!F33</f>
        <v>0</v>
      </c>
      <c r="BC95" s="127">
        <f>'391-21 - Rekonstrukce uli...'!F34</f>
        <v>0</v>
      </c>
      <c r="BD95" s="129">
        <f>'391-21 - Rekonstrukce uli...'!F35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391-21 - Rekonstrukce ul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83</v>
      </c>
    </row>
    <row r="4" spans="2:46" s="1" customFormat="1" ht="24.95" customHeight="1">
      <c r="B4" s="20"/>
      <c r="D4" s="133" t="s">
        <v>84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26. 2. 2022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27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ROUND(J127,2)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ROUND((SUM(BE127:BE1096)),2)</f>
        <v>0</v>
      </c>
      <c r="G31" s="38"/>
      <c r="H31" s="38"/>
      <c r="I31" s="149">
        <v>0.21</v>
      </c>
      <c r="J31" s="148">
        <f>ROUND(((SUM(BE127:BE1096))*I31),2)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ROUND((SUM(BF127:BF1096)),2)</f>
        <v>0</v>
      </c>
      <c r="G32" s="38"/>
      <c r="H32" s="38"/>
      <c r="I32" s="149">
        <v>0.15</v>
      </c>
      <c r="J32" s="148">
        <f>ROUND(((SUM(BF127:BF1096))*I32),2)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ROUND((SUM(BG127:BG1096)),2)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ROUND((SUM(BH127:BH1096)),2)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ROUND((SUM(BI127:BI1096)),2)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85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76" t="str">
        <f>E7</f>
        <v>Rekonstrukce ulice Jana a Josefa kovářů - Ústí nad Orlicí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 hidden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 hidden="1">
      <c r="A87" s="38"/>
      <c r="B87" s="39"/>
      <c r="C87" s="32" t="s">
        <v>20</v>
      </c>
      <c r="D87" s="40"/>
      <c r="E87" s="40"/>
      <c r="F87" s="27" t="str">
        <f>F10</f>
        <v>Ústí nad Orlicí</v>
      </c>
      <c r="G87" s="40"/>
      <c r="H87" s="40"/>
      <c r="I87" s="32" t="s">
        <v>22</v>
      </c>
      <c r="J87" s="79" t="str">
        <f>IF(J10="","",J10)</f>
        <v>26. 2. 2022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 hidden="1">
      <c r="A89" s="38"/>
      <c r="B89" s="39"/>
      <c r="C89" s="32" t="s">
        <v>24</v>
      </c>
      <c r="D89" s="40"/>
      <c r="E89" s="40"/>
      <c r="F89" s="27" t="str">
        <f>E13</f>
        <v>Město Ústí nad Orlicí</v>
      </c>
      <c r="G89" s="40"/>
      <c r="H89" s="40"/>
      <c r="I89" s="32" t="s">
        <v>30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 hidden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Suchánek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 hidden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 hidden="1">
      <c r="A92" s="38"/>
      <c r="B92" s="39"/>
      <c r="C92" s="168" t="s">
        <v>86</v>
      </c>
      <c r="D92" s="169"/>
      <c r="E92" s="169"/>
      <c r="F92" s="169"/>
      <c r="G92" s="169"/>
      <c r="H92" s="169"/>
      <c r="I92" s="169"/>
      <c r="J92" s="170" t="s">
        <v>87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 hidden="1">
      <c r="A94" s="38"/>
      <c r="B94" s="39"/>
      <c r="C94" s="171" t="s">
        <v>88</v>
      </c>
      <c r="D94" s="40"/>
      <c r="E94" s="40"/>
      <c r="F94" s="40"/>
      <c r="G94" s="40"/>
      <c r="H94" s="40"/>
      <c r="I94" s="40"/>
      <c r="J94" s="110">
        <f>J127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 hidden="1">
      <c r="A95" s="9"/>
      <c r="B95" s="172"/>
      <c r="C95" s="173"/>
      <c r="D95" s="174" t="s">
        <v>90</v>
      </c>
      <c r="E95" s="175"/>
      <c r="F95" s="175"/>
      <c r="G95" s="175"/>
      <c r="H95" s="175"/>
      <c r="I95" s="175"/>
      <c r="J95" s="176">
        <f>J128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78"/>
      <c r="C96" s="179"/>
      <c r="D96" s="180" t="s">
        <v>91</v>
      </c>
      <c r="E96" s="181"/>
      <c r="F96" s="181"/>
      <c r="G96" s="181"/>
      <c r="H96" s="181"/>
      <c r="I96" s="181"/>
      <c r="J96" s="182">
        <f>J129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78"/>
      <c r="C97" s="179"/>
      <c r="D97" s="180" t="s">
        <v>92</v>
      </c>
      <c r="E97" s="181"/>
      <c r="F97" s="181"/>
      <c r="G97" s="181"/>
      <c r="H97" s="181"/>
      <c r="I97" s="181"/>
      <c r="J97" s="182">
        <f>J487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J511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J541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J549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J749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J846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J1005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J1043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72"/>
      <c r="C105" s="173"/>
      <c r="D105" s="174" t="s">
        <v>100</v>
      </c>
      <c r="E105" s="175"/>
      <c r="F105" s="175"/>
      <c r="G105" s="175"/>
      <c r="H105" s="175"/>
      <c r="I105" s="175"/>
      <c r="J105" s="176">
        <f>J1050</f>
        <v>0</v>
      </c>
      <c r="K105" s="173"/>
      <c r="L105" s="17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78"/>
      <c r="C106" s="179"/>
      <c r="D106" s="180" t="s">
        <v>101</v>
      </c>
      <c r="E106" s="181"/>
      <c r="F106" s="181"/>
      <c r="G106" s="181"/>
      <c r="H106" s="181"/>
      <c r="I106" s="181"/>
      <c r="J106" s="182">
        <f>J1051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78"/>
      <c r="C107" s="179"/>
      <c r="D107" s="180" t="s">
        <v>102</v>
      </c>
      <c r="E107" s="181"/>
      <c r="F107" s="181"/>
      <c r="G107" s="181"/>
      <c r="H107" s="181"/>
      <c r="I107" s="181"/>
      <c r="J107" s="182">
        <f>J1060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78"/>
      <c r="C108" s="179"/>
      <c r="D108" s="180" t="s">
        <v>103</v>
      </c>
      <c r="E108" s="181"/>
      <c r="F108" s="181"/>
      <c r="G108" s="181"/>
      <c r="H108" s="181"/>
      <c r="I108" s="181"/>
      <c r="J108" s="182">
        <f>J1076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78"/>
      <c r="C109" s="179"/>
      <c r="D109" s="180" t="s">
        <v>104</v>
      </c>
      <c r="E109" s="181"/>
      <c r="F109" s="181"/>
      <c r="G109" s="181"/>
      <c r="H109" s="181"/>
      <c r="I109" s="181"/>
      <c r="J109" s="182">
        <f>J1091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 hidden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ht="12" hidden="1"/>
    <row r="113" ht="12" hidden="1"/>
    <row r="114" ht="12" hidden="1"/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105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E7</f>
        <v>Rekonstrukce ulice Jana a Josefa kovářů - Ústí nad Orlicí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F10</f>
        <v>Ústí nad Orlicí</v>
      </c>
      <c r="G121" s="40"/>
      <c r="H121" s="40"/>
      <c r="I121" s="32" t="s">
        <v>22</v>
      </c>
      <c r="J121" s="79" t="str">
        <f>IF(J10="","",J10)</f>
        <v>26. 2. 2022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E13</f>
        <v>Město Ústí nad Orlicí</v>
      </c>
      <c r="G123" s="40"/>
      <c r="H123" s="40"/>
      <c r="I123" s="32" t="s">
        <v>30</v>
      </c>
      <c r="J123" s="36" t="str">
        <f>E19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IF(E16="","",E16)</f>
        <v>Vyplň údaj</v>
      </c>
      <c r="G124" s="40"/>
      <c r="H124" s="40"/>
      <c r="I124" s="32" t="s">
        <v>33</v>
      </c>
      <c r="J124" s="36" t="str">
        <f>E22</f>
        <v>Suchánek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84"/>
      <c r="B126" s="185"/>
      <c r="C126" s="186" t="s">
        <v>106</v>
      </c>
      <c r="D126" s="187" t="s">
        <v>61</v>
      </c>
      <c r="E126" s="187" t="s">
        <v>57</v>
      </c>
      <c r="F126" s="187" t="s">
        <v>58</v>
      </c>
      <c r="G126" s="187" t="s">
        <v>107</v>
      </c>
      <c r="H126" s="187" t="s">
        <v>108</v>
      </c>
      <c r="I126" s="187" t="s">
        <v>109</v>
      </c>
      <c r="J126" s="187" t="s">
        <v>87</v>
      </c>
      <c r="K126" s="188" t="s">
        <v>110</v>
      </c>
      <c r="L126" s="189"/>
      <c r="M126" s="100" t="s">
        <v>1</v>
      </c>
      <c r="N126" s="101" t="s">
        <v>40</v>
      </c>
      <c r="O126" s="101" t="s">
        <v>111</v>
      </c>
      <c r="P126" s="101" t="s">
        <v>112</v>
      </c>
      <c r="Q126" s="101" t="s">
        <v>113</v>
      </c>
      <c r="R126" s="101" t="s">
        <v>114</v>
      </c>
      <c r="S126" s="101" t="s">
        <v>115</v>
      </c>
      <c r="T126" s="102" t="s">
        <v>116</v>
      </c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</row>
    <row r="127" spans="1:63" s="2" customFormat="1" ht="22.8" customHeight="1">
      <c r="A127" s="38"/>
      <c r="B127" s="39"/>
      <c r="C127" s="107" t="s">
        <v>117</v>
      </c>
      <c r="D127" s="40"/>
      <c r="E127" s="40"/>
      <c r="F127" s="40"/>
      <c r="G127" s="40"/>
      <c r="H127" s="40"/>
      <c r="I127" s="40"/>
      <c r="J127" s="190">
        <f>BK127</f>
        <v>0</v>
      </c>
      <c r="K127" s="40"/>
      <c r="L127" s="44"/>
      <c r="M127" s="103"/>
      <c r="N127" s="191"/>
      <c r="O127" s="104"/>
      <c r="P127" s="192">
        <f>P128+P1050</f>
        <v>0</v>
      </c>
      <c r="Q127" s="104"/>
      <c r="R127" s="192">
        <f>R128+R1050</f>
        <v>1739.7527638800002</v>
      </c>
      <c r="S127" s="104"/>
      <c r="T127" s="193">
        <f>T128+T1050</f>
        <v>3223.93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89</v>
      </c>
      <c r="BK127" s="194">
        <f>BK128+BK1050</f>
        <v>0</v>
      </c>
    </row>
    <row r="128" spans="1:63" s="12" customFormat="1" ht="25.9" customHeight="1">
      <c r="A128" s="12"/>
      <c r="B128" s="195"/>
      <c r="C128" s="196"/>
      <c r="D128" s="197" t="s">
        <v>75</v>
      </c>
      <c r="E128" s="198" t="s">
        <v>118</v>
      </c>
      <c r="F128" s="198" t="s">
        <v>119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P129+P487+P511+P541+P549+P749+P846+P1005+P1043</f>
        <v>0</v>
      </c>
      <c r="Q128" s="203"/>
      <c r="R128" s="204">
        <f>R129+R487+R511+R541+R549+R749+R846+R1005+R1043</f>
        <v>1739.7527638800002</v>
      </c>
      <c r="S128" s="203"/>
      <c r="T128" s="205">
        <f>T129+T487+T511+T541+T549+T749+T846+T1005+T1043</f>
        <v>3223.93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6" t="s">
        <v>81</v>
      </c>
      <c r="AT128" s="207" t="s">
        <v>75</v>
      </c>
      <c r="AU128" s="207" t="s">
        <v>76</v>
      </c>
      <c r="AY128" s="206" t="s">
        <v>120</v>
      </c>
      <c r="BK128" s="208">
        <f>BK129+BK487+BK511+BK541+BK549+BK749+BK846+BK1005+BK1043</f>
        <v>0</v>
      </c>
    </row>
    <row r="129" spans="1:63" s="12" customFormat="1" ht="22.8" customHeight="1">
      <c r="A129" s="12"/>
      <c r="B129" s="195"/>
      <c r="C129" s="196"/>
      <c r="D129" s="197" t="s">
        <v>75</v>
      </c>
      <c r="E129" s="209" t="s">
        <v>81</v>
      </c>
      <c r="F129" s="209" t="s">
        <v>121</v>
      </c>
      <c r="G129" s="196"/>
      <c r="H129" s="196"/>
      <c r="I129" s="199"/>
      <c r="J129" s="210">
        <f>BK129</f>
        <v>0</v>
      </c>
      <c r="K129" s="196"/>
      <c r="L129" s="201"/>
      <c r="M129" s="202"/>
      <c r="N129" s="203"/>
      <c r="O129" s="203"/>
      <c r="P129" s="204">
        <f>SUM(P130:P486)</f>
        <v>0</v>
      </c>
      <c r="Q129" s="203"/>
      <c r="R129" s="204">
        <f>SUM(R130:R486)</f>
        <v>425.655124</v>
      </c>
      <c r="S129" s="203"/>
      <c r="T129" s="205">
        <f>SUM(T130:T486)</f>
        <v>3222.5029999999997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6" t="s">
        <v>81</v>
      </c>
      <c r="AT129" s="207" t="s">
        <v>75</v>
      </c>
      <c r="AU129" s="207" t="s">
        <v>81</v>
      </c>
      <c r="AY129" s="206" t="s">
        <v>120</v>
      </c>
      <c r="BK129" s="208">
        <f>SUM(BK130:BK486)</f>
        <v>0</v>
      </c>
    </row>
    <row r="130" spans="1:65" s="2" customFormat="1" ht="21.75" customHeight="1">
      <c r="A130" s="38"/>
      <c r="B130" s="39"/>
      <c r="C130" s="211" t="s">
        <v>81</v>
      </c>
      <c r="D130" s="211" t="s">
        <v>122</v>
      </c>
      <c r="E130" s="212" t="s">
        <v>123</v>
      </c>
      <c r="F130" s="213" t="s">
        <v>124</v>
      </c>
      <c r="G130" s="214" t="s">
        <v>125</v>
      </c>
      <c r="H130" s="215">
        <v>14</v>
      </c>
      <c r="I130" s="216"/>
      <c r="J130" s="217">
        <f>ROUND(I130*H130,2)</f>
        <v>0</v>
      </c>
      <c r="K130" s="213" t="s">
        <v>126</v>
      </c>
      <c r="L130" s="44"/>
      <c r="M130" s="218" t="s">
        <v>1</v>
      </c>
      <c r="N130" s="219" t="s">
        <v>41</v>
      </c>
      <c r="O130" s="91"/>
      <c r="P130" s="220">
        <f>O130*H130</f>
        <v>0</v>
      </c>
      <c r="Q130" s="220">
        <v>0</v>
      </c>
      <c r="R130" s="220">
        <f>Q130*H130</f>
        <v>0</v>
      </c>
      <c r="S130" s="220">
        <v>0.281</v>
      </c>
      <c r="T130" s="221">
        <f>S130*H130</f>
        <v>3.934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2" t="s">
        <v>127</v>
      </c>
      <c r="AT130" s="222" t="s">
        <v>122</v>
      </c>
      <c r="AU130" s="222" t="s">
        <v>83</v>
      </c>
      <c r="AY130" s="17" t="s">
        <v>120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7" t="s">
        <v>81</v>
      </c>
      <c r="BK130" s="223">
        <f>ROUND(I130*H130,2)</f>
        <v>0</v>
      </c>
      <c r="BL130" s="17" t="s">
        <v>127</v>
      </c>
      <c r="BM130" s="222" t="s">
        <v>128</v>
      </c>
    </row>
    <row r="131" spans="1:47" s="2" customFormat="1" ht="12">
      <c r="A131" s="38"/>
      <c r="B131" s="39"/>
      <c r="C131" s="40"/>
      <c r="D131" s="224" t="s">
        <v>129</v>
      </c>
      <c r="E131" s="40"/>
      <c r="F131" s="225" t="s">
        <v>130</v>
      </c>
      <c r="G131" s="40"/>
      <c r="H131" s="40"/>
      <c r="I131" s="226"/>
      <c r="J131" s="40"/>
      <c r="K131" s="40"/>
      <c r="L131" s="44"/>
      <c r="M131" s="227"/>
      <c r="N131" s="228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129</v>
      </c>
      <c r="AU131" s="17" t="s">
        <v>83</v>
      </c>
    </row>
    <row r="132" spans="1:51" s="13" customFormat="1" ht="12">
      <c r="A132" s="13"/>
      <c r="B132" s="229"/>
      <c r="C132" s="230"/>
      <c r="D132" s="224" t="s">
        <v>131</v>
      </c>
      <c r="E132" s="231" t="s">
        <v>1</v>
      </c>
      <c r="F132" s="232" t="s">
        <v>132</v>
      </c>
      <c r="G132" s="230"/>
      <c r="H132" s="231" t="s">
        <v>1</v>
      </c>
      <c r="I132" s="233"/>
      <c r="J132" s="230"/>
      <c r="K132" s="230"/>
      <c r="L132" s="234"/>
      <c r="M132" s="235"/>
      <c r="N132" s="236"/>
      <c r="O132" s="236"/>
      <c r="P132" s="236"/>
      <c r="Q132" s="236"/>
      <c r="R132" s="236"/>
      <c r="S132" s="236"/>
      <c r="T132" s="23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8" t="s">
        <v>131</v>
      </c>
      <c r="AU132" s="238" t="s">
        <v>83</v>
      </c>
      <c r="AV132" s="13" t="s">
        <v>81</v>
      </c>
      <c r="AW132" s="13" t="s">
        <v>32</v>
      </c>
      <c r="AX132" s="13" t="s">
        <v>76</v>
      </c>
      <c r="AY132" s="238" t="s">
        <v>120</v>
      </c>
    </row>
    <row r="133" spans="1:51" s="14" customFormat="1" ht="12">
      <c r="A133" s="14"/>
      <c r="B133" s="239"/>
      <c r="C133" s="240"/>
      <c r="D133" s="224" t="s">
        <v>131</v>
      </c>
      <c r="E133" s="241" t="s">
        <v>1</v>
      </c>
      <c r="F133" s="242" t="s">
        <v>133</v>
      </c>
      <c r="G133" s="240"/>
      <c r="H133" s="243">
        <v>14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9" t="s">
        <v>131</v>
      </c>
      <c r="AU133" s="249" t="s">
        <v>83</v>
      </c>
      <c r="AV133" s="14" t="s">
        <v>83</v>
      </c>
      <c r="AW133" s="14" t="s">
        <v>32</v>
      </c>
      <c r="AX133" s="14" t="s">
        <v>81</v>
      </c>
      <c r="AY133" s="249" t="s">
        <v>120</v>
      </c>
    </row>
    <row r="134" spans="1:65" s="2" customFormat="1" ht="24.15" customHeight="1">
      <c r="A134" s="38"/>
      <c r="B134" s="39"/>
      <c r="C134" s="211" t="s">
        <v>83</v>
      </c>
      <c r="D134" s="211" t="s">
        <v>122</v>
      </c>
      <c r="E134" s="212" t="s">
        <v>134</v>
      </c>
      <c r="F134" s="213" t="s">
        <v>135</v>
      </c>
      <c r="G134" s="214" t="s">
        <v>125</v>
      </c>
      <c r="H134" s="215">
        <v>44</v>
      </c>
      <c r="I134" s="216"/>
      <c r="J134" s="217">
        <f>ROUND(I134*H134,2)</f>
        <v>0</v>
      </c>
      <c r="K134" s="213" t="s">
        <v>126</v>
      </c>
      <c r="L134" s="44"/>
      <c r="M134" s="218" t="s">
        <v>1</v>
      </c>
      <c r="N134" s="219" t="s">
        <v>41</v>
      </c>
      <c r="O134" s="91"/>
      <c r="P134" s="220">
        <f>O134*H134</f>
        <v>0</v>
      </c>
      <c r="Q134" s="220">
        <v>0</v>
      </c>
      <c r="R134" s="220">
        <f>Q134*H134</f>
        <v>0</v>
      </c>
      <c r="S134" s="220">
        <v>0.26</v>
      </c>
      <c r="T134" s="221">
        <f>S134*H134</f>
        <v>11.440000000000001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2" t="s">
        <v>127</v>
      </c>
      <c r="AT134" s="222" t="s">
        <v>122</v>
      </c>
      <c r="AU134" s="222" t="s">
        <v>83</v>
      </c>
      <c r="AY134" s="17" t="s">
        <v>120</v>
      </c>
      <c r="BE134" s="223">
        <f>IF(N134="základní",J134,0)</f>
        <v>0</v>
      </c>
      <c r="BF134" s="223">
        <f>IF(N134="snížená",J134,0)</f>
        <v>0</v>
      </c>
      <c r="BG134" s="223">
        <f>IF(N134="zákl. přenesená",J134,0)</f>
        <v>0</v>
      </c>
      <c r="BH134" s="223">
        <f>IF(N134="sníž. přenesená",J134,0)</f>
        <v>0</v>
      </c>
      <c r="BI134" s="223">
        <f>IF(N134="nulová",J134,0)</f>
        <v>0</v>
      </c>
      <c r="BJ134" s="17" t="s">
        <v>81</v>
      </c>
      <c r="BK134" s="223">
        <f>ROUND(I134*H134,2)</f>
        <v>0</v>
      </c>
      <c r="BL134" s="17" t="s">
        <v>127</v>
      </c>
      <c r="BM134" s="222" t="s">
        <v>136</v>
      </c>
    </row>
    <row r="135" spans="1:47" s="2" customFormat="1" ht="12">
      <c r="A135" s="38"/>
      <c r="B135" s="39"/>
      <c r="C135" s="40"/>
      <c r="D135" s="224" t="s">
        <v>129</v>
      </c>
      <c r="E135" s="40"/>
      <c r="F135" s="225" t="s">
        <v>137</v>
      </c>
      <c r="G135" s="40"/>
      <c r="H135" s="40"/>
      <c r="I135" s="226"/>
      <c r="J135" s="40"/>
      <c r="K135" s="40"/>
      <c r="L135" s="44"/>
      <c r="M135" s="227"/>
      <c r="N135" s="228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129</v>
      </c>
      <c r="AU135" s="17" t="s">
        <v>83</v>
      </c>
    </row>
    <row r="136" spans="1:51" s="13" customFormat="1" ht="12">
      <c r="A136" s="13"/>
      <c r="B136" s="229"/>
      <c r="C136" s="230"/>
      <c r="D136" s="224" t="s">
        <v>131</v>
      </c>
      <c r="E136" s="231" t="s">
        <v>1</v>
      </c>
      <c r="F136" s="232" t="s">
        <v>138</v>
      </c>
      <c r="G136" s="230"/>
      <c r="H136" s="231" t="s">
        <v>1</v>
      </c>
      <c r="I136" s="233"/>
      <c r="J136" s="230"/>
      <c r="K136" s="230"/>
      <c r="L136" s="234"/>
      <c r="M136" s="235"/>
      <c r="N136" s="236"/>
      <c r="O136" s="236"/>
      <c r="P136" s="236"/>
      <c r="Q136" s="236"/>
      <c r="R136" s="236"/>
      <c r="S136" s="236"/>
      <c r="T136" s="23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8" t="s">
        <v>131</v>
      </c>
      <c r="AU136" s="238" t="s">
        <v>83</v>
      </c>
      <c r="AV136" s="13" t="s">
        <v>81</v>
      </c>
      <c r="AW136" s="13" t="s">
        <v>32</v>
      </c>
      <c r="AX136" s="13" t="s">
        <v>76</v>
      </c>
      <c r="AY136" s="238" t="s">
        <v>120</v>
      </c>
    </row>
    <row r="137" spans="1:51" s="14" customFormat="1" ht="12">
      <c r="A137" s="14"/>
      <c r="B137" s="239"/>
      <c r="C137" s="240"/>
      <c r="D137" s="224" t="s">
        <v>131</v>
      </c>
      <c r="E137" s="241" t="s">
        <v>1</v>
      </c>
      <c r="F137" s="242" t="s">
        <v>139</v>
      </c>
      <c r="G137" s="240"/>
      <c r="H137" s="243">
        <v>6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9" t="s">
        <v>131</v>
      </c>
      <c r="AU137" s="249" t="s">
        <v>83</v>
      </c>
      <c r="AV137" s="14" t="s">
        <v>83</v>
      </c>
      <c r="AW137" s="14" t="s">
        <v>32</v>
      </c>
      <c r="AX137" s="14" t="s">
        <v>76</v>
      </c>
      <c r="AY137" s="249" t="s">
        <v>120</v>
      </c>
    </row>
    <row r="138" spans="1:51" s="13" customFormat="1" ht="12">
      <c r="A138" s="13"/>
      <c r="B138" s="229"/>
      <c r="C138" s="230"/>
      <c r="D138" s="224" t="s">
        <v>131</v>
      </c>
      <c r="E138" s="231" t="s">
        <v>1</v>
      </c>
      <c r="F138" s="232" t="s">
        <v>140</v>
      </c>
      <c r="G138" s="230"/>
      <c r="H138" s="231" t="s">
        <v>1</v>
      </c>
      <c r="I138" s="233"/>
      <c r="J138" s="230"/>
      <c r="K138" s="230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131</v>
      </c>
      <c r="AU138" s="238" t="s">
        <v>83</v>
      </c>
      <c r="AV138" s="13" t="s">
        <v>81</v>
      </c>
      <c r="AW138" s="13" t="s">
        <v>32</v>
      </c>
      <c r="AX138" s="13" t="s">
        <v>76</v>
      </c>
      <c r="AY138" s="238" t="s">
        <v>120</v>
      </c>
    </row>
    <row r="139" spans="1:51" s="14" customFormat="1" ht="12">
      <c r="A139" s="14"/>
      <c r="B139" s="239"/>
      <c r="C139" s="240"/>
      <c r="D139" s="224" t="s">
        <v>131</v>
      </c>
      <c r="E139" s="241" t="s">
        <v>1</v>
      </c>
      <c r="F139" s="242" t="s">
        <v>141</v>
      </c>
      <c r="G139" s="240"/>
      <c r="H139" s="243">
        <v>38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9" t="s">
        <v>131</v>
      </c>
      <c r="AU139" s="249" t="s">
        <v>83</v>
      </c>
      <c r="AV139" s="14" t="s">
        <v>83</v>
      </c>
      <c r="AW139" s="14" t="s">
        <v>32</v>
      </c>
      <c r="AX139" s="14" t="s">
        <v>76</v>
      </c>
      <c r="AY139" s="249" t="s">
        <v>120</v>
      </c>
    </row>
    <row r="140" spans="1:51" s="15" customFormat="1" ht="12">
      <c r="A140" s="15"/>
      <c r="B140" s="250"/>
      <c r="C140" s="251"/>
      <c r="D140" s="224" t="s">
        <v>131</v>
      </c>
      <c r="E140" s="252" t="s">
        <v>1</v>
      </c>
      <c r="F140" s="253" t="s">
        <v>142</v>
      </c>
      <c r="G140" s="251"/>
      <c r="H140" s="254">
        <v>44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0" t="s">
        <v>131</v>
      </c>
      <c r="AU140" s="260" t="s">
        <v>83</v>
      </c>
      <c r="AV140" s="15" t="s">
        <v>127</v>
      </c>
      <c r="AW140" s="15" t="s">
        <v>32</v>
      </c>
      <c r="AX140" s="15" t="s">
        <v>81</v>
      </c>
      <c r="AY140" s="260" t="s">
        <v>120</v>
      </c>
    </row>
    <row r="141" spans="1:65" s="2" customFormat="1" ht="24.15" customHeight="1">
      <c r="A141" s="38"/>
      <c r="B141" s="39"/>
      <c r="C141" s="211" t="s">
        <v>143</v>
      </c>
      <c r="D141" s="211" t="s">
        <v>122</v>
      </c>
      <c r="E141" s="212" t="s">
        <v>144</v>
      </c>
      <c r="F141" s="213" t="s">
        <v>145</v>
      </c>
      <c r="G141" s="214" t="s">
        <v>125</v>
      </c>
      <c r="H141" s="215">
        <v>56</v>
      </c>
      <c r="I141" s="216"/>
      <c r="J141" s="217">
        <f>ROUND(I141*H141,2)</f>
        <v>0</v>
      </c>
      <c r="K141" s="213" t="s">
        <v>126</v>
      </c>
      <c r="L141" s="44"/>
      <c r="M141" s="218" t="s">
        <v>1</v>
      </c>
      <c r="N141" s="219" t="s">
        <v>41</v>
      </c>
      <c r="O141" s="91"/>
      <c r="P141" s="220">
        <f>O141*H141</f>
        <v>0</v>
      </c>
      <c r="Q141" s="220">
        <v>0</v>
      </c>
      <c r="R141" s="220">
        <f>Q141*H141</f>
        <v>0</v>
      </c>
      <c r="S141" s="220">
        <v>0.225</v>
      </c>
      <c r="T141" s="221">
        <f>S141*H141</f>
        <v>12.6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2" t="s">
        <v>127</v>
      </c>
      <c r="AT141" s="222" t="s">
        <v>122</v>
      </c>
      <c r="AU141" s="222" t="s">
        <v>83</v>
      </c>
      <c r="AY141" s="17" t="s">
        <v>120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7" t="s">
        <v>81</v>
      </c>
      <c r="BK141" s="223">
        <f>ROUND(I141*H141,2)</f>
        <v>0</v>
      </c>
      <c r="BL141" s="17" t="s">
        <v>127</v>
      </c>
      <c r="BM141" s="222" t="s">
        <v>146</v>
      </c>
    </row>
    <row r="142" spans="1:47" s="2" customFormat="1" ht="12">
      <c r="A142" s="38"/>
      <c r="B142" s="39"/>
      <c r="C142" s="40"/>
      <c r="D142" s="224" t="s">
        <v>129</v>
      </c>
      <c r="E142" s="40"/>
      <c r="F142" s="225" t="s">
        <v>147</v>
      </c>
      <c r="G142" s="40"/>
      <c r="H142" s="40"/>
      <c r="I142" s="226"/>
      <c r="J142" s="40"/>
      <c r="K142" s="40"/>
      <c r="L142" s="44"/>
      <c r="M142" s="227"/>
      <c r="N142" s="228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129</v>
      </c>
      <c r="AU142" s="17" t="s">
        <v>83</v>
      </c>
    </row>
    <row r="143" spans="1:51" s="13" customFormat="1" ht="12">
      <c r="A143" s="13"/>
      <c r="B143" s="229"/>
      <c r="C143" s="230"/>
      <c r="D143" s="224" t="s">
        <v>131</v>
      </c>
      <c r="E143" s="231" t="s">
        <v>1</v>
      </c>
      <c r="F143" s="232" t="s">
        <v>148</v>
      </c>
      <c r="G143" s="230"/>
      <c r="H143" s="231" t="s">
        <v>1</v>
      </c>
      <c r="I143" s="233"/>
      <c r="J143" s="230"/>
      <c r="K143" s="230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131</v>
      </c>
      <c r="AU143" s="238" t="s">
        <v>83</v>
      </c>
      <c r="AV143" s="13" t="s">
        <v>81</v>
      </c>
      <c r="AW143" s="13" t="s">
        <v>32</v>
      </c>
      <c r="AX143" s="13" t="s">
        <v>76</v>
      </c>
      <c r="AY143" s="238" t="s">
        <v>120</v>
      </c>
    </row>
    <row r="144" spans="1:51" s="14" customFormat="1" ht="12">
      <c r="A144" s="14"/>
      <c r="B144" s="239"/>
      <c r="C144" s="240"/>
      <c r="D144" s="224" t="s">
        <v>131</v>
      </c>
      <c r="E144" s="241" t="s">
        <v>1</v>
      </c>
      <c r="F144" s="242" t="s">
        <v>149</v>
      </c>
      <c r="G144" s="240"/>
      <c r="H144" s="243">
        <v>56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9" t="s">
        <v>131</v>
      </c>
      <c r="AU144" s="249" t="s">
        <v>83</v>
      </c>
      <c r="AV144" s="14" t="s">
        <v>83</v>
      </c>
      <c r="AW144" s="14" t="s">
        <v>32</v>
      </c>
      <c r="AX144" s="14" t="s">
        <v>81</v>
      </c>
      <c r="AY144" s="249" t="s">
        <v>120</v>
      </c>
    </row>
    <row r="145" spans="1:65" s="2" customFormat="1" ht="33" customHeight="1">
      <c r="A145" s="38"/>
      <c r="B145" s="39"/>
      <c r="C145" s="211" t="s">
        <v>127</v>
      </c>
      <c r="D145" s="211" t="s">
        <v>122</v>
      </c>
      <c r="E145" s="212" t="s">
        <v>150</v>
      </c>
      <c r="F145" s="213" t="s">
        <v>151</v>
      </c>
      <c r="G145" s="214" t="s">
        <v>125</v>
      </c>
      <c r="H145" s="215">
        <v>42</v>
      </c>
      <c r="I145" s="216"/>
      <c r="J145" s="217">
        <f>ROUND(I145*H145,2)</f>
        <v>0</v>
      </c>
      <c r="K145" s="213" t="s">
        <v>126</v>
      </c>
      <c r="L145" s="44"/>
      <c r="M145" s="218" t="s">
        <v>1</v>
      </c>
      <c r="N145" s="219" t="s">
        <v>41</v>
      </c>
      <c r="O145" s="91"/>
      <c r="P145" s="220">
        <f>O145*H145</f>
        <v>0</v>
      </c>
      <c r="Q145" s="220">
        <v>0</v>
      </c>
      <c r="R145" s="220">
        <f>Q145*H145</f>
        <v>0</v>
      </c>
      <c r="S145" s="220">
        <v>0.255</v>
      </c>
      <c r="T145" s="221">
        <f>S145*H145</f>
        <v>10.71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2" t="s">
        <v>127</v>
      </c>
      <c r="AT145" s="222" t="s">
        <v>122</v>
      </c>
      <c r="AU145" s="222" t="s">
        <v>83</v>
      </c>
      <c r="AY145" s="17" t="s">
        <v>120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7" t="s">
        <v>81</v>
      </c>
      <c r="BK145" s="223">
        <f>ROUND(I145*H145,2)</f>
        <v>0</v>
      </c>
      <c r="BL145" s="17" t="s">
        <v>127</v>
      </c>
      <c r="BM145" s="222" t="s">
        <v>152</v>
      </c>
    </row>
    <row r="146" spans="1:47" s="2" customFormat="1" ht="12">
      <c r="A146" s="38"/>
      <c r="B146" s="39"/>
      <c r="C146" s="40"/>
      <c r="D146" s="224" t="s">
        <v>129</v>
      </c>
      <c r="E146" s="40"/>
      <c r="F146" s="225" t="s">
        <v>153</v>
      </c>
      <c r="G146" s="40"/>
      <c r="H146" s="40"/>
      <c r="I146" s="226"/>
      <c r="J146" s="40"/>
      <c r="K146" s="40"/>
      <c r="L146" s="44"/>
      <c r="M146" s="227"/>
      <c r="N146" s="228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129</v>
      </c>
      <c r="AU146" s="17" t="s">
        <v>83</v>
      </c>
    </row>
    <row r="147" spans="1:51" s="13" customFormat="1" ht="12">
      <c r="A147" s="13"/>
      <c r="B147" s="229"/>
      <c r="C147" s="230"/>
      <c r="D147" s="224" t="s">
        <v>131</v>
      </c>
      <c r="E147" s="231" t="s">
        <v>1</v>
      </c>
      <c r="F147" s="232" t="s">
        <v>154</v>
      </c>
      <c r="G147" s="230"/>
      <c r="H147" s="231" t="s">
        <v>1</v>
      </c>
      <c r="I147" s="233"/>
      <c r="J147" s="230"/>
      <c r="K147" s="230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131</v>
      </c>
      <c r="AU147" s="238" t="s">
        <v>83</v>
      </c>
      <c r="AV147" s="13" t="s">
        <v>81</v>
      </c>
      <c r="AW147" s="13" t="s">
        <v>32</v>
      </c>
      <c r="AX147" s="13" t="s">
        <v>76</v>
      </c>
      <c r="AY147" s="238" t="s">
        <v>120</v>
      </c>
    </row>
    <row r="148" spans="1:51" s="13" customFormat="1" ht="12">
      <c r="A148" s="13"/>
      <c r="B148" s="229"/>
      <c r="C148" s="230"/>
      <c r="D148" s="224" t="s">
        <v>131</v>
      </c>
      <c r="E148" s="231" t="s">
        <v>1</v>
      </c>
      <c r="F148" s="232" t="s">
        <v>155</v>
      </c>
      <c r="G148" s="230"/>
      <c r="H148" s="231" t="s">
        <v>1</v>
      </c>
      <c r="I148" s="233"/>
      <c r="J148" s="230"/>
      <c r="K148" s="230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131</v>
      </c>
      <c r="AU148" s="238" t="s">
        <v>83</v>
      </c>
      <c r="AV148" s="13" t="s">
        <v>81</v>
      </c>
      <c r="AW148" s="13" t="s">
        <v>32</v>
      </c>
      <c r="AX148" s="13" t="s">
        <v>76</v>
      </c>
      <c r="AY148" s="238" t="s">
        <v>120</v>
      </c>
    </row>
    <row r="149" spans="1:51" s="14" customFormat="1" ht="12">
      <c r="A149" s="14"/>
      <c r="B149" s="239"/>
      <c r="C149" s="240"/>
      <c r="D149" s="224" t="s">
        <v>131</v>
      </c>
      <c r="E149" s="241" t="s">
        <v>1</v>
      </c>
      <c r="F149" s="242" t="s">
        <v>156</v>
      </c>
      <c r="G149" s="240"/>
      <c r="H149" s="243">
        <v>20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9" t="s">
        <v>131</v>
      </c>
      <c r="AU149" s="249" t="s">
        <v>83</v>
      </c>
      <c r="AV149" s="14" t="s">
        <v>83</v>
      </c>
      <c r="AW149" s="14" t="s">
        <v>32</v>
      </c>
      <c r="AX149" s="14" t="s">
        <v>76</v>
      </c>
      <c r="AY149" s="249" t="s">
        <v>120</v>
      </c>
    </row>
    <row r="150" spans="1:51" s="13" customFormat="1" ht="12">
      <c r="A150" s="13"/>
      <c r="B150" s="229"/>
      <c r="C150" s="230"/>
      <c r="D150" s="224" t="s">
        <v>131</v>
      </c>
      <c r="E150" s="231" t="s">
        <v>1</v>
      </c>
      <c r="F150" s="232" t="s">
        <v>157</v>
      </c>
      <c r="G150" s="230"/>
      <c r="H150" s="231" t="s">
        <v>1</v>
      </c>
      <c r="I150" s="233"/>
      <c r="J150" s="230"/>
      <c r="K150" s="230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131</v>
      </c>
      <c r="AU150" s="238" t="s">
        <v>83</v>
      </c>
      <c r="AV150" s="13" t="s">
        <v>81</v>
      </c>
      <c r="AW150" s="13" t="s">
        <v>32</v>
      </c>
      <c r="AX150" s="13" t="s">
        <v>76</v>
      </c>
      <c r="AY150" s="238" t="s">
        <v>120</v>
      </c>
    </row>
    <row r="151" spans="1:51" s="14" customFormat="1" ht="12">
      <c r="A151" s="14"/>
      <c r="B151" s="239"/>
      <c r="C151" s="240"/>
      <c r="D151" s="224" t="s">
        <v>131</v>
      </c>
      <c r="E151" s="241" t="s">
        <v>1</v>
      </c>
      <c r="F151" s="242" t="s">
        <v>158</v>
      </c>
      <c r="G151" s="240"/>
      <c r="H151" s="243">
        <v>22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9" t="s">
        <v>131</v>
      </c>
      <c r="AU151" s="249" t="s">
        <v>83</v>
      </c>
      <c r="AV151" s="14" t="s">
        <v>83</v>
      </c>
      <c r="AW151" s="14" t="s">
        <v>32</v>
      </c>
      <c r="AX151" s="14" t="s">
        <v>76</v>
      </c>
      <c r="AY151" s="249" t="s">
        <v>120</v>
      </c>
    </row>
    <row r="152" spans="1:51" s="15" customFormat="1" ht="12">
      <c r="A152" s="15"/>
      <c r="B152" s="250"/>
      <c r="C152" s="251"/>
      <c r="D152" s="224" t="s">
        <v>131</v>
      </c>
      <c r="E152" s="252" t="s">
        <v>1</v>
      </c>
      <c r="F152" s="253" t="s">
        <v>142</v>
      </c>
      <c r="G152" s="251"/>
      <c r="H152" s="254">
        <v>42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0" t="s">
        <v>131</v>
      </c>
      <c r="AU152" s="260" t="s">
        <v>83</v>
      </c>
      <c r="AV152" s="15" t="s">
        <v>127</v>
      </c>
      <c r="AW152" s="15" t="s">
        <v>32</v>
      </c>
      <c r="AX152" s="15" t="s">
        <v>81</v>
      </c>
      <c r="AY152" s="260" t="s">
        <v>120</v>
      </c>
    </row>
    <row r="153" spans="1:65" s="2" customFormat="1" ht="24.15" customHeight="1">
      <c r="A153" s="38"/>
      <c r="B153" s="39"/>
      <c r="C153" s="211" t="s">
        <v>159</v>
      </c>
      <c r="D153" s="211" t="s">
        <v>122</v>
      </c>
      <c r="E153" s="212" t="s">
        <v>160</v>
      </c>
      <c r="F153" s="213" t="s">
        <v>161</v>
      </c>
      <c r="G153" s="214" t="s">
        <v>125</v>
      </c>
      <c r="H153" s="215">
        <v>14</v>
      </c>
      <c r="I153" s="216"/>
      <c r="J153" s="217">
        <f>ROUND(I153*H153,2)</f>
        <v>0</v>
      </c>
      <c r="K153" s="213" t="s">
        <v>126</v>
      </c>
      <c r="L153" s="44"/>
      <c r="M153" s="218" t="s">
        <v>1</v>
      </c>
      <c r="N153" s="219" t="s">
        <v>41</v>
      </c>
      <c r="O153" s="91"/>
      <c r="P153" s="220">
        <f>O153*H153</f>
        <v>0</v>
      </c>
      <c r="Q153" s="220">
        <v>0</v>
      </c>
      <c r="R153" s="220">
        <f>Q153*H153</f>
        <v>0</v>
      </c>
      <c r="S153" s="220">
        <v>0.26</v>
      </c>
      <c r="T153" s="221">
        <f>S153*H153</f>
        <v>3.64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2" t="s">
        <v>127</v>
      </c>
      <c r="AT153" s="222" t="s">
        <v>122</v>
      </c>
      <c r="AU153" s="222" t="s">
        <v>83</v>
      </c>
      <c r="AY153" s="17" t="s">
        <v>120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7" t="s">
        <v>81</v>
      </c>
      <c r="BK153" s="223">
        <f>ROUND(I153*H153,2)</f>
        <v>0</v>
      </c>
      <c r="BL153" s="17" t="s">
        <v>127</v>
      </c>
      <c r="BM153" s="222" t="s">
        <v>162</v>
      </c>
    </row>
    <row r="154" spans="1:47" s="2" customFormat="1" ht="12">
      <c r="A154" s="38"/>
      <c r="B154" s="39"/>
      <c r="C154" s="40"/>
      <c r="D154" s="224" t="s">
        <v>129</v>
      </c>
      <c r="E154" s="40"/>
      <c r="F154" s="225" t="s">
        <v>163</v>
      </c>
      <c r="G154" s="40"/>
      <c r="H154" s="40"/>
      <c r="I154" s="226"/>
      <c r="J154" s="40"/>
      <c r="K154" s="40"/>
      <c r="L154" s="44"/>
      <c r="M154" s="227"/>
      <c r="N154" s="228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129</v>
      </c>
      <c r="AU154" s="17" t="s">
        <v>83</v>
      </c>
    </row>
    <row r="155" spans="1:51" s="13" customFormat="1" ht="12">
      <c r="A155" s="13"/>
      <c r="B155" s="229"/>
      <c r="C155" s="230"/>
      <c r="D155" s="224" t="s">
        <v>131</v>
      </c>
      <c r="E155" s="231" t="s">
        <v>1</v>
      </c>
      <c r="F155" s="232" t="s">
        <v>164</v>
      </c>
      <c r="G155" s="230"/>
      <c r="H155" s="231" t="s">
        <v>1</v>
      </c>
      <c r="I155" s="233"/>
      <c r="J155" s="230"/>
      <c r="K155" s="230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131</v>
      </c>
      <c r="AU155" s="238" t="s">
        <v>83</v>
      </c>
      <c r="AV155" s="13" t="s">
        <v>81</v>
      </c>
      <c r="AW155" s="13" t="s">
        <v>32</v>
      </c>
      <c r="AX155" s="13" t="s">
        <v>76</v>
      </c>
      <c r="AY155" s="238" t="s">
        <v>120</v>
      </c>
    </row>
    <row r="156" spans="1:51" s="14" customFormat="1" ht="12">
      <c r="A156" s="14"/>
      <c r="B156" s="239"/>
      <c r="C156" s="240"/>
      <c r="D156" s="224" t="s">
        <v>131</v>
      </c>
      <c r="E156" s="241" t="s">
        <v>1</v>
      </c>
      <c r="F156" s="242" t="s">
        <v>133</v>
      </c>
      <c r="G156" s="240"/>
      <c r="H156" s="243">
        <v>14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9" t="s">
        <v>131</v>
      </c>
      <c r="AU156" s="249" t="s">
        <v>83</v>
      </c>
      <c r="AV156" s="14" t="s">
        <v>83</v>
      </c>
      <c r="AW156" s="14" t="s">
        <v>32</v>
      </c>
      <c r="AX156" s="14" t="s">
        <v>81</v>
      </c>
      <c r="AY156" s="249" t="s">
        <v>120</v>
      </c>
    </row>
    <row r="157" spans="1:65" s="2" customFormat="1" ht="33" customHeight="1">
      <c r="A157" s="38"/>
      <c r="B157" s="39"/>
      <c r="C157" s="211" t="s">
        <v>139</v>
      </c>
      <c r="D157" s="211" t="s">
        <v>122</v>
      </c>
      <c r="E157" s="212" t="s">
        <v>165</v>
      </c>
      <c r="F157" s="213" t="s">
        <v>166</v>
      </c>
      <c r="G157" s="214" t="s">
        <v>125</v>
      </c>
      <c r="H157" s="215">
        <v>11</v>
      </c>
      <c r="I157" s="216"/>
      <c r="J157" s="217">
        <f>ROUND(I157*H157,2)</f>
        <v>0</v>
      </c>
      <c r="K157" s="213" t="s">
        <v>126</v>
      </c>
      <c r="L157" s="44"/>
      <c r="M157" s="218" t="s">
        <v>1</v>
      </c>
      <c r="N157" s="219" t="s">
        <v>41</v>
      </c>
      <c r="O157" s="91"/>
      <c r="P157" s="220">
        <f>O157*H157</f>
        <v>0</v>
      </c>
      <c r="Q157" s="220">
        <v>0</v>
      </c>
      <c r="R157" s="220">
        <f>Q157*H157</f>
        <v>0</v>
      </c>
      <c r="S157" s="220">
        <v>0.225</v>
      </c>
      <c r="T157" s="221">
        <f>S157*H157</f>
        <v>2.475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2" t="s">
        <v>127</v>
      </c>
      <c r="AT157" s="222" t="s">
        <v>122</v>
      </c>
      <c r="AU157" s="222" t="s">
        <v>83</v>
      </c>
      <c r="AY157" s="17" t="s">
        <v>120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7" t="s">
        <v>81</v>
      </c>
      <c r="BK157" s="223">
        <f>ROUND(I157*H157,2)</f>
        <v>0</v>
      </c>
      <c r="BL157" s="17" t="s">
        <v>127</v>
      </c>
      <c r="BM157" s="222" t="s">
        <v>167</v>
      </c>
    </row>
    <row r="158" spans="1:47" s="2" customFormat="1" ht="12">
      <c r="A158" s="38"/>
      <c r="B158" s="39"/>
      <c r="C158" s="40"/>
      <c r="D158" s="224" t="s">
        <v>129</v>
      </c>
      <c r="E158" s="40"/>
      <c r="F158" s="225" t="s">
        <v>168</v>
      </c>
      <c r="G158" s="40"/>
      <c r="H158" s="40"/>
      <c r="I158" s="226"/>
      <c r="J158" s="40"/>
      <c r="K158" s="40"/>
      <c r="L158" s="44"/>
      <c r="M158" s="227"/>
      <c r="N158" s="228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129</v>
      </c>
      <c r="AU158" s="17" t="s">
        <v>83</v>
      </c>
    </row>
    <row r="159" spans="1:51" s="13" customFormat="1" ht="12">
      <c r="A159" s="13"/>
      <c r="B159" s="229"/>
      <c r="C159" s="230"/>
      <c r="D159" s="224" t="s">
        <v>131</v>
      </c>
      <c r="E159" s="231" t="s">
        <v>1</v>
      </c>
      <c r="F159" s="232" t="s">
        <v>164</v>
      </c>
      <c r="G159" s="230"/>
      <c r="H159" s="231" t="s">
        <v>1</v>
      </c>
      <c r="I159" s="233"/>
      <c r="J159" s="230"/>
      <c r="K159" s="230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131</v>
      </c>
      <c r="AU159" s="238" t="s">
        <v>83</v>
      </c>
      <c r="AV159" s="13" t="s">
        <v>81</v>
      </c>
      <c r="AW159" s="13" t="s">
        <v>32</v>
      </c>
      <c r="AX159" s="13" t="s">
        <v>76</v>
      </c>
      <c r="AY159" s="238" t="s">
        <v>120</v>
      </c>
    </row>
    <row r="160" spans="1:51" s="14" customFormat="1" ht="12">
      <c r="A160" s="14"/>
      <c r="B160" s="239"/>
      <c r="C160" s="240"/>
      <c r="D160" s="224" t="s">
        <v>131</v>
      </c>
      <c r="E160" s="241" t="s">
        <v>1</v>
      </c>
      <c r="F160" s="242" t="s">
        <v>169</v>
      </c>
      <c r="G160" s="240"/>
      <c r="H160" s="243">
        <v>11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9" t="s">
        <v>131</v>
      </c>
      <c r="AU160" s="249" t="s">
        <v>83</v>
      </c>
      <c r="AV160" s="14" t="s">
        <v>83</v>
      </c>
      <c r="AW160" s="14" t="s">
        <v>32</v>
      </c>
      <c r="AX160" s="14" t="s">
        <v>81</v>
      </c>
      <c r="AY160" s="249" t="s">
        <v>120</v>
      </c>
    </row>
    <row r="161" spans="1:65" s="2" customFormat="1" ht="24.15" customHeight="1">
      <c r="A161" s="38"/>
      <c r="B161" s="39"/>
      <c r="C161" s="211" t="s">
        <v>170</v>
      </c>
      <c r="D161" s="211" t="s">
        <v>122</v>
      </c>
      <c r="E161" s="212" t="s">
        <v>171</v>
      </c>
      <c r="F161" s="213" t="s">
        <v>172</v>
      </c>
      <c r="G161" s="214" t="s">
        <v>125</v>
      </c>
      <c r="H161" s="215">
        <v>1415</v>
      </c>
      <c r="I161" s="216"/>
      <c r="J161" s="217">
        <f>ROUND(I161*H161,2)</f>
        <v>0</v>
      </c>
      <c r="K161" s="213" t="s">
        <v>126</v>
      </c>
      <c r="L161" s="44"/>
      <c r="M161" s="218" t="s">
        <v>1</v>
      </c>
      <c r="N161" s="219" t="s">
        <v>41</v>
      </c>
      <c r="O161" s="91"/>
      <c r="P161" s="220">
        <f>O161*H161</f>
        <v>0</v>
      </c>
      <c r="Q161" s="220">
        <v>0</v>
      </c>
      <c r="R161" s="220">
        <f>Q161*H161</f>
        <v>0</v>
      </c>
      <c r="S161" s="220">
        <v>0.18</v>
      </c>
      <c r="T161" s="221">
        <f>S161*H161</f>
        <v>254.7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2" t="s">
        <v>127</v>
      </c>
      <c r="AT161" s="222" t="s">
        <v>122</v>
      </c>
      <c r="AU161" s="222" t="s">
        <v>83</v>
      </c>
      <c r="AY161" s="17" t="s">
        <v>120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7" t="s">
        <v>81</v>
      </c>
      <c r="BK161" s="223">
        <f>ROUND(I161*H161,2)</f>
        <v>0</v>
      </c>
      <c r="BL161" s="17" t="s">
        <v>127</v>
      </c>
      <c r="BM161" s="222" t="s">
        <v>173</v>
      </c>
    </row>
    <row r="162" spans="1:47" s="2" customFormat="1" ht="12">
      <c r="A162" s="38"/>
      <c r="B162" s="39"/>
      <c r="C162" s="40"/>
      <c r="D162" s="224" t="s">
        <v>129</v>
      </c>
      <c r="E162" s="40"/>
      <c r="F162" s="225" t="s">
        <v>174</v>
      </c>
      <c r="G162" s="40"/>
      <c r="H162" s="40"/>
      <c r="I162" s="226"/>
      <c r="J162" s="40"/>
      <c r="K162" s="40"/>
      <c r="L162" s="44"/>
      <c r="M162" s="227"/>
      <c r="N162" s="228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129</v>
      </c>
      <c r="AU162" s="17" t="s">
        <v>83</v>
      </c>
    </row>
    <row r="163" spans="1:51" s="13" customFormat="1" ht="12">
      <c r="A163" s="13"/>
      <c r="B163" s="229"/>
      <c r="C163" s="230"/>
      <c r="D163" s="224" t="s">
        <v>131</v>
      </c>
      <c r="E163" s="231" t="s">
        <v>1</v>
      </c>
      <c r="F163" s="232" t="s">
        <v>175</v>
      </c>
      <c r="G163" s="230"/>
      <c r="H163" s="231" t="s">
        <v>1</v>
      </c>
      <c r="I163" s="233"/>
      <c r="J163" s="230"/>
      <c r="K163" s="230"/>
      <c r="L163" s="234"/>
      <c r="M163" s="235"/>
      <c r="N163" s="236"/>
      <c r="O163" s="236"/>
      <c r="P163" s="236"/>
      <c r="Q163" s="236"/>
      <c r="R163" s="236"/>
      <c r="S163" s="236"/>
      <c r="T163" s="23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8" t="s">
        <v>131</v>
      </c>
      <c r="AU163" s="238" t="s">
        <v>83</v>
      </c>
      <c r="AV163" s="13" t="s">
        <v>81</v>
      </c>
      <c r="AW163" s="13" t="s">
        <v>32</v>
      </c>
      <c r="AX163" s="13" t="s">
        <v>76</v>
      </c>
      <c r="AY163" s="238" t="s">
        <v>120</v>
      </c>
    </row>
    <row r="164" spans="1:51" s="14" customFormat="1" ht="12">
      <c r="A164" s="14"/>
      <c r="B164" s="239"/>
      <c r="C164" s="240"/>
      <c r="D164" s="224" t="s">
        <v>131</v>
      </c>
      <c r="E164" s="241" t="s">
        <v>1</v>
      </c>
      <c r="F164" s="242" t="s">
        <v>176</v>
      </c>
      <c r="G164" s="240"/>
      <c r="H164" s="243">
        <v>995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9" t="s">
        <v>131</v>
      </c>
      <c r="AU164" s="249" t="s">
        <v>83</v>
      </c>
      <c r="AV164" s="14" t="s">
        <v>83</v>
      </c>
      <c r="AW164" s="14" t="s">
        <v>32</v>
      </c>
      <c r="AX164" s="14" t="s">
        <v>76</v>
      </c>
      <c r="AY164" s="249" t="s">
        <v>120</v>
      </c>
    </row>
    <row r="165" spans="1:51" s="13" customFormat="1" ht="12">
      <c r="A165" s="13"/>
      <c r="B165" s="229"/>
      <c r="C165" s="230"/>
      <c r="D165" s="224" t="s">
        <v>131</v>
      </c>
      <c r="E165" s="231" t="s">
        <v>1</v>
      </c>
      <c r="F165" s="232" t="s">
        <v>177</v>
      </c>
      <c r="G165" s="230"/>
      <c r="H165" s="231" t="s">
        <v>1</v>
      </c>
      <c r="I165" s="233"/>
      <c r="J165" s="230"/>
      <c r="K165" s="230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131</v>
      </c>
      <c r="AU165" s="238" t="s">
        <v>83</v>
      </c>
      <c r="AV165" s="13" t="s">
        <v>81</v>
      </c>
      <c r="AW165" s="13" t="s">
        <v>32</v>
      </c>
      <c r="AX165" s="13" t="s">
        <v>76</v>
      </c>
      <c r="AY165" s="238" t="s">
        <v>120</v>
      </c>
    </row>
    <row r="166" spans="1:51" s="14" customFormat="1" ht="12">
      <c r="A166" s="14"/>
      <c r="B166" s="239"/>
      <c r="C166" s="240"/>
      <c r="D166" s="224" t="s">
        <v>131</v>
      </c>
      <c r="E166" s="241" t="s">
        <v>1</v>
      </c>
      <c r="F166" s="242" t="s">
        <v>178</v>
      </c>
      <c r="G166" s="240"/>
      <c r="H166" s="243">
        <v>420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9" t="s">
        <v>131</v>
      </c>
      <c r="AU166" s="249" t="s">
        <v>83</v>
      </c>
      <c r="AV166" s="14" t="s">
        <v>83</v>
      </c>
      <c r="AW166" s="14" t="s">
        <v>32</v>
      </c>
      <c r="AX166" s="14" t="s">
        <v>76</v>
      </c>
      <c r="AY166" s="249" t="s">
        <v>120</v>
      </c>
    </row>
    <row r="167" spans="1:51" s="15" customFormat="1" ht="12">
      <c r="A167" s="15"/>
      <c r="B167" s="250"/>
      <c r="C167" s="251"/>
      <c r="D167" s="224" t="s">
        <v>131</v>
      </c>
      <c r="E167" s="252" t="s">
        <v>1</v>
      </c>
      <c r="F167" s="253" t="s">
        <v>142</v>
      </c>
      <c r="G167" s="251"/>
      <c r="H167" s="254">
        <v>1415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0" t="s">
        <v>131</v>
      </c>
      <c r="AU167" s="260" t="s">
        <v>83</v>
      </c>
      <c r="AV167" s="15" t="s">
        <v>127</v>
      </c>
      <c r="AW167" s="15" t="s">
        <v>32</v>
      </c>
      <c r="AX167" s="15" t="s">
        <v>81</v>
      </c>
      <c r="AY167" s="260" t="s">
        <v>120</v>
      </c>
    </row>
    <row r="168" spans="1:65" s="2" customFormat="1" ht="24.15" customHeight="1">
      <c r="A168" s="38"/>
      <c r="B168" s="39"/>
      <c r="C168" s="211" t="s">
        <v>179</v>
      </c>
      <c r="D168" s="211" t="s">
        <v>122</v>
      </c>
      <c r="E168" s="212" t="s">
        <v>180</v>
      </c>
      <c r="F168" s="213" t="s">
        <v>181</v>
      </c>
      <c r="G168" s="214" t="s">
        <v>125</v>
      </c>
      <c r="H168" s="215">
        <v>765.5</v>
      </c>
      <c r="I168" s="216"/>
      <c r="J168" s="217">
        <f>ROUND(I168*H168,2)</f>
        <v>0</v>
      </c>
      <c r="K168" s="213" t="s">
        <v>126</v>
      </c>
      <c r="L168" s="44"/>
      <c r="M168" s="218" t="s">
        <v>1</v>
      </c>
      <c r="N168" s="219" t="s">
        <v>41</v>
      </c>
      <c r="O168" s="91"/>
      <c r="P168" s="220">
        <f>O168*H168</f>
        <v>0</v>
      </c>
      <c r="Q168" s="220">
        <v>0</v>
      </c>
      <c r="R168" s="220">
        <f>Q168*H168</f>
        <v>0</v>
      </c>
      <c r="S168" s="220">
        <v>0.3</v>
      </c>
      <c r="T168" s="221">
        <f>S168*H168</f>
        <v>229.65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2" t="s">
        <v>127</v>
      </c>
      <c r="AT168" s="222" t="s">
        <v>122</v>
      </c>
      <c r="AU168" s="222" t="s">
        <v>83</v>
      </c>
      <c r="AY168" s="17" t="s">
        <v>120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7" t="s">
        <v>81</v>
      </c>
      <c r="BK168" s="223">
        <f>ROUND(I168*H168,2)</f>
        <v>0</v>
      </c>
      <c r="BL168" s="17" t="s">
        <v>127</v>
      </c>
      <c r="BM168" s="222" t="s">
        <v>182</v>
      </c>
    </row>
    <row r="169" spans="1:47" s="2" customFormat="1" ht="12">
      <c r="A169" s="38"/>
      <c r="B169" s="39"/>
      <c r="C169" s="40"/>
      <c r="D169" s="224" t="s">
        <v>129</v>
      </c>
      <c r="E169" s="40"/>
      <c r="F169" s="225" t="s">
        <v>183</v>
      </c>
      <c r="G169" s="40"/>
      <c r="H169" s="40"/>
      <c r="I169" s="226"/>
      <c r="J169" s="40"/>
      <c r="K169" s="40"/>
      <c r="L169" s="44"/>
      <c r="M169" s="227"/>
      <c r="N169" s="228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129</v>
      </c>
      <c r="AU169" s="17" t="s">
        <v>83</v>
      </c>
    </row>
    <row r="170" spans="1:51" s="13" customFormat="1" ht="12">
      <c r="A170" s="13"/>
      <c r="B170" s="229"/>
      <c r="C170" s="230"/>
      <c r="D170" s="224" t="s">
        <v>131</v>
      </c>
      <c r="E170" s="231" t="s">
        <v>1</v>
      </c>
      <c r="F170" s="232" t="s">
        <v>184</v>
      </c>
      <c r="G170" s="230"/>
      <c r="H170" s="231" t="s">
        <v>1</v>
      </c>
      <c r="I170" s="233"/>
      <c r="J170" s="230"/>
      <c r="K170" s="230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131</v>
      </c>
      <c r="AU170" s="238" t="s">
        <v>83</v>
      </c>
      <c r="AV170" s="13" t="s">
        <v>81</v>
      </c>
      <c r="AW170" s="13" t="s">
        <v>32</v>
      </c>
      <c r="AX170" s="13" t="s">
        <v>76</v>
      </c>
      <c r="AY170" s="238" t="s">
        <v>120</v>
      </c>
    </row>
    <row r="171" spans="1:51" s="14" customFormat="1" ht="12">
      <c r="A171" s="14"/>
      <c r="B171" s="239"/>
      <c r="C171" s="240"/>
      <c r="D171" s="224" t="s">
        <v>131</v>
      </c>
      <c r="E171" s="241" t="s">
        <v>1</v>
      </c>
      <c r="F171" s="242" t="s">
        <v>185</v>
      </c>
      <c r="G171" s="240"/>
      <c r="H171" s="243">
        <v>278.5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9" t="s">
        <v>131</v>
      </c>
      <c r="AU171" s="249" t="s">
        <v>83</v>
      </c>
      <c r="AV171" s="14" t="s">
        <v>83</v>
      </c>
      <c r="AW171" s="14" t="s">
        <v>32</v>
      </c>
      <c r="AX171" s="14" t="s">
        <v>76</v>
      </c>
      <c r="AY171" s="249" t="s">
        <v>120</v>
      </c>
    </row>
    <row r="172" spans="1:51" s="13" customFormat="1" ht="12">
      <c r="A172" s="13"/>
      <c r="B172" s="229"/>
      <c r="C172" s="230"/>
      <c r="D172" s="224" t="s">
        <v>131</v>
      </c>
      <c r="E172" s="231" t="s">
        <v>1</v>
      </c>
      <c r="F172" s="232" t="s">
        <v>155</v>
      </c>
      <c r="G172" s="230"/>
      <c r="H172" s="231" t="s">
        <v>1</v>
      </c>
      <c r="I172" s="233"/>
      <c r="J172" s="230"/>
      <c r="K172" s="230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131</v>
      </c>
      <c r="AU172" s="238" t="s">
        <v>83</v>
      </c>
      <c r="AV172" s="13" t="s">
        <v>81</v>
      </c>
      <c r="AW172" s="13" t="s">
        <v>32</v>
      </c>
      <c r="AX172" s="13" t="s">
        <v>76</v>
      </c>
      <c r="AY172" s="238" t="s">
        <v>120</v>
      </c>
    </row>
    <row r="173" spans="1:51" s="14" customFormat="1" ht="12">
      <c r="A173" s="14"/>
      <c r="B173" s="239"/>
      <c r="C173" s="240"/>
      <c r="D173" s="224" t="s">
        <v>131</v>
      </c>
      <c r="E173" s="241" t="s">
        <v>1</v>
      </c>
      <c r="F173" s="242" t="s">
        <v>186</v>
      </c>
      <c r="G173" s="240"/>
      <c r="H173" s="243">
        <v>45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9" t="s">
        <v>131</v>
      </c>
      <c r="AU173" s="249" t="s">
        <v>83</v>
      </c>
      <c r="AV173" s="14" t="s">
        <v>83</v>
      </c>
      <c r="AW173" s="14" t="s">
        <v>32</v>
      </c>
      <c r="AX173" s="14" t="s">
        <v>76</v>
      </c>
      <c r="AY173" s="249" t="s">
        <v>120</v>
      </c>
    </row>
    <row r="174" spans="1:51" s="13" customFormat="1" ht="12">
      <c r="A174" s="13"/>
      <c r="B174" s="229"/>
      <c r="C174" s="230"/>
      <c r="D174" s="224" t="s">
        <v>131</v>
      </c>
      <c r="E174" s="231" t="s">
        <v>1</v>
      </c>
      <c r="F174" s="232" t="s">
        <v>157</v>
      </c>
      <c r="G174" s="230"/>
      <c r="H174" s="231" t="s">
        <v>1</v>
      </c>
      <c r="I174" s="233"/>
      <c r="J174" s="230"/>
      <c r="K174" s="230"/>
      <c r="L174" s="234"/>
      <c r="M174" s="235"/>
      <c r="N174" s="236"/>
      <c r="O174" s="236"/>
      <c r="P174" s="236"/>
      <c r="Q174" s="236"/>
      <c r="R174" s="236"/>
      <c r="S174" s="236"/>
      <c r="T174" s="23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8" t="s">
        <v>131</v>
      </c>
      <c r="AU174" s="238" t="s">
        <v>83</v>
      </c>
      <c r="AV174" s="13" t="s">
        <v>81</v>
      </c>
      <c r="AW174" s="13" t="s">
        <v>32</v>
      </c>
      <c r="AX174" s="13" t="s">
        <v>76</v>
      </c>
      <c r="AY174" s="238" t="s">
        <v>120</v>
      </c>
    </row>
    <row r="175" spans="1:51" s="14" customFormat="1" ht="12">
      <c r="A175" s="14"/>
      <c r="B175" s="239"/>
      <c r="C175" s="240"/>
      <c r="D175" s="224" t="s">
        <v>131</v>
      </c>
      <c r="E175" s="241" t="s">
        <v>1</v>
      </c>
      <c r="F175" s="242" t="s">
        <v>158</v>
      </c>
      <c r="G175" s="240"/>
      <c r="H175" s="243">
        <v>22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9" t="s">
        <v>131</v>
      </c>
      <c r="AU175" s="249" t="s">
        <v>83</v>
      </c>
      <c r="AV175" s="14" t="s">
        <v>83</v>
      </c>
      <c r="AW175" s="14" t="s">
        <v>32</v>
      </c>
      <c r="AX175" s="14" t="s">
        <v>76</v>
      </c>
      <c r="AY175" s="249" t="s">
        <v>120</v>
      </c>
    </row>
    <row r="176" spans="1:51" s="13" customFormat="1" ht="12">
      <c r="A176" s="13"/>
      <c r="B176" s="229"/>
      <c r="C176" s="230"/>
      <c r="D176" s="224" t="s">
        <v>131</v>
      </c>
      <c r="E176" s="231" t="s">
        <v>1</v>
      </c>
      <c r="F176" s="232" t="s">
        <v>187</v>
      </c>
      <c r="G176" s="230"/>
      <c r="H176" s="231" t="s">
        <v>1</v>
      </c>
      <c r="I176" s="233"/>
      <c r="J176" s="230"/>
      <c r="K176" s="230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131</v>
      </c>
      <c r="AU176" s="238" t="s">
        <v>83</v>
      </c>
      <c r="AV176" s="13" t="s">
        <v>81</v>
      </c>
      <c r="AW176" s="13" t="s">
        <v>32</v>
      </c>
      <c r="AX176" s="13" t="s">
        <v>76</v>
      </c>
      <c r="AY176" s="238" t="s">
        <v>120</v>
      </c>
    </row>
    <row r="177" spans="1:51" s="14" customFormat="1" ht="12">
      <c r="A177" s="14"/>
      <c r="B177" s="239"/>
      <c r="C177" s="240"/>
      <c r="D177" s="224" t="s">
        <v>131</v>
      </c>
      <c r="E177" s="241" t="s">
        <v>1</v>
      </c>
      <c r="F177" s="242" t="s">
        <v>178</v>
      </c>
      <c r="G177" s="240"/>
      <c r="H177" s="243">
        <v>420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9" t="s">
        <v>131</v>
      </c>
      <c r="AU177" s="249" t="s">
        <v>83</v>
      </c>
      <c r="AV177" s="14" t="s">
        <v>83</v>
      </c>
      <c r="AW177" s="14" t="s">
        <v>32</v>
      </c>
      <c r="AX177" s="14" t="s">
        <v>76</v>
      </c>
      <c r="AY177" s="249" t="s">
        <v>120</v>
      </c>
    </row>
    <row r="178" spans="1:51" s="15" customFormat="1" ht="12">
      <c r="A178" s="15"/>
      <c r="B178" s="250"/>
      <c r="C178" s="251"/>
      <c r="D178" s="224" t="s">
        <v>131</v>
      </c>
      <c r="E178" s="252" t="s">
        <v>1</v>
      </c>
      <c r="F178" s="253" t="s">
        <v>142</v>
      </c>
      <c r="G178" s="251"/>
      <c r="H178" s="254">
        <v>765.5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0" t="s">
        <v>131</v>
      </c>
      <c r="AU178" s="260" t="s">
        <v>83</v>
      </c>
      <c r="AV178" s="15" t="s">
        <v>127</v>
      </c>
      <c r="AW178" s="15" t="s">
        <v>32</v>
      </c>
      <c r="AX178" s="15" t="s">
        <v>81</v>
      </c>
      <c r="AY178" s="260" t="s">
        <v>120</v>
      </c>
    </row>
    <row r="179" spans="1:65" s="2" customFormat="1" ht="24.15" customHeight="1">
      <c r="A179" s="38"/>
      <c r="B179" s="39"/>
      <c r="C179" s="211" t="s">
        <v>188</v>
      </c>
      <c r="D179" s="211" t="s">
        <v>122</v>
      </c>
      <c r="E179" s="212" t="s">
        <v>189</v>
      </c>
      <c r="F179" s="213" t="s">
        <v>190</v>
      </c>
      <c r="G179" s="214" t="s">
        <v>125</v>
      </c>
      <c r="H179" s="215">
        <v>2957.5</v>
      </c>
      <c r="I179" s="216"/>
      <c r="J179" s="217">
        <f>ROUND(I179*H179,2)</f>
        <v>0</v>
      </c>
      <c r="K179" s="213" t="s">
        <v>126</v>
      </c>
      <c r="L179" s="44"/>
      <c r="M179" s="218" t="s">
        <v>1</v>
      </c>
      <c r="N179" s="219" t="s">
        <v>41</v>
      </c>
      <c r="O179" s="91"/>
      <c r="P179" s="220">
        <f>O179*H179</f>
        <v>0</v>
      </c>
      <c r="Q179" s="220">
        <v>0</v>
      </c>
      <c r="R179" s="220">
        <f>Q179*H179</f>
        <v>0</v>
      </c>
      <c r="S179" s="220">
        <v>0.44</v>
      </c>
      <c r="T179" s="221">
        <f>S179*H179</f>
        <v>1301.3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2" t="s">
        <v>127</v>
      </c>
      <c r="AT179" s="222" t="s">
        <v>122</v>
      </c>
      <c r="AU179" s="222" t="s">
        <v>83</v>
      </c>
      <c r="AY179" s="17" t="s">
        <v>120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7" t="s">
        <v>81</v>
      </c>
      <c r="BK179" s="223">
        <f>ROUND(I179*H179,2)</f>
        <v>0</v>
      </c>
      <c r="BL179" s="17" t="s">
        <v>127</v>
      </c>
      <c r="BM179" s="222" t="s">
        <v>191</v>
      </c>
    </row>
    <row r="180" spans="1:47" s="2" customFormat="1" ht="12">
      <c r="A180" s="38"/>
      <c r="B180" s="39"/>
      <c r="C180" s="40"/>
      <c r="D180" s="224" t="s">
        <v>129</v>
      </c>
      <c r="E180" s="40"/>
      <c r="F180" s="225" t="s">
        <v>192</v>
      </c>
      <c r="G180" s="40"/>
      <c r="H180" s="40"/>
      <c r="I180" s="226"/>
      <c r="J180" s="40"/>
      <c r="K180" s="40"/>
      <c r="L180" s="44"/>
      <c r="M180" s="227"/>
      <c r="N180" s="228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129</v>
      </c>
      <c r="AU180" s="17" t="s">
        <v>83</v>
      </c>
    </row>
    <row r="181" spans="1:51" s="13" customFormat="1" ht="12">
      <c r="A181" s="13"/>
      <c r="B181" s="229"/>
      <c r="C181" s="230"/>
      <c r="D181" s="224" t="s">
        <v>131</v>
      </c>
      <c r="E181" s="231" t="s">
        <v>1</v>
      </c>
      <c r="F181" s="232" t="s">
        <v>193</v>
      </c>
      <c r="G181" s="230"/>
      <c r="H181" s="231" t="s">
        <v>1</v>
      </c>
      <c r="I181" s="233"/>
      <c r="J181" s="230"/>
      <c r="K181" s="230"/>
      <c r="L181" s="234"/>
      <c r="M181" s="235"/>
      <c r="N181" s="236"/>
      <c r="O181" s="236"/>
      <c r="P181" s="236"/>
      <c r="Q181" s="236"/>
      <c r="R181" s="236"/>
      <c r="S181" s="236"/>
      <c r="T181" s="23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8" t="s">
        <v>131</v>
      </c>
      <c r="AU181" s="238" t="s">
        <v>83</v>
      </c>
      <c r="AV181" s="13" t="s">
        <v>81</v>
      </c>
      <c r="AW181" s="13" t="s">
        <v>32</v>
      </c>
      <c r="AX181" s="13" t="s">
        <v>76</v>
      </c>
      <c r="AY181" s="238" t="s">
        <v>120</v>
      </c>
    </row>
    <row r="182" spans="1:51" s="14" customFormat="1" ht="12">
      <c r="A182" s="14"/>
      <c r="B182" s="239"/>
      <c r="C182" s="240"/>
      <c r="D182" s="224" t="s">
        <v>131</v>
      </c>
      <c r="E182" s="241" t="s">
        <v>1</v>
      </c>
      <c r="F182" s="242" t="s">
        <v>194</v>
      </c>
      <c r="G182" s="240"/>
      <c r="H182" s="243">
        <v>2242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9" t="s">
        <v>131</v>
      </c>
      <c r="AU182" s="249" t="s">
        <v>83</v>
      </c>
      <c r="AV182" s="14" t="s">
        <v>83</v>
      </c>
      <c r="AW182" s="14" t="s">
        <v>32</v>
      </c>
      <c r="AX182" s="14" t="s">
        <v>76</v>
      </c>
      <c r="AY182" s="249" t="s">
        <v>120</v>
      </c>
    </row>
    <row r="183" spans="1:51" s="13" customFormat="1" ht="12">
      <c r="A183" s="13"/>
      <c r="B183" s="229"/>
      <c r="C183" s="230"/>
      <c r="D183" s="224" t="s">
        <v>131</v>
      </c>
      <c r="E183" s="231" t="s">
        <v>1</v>
      </c>
      <c r="F183" s="232" t="s">
        <v>195</v>
      </c>
      <c r="G183" s="230"/>
      <c r="H183" s="231" t="s">
        <v>1</v>
      </c>
      <c r="I183" s="233"/>
      <c r="J183" s="230"/>
      <c r="K183" s="230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131</v>
      </c>
      <c r="AU183" s="238" t="s">
        <v>83</v>
      </c>
      <c r="AV183" s="13" t="s">
        <v>81</v>
      </c>
      <c r="AW183" s="13" t="s">
        <v>32</v>
      </c>
      <c r="AX183" s="13" t="s">
        <v>76</v>
      </c>
      <c r="AY183" s="238" t="s">
        <v>120</v>
      </c>
    </row>
    <row r="184" spans="1:51" s="14" customFormat="1" ht="12">
      <c r="A184" s="14"/>
      <c r="B184" s="239"/>
      <c r="C184" s="240"/>
      <c r="D184" s="224" t="s">
        <v>131</v>
      </c>
      <c r="E184" s="241" t="s">
        <v>1</v>
      </c>
      <c r="F184" s="242" t="s">
        <v>196</v>
      </c>
      <c r="G184" s="240"/>
      <c r="H184" s="243">
        <v>417.5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9" t="s">
        <v>131</v>
      </c>
      <c r="AU184" s="249" t="s">
        <v>83</v>
      </c>
      <c r="AV184" s="14" t="s">
        <v>83</v>
      </c>
      <c r="AW184" s="14" t="s">
        <v>32</v>
      </c>
      <c r="AX184" s="14" t="s">
        <v>76</v>
      </c>
      <c r="AY184" s="249" t="s">
        <v>120</v>
      </c>
    </row>
    <row r="185" spans="1:51" s="13" customFormat="1" ht="12">
      <c r="A185" s="13"/>
      <c r="B185" s="229"/>
      <c r="C185" s="230"/>
      <c r="D185" s="224" t="s">
        <v>131</v>
      </c>
      <c r="E185" s="231" t="s">
        <v>1</v>
      </c>
      <c r="F185" s="232" t="s">
        <v>157</v>
      </c>
      <c r="G185" s="230"/>
      <c r="H185" s="231" t="s">
        <v>1</v>
      </c>
      <c r="I185" s="233"/>
      <c r="J185" s="230"/>
      <c r="K185" s="230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131</v>
      </c>
      <c r="AU185" s="238" t="s">
        <v>83</v>
      </c>
      <c r="AV185" s="13" t="s">
        <v>81</v>
      </c>
      <c r="AW185" s="13" t="s">
        <v>32</v>
      </c>
      <c r="AX185" s="13" t="s">
        <v>76</v>
      </c>
      <c r="AY185" s="238" t="s">
        <v>120</v>
      </c>
    </row>
    <row r="186" spans="1:51" s="14" customFormat="1" ht="12">
      <c r="A186" s="14"/>
      <c r="B186" s="239"/>
      <c r="C186" s="240"/>
      <c r="D186" s="224" t="s">
        <v>131</v>
      </c>
      <c r="E186" s="241" t="s">
        <v>1</v>
      </c>
      <c r="F186" s="242" t="s">
        <v>197</v>
      </c>
      <c r="G186" s="240"/>
      <c r="H186" s="243">
        <v>298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9" t="s">
        <v>131</v>
      </c>
      <c r="AU186" s="249" t="s">
        <v>83</v>
      </c>
      <c r="AV186" s="14" t="s">
        <v>83</v>
      </c>
      <c r="AW186" s="14" t="s">
        <v>32</v>
      </c>
      <c r="AX186" s="14" t="s">
        <v>76</v>
      </c>
      <c r="AY186" s="249" t="s">
        <v>120</v>
      </c>
    </row>
    <row r="187" spans="1:51" s="15" customFormat="1" ht="12">
      <c r="A187" s="15"/>
      <c r="B187" s="250"/>
      <c r="C187" s="251"/>
      <c r="D187" s="224" t="s">
        <v>131</v>
      </c>
      <c r="E187" s="252" t="s">
        <v>1</v>
      </c>
      <c r="F187" s="253" t="s">
        <v>142</v>
      </c>
      <c r="G187" s="251"/>
      <c r="H187" s="254">
        <v>2957.5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0" t="s">
        <v>131</v>
      </c>
      <c r="AU187" s="260" t="s">
        <v>83</v>
      </c>
      <c r="AV187" s="15" t="s">
        <v>127</v>
      </c>
      <c r="AW187" s="15" t="s">
        <v>32</v>
      </c>
      <c r="AX187" s="15" t="s">
        <v>81</v>
      </c>
      <c r="AY187" s="260" t="s">
        <v>120</v>
      </c>
    </row>
    <row r="188" spans="1:65" s="2" customFormat="1" ht="24.15" customHeight="1">
      <c r="A188" s="38"/>
      <c r="B188" s="39"/>
      <c r="C188" s="211" t="s">
        <v>198</v>
      </c>
      <c r="D188" s="211" t="s">
        <v>122</v>
      </c>
      <c r="E188" s="212" t="s">
        <v>199</v>
      </c>
      <c r="F188" s="213" t="s">
        <v>200</v>
      </c>
      <c r="G188" s="214" t="s">
        <v>125</v>
      </c>
      <c r="H188" s="215">
        <v>53</v>
      </c>
      <c r="I188" s="216"/>
      <c r="J188" s="217">
        <f>ROUND(I188*H188,2)</f>
        <v>0</v>
      </c>
      <c r="K188" s="213" t="s">
        <v>126</v>
      </c>
      <c r="L188" s="44"/>
      <c r="M188" s="218" t="s">
        <v>1</v>
      </c>
      <c r="N188" s="219" t="s">
        <v>41</v>
      </c>
      <c r="O188" s="91"/>
      <c r="P188" s="220">
        <f>O188*H188</f>
        <v>0</v>
      </c>
      <c r="Q188" s="220">
        <v>0</v>
      </c>
      <c r="R188" s="220">
        <f>Q188*H188</f>
        <v>0</v>
      </c>
      <c r="S188" s="220">
        <v>0.24</v>
      </c>
      <c r="T188" s="221">
        <f>S188*H188</f>
        <v>12.719999999999999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2" t="s">
        <v>127</v>
      </c>
      <c r="AT188" s="222" t="s">
        <v>122</v>
      </c>
      <c r="AU188" s="222" t="s">
        <v>83</v>
      </c>
      <c r="AY188" s="17" t="s">
        <v>120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7" t="s">
        <v>81</v>
      </c>
      <c r="BK188" s="223">
        <f>ROUND(I188*H188,2)</f>
        <v>0</v>
      </c>
      <c r="BL188" s="17" t="s">
        <v>127</v>
      </c>
      <c r="BM188" s="222" t="s">
        <v>201</v>
      </c>
    </row>
    <row r="189" spans="1:47" s="2" customFormat="1" ht="12">
      <c r="A189" s="38"/>
      <c r="B189" s="39"/>
      <c r="C189" s="40"/>
      <c r="D189" s="224" t="s">
        <v>129</v>
      </c>
      <c r="E189" s="40"/>
      <c r="F189" s="225" t="s">
        <v>202</v>
      </c>
      <c r="G189" s="40"/>
      <c r="H189" s="40"/>
      <c r="I189" s="226"/>
      <c r="J189" s="40"/>
      <c r="K189" s="40"/>
      <c r="L189" s="44"/>
      <c r="M189" s="227"/>
      <c r="N189" s="228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129</v>
      </c>
      <c r="AU189" s="17" t="s">
        <v>83</v>
      </c>
    </row>
    <row r="190" spans="1:51" s="13" customFormat="1" ht="12">
      <c r="A190" s="13"/>
      <c r="B190" s="229"/>
      <c r="C190" s="230"/>
      <c r="D190" s="224" t="s">
        <v>131</v>
      </c>
      <c r="E190" s="231" t="s">
        <v>1</v>
      </c>
      <c r="F190" s="232" t="s">
        <v>203</v>
      </c>
      <c r="G190" s="230"/>
      <c r="H190" s="231" t="s">
        <v>1</v>
      </c>
      <c r="I190" s="233"/>
      <c r="J190" s="230"/>
      <c r="K190" s="230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131</v>
      </c>
      <c r="AU190" s="238" t="s">
        <v>83</v>
      </c>
      <c r="AV190" s="13" t="s">
        <v>81</v>
      </c>
      <c r="AW190" s="13" t="s">
        <v>32</v>
      </c>
      <c r="AX190" s="13" t="s">
        <v>76</v>
      </c>
      <c r="AY190" s="238" t="s">
        <v>120</v>
      </c>
    </row>
    <row r="191" spans="1:51" s="14" customFormat="1" ht="12">
      <c r="A191" s="14"/>
      <c r="B191" s="239"/>
      <c r="C191" s="240"/>
      <c r="D191" s="224" t="s">
        <v>131</v>
      </c>
      <c r="E191" s="241" t="s">
        <v>1</v>
      </c>
      <c r="F191" s="242" t="s">
        <v>204</v>
      </c>
      <c r="G191" s="240"/>
      <c r="H191" s="243">
        <v>53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9" t="s">
        <v>131</v>
      </c>
      <c r="AU191" s="249" t="s">
        <v>83</v>
      </c>
      <c r="AV191" s="14" t="s">
        <v>83</v>
      </c>
      <c r="AW191" s="14" t="s">
        <v>32</v>
      </c>
      <c r="AX191" s="14" t="s">
        <v>81</v>
      </c>
      <c r="AY191" s="249" t="s">
        <v>120</v>
      </c>
    </row>
    <row r="192" spans="1:65" s="2" customFormat="1" ht="24.15" customHeight="1">
      <c r="A192" s="38"/>
      <c r="B192" s="39"/>
      <c r="C192" s="211" t="s">
        <v>169</v>
      </c>
      <c r="D192" s="211" t="s">
        <v>122</v>
      </c>
      <c r="E192" s="212" t="s">
        <v>205</v>
      </c>
      <c r="F192" s="213" t="s">
        <v>206</v>
      </c>
      <c r="G192" s="214" t="s">
        <v>125</v>
      </c>
      <c r="H192" s="215">
        <v>716.5</v>
      </c>
      <c r="I192" s="216"/>
      <c r="J192" s="217">
        <f>ROUND(I192*H192,2)</f>
        <v>0</v>
      </c>
      <c r="K192" s="213" t="s">
        <v>126</v>
      </c>
      <c r="L192" s="44"/>
      <c r="M192" s="218" t="s">
        <v>1</v>
      </c>
      <c r="N192" s="219" t="s">
        <v>41</v>
      </c>
      <c r="O192" s="91"/>
      <c r="P192" s="220">
        <f>O192*H192</f>
        <v>0</v>
      </c>
      <c r="Q192" s="220">
        <v>0</v>
      </c>
      <c r="R192" s="220">
        <f>Q192*H192</f>
        <v>0</v>
      </c>
      <c r="S192" s="220">
        <v>0.098</v>
      </c>
      <c r="T192" s="221">
        <f>S192*H192</f>
        <v>70.217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2" t="s">
        <v>127</v>
      </c>
      <c r="AT192" s="222" t="s">
        <v>122</v>
      </c>
      <c r="AU192" s="222" t="s">
        <v>83</v>
      </c>
      <c r="AY192" s="17" t="s">
        <v>120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7" t="s">
        <v>81</v>
      </c>
      <c r="BK192" s="223">
        <f>ROUND(I192*H192,2)</f>
        <v>0</v>
      </c>
      <c r="BL192" s="17" t="s">
        <v>127</v>
      </c>
      <c r="BM192" s="222" t="s">
        <v>207</v>
      </c>
    </row>
    <row r="193" spans="1:47" s="2" customFormat="1" ht="12">
      <c r="A193" s="38"/>
      <c r="B193" s="39"/>
      <c r="C193" s="40"/>
      <c r="D193" s="224" t="s">
        <v>129</v>
      </c>
      <c r="E193" s="40"/>
      <c r="F193" s="225" t="s">
        <v>208</v>
      </c>
      <c r="G193" s="40"/>
      <c r="H193" s="40"/>
      <c r="I193" s="226"/>
      <c r="J193" s="40"/>
      <c r="K193" s="40"/>
      <c r="L193" s="44"/>
      <c r="M193" s="227"/>
      <c r="N193" s="228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129</v>
      </c>
      <c r="AU193" s="17" t="s">
        <v>83</v>
      </c>
    </row>
    <row r="194" spans="1:51" s="13" customFormat="1" ht="12">
      <c r="A194" s="13"/>
      <c r="B194" s="229"/>
      <c r="C194" s="230"/>
      <c r="D194" s="224" t="s">
        <v>131</v>
      </c>
      <c r="E194" s="231" t="s">
        <v>1</v>
      </c>
      <c r="F194" s="232" t="s">
        <v>175</v>
      </c>
      <c r="G194" s="230"/>
      <c r="H194" s="231" t="s">
        <v>1</v>
      </c>
      <c r="I194" s="233"/>
      <c r="J194" s="230"/>
      <c r="K194" s="230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131</v>
      </c>
      <c r="AU194" s="238" t="s">
        <v>83</v>
      </c>
      <c r="AV194" s="13" t="s">
        <v>81</v>
      </c>
      <c r="AW194" s="13" t="s">
        <v>32</v>
      </c>
      <c r="AX194" s="13" t="s">
        <v>76</v>
      </c>
      <c r="AY194" s="238" t="s">
        <v>120</v>
      </c>
    </row>
    <row r="195" spans="1:51" s="14" customFormat="1" ht="12">
      <c r="A195" s="14"/>
      <c r="B195" s="239"/>
      <c r="C195" s="240"/>
      <c r="D195" s="224" t="s">
        <v>131</v>
      </c>
      <c r="E195" s="241" t="s">
        <v>1</v>
      </c>
      <c r="F195" s="242" t="s">
        <v>176</v>
      </c>
      <c r="G195" s="240"/>
      <c r="H195" s="243">
        <v>995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9" t="s">
        <v>131</v>
      </c>
      <c r="AU195" s="249" t="s">
        <v>83</v>
      </c>
      <c r="AV195" s="14" t="s">
        <v>83</v>
      </c>
      <c r="AW195" s="14" t="s">
        <v>32</v>
      </c>
      <c r="AX195" s="14" t="s">
        <v>76</v>
      </c>
      <c r="AY195" s="249" t="s">
        <v>120</v>
      </c>
    </row>
    <row r="196" spans="1:51" s="13" customFormat="1" ht="12">
      <c r="A196" s="13"/>
      <c r="B196" s="229"/>
      <c r="C196" s="230"/>
      <c r="D196" s="224" t="s">
        <v>131</v>
      </c>
      <c r="E196" s="231" t="s">
        <v>1</v>
      </c>
      <c r="F196" s="232" t="s">
        <v>209</v>
      </c>
      <c r="G196" s="230"/>
      <c r="H196" s="231" t="s">
        <v>1</v>
      </c>
      <c r="I196" s="233"/>
      <c r="J196" s="230"/>
      <c r="K196" s="230"/>
      <c r="L196" s="234"/>
      <c r="M196" s="235"/>
      <c r="N196" s="236"/>
      <c r="O196" s="236"/>
      <c r="P196" s="236"/>
      <c r="Q196" s="236"/>
      <c r="R196" s="236"/>
      <c r="S196" s="236"/>
      <c r="T196" s="23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8" t="s">
        <v>131</v>
      </c>
      <c r="AU196" s="238" t="s">
        <v>83</v>
      </c>
      <c r="AV196" s="13" t="s">
        <v>81</v>
      </c>
      <c r="AW196" s="13" t="s">
        <v>32</v>
      </c>
      <c r="AX196" s="13" t="s">
        <v>76</v>
      </c>
      <c r="AY196" s="238" t="s">
        <v>120</v>
      </c>
    </row>
    <row r="197" spans="1:51" s="14" customFormat="1" ht="12">
      <c r="A197" s="14"/>
      <c r="B197" s="239"/>
      <c r="C197" s="240"/>
      <c r="D197" s="224" t="s">
        <v>131</v>
      </c>
      <c r="E197" s="241" t="s">
        <v>1</v>
      </c>
      <c r="F197" s="242" t="s">
        <v>210</v>
      </c>
      <c r="G197" s="240"/>
      <c r="H197" s="243">
        <v>-278.5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9" t="s">
        <v>131</v>
      </c>
      <c r="AU197" s="249" t="s">
        <v>83</v>
      </c>
      <c r="AV197" s="14" t="s">
        <v>83</v>
      </c>
      <c r="AW197" s="14" t="s">
        <v>32</v>
      </c>
      <c r="AX197" s="14" t="s">
        <v>76</v>
      </c>
      <c r="AY197" s="249" t="s">
        <v>120</v>
      </c>
    </row>
    <row r="198" spans="1:51" s="15" customFormat="1" ht="12">
      <c r="A198" s="15"/>
      <c r="B198" s="250"/>
      <c r="C198" s="251"/>
      <c r="D198" s="224" t="s">
        <v>131</v>
      </c>
      <c r="E198" s="252" t="s">
        <v>1</v>
      </c>
      <c r="F198" s="253" t="s">
        <v>142</v>
      </c>
      <c r="G198" s="251"/>
      <c r="H198" s="254">
        <v>716.5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0" t="s">
        <v>131</v>
      </c>
      <c r="AU198" s="260" t="s">
        <v>83</v>
      </c>
      <c r="AV198" s="15" t="s">
        <v>127</v>
      </c>
      <c r="AW198" s="15" t="s">
        <v>32</v>
      </c>
      <c r="AX198" s="15" t="s">
        <v>81</v>
      </c>
      <c r="AY198" s="260" t="s">
        <v>120</v>
      </c>
    </row>
    <row r="199" spans="1:65" s="2" customFormat="1" ht="24.15" customHeight="1">
      <c r="A199" s="38"/>
      <c r="B199" s="39"/>
      <c r="C199" s="211" t="s">
        <v>211</v>
      </c>
      <c r="D199" s="211" t="s">
        <v>122</v>
      </c>
      <c r="E199" s="212" t="s">
        <v>212</v>
      </c>
      <c r="F199" s="213" t="s">
        <v>213</v>
      </c>
      <c r="G199" s="214" t="s">
        <v>125</v>
      </c>
      <c r="H199" s="215">
        <v>712.5</v>
      </c>
      <c r="I199" s="216"/>
      <c r="J199" s="217">
        <f>ROUND(I199*H199,2)</f>
        <v>0</v>
      </c>
      <c r="K199" s="213" t="s">
        <v>126</v>
      </c>
      <c r="L199" s="44"/>
      <c r="M199" s="218" t="s">
        <v>1</v>
      </c>
      <c r="N199" s="219" t="s">
        <v>41</v>
      </c>
      <c r="O199" s="91"/>
      <c r="P199" s="220">
        <f>O199*H199</f>
        <v>0</v>
      </c>
      <c r="Q199" s="220">
        <v>0</v>
      </c>
      <c r="R199" s="220">
        <f>Q199*H199</f>
        <v>0</v>
      </c>
      <c r="S199" s="220">
        <v>0.22</v>
      </c>
      <c r="T199" s="221">
        <f>S199*H199</f>
        <v>156.75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2" t="s">
        <v>127</v>
      </c>
      <c r="AT199" s="222" t="s">
        <v>122</v>
      </c>
      <c r="AU199" s="222" t="s">
        <v>83</v>
      </c>
      <c r="AY199" s="17" t="s">
        <v>120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7" t="s">
        <v>81</v>
      </c>
      <c r="BK199" s="223">
        <f>ROUND(I199*H199,2)</f>
        <v>0</v>
      </c>
      <c r="BL199" s="17" t="s">
        <v>127</v>
      </c>
      <c r="BM199" s="222" t="s">
        <v>214</v>
      </c>
    </row>
    <row r="200" spans="1:47" s="2" customFormat="1" ht="12">
      <c r="A200" s="38"/>
      <c r="B200" s="39"/>
      <c r="C200" s="40"/>
      <c r="D200" s="224" t="s">
        <v>129</v>
      </c>
      <c r="E200" s="40"/>
      <c r="F200" s="225" t="s">
        <v>215</v>
      </c>
      <c r="G200" s="40"/>
      <c r="H200" s="40"/>
      <c r="I200" s="226"/>
      <c r="J200" s="40"/>
      <c r="K200" s="40"/>
      <c r="L200" s="44"/>
      <c r="M200" s="227"/>
      <c r="N200" s="228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129</v>
      </c>
      <c r="AU200" s="17" t="s">
        <v>83</v>
      </c>
    </row>
    <row r="201" spans="1:51" s="13" customFormat="1" ht="12">
      <c r="A201" s="13"/>
      <c r="B201" s="229"/>
      <c r="C201" s="230"/>
      <c r="D201" s="224" t="s">
        <v>131</v>
      </c>
      <c r="E201" s="231" t="s">
        <v>1</v>
      </c>
      <c r="F201" s="232" t="s">
        <v>216</v>
      </c>
      <c r="G201" s="230"/>
      <c r="H201" s="231" t="s">
        <v>1</v>
      </c>
      <c r="I201" s="233"/>
      <c r="J201" s="230"/>
      <c r="K201" s="230"/>
      <c r="L201" s="234"/>
      <c r="M201" s="235"/>
      <c r="N201" s="236"/>
      <c r="O201" s="236"/>
      <c r="P201" s="236"/>
      <c r="Q201" s="236"/>
      <c r="R201" s="236"/>
      <c r="S201" s="236"/>
      <c r="T201" s="23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8" t="s">
        <v>131</v>
      </c>
      <c r="AU201" s="238" t="s">
        <v>83</v>
      </c>
      <c r="AV201" s="13" t="s">
        <v>81</v>
      </c>
      <c r="AW201" s="13" t="s">
        <v>32</v>
      </c>
      <c r="AX201" s="13" t="s">
        <v>76</v>
      </c>
      <c r="AY201" s="238" t="s">
        <v>120</v>
      </c>
    </row>
    <row r="202" spans="1:51" s="14" customFormat="1" ht="12">
      <c r="A202" s="14"/>
      <c r="B202" s="239"/>
      <c r="C202" s="240"/>
      <c r="D202" s="224" t="s">
        <v>131</v>
      </c>
      <c r="E202" s="241" t="s">
        <v>1</v>
      </c>
      <c r="F202" s="242" t="s">
        <v>185</v>
      </c>
      <c r="G202" s="240"/>
      <c r="H202" s="243">
        <v>278.5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9" t="s">
        <v>131</v>
      </c>
      <c r="AU202" s="249" t="s">
        <v>83</v>
      </c>
      <c r="AV202" s="14" t="s">
        <v>83</v>
      </c>
      <c r="AW202" s="14" t="s">
        <v>32</v>
      </c>
      <c r="AX202" s="14" t="s">
        <v>76</v>
      </c>
      <c r="AY202" s="249" t="s">
        <v>120</v>
      </c>
    </row>
    <row r="203" spans="1:51" s="13" customFormat="1" ht="12">
      <c r="A203" s="13"/>
      <c r="B203" s="229"/>
      <c r="C203" s="230"/>
      <c r="D203" s="224" t="s">
        <v>131</v>
      </c>
      <c r="E203" s="231" t="s">
        <v>1</v>
      </c>
      <c r="F203" s="232" t="s">
        <v>217</v>
      </c>
      <c r="G203" s="230"/>
      <c r="H203" s="231" t="s">
        <v>1</v>
      </c>
      <c r="I203" s="233"/>
      <c r="J203" s="230"/>
      <c r="K203" s="230"/>
      <c r="L203" s="234"/>
      <c r="M203" s="235"/>
      <c r="N203" s="236"/>
      <c r="O203" s="236"/>
      <c r="P203" s="236"/>
      <c r="Q203" s="236"/>
      <c r="R203" s="236"/>
      <c r="S203" s="236"/>
      <c r="T203" s="23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8" t="s">
        <v>131</v>
      </c>
      <c r="AU203" s="238" t="s">
        <v>83</v>
      </c>
      <c r="AV203" s="13" t="s">
        <v>81</v>
      </c>
      <c r="AW203" s="13" t="s">
        <v>32</v>
      </c>
      <c r="AX203" s="13" t="s">
        <v>76</v>
      </c>
      <c r="AY203" s="238" t="s">
        <v>120</v>
      </c>
    </row>
    <row r="204" spans="1:51" s="14" customFormat="1" ht="12">
      <c r="A204" s="14"/>
      <c r="B204" s="239"/>
      <c r="C204" s="240"/>
      <c r="D204" s="224" t="s">
        <v>131</v>
      </c>
      <c r="E204" s="241" t="s">
        <v>1</v>
      </c>
      <c r="F204" s="242" t="s">
        <v>133</v>
      </c>
      <c r="G204" s="240"/>
      <c r="H204" s="243">
        <v>14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9" t="s">
        <v>131</v>
      </c>
      <c r="AU204" s="249" t="s">
        <v>83</v>
      </c>
      <c r="AV204" s="14" t="s">
        <v>83</v>
      </c>
      <c r="AW204" s="14" t="s">
        <v>32</v>
      </c>
      <c r="AX204" s="14" t="s">
        <v>76</v>
      </c>
      <c r="AY204" s="249" t="s">
        <v>120</v>
      </c>
    </row>
    <row r="205" spans="1:51" s="13" customFormat="1" ht="12">
      <c r="A205" s="13"/>
      <c r="B205" s="229"/>
      <c r="C205" s="230"/>
      <c r="D205" s="224" t="s">
        <v>131</v>
      </c>
      <c r="E205" s="231" t="s">
        <v>1</v>
      </c>
      <c r="F205" s="232" t="s">
        <v>187</v>
      </c>
      <c r="G205" s="230"/>
      <c r="H205" s="231" t="s">
        <v>1</v>
      </c>
      <c r="I205" s="233"/>
      <c r="J205" s="230"/>
      <c r="K205" s="230"/>
      <c r="L205" s="234"/>
      <c r="M205" s="235"/>
      <c r="N205" s="236"/>
      <c r="O205" s="236"/>
      <c r="P205" s="236"/>
      <c r="Q205" s="236"/>
      <c r="R205" s="236"/>
      <c r="S205" s="236"/>
      <c r="T205" s="23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8" t="s">
        <v>131</v>
      </c>
      <c r="AU205" s="238" t="s">
        <v>83</v>
      </c>
      <c r="AV205" s="13" t="s">
        <v>81</v>
      </c>
      <c r="AW205" s="13" t="s">
        <v>32</v>
      </c>
      <c r="AX205" s="13" t="s">
        <v>76</v>
      </c>
      <c r="AY205" s="238" t="s">
        <v>120</v>
      </c>
    </row>
    <row r="206" spans="1:51" s="14" customFormat="1" ht="12">
      <c r="A206" s="14"/>
      <c r="B206" s="239"/>
      <c r="C206" s="240"/>
      <c r="D206" s="224" t="s">
        <v>131</v>
      </c>
      <c r="E206" s="241" t="s">
        <v>1</v>
      </c>
      <c r="F206" s="242" t="s">
        <v>178</v>
      </c>
      <c r="G206" s="240"/>
      <c r="H206" s="243">
        <v>420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9" t="s">
        <v>131</v>
      </c>
      <c r="AU206" s="249" t="s">
        <v>83</v>
      </c>
      <c r="AV206" s="14" t="s">
        <v>83</v>
      </c>
      <c r="AW206" s="14" t="s">
        <v>32</v>
      </c>
      <c r="AX206" s="14" t="s">
        <v>76</v>
      </c>
      <c r="AY206" s="249" t="s">
        <v>120</v>
      </c>
    </row>
    <row r="207" spans="1:51" s="15" customFormat="1" ht="12">
      <c r="A207" s="15"/>
      <c r="B207" s="250"/>
      <c r="C207" s="251"/>
      <c r="D207" s="224" t="s">
        <v>131</v>
      </c>
      <c r="E207" s="252" t="s">
        <v>1</v>
      </c>
      <c r="F207" s="253" t="s">
        <v>142</v>
      </c>
      <c r="G207" s="251"/>
      <c r="H207" s="254">
        <v>712.5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0" t="s">
        <v>131</v>
      </c>
      <c r="AU207" s="260" t="s">
        <v>83</v>
      </c>
      <c r="AV207" s="15" t="s">
        <v>127</v>
      </c>
      <c r="AW207" s="15" t="s">
        <v>32</v>
      </c>
      <c r="AX207" s="15" t="s">
        <v>81</v>
      </c>
      <c r="AY207" s="260" t="s">
        <v>120</v>
      </c>
    </row>
    <row r="208" spans="1:65" s="2" customFormat="1" ht="24.15" customHeight="1">
      <c r="A208" s="38"/>
      <c r="B208" s="39"/>
      <c r="C208" s="211" t="s">
        <v>218</v>
      </c>
      <c r="D208" s="211" t="s">
        <v>122</v>
      </c>
      <c r="E208" s="212" t="s">
        <v>219</v>
      </c>
      <c r="F208" s="213" t="s">
        <v>220</v>
      </c>
      <c r="G208" s="214" t="s">
        <v>125</v>
      </c>
      <c r="H208" s="215">
        <v>2617</v>
      </c>
      <c r="I208" s="216"/>
      <c r="J208" s="217">
        <f>ROUND(I208*H208,2)</f>
        <v>0</v>
      </c>
      <c r="K208" s="213" t="s">
        <v>126</v>
      </c>
      <c r="L208" s="44"/>
      <c r="M208" s="218" t="s">
        <v>1</v>
      </c>
      <c r="N208" s="219" t="s">
        <v>41</v>
      </c>
      <c r="O208" s="91"/>
      <c r="P208" s="220">
        <f>O208*H208</f>
        <v>0</v>
      </c>
      <c r="Q208" s="220">
        <v>0</v>
      </c>
      <c r="R208" s="220">
        <f>Q208*H208</f>
        <v>0</v>
      </c>
      <c r="S208" s="220">
        <v>0.316</v>
      </c>
      <c r="T208" s="221">
        <f>S208*H208</f>
        <v>826.972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2" t="s">
        <v>127</v>
      </c>
      <c r="AT208" s="222" t="s">
        <v>122</v>
      </c>
      <c r="AU208" s="222" t="s">
        <v>83</v>
      </c>
      <c r="AY208" s="17" t="s">
        <v>120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7" t="s">
        <v>81</v>
      </c>
      <c r="BK208" s="223">
        <f>ROUND(I208*H208,2)</f>
        <v>0</v>
      </c>
      <c r="BL208" s="17" t="s">
        <v>127</v>
      </c>
      <c r="BM208" s="222" t="s">
        <v>221</v>
      </c>
    </row>
    <row r="209" spans="1:47" s="2" customFormat="1" ht="12">
      <c r="A209" s="38"/>
      <c r="B209" s="39"/>
      <c r="C209" s="40"/>
      <c r="D209" s="224" t="s">
        <v>129</v>
      </c>
      <c r="E209" s="40"/>
      <c r="F209" s="225" t="s">
        <v>222</v>
      </c>
      <c r="G209" s="40"/>
      <c r="H209" s="40"/>
      <c r="I209" s="226"/>
      <c r="J209" s="40"/>
      <c r="K209" s="40"/>
      <c r="L209" s="44"/>
      <c r="M209" s="227"/>
      <c r="N209" s="228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129</v>
      </c>
      <c r="AU209" s="17" t="s">
        <v>83</v>
      </c>
    </row>
    <row r="210" spans="1:51" s="13" customFormat="1" ht="12">
      <c r="A210" s="13"/>
      <c r="B210" s="229"/>
      <c r="C210" s="230"/>
      <c r="D210" s="224" t="s">
        <v>131</v>
      </c>
      <c r="E210" s="231" t="s">
        <v>1</v>
      </c>
      <c r="F210" s="232" t="s">
        <v>223</v>
      </c>
      <c r="G210" s="230"/>
      <c r="H210" s="231" t="s">
        <v>1</v>
      </c>
      <c r="I210" s="233"/>
      <c r="J210" s="230"/>
      <c r="K210" s="230"/>
      <c r="L210" s="234"/>
      <c r="M210" s="235"/>
      <c r="N210" s="236"/>
      <c r="O210" s="236"/>
      <c r="P210" s="236"/>
      <c r="Q210" s="236"/>
      <c r="R210" s="236"/>
      <c r="S210" s="236"/>
      <c r="T210" s="23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8" t="s">
        <v>131</v>
      </c>
      <c r="AU210" s="238" t="s">
        <v>83</v>
      </c>
      <c r="AV210" s="13" t="s">
        <v>81</v>
      </c>
      <c r="AW210" s="13" t="s">
        <v>32</v>
      </c>
      <c r="AX210" s="13" t="s">
        <v>76</v>
      </c>
      <c r="AY210" s="238" t="s">
        <v>120</v>
      </c>
    </row>
    <row r="211" spans="1:51" s="14" customFormat="1" ht="12">
      <c r="A211" s="14"/>
      <c r="B211" s="239"/>
      <c r="C211" s="240"/>
      <c r="D211" s="224" t="s">
        <v>131</v>
      </c>
      <c r="E211" s="241" t="s">
        <v>1</v>
      </c>
      <c r="F211" s="242" t="s">
        <v>224</v>
      </c>
      <c r="G211" s="240"/>
      <c r="H211" s="243">
        <v>1954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9" t="s">
        <v>131</v>
      </c>
      <c r="AU211" s="249" t="s">
        <v>83</v>
      </c>
      <c r="AV211" s="14" t="s">
        <v>83</v>
      </c>
      <c r="AW211" s="14" t="s">
        <v>32</v>
      </c>
      <c r="AX211" s="14" t="s">
        <v>76</v>
      </c>
      <c r="AY211" s="249" t="s">
        <v>120</v>
      </c>
    </row>
    <row r="212" spans="1:51" s="13" customFormat="1" ht="12">
      <c r="A212" s="13"/>
      <c r="B212" s="229"/>
      <c r="C212" s="230"/>
      <c r="D212" s="224" t="s">
        <v>131</v>
      </c>
      <c r="E212" s="231" t="s">
        <v>1</v>
      </c>
      <c r="F212" s="232" t="s">
        <v>225</v>
      </c>
      <c r="G212" s="230"/>
      <c r="H212" s="231" t="s">
        <v>1</v>
      </c>
      <c r="I212" s="233"/>
      <c r="J212" s="230"/>
      <c r="K212" s="230"/>
      <c r="L212" s="234"/>
      <c r="M212" s="235"/>
      <c r="N212" s="236"/>
      <c r="O212" s="236"/>
      <c r="P212" s="236"/>
      <c r="Q212" s="236"/>
      <c r="R212" s="236"/>
      <c r="S212" s="236"/>
      <c r="T212" s="23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8" t="s">
        <v>131</v>
      </c>
      <c r="AU212" s="238" t="s">
        <v>83</v>
      </c>
      <c r="AV212" s="13" t="s">
        <v>81</v>
      </c>
      <c r="AW212" s="13" t="s">
        <v>32</v>
      </c>
      <c r="AX212" s="13" t="s">
        <v>76</v>
      </c>
      <c r="AY212" s="238" t="s">
        <v>120</v>
      </c>
    </row>
    <row r="213" spans="1:51" s="14" customFormat="1" ht="12">
      <c r="A213" s="14"/>
      <c r="B213" s="239"/>
      <c r="C213" s="240"/>
      <c r="D213" s="224" t="s">
        <v>131</v>
      </c>
      <c r="E213" s="241" t="s">
        <v>1</v>
      </c>
      <c r="F213" s="242" t="s">
        <v>226</v>
      </c>
      <c r="G213" s="240"/>
      <c r="H213" s="243">
        <v>400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9" t="s">
        <v>131</v>
      </c>
      <c r="AU213" s="249" t="s">
        <v>83</v>
      </c>
      <c r="AV213" s="14" t="s">
        <v>83</v>
      </c>
      <c r="AW213" s="14" t="s">
        <v>32</v>
      </c>
      <c r="AX213" s="14" t="s">
        <v>76</v>
      </c>
      <c r="AY213" s="249" t="s">
        <v>120</v>
      </c>
    </row>
    <row r="214" spans="1:51" s="13" customFormat="1" ht="12">
      <c r="A214" s="13"/>
      <c r="B214" s="229"/>
      <c r="C214" s="230"/>
      <c r="D214" s="224" t="s">
        <v>131</v>
      </c>
      <c r="E214" s="231" t="s">
        <v>1</v>
      </c>
      <c r="F214" s="232" t="s">
        <v>157</v>
      </c>
      <c r="G214" s="230"/>
      <c r="H214" s="231" t="s">
        <v>1</v>
      </c>
      <c r="I214" s="233"/>
      <c r="J214" s="230"/>
      <c r="K214" s="230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131</v>
      </c>
      <c r="AU214" s="238" t="s">
        <v>83</v>
      </c>
      <c r="AV214" s="13" t="s">
        <v>81</v>
      </c>
      <c r="AW214" s="13" t="s">
        <v>32</v>
      </c>
      <c r="AX214" s="13" t="s">
        <v>76</v>
      </c>
      <c r="AY214" s="238" t="s">
        <v>120</v>
      </c>
    </row>
    <row r="215" spans="1:51" s="14" customFormat="1" ht="12">
      <c r="A215" s="14"/>
      <c r="B215" s="239"/>
      <c r="C215" s="240"/>
      <c r="D215" s="224" t="s">
        <v>131</v>
      </c>
      <c r="E215" s="241" t="s">
        <v>1</v>
      </c>
      <c r="F215" s="242" t="s">
        <v>227</v>
      </c>
      <c r="G215" s="240"/>
      <c r="H215" s="243">
        <v>263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9" t="s">
        <v>131</v>
      </c>
      <c r="AU215" s="249" t="s">
        <v>83</v>
      </c>
      <c r="AV215" s="14" t="s">
        <v>83</v>
      </c>
      <c r="AW215" s="14" t="s">
        <v>32</v>
      </c>
      <c r="AX215" s="14" t="s">
        <v>76</v>
      </c>
      <c r="AY215" s="249" t="s">
        <v>120</v>
      </c>
    </row>
    <row r="216" spans="1:51" s="15" customFormat="1" ht="12">
      <c r="A216" s="15"/>
      <c r="B216" s="250"/>
      <c r="C216" s="251"/>
      <c r="D216" s="224" t="s">
        <v>131</v>
      </c>
      <c r="E216" s="252" t="s">
        <v>1</v>
      </c>
      <c r="F216" s="253" t="s">
        <v>142</v>
      </c>
      <c r="G216" s="251"/>
      <c r="H216" s="254">
        <v>2617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0" t="s">
        <v>131</v>
      </c>
      <c r="AU216" s="260" t="s">
        <v>83</v>
      </c>
      <c r="AV216" s="15" t="s">
        <v>127</v>
      </c>
      <c r="AW216" s="15" t="s">
        <v>32</v>
      </c>
      <c r="AX216" s="15" t="s">
        <v>81</v>
      </c>
      <c r="AY216" s="260" t="s">
        <v>120</v>
      </c>
    </row>
    <row r="217" spans="1:65" s="2" customFormat="1" ht="16.5" customHeight="1">
      <c r="A217" s="38"/>
      <c r="B217" s="39"/>
      <c r="C217" s="211" t="s">
        <v>133</v>
      </c>
      <c r="D217" s="211" t="s">
        <v>122</v>
      </c>
      <c r="E217" s="212" t="s">
        <v>228</v>
      </c>
      <c r="F217" s="213" t="s">
        <v>229</v>
      </c>
      <c r="G217" s="214" t="s">
        <v>230</v>
      </c>
      <c r="H217" s="215">
        <v>12.5</v>
      </c>
      <c r="I217" s="216"/>
      <c r="J217" s="217">
        <f>ROUND(I217*H217,2)</f>
        <v>0</v>
      </c>
      <c r="K217" s="213" t="s">
        <v>126</v>
      </c>
      <c r="L217" s="44"/>
      <c r="M217" s="218" t="s">
        <v>1</v>
      </c>
      <c r="N217" s="219" t="s">
        <v>41</v>
      </c>
      <c r="O217" s="91"/>
      <c r="P217" s="220">
        <f>O217*H217</f>
        <v>0</v>
      </c>
      <c r="Q217" s="220">
        <v>0</v>
      </c>
      <c r="R217" s="220">
        <f>Q217*H217</f>
        <v>0</v>
      </c>
      <c r="S217" s="220">
        <v>0.23</v>
      </c>
      <c r="T217" s="221">
        <f>S217*H217</f>
        <v>2.875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2" t="s">
        <v>127</v>
      </c>
      <c r="AT217" s="222" t="s">
        <v>122</v>
      </c>
      <c r="AU217" s="222" t="s">
        <v>83</v>
      </c>
      <c r="AY217" s="17" t="s">
        <v>120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7" t="s">
        <v>81</v>
      </c>
      <c r="BK217" s="223">
        <f>ROUND(I217*H217,2)</f>
        <v>0</v>
      </c>
      <c r="BL217" s="17" t="s">
        <v>127</v>
      </c>
      <c r="BM217" s="222" t="s">
        <v>231</v>
      </c>
    </row>
    <row r="218" spans="1:47" s="2" customFormat="1" ht="12">
      <c r="A218" s="38"/>
      <c r="B218" s="39"/>
      <c r="C218" s="40"/>
      <c r="D218" s="224" t="s">
        <v>129</v>
      </c>
      <c r="E218" s="40"/>
      <c r="F218" s="225" t="s">
        <v>232</v>
      </c>
      <c r="G218" s="40"/>
      <c r="H218" s="40"/>
      <c r="I218" s="226"/>
      <c r="J218" s="40"/>
      <c r="K218" s="40"/>
      <c r="L218" s="44"/>
      <c r="M218" s="227"/>
      <c r="N218" s="228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129</v>
      </c>
      <c r="AU218" s="17" t="s">
        <v>83</v>
      </c>
    </row>
    <row r="219" spans="1:51" s="13" customFormat="1" ht="12">
      <c r="A219" s="13"/>
      <c r="B219" s="229"/>
      <c r="C219" s="230"/>
      <c r="D219" s="224" t="s">
        <v>131</v>
      </c>
      <c r="E219" s="231" t="s">
        <v>1</v>
      </c>
      <c r="F219" s="232" t="s">
        <v>233</v>
      </c>
      <c r="G219" s="230"/>
      <c r="H219" s="231" t="s">
        <v>1</v>
      </c>
      <c r="I219" s="233"/>
      <c r="J219" s="230"/>
      <c r="K219" s="230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131</v>
      </c>
      <c r="AU219" s="238" t="s">
        <v>83</v>
      </c>
      <c r="AV219" s="13" t="s">
        <v>81</v>
      </c>
      <c r="AW219" s="13" t="s">
        <v>32</v>
      </c>
      <c r="AX219" s="13" t="s">
        <v>76</v>
      </c>
      <c r="AY219" s="238" t="s">
        <v>120</v>
      </c>
    </row>
    <row r="220" spans="1:51" s="14" customFormat="1" ht="12">
      <c r="A220" s="14"/>
      <c r="B220" s="239"/>
      <c r="C220" s="240"/>
      <c r="D220" s="224" t="s">
        <v>131</v>
      </c>
      <c r="E220" s="241" t="s">
        <v>1</v>
      </c>
      <c r="F220" s="242" t="s">
        <v>234</v>
      </c>
      <c r="G220" s="240"/>
      <c r="H220" s="243">
        <v>12.5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9" t="s">
        <v>131</v>
      </c>
      <c r="AU220" s="249" t="s">
        <v>83</v>
      </c>
      <c r="AV220" s="14" t="s">
        <v>83</v>
      </c>
      <c r="AW220" s="14" t="s">
        <v>32</v>
      </c>
      <c r="AX220" s="14" t="s">
        <v>81</v>
      </c>
      <c r="AY220" s="249" t="s">
        <v>120</v>
      </c>
    </row>
    <row r="221" spans="1:65" s="2" customFormat="1" ht="16.5" customHeight="1">
      <c r="A221" s="38"/>
      <c r="B221" s="39"/>
      <c r="C221" s="211" t="s">
        <v>8</v>
      </c>
      <c r="D221" s="211" t="s">
        <v>122</v>
      </c>
      <c r="E221" s="212" t="s">
        <v>235</v>
      </c>
      <c r="F221" s="213" t="s">
        <v>236</v>
      </c>
      <c r="G221" s="214" t="s">
        <v>230</v>
      </c>
      <c r="H221" s="215">
        <v>1534</v>
      </c>
      <c r="I221" s="216"/>
      <c r="J221" s="217">
        <f>ROUND(I221*H221,2)</f>
        <v>0</v>
      </c>
      <c r="K221" s="213" t="s">
        <v>126</v>
      </c>
      <c r="L221" s="44"/>
      <c r="M221" s="218" t="s">
        <v>1</v>
      </c>
      <c r="N221" s="219" t="s">
        <v>41</v>
      </c>
      <c r="O221" s="91"/>
      <c r="P221" s="220">
        <f>O221*H221</f>
        <v>0</v>
      </c>
      <c r="Q221" s="220">
        <v>0</v>
      </c>
      <c r="R221" s="220">
        <f>Q221*H221</f>
        <v>0</v>
      </c>
      <c r="S221" s="220">
        <v>0.205</v>
      </c>
      <c r="T221" s="221">
        <f>S221*H221</f>
        <v>314.46999999999997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2" t="s">
        <v>127</v>
      </c>
      <c r="AT221" s="222" t="s">
        <v>122</v>
      </c>
      <c r="AU221" s="222" t="s">
        <v>83</v>
      </c>
      <c r="AY221" s="17" t="s">
        <v>120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7" t="s">
        <v>81</v>
      </c>
      <c r="BK221" s="223">
        <f>ROUND(I221*H221,2)</f>
        <v>0</v>
      </c>
      <c r="BL221" s="17" t="s">
        <v>127</v>
      </c>
      <c r="BM221" s="222" t="s">
        <v>237</v>
      </c>
    </row>
    <row r="222" spans="1:47" s="2" customFormat="1" ht="12">
      <c r="A222" s="38"/>
      <c r="B222" s="39"/>
      <c r="C222" s="40"/>
      <c r="D222" s="224" t="s">
        <v>129</v>
      </c>
      <c r="E222" s="40"/>
      <c r="F222" s="225" t="s">
        <v>238</v>
      </c>
      <c r="G222" s="40"/>
      <c r="H222" s="40"/>
      <c r="I222" s="226"/>
      <c r="J222" s="40"/>
      <c r="K222" s="40"/>
      <c r="L222" s="44"/>
      <c r="M222" s="227"/>
      <c r="N222" s="228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129</v>
      </c>
      <c r="AU222" s="17" t="s">
        <v>83</v>
      </c>
    </row>
    <row r="223" spans="1:51" s="13" customFormat="1" ht="12">
      <c r="A223" s="13"/>
      <c r="B223" s="229"/>
      <c r="C223" s="230"/>
      <c r="D223" s="224" t="s">
        <v>131</v>
      </c>
      <c r="E223" s="231" t="s">
        <v>1</v>
      </c>
      <c r="F223" s="232" t="s">
        <v>239</v>
      </c>
      <c r="G223" s="230"/>
      <c r="H223" s="231" t="s">
        <v>1</v>
      </c>
      <c r="I223" s="233"/>
      <c r="J223" s="230"/>
      <c r="K223" s="230"/>
      <c r="L223" s="234"/>
      <c r="M223" s="235"/>
      <c r="N223" s="236"/>
      <c r="O223" s="236"/>
      <c r="P223" s="236"/>
      <c r="Q223" s="236"/>
      <c r="R223" s="236"/>
      <c r="S223" s="236"/>
      <c r="T223" s="23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8" t="s">
        <v>131</v>
      </c>
      <c r="AU223" s="238" t="s">
        <v>83</v>
      </c>
      <c r="AV223" s="13" t="s">
        <v>81</v>
      </c>
      <c r="AW223" s="13" t="s">
        <v>32</v>
      </c>
      <c r="AX223" s="13" t="s">
        <v>76</v>
      </c>
      <c r="AY223" s="238" t="s">
        <v>120</v>
      </c>
    </row>
    <row r="224" spans="1:51" s="14" customFormat="1" ht="12">
      <c r="A224" s="14"/>
      <c r="B224" s="239"/>
      <c r="C224" s="240"/>
      <c r="D224" s="224" t="s">
        <v>131</v>
      </c>
      <c r="E224" s="241" t="s">
        <v>1</v>
      </c>
      <c r="F224" s="242" t="s">
        <v>240</v>
      </c>
      <c r="G224" s="240"/>
      <c r="H224" s="243">
        <v>697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9" t="s">
        <v>131</v>
      </c>
      <c r="AU224" s="249" t="s">
        <v>83</v>
      </c>
      <c r="AV224" s="14" t="s">
        <v>83</v>
      </c>
      <c r="AW224" s="14" t="s">
        <v>32</v>
      </c>
      <c r="AX224" s="14" t="s">
        <v>76</v>
      </c>
      <c r="AY224" s="249" t="s">
        <v>120</v>
      </c>
    </row>
    <row r="225" spans="1:51" s="13" customFormat="1" ht="12">
      <c r="A225" s="13"/>
      <c r="B225" s="229"/>
      <c r="C225" s="230"/>
      <c r="D225" s="224" t="s">
        <v>131</v>
      </c>
      <c r="E225" s="231" t="s">
        <v>1</v>
      </c>
      <c r="F225" s="232" t="s">
        <v>157</v>
      </c>
      <c r="G225" s="230"/>
      <c r="H225" s="231" t="s">
        <v>1</v>
      </c>
      <c r="I225" s="233"/>
      <c r="J225" s="230"/>
      <c r="K225" s="230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131</v>
      </c>
      <c r="AU225" s="238" t="s">
        <v>83</v>
      </c>
      <c r="AV225" s="13" t="s">
        <v>81</v>
      </c>
      <c r="AW225" s="13" t="s">
        <v>32</v>
      </c>
      <c r="AX225" s="13" t="s">
        <v>76</v>
      </c>
      <c r="AY225" s="238" t="s">
        <v>120</v>
      </c>
    </row>
    <row r="226" spans="1:51" s="14" customFormat="1" ht="12">
      <c r="A226" s="14"/>
      <c r="B226" s="239"/>
      <c r="C226" s="240"/>
      <c r="D226" s="224" t="s">
        <v>131</v>
      </c>
      <c r="E226" s="241" t="s">
        <v>1</v>
      </c>
      <c r="F226" s="242" t="s">
        <v>241</v>
      </c>
      <c r="G226" s="240"/>
      <c r="H226" s="243">
        <v>140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9" t="s">
        <v>131</v>
      </c>
      <c r="AU226" s="249" t="s">
        <v>83</v>
      </c>
      <c r="AV226" s="14" t="s">
        <v>83</v>
      </c>
      <c r="AW226" s="14" t="s">
        <v>32</v>
      </c>
      <c r="AX226" s="14" t="s">
        <v>76</v>
      </c>
      <c r="AY226" s="249" t="s">
        <v>120</v>
      </c>
    </row>
    <row r="227" spans="1:51" s="13" customFormat="1" ht="12">
      <c r="A227" s="13"/>
      <c r="B227" s="229"/>
      <c r="C227" s="230"/>
      <c r="D227" s="224" t="s">
        <v>131</v>
      </c>
      <c r="E227" s="231" t="s">
        <v>1</v>
      </c>
      <c r="F227" s="232" t="s">
        <v>242</v>
      </c>
      <c r="G227" s="230"/>
      <c r="H227" s="231" t="s">
        <v>1</v>
      </c>
      <c r="I227" s="233"/>
      <c r="J227" s="230"/>
      <c r="K227" s="230"/>
      <c r="L227" s="234"/>
      <c r="M227" s="235"/>
      <c r="N227" s="236"/>
      <c r="O227" s="236"/>
      <c r="P227" s="236"/>
      <c r="Q227" s="236"/>
      <c r="R227" s="236"/>
      <c r="S227" s="236"/>
      <c r="T227" s="23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8" t="s">
        <v>131</v>
      </c>
      <c r="AU227" s="238" t="s">
        <v>83</v>
      </c>
      <c r="AV227" s="13" t="s">
        <v>81</v>
      </c>
      <c r="AW227" s="13" t="s">
        <v>32</v>
      </c>
      <c r="AX227" s="13" t="s">
        <v>76</v>
      </c>
      <c r="AY227" s="238" t="s">
        <v>120</v>
      </c>
    </row>
    <row r="228" spans="1:51" s="14" customFormat="1" ht="12">
      <c r="A228" s="14"/>
      <c r="B228" s="239"/>
      <c r="C228" s="240"/>
      <c r="D228" s="224" t="s">
        <v>131</v>
      </c>
      <c r="E228" s="241" t="s">
        <v>1</v>
      </c>
      <c r="F228" s="242" t="s">
        <v>243</v>
      </c>
      <c r="G228" s="240"/>
      <c r="H228" s="243">
        <v>697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9" t="s">
        <v>131</v>
      </c>
      <c r="AU228" s="249" t="s">
        <v>83</v>
      </c>
      <c r="AV228" s="14" t="s">
        <v>83</v>
      </c>
      <c r="AW228" s="14" t="s">
        <v>32</v>
      </c>
      <c r="AX228" s="14" t="s">
        <v>76</v>
      </c>
      <c r="AY228" s="249" t="s">
        <v>120</v>
      </c>
    </row>
    <row r="229" spans="1:51" s="15" customFormat="1" ht="12">
      <c r="A229" s="15"/>
      <c r="B229" s="250"/>
      <c r="C229" s="251"/>
      <c r="D229" s="224" t="s">
        <v>131</v>
      </c>
      <c r="E229" s="252" t="s">
        <v>1</v>
      </c>
      <c r="F229" s="253" t="s">
        <v>142</v>
      </c>
      <c r="G229" s="251"/>
      <c r="H229" s="254">
        <v>1534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0" t="s">
        <v>131</v>
      </c>
      <c r="AU229" s="260" t="s">
        <v>83</v>
      </c>
      <c r="AV229" s="15" t="s">
        <v>127</v>
      </c>
      <c r="AW229" s="15" t="s">
        <v>32</v>
      </c>
      <c r="AX229" s="15" t="s">
        <v>81</v>
      </c>
      <c r="AY229" s="260" t="s">
        <v>120</v>
      </c>
    </row>
    <row r="230" spans="1:65" s="2" customFormat="1" ht="16.5" customHeight="1">
      <c r="A230" s="38"/>
      <c r="B230" s="39"/>
      <c r="C230" s="211" t="s">
        <v>244</v>
      </c>
      <c r="D230" s="211" t="s">
        <v>122</v>
      </c>
      <c r="E230" s="212" t="s">
        <v>245</v>
      </c>
      <c r="F230" s="213" t="s">
        <v>246</v>
      </c>
      <c r="G230" s="214" t="s">
        <v>230</v>
      </c>
      <c r="H230" s="215">
        <v>70</v>
      </c>
      <c r="I230" s="216"/>
      <c r="J230" s="217">
        <f>ROUND(I230*H230,2)</f>
        <v>0</v>
      </c>
      <c r="K230" s="213" t="s">
        <v>126</v>
      </c>
      <c r="L230" s="44"/>
      <c r="M230" s="218" t="s">
        <v>1</v>
      </c>
      <c r="N230" s="219" t="s">
        <v>41</v>
      </c>
      <c r="O230" s="91"/>
      <c r="P230" s="220">
        <f>O230*H230</f>
        <v>0</v>
      </c>
      <c r="Q230" s="220">
        <v>0</v>
      </c>
      <c r="R230" s="220">
        <f>Q230*H230</f>
        <v>0</v>
      </c>
      <c r="S230" s="220">
        <v>0.115</v>
      </c>
      <c r="T230" s="221">
        <f>S230*H230</f>
        <v>8.05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2" t="s">
        <v>127</v>
      </c>
      <c r="AT230" s="222" t="s">
        <v>122</v>
      </c>
      <c r="AU230" s="222" t="s">
        <v>83</v>
      </c>
      <c r="AY230" s="17" t="s">
        <v>120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7" t="s">
        <v>81</v>
      </c>
      <c r="BK230" s="223">
        <f>ROUND(I230*H230,2)</f>
        <v>0</v>
      </c>
      <c r="BL230" s="17" t="s">
        <v>127</v>
      </c>
      <c r="BM230" s="222" t="s">
        <v>247</v>
      </c>
    </row>
    <row r="231" spans="1:47" s="2" customFormat="1" ht="12">
      <c r="A231" s="38"/>
      <c r="B231" s="39"/>
      <c r="C231" s="40"/>
      <c r="D231" s="224" t="s">
        <v>129</v>
      </c>
      <c r="E231" s="40"/>
      <c r="F231" s="225" t="s">
        <v>248</v>
      </c>
      <c r="G231" s="40"/>
      <c r="H231" s="40"/>
      <c r="I231" s="226"/>
      <c r="J231" s="40"/>
      <c r="K231" s="40"/>
      <c r="L231" s="44"/>
      <c r="M231" s="227"/>
      <c r="N231" s="228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129</v>
      </c>
      <c r="AU231" s="17" t="s">
        <v>83</v>
      </c>
    </row>
    <row r="232" spans="1:51" s="13" customFormat="1" ht="12">
      <c r="A232" s="13"/>
      <c r="B232" s="229"/>
      <c r="C232" s="230"/>
      <c r="D232" s="224" t="s">
        <v>131</v>
      </c>
      <c r="E232" s="231" t="s">
        <v>1</v>
      </c>
      <c r="F232" s="232" t="s">
        <v>249</v>
      </c>
      <c r="G232" s="230"/>
      <c r="H232" s="231" t="s">
        <v>1</v>
      </c>
      <c r="I232" s="233"/>
      <c r="J232" s="230"/>
      <c r="K232" s="230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131</v>
      </c>
      <c r="AU232" s="238" t="s">
        <v>83</v>
      </c>
      <c r="AV232" s="13" t="s">
        <v>81</v>
      </c>
      <c r="AW232" s="13" t="s">
        <v>32</v>
      </c>
      <c r="AX232" s="13" t="s">
        <v>76</v>
      </c>
      <c r="AY232" s="238" t="s">
        <v>120</v>
      </c>
    </row>
    <row r="233" spans="1:51" s="14" customFormat="1" ht="12">
      <c r="A233" s="14"/>
      <c r="B233" s="239"/>
      <c r="C233" s="240"/>
      <c r="D233" s="224" t="s">
        <v>131</v>
      </c>
      <c r="E233" s="241" t="s">
        <v>1</v>
      </c>
      <c r="F233" s="242" t="s">
        <v>250</v>
      </c>
      <c r="G233" s="240"/>
      <c r="H233" s="243">
        <v>70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9" t="s">
        <v>131</v>
      </c>
      <c r="AU233" s="249" t="s">
        <v>83</v>
      </c>
      <c r="AV233" s="14" t="s">
        <v>83</v>
      </c>
      <c r="AW233" s="14" t="s">
        <v>32</v>
      </c>
      <c r="AX233" s="14" t="s">
        <v>81</v>
      </c>
      <c r="AY233" s="249" t="s">
        <v>120</v>
      </c>
    </row>
    <row r="234" spans="1:65" s="2" customFormat="1" ht="16.5" customHeight="1">
      <c r="A234" s="38"/>
      <c r="B234" s="39"/>
      <c r="C234" s="211" t="s">
        <v>251</v>
      </c>
      <c r="D234" s="211" t="s">
        <v>122</v>
      </c>
      <c r="E234" s="212" t="s">
        <v>252</v>
      </c>
      <c r="F234" s="213" t="s">
        <v>253</v>
      </c>
      <c r="G234" s="214" t="s">
        <v>230</v>
      </c>
      <c r="H234" s="215">
        <v>24</v>
      </c>
      <c r="I234" s="216"/>
      <c r="J234" s="217">
        <f>ROUND(I234*H234,2)</f>
        <v>0</v>
      </c>
      <c r="K234" s="213" t="s">
        <v>126</v>
      </c>
      <c r="L234" s="44"/>
      <c r="M234" s="218" t="s">
        <v>1</v>
      </c>
      <c r="N234" s="219" t="s">
        <v>41</v>
      </c>
      <c r="O234" s="91"/>
      <c r="P234" s="220">
        <f>O234*H234</f>
        <v>0</v>
      </c>
      <c r="Q234" s="220">
        <v>0.0369</v>
      </c>
      <c r="R234" s="220">
        <f>Q234*H234</f>
        <v>0.8856</v>
      </c>
      <c r="S234" s="220">
        <v>0</v>
      </c>
      <c r="T234" s="22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2" t="s">
        <v>127</v>
      </c>
      <c r="AT234" s="222" t="s">
        <v>122</v>
      </c>
      <c r="AU234" s="222" t="s">
        <v>83</v>
      </c>
      <c r="AY234" s="17" t="s">
        <v>120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7" t="s">
        <v>81</v>
      </c>
      <c r="BK234" s="223">
        <f>ROUND(I234*H234,2)</f>
        <v>0</v>
      </c>
      <c r="BL234" s="17" t="s">
        <v>127</v>
      </c>
      <c r="BM234" s="222" t="s">
        <v>254</v>
      </c>
    </row>
    <row r="235" spans="1:47" s="2" customFormat="1" ht="12">
      <c r="A235" s="38"/>
      <c r="B235" s="39"/>
      <c r="C235" s="40"/>
      <c r="D235" s="224" t="s">
        <v>129</v>
      </c>
      <c r="E235" s="40"/>
      <c r="F235" s="225" t="s">
        <v>255</v>
      </c>
      <c r="G235" s="40"/>
      <c r="H235" s="40"/>
      <c r="I235" s="226"/>
      <c r="J235" s="40"/>
      <c r="K235" s="40"/>
      <c r="L235" s="44"/>
      <c r="M235" s="227"/>
      <c r="N235" s="228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129</v>
      </c>
      <c r="AU235" s="17" t="s">
        <v>83</v>
      </c>
    </row>
    <row r="236" spans="1:51" s="13" customFormat="1" ht="12">
      <c r="A236" s="13"/>
      <c r="B236" s="229"/>
      <c r="C236" s="230"/>
      <c r="D236" s="224" t="s">
        <v>131</v>
      </c>
      <c r="E236" s="231" t="s">
        <v>1</v>
      </c>
      <c r="F236" s="232" t="s">
        <v>256</v>
      </c>
      <c r="G236" s="230"/>
      <c r="H236" s="231" t="s">
        <v>1</v>
      </c>
      <c r="I236" s="233"/>
      <c r="J236" s="230"/>
      <c r="K236" s="230"/>
      <c r="L236" s="234"/>
      <c r="M236" s="235"/>
      <c r="N236" s="236"/>
      <c r="O236" s="236"/>
      <c r="P236" s="236"/>
      <c r="Q236" s="236"/>
      <c r="R236" s="236"/>
      <c r="S236" s="236"/>
      <c r="T236" s="2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131</v>
      </c>
      <c r="AU236" s="238" t="s">
        <v>83</v>
      </c>
      <c r="AV236" s="13" t="s">
        <v>81</v>
      </c>
      <c r="AW236" s="13" t="s">
        <v>32</v>
      </c>
      <c r="AX236" s="13" t="s">
        <v>76</v>
      </c>
      <c r="AY236" s="238" t="s">
        <v>120</v>
      </c>
    </row>
    <row r="237" spans="1:51" s="13" customFormat="1" ht="12">
      <c r="A237" s="13"/>
      <c r="B237" s="229"/>
      <c r="C237" s="230"/>
      <c r="D237" s="224" t="s">
        <v>131</v>
      </c>
      <c r="E237" s="231" t="s">
        <v>1</v>
      </c>
      <c r="F237" s="232" t="s">
        <v>257</v>
      </c>
      <c r="G237" s="230"/>
      <c r="H237" s="231" t="s">
        <v>1</v>
      </c>
      <c r="I237" s="233"/>
      <c r="J237" s="230"/>
      <c r="K237" s="230"/>
      <c r="L237" s="234"/>
      <c r="M237" s="235"/>
      <c r="N237" s="236"/>
      <c r="O237" s="236"/>
      <c r="P237" s="236"/>
      <c r="Q237" s="236"/>
      <c r="R237" s="236"/>
      <c r="S237" s="236"/>
      <c r="T237" s="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8" t="s">
        <v>131</v>
      </c>
      <c r="AU237" s="238" t="s">
        <v>83</v>
      </c>
      <c r="AV237" s="13" t="s">
        <v>81</v>
      </c>
      <c r="AW237" s="13" t="s">
        <v>32</v>
      </c>
      <c r="AX237" s="13" t="s">
        <v>76</v>
      </c>
      <c r="AY237" s="238" t="s">
        <v>120</v>
      </c>
    </row>
    <row r="238" spans="1:51" s="14" customFormat="1" ht="12">
      <c r="A238" s="14"/>
      <c r="B238" s="239"/>
      <c r="C238" s="240"/>
      <c r="D238" s="224" t="s">
        <v>131</v>
      </c>
      <c r="E238" s="241" t="s">
        <v>1</v>
      </c>
      <c r="F238" s="242" t="s">
        <v>258</v>
      </c>
      <c r="G238" s="240"/>
      <c r="H238" s="243">
        <v>12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9" t="s">
        <v>131</v>
      </c>
      <c r="AU238" s="249" t="s">
        <v>83</v>
      </c>
      <c r="AV238" s="14" t="s">
        <v>83</v>
      </c>
      <c r="AW238" s="14" t="s">
        <v>32</v>
      </c>
      <c r="AX238" s="14" t="s">
        <v>76</v>
      </c>
      <c r="AY238" s="249" t="s">
        <v>120</v>
      </c>
    </row>
    <row r="239" spans="1:51" s="13" customFormat="1" ht="12">
      <c r="A239" s="13"/>
      <c r="B239" s="229"/>
      <c r="C239" s="230"/>
      <c r="D239" s="224" t="s">
        <v>131</v>
      </c>
      <c r="E239" s="231" t="s">
        <v>1</v>
      </c>
      <c r="F239" s="232" t="s">
        <v>259</v>
      </c>
      <c r="G239" s="230"/>
      <c r="H239" s="231" t="s">
        <v>1</v>
      </c>
      <c r="I239" s="233"/>
      <c r="J239" s="230"/>
      <c r="K239" s="230"/>
      <c r="L239" s="234"/>
      <c r="M239" s="235"/>
      <c r="N239" s="236"/>
      <c r="O239" s="236"/>
      <c r="P239" s="236"/>
      <c r="Q239" s="236"/>
      <c r="R239" s="236"/>
      <c r="S239" s="236"/>
      <c r="T239" s="23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8" t="s">
        <v>131</v>
      </c>
      <c r="AU239" s="238" t="s">
        <v>83</v>
      </c>
      <c r="AV239" s="13" t="s">
        <v>81</v>
      </c>
      <c r="AW239" s="13" t="s">
        <v>32</v>
      </c>
      <c r="AX239" s="13" t="s">
        <v>76</v>
      </c>
      <c r="AY239" s="238" t="s">
        <v>120</v>
      </c>
    </row>
    <row r="240" spans="1:51" s="14" customFormat="1" ht="12">
      <c r="A240" s="14"/>
      <c r="B240" s="239"/>
      <c r="C240" s="240"/>
      <c r="D240" s="224" t="s">
        <v>131</v>
      </c>
      <c r="E240" s="241" t="s">
        <v>1</v>
      </c>
      <c r="F240" s="242" t="s">
        <v>258</v>
      </c>
      <c r="G240" s="240"/>
      <c r="H240" s="243">
        <v>12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9" t="s">
        <v>131</v>
      </c>
      <c r="AU240" s="249" t="s">
        <v>83</v>
      </c>
      <c r="AV240" s="14" t="s">
        <v>83</v>
      </c>
      <c r="AW240" s="14" t="s">
        <v>32</v>
      </c>
      <c r="AX240" s="14" t="s">
        <v>76</v>
      </c>
      <c r="AY240" s="249" t="s">
        <v>120</v>
      </c>
    </row>
    <row r="241" spans="1:51" s="15" customFormat="1" ht="12">
      <c r="A241" s="15"/>
      <c r="B241" s="250"/>
      <c r="C241" s="251"/>
      <c r="D241" s="224" t="s">
        <v>131</v>
      </c>
      <c r="E241" s="252" t="s">
        <v>1</v>
      </c>
      <c r="F241" s="253" t="s">
        <v>142</v>
      </c>
      <c r="G241" s="251"/>
      <c r="H241" s="254">
        <v>24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0" t="s">
        <v>131</v>
      </c>
      <c r="AU241" s="260" t="s">
        <v>83</v>
      </c>
      <c r="AV241" s="15" t="s">
        <v>127</v>
      </c>
      <c r="AW241" s="15" t="s">
        <v>32</v>
      </c>
      <c r="AX241" s="15" t="s">
        <v>81</v>
      </c>
      <c r="AY241" s="260" t="s">
        <v>120</v>
      </c>
    </row>
    <row r="242" spans="1:65" s="2" customFormat="1" ht="24.15" customHeight="1">
      <c r="A242" s="38"/>
      <c r="B242" s="39"/>
      <c r="C242" s="211" t="s">
        <v>260</v>
      </c>
      <c r="D242" s="211" t="s">
        <v>122</v>
      </c>
      <c r="E242" s="212" t="s">
        <v>261</v>
      </c>
      <c r="F242" s="213" t="s">
        <v>262</v>
      </c>
      <c r="G242" s="214" t="s">
        <v>230</v>
      </c>
      <c r="H242" s="215">
        <v>20</v>
      </c>
      <c r="I242" s="216"/>
      <c r="J242" s="217">
        <f>ROUND(I242*H242,2)</f>
        <v>0</v>
      </c>
      <c r="K242" s="213" t="s">
        <v>126</v>
      </c>
      <c r="L242" s="44"/>
      <c r="M242" s="218" t="s">
        <v>1</v>
      </c>
      <c r="N242" s="219" t="s">
        <v>41</v>
      </c>
      <c r="O242" s="91"/>
      <c r="P242" s="220">
        <f>O242*H242</f>
        <v>0</v>
      </c>
      <c r="Q242" s="220">
        <v>0.01269</v>
      </c>
      <c r="R242" s="220">
        <f>Q242*H242</f>
        <v>0.2538</v>
      </c>
      <c r="S242" s="220">
        <v>0</v>
      </c>
      <c r="T242" s="22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2" t="s">
        <v>127</v>
      </c>
      <c r="AT242" s="222" t="s">
        <v>122</v>
      </c>
      <c r="AU242" s="222" t="s">
        <v>83</v>
      </c>
      <c r="AY242" s="17" t="s">
        <v>120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7" t="s">
        <v>81</v>
      </c>
      <c r="BK242" s="223">
        <f>ROUND(I242*H242,2)</f>
        <v>0</v>
      </c>
      <c r="BL242" s="17" t="s">
        <v>127</v>
      </c>
      <c r="BM242" s="222" t="s">
        <v>263</v>
      </c>
    </row>
    <row r="243" spans="1:47" s="2" customFormat="1" ht="12">
      <c r="A243" s="38"/>
      <c r="B243" s="39"/>
      <c r="C243" s="40"/>
      <c r="D243" s="224" t="s">
        <v>129</v>
      </c>
      <c r="E243" s="40"/>
      <c r="F243" s="225" t="s">
        <v>264</v>
      </c>
      <c r="G243" s="40"/>
      <c r="H243" s="40"/>
      <c r="I243" s="226"/>
      <c r="J243" s="40"/>
      <c r="K243" s="40"/>
      <c r="L243" s="44"/>
      <c r="M243" s="227"/>
      <c r="N243" s="228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129</v>
      </c>
      <c r="AU243" s="17" t="s">
        <v>83</v>
      </c>
    </row>
    <row r="244" spans="1:51" s="13" customFormat="1" ht="12">
      <c r="A244" s="13"/>
      <c r="B244" s="229"/>
      <c r="C244" s="230"/>
      <c r="D244" s="224" t="s">
        <v>131</v>
      </c>
      <c r="E244" s="231" t="s">
        <v>1</v>
      </c>
      <c r="F244" s="232" t="s">
        <v>265</v>
      </c>
      <c r="G244" s="230"/>
      <c r="H244" s="231" t="s">
        <v>1</v>
      </c>
      <c r="I244" s="233"/>
      <c r="J244" s="230"/>
      <c r="K244" s="230"/>
      <c r="L244" s="234"/>
      <c r="M244" s="235"/>
      <c r="N244" s="236"/>
      <c r="O244" s="236"/>
      <c r="P244" s="236"/>
      <c r="Q244" s="236"/>
      <c r="R244" s="236"/>
      <c r="S244" s="236"/>
      <c r="T244" s="23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8" t="s">
        <v>131</v>
      </c>
      <c r="AU244" s="238" t="s">
        <v>83</v>
      </c>
      <c r="AV244" s="13" t="s">
        <v>81</v>
      </c>
      <c r="AW244" s="13" t="s">
        <v>32</v>
      </c>
      <c r="AX244" s="13" t="s">
        <v>76</v>
      </c>
      <c r="AY244" s="238" t="s">
        <v>120</v>
      </c>
    </row>
    <row r="245" spans="1:51" s="14" customFormat="1" ht="12">
      <c r="A245" s="14"/>
      <c r="B245" s="239"/>
      <c r="C245" s="240"/>
      <c r="D245" s="224" t="s">
        <v>131</v>
      </c>
      <c r="E245" s="241" t="s">
        <v>1</v>
      </c>
      <c r="F245" s="242" t="s">
        <v>266</v>
      </c>
      <c r="G245" s="240"/>
      <c r="H245" s="243">
        <v>20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9" t="s">
        <v>131</v>
      </c>
      <c r="AU245" s="249" t="s">
        <v>83</v>
      </c>
      <c r="AV245" s="14" t="s">
        <v>83</v>
      </c>
      <c r="AW245" s="14" t="s">
        <v>32</v>
      </c>
      <c r="AX245" s="14" t="s">
        <v>81</v>
      </c>
      <c r="AY245" s="249" t="s">
        <v>120</v>
      </c>
    </row>
    <row r="246" spans="1:65" s="2" customFormat="1" ht="24.15" customHeight="1">
      <c r="A246" s="38"/>
      <c r="B246" s="39"/>
      <c r="C246" s="211" t="s">
        <v>267</v>
      </c>
      <c r="D246" s="211" t="s">
        <v>122</v>
      </c>
      <c r="E246" s="212" t="s">
        <v>268</v>
      </c>
      <c r="F246" s="213" t="s">
        <v>269</v>
      </c>
      <c r="G246" s="214" t="s">
        <v>230</v>
      </c>
      <c r="H246" s="215">
        <v>365</v>
      </c>
      <c r="I246" s="216"/>
      <c r="J246" s="217">
        <f>ROUND(I246*H246,2)</f>
        <v>0</v>
      </c>
      <c r="K246" s="213" t="s">
        <v>126</v>
      </c>
      <c r="L246" s="44"/>
      <c r="M246" s="218" t="s">
        <v>1</v>
      </c>
      <c r="N246" s="219" t="s">
        <v>41</v>
      </c>
      <c r="O246" s="91"/>
      <c r="P246" s="220">
        <f>O246*H246</f>
        <v>0</v>
      </c>
      <c r="Q246" s="220">
        <v>0.0369</v>
      </c>
      <c r="R246" s="220">
        <f>Q246*H246</f>
        <v>13.4685</v>
      </c>
      <c r="S246" s="220">
        <v>0</v>
      </c>
      <c r="T246" s="22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2" t="s">
        <v>127</v>
      </c>
      <c r="AT246" s="222" t="s">
        <v>122</v>
      </c>
      <c r="AU246" s="222" t="s">
        <v>83</v>
      </c>
      <c r="AY246" s="17" t="s">
        <v>120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7" t="s">
        <v>81</v>
      </c>
      <c r="BK246" s="223">
        <f>ROUND(I246*H246,2)</f>
        <v>0</v>
      </c>
      <c r="BL246" s="17" t="s">
        <v>127</v>
      </c>
      <c r="BM246" s="222" t="s">
        <v>270</v>
      </c>
    </row>
    <row r="247" spans="1:47" s="2" customFormat="1" ht="12">
      <c r="A247" s="38"/>
      <c r="B247" s="39"/>
      <c r="C247" s="40"/>
      <c r="D247" s="224" t="s">
        <v>129</v>
      </c>
      <c r="E247" s="40"/>
      <c r="F247" s="225" t="s">
        <v>271</v>
      </c>
      <c r="G247" s="40"/>
      <c r="H247" s="40"/>
      <c r="I247" s="226"/>
      <c r="J247" s="40"/>
      <c r="K247" s="40"/>
      <c r="L247" s="44"/>
      <c r="M247" s="227"/>
      <c r="N247" s="228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129</v>
      </c>
      <c r="AU247" s="17" t="s">
        <v>83</v>
      </c>
    </row>
    <row r="248" spans="1:51" s="13" customFormat="1" ht="12">
      <c r="A248" s="13"/>
      <c r="B248" s="229"/>
      <c r="C248" s="230"/>
      <c r="D248" s="224" t="s">
        <v>131</v>
      </c>
      <c r="E248" s="231" t="s">
        <v>1</v>
      </c>
      <c r="F248" s="232" t="s">
        <v>272</v>
      </c>
      <c r="G248" s="230"/>
      <c r="H248" s="231" t="s">
        <v>1</v>
      </c>
      <c r="I248" s="233"/>
      <c r="J248" s="230"/>
      <c r="K248" s="230"/>
      <c r="L248" s="234"/>
      <c r="M248" s="235"/>
      <c r="N248" s="236"/>
      <c r="O248" s="236"/>
      <c r="P248" s="236"/>
      <c r="Q248" s="236"/>
      <c r="R248" s="236"/>
      <c r="S248" s="236"/>
      <c r="T248" s="23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8" t="s">
        <v>131</v>
      </c>
      <c r="AU248" s="238" t="s">
        <v>83</v>
      </c>
      <c r="AV248" s="13" t="s">
        <v>81</v>
      </c>
      <c r="AW248" s="13" t="s">
        <v>32</v>
      </c>
      <c r="AX248" s="13" t="s">
        <v>76</v>
      </c>
      <c r="AY248" s="238" t="s">
        <v>120</v>
      </c>
    </row>
    <row r="249" spans="1:51" s="14" customFormat="1" ht="12">
      <c r="A249" s="14"/>
      <c r="B249" s="239"/>
      <c r="C249" s="240"/>
      <c r="D249" s="224" t="s">
        <v>131</v>
      </c>
      <c r="E249" s="241" t="s">
        <v>1</v>
      </c>
      <c r="F249" s="242" t="s">
        <v>273</v>
      </c>
      <c r="G249" s="240"/>
      <c r="H249" s="243">
        <v>204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9" t="s">
        <v>131</v>
      </c>
      <c r="AU249" s="249" t="s">
        <v>83</v>
      </c>
      <c r="AV249" s="14" t="s">
        <v>83</v>
      </c>
      <c r="AW249" s="14" t="s">
        <v>32</v>
      </c>
      <c r="AX249" s="14" t="s">
        <v>76</v>
      </c>
      <c r="AY249" s="249" t="s">
        <v>120</v>
      </c>
    </row>
    <row r="250" spans="1:51" s="13" customFormat="1" ht="12">
      <c r="A250" s="13"/>
      <c r="B250" s="229"/>
      <c r="C250" s="230"/>
      <c r="D250" s="224" t="s">
        <v>131</v>
      </c>
      <c r="E250" s="231" t="s">
        <v>1</v>
      </c>
      <c r="F250" s="232" t="s">
        <v>274</v>
      </c>
      <c r="G250" s="230"/>
      <c r="H250" s="231" t="s">
        <v>1</v>
      </c>
      <c r="I250" s="233"/>
      <c r="J250" s="230"/>
      <c r="K250" s="230"/>
      <c r="L250" s="234"/>
      <c r="M250" s="235"/>
      <c r="N250" s="236"/>
      <c r="O250" s="236"/>
      <c r="P250" s="236"/>
      <c r="Q250" s="236"/>
      <c r="R250" s="236"/>
      <c r="S250" s="236"/>
      <c r="T250" s="2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131</v>
      </c>
      <c r="AU250" s="238" t="s">
        <v>83</v>
      </c>
      <c r="AV250" s="13" t="s">
        <v>81</v>
      </c>
      <c r="AW250" s="13" t="s">
        <v>32</v>
      </c>
      <c r="AX250" s="13" t="s">
        <v>76</v>
      </c>
      <c r="AY250" s="238" t="s">
        <v>120</v>
      </c>
    </row>
    <row r="251" spans="1:51" s="14" customFormat="1" ht="12">
      <c r="A251" s="14"/>
      <c r="B251" s="239"/>
      <c r="C251" s="240"/>
      <c r="D251" s="224" t="s">
        <v>131</v>
      </c>
      <c r="E251" s="241" t="s">
        <v>1</v>
      </c>
      <c r="F251" s="242" t="s">
        <v>275</v>
      </c>
      <c r="G251" s="240"/>
      <c r="H251" s="243">
        <v>52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9" t="s">
        <v>131</v>
      </c>
      <c r="AU251" s="249" t="s">
        <v>83</v>
      </c>
      <c r="AV251" s="14" t="s">
        <v>83</v>
      </c>
      <c r="AW251" s="14" t="s">
        <v>32</v>
      </c>
      <c r="AX251" s="14" t="s">
        <v>76</v>
      </c>
      <c r="AY251" s="249" t="s">
        <v>120</v>
      </c>
    </row>
    <row r="252" spans="1:51" s="13" customFormat="1" ht="12">
      <c r="A252" s="13"/>
      <c r="B252" s="229"/>
      <c r="C252" s="230"/>
      <c r="D252" s="224" t="s">
        <v>131</v>
      </c>
      <c r="E252" s="231" t="s">
        <v>1</v>
      </c>
      <c r="F252" s="232" t="s">
        <v>276</v>
      </c>
      <c r="G252" s="230"/>
      <c r="H252" s="231" t="s">
        <v>1</v>
      </c>
      <c r="I252" s="233"/>
      <c r="J252" s="230"/>
      <c r="K252" s="230"/>
      <c r="L252" s="234"/>
      <c r="M252" s="235"/>
      <c r="N252" s="236"/>
      <c r="O252" s="236"/>
      <c r="P252" s="236"/>
      <c r="Q252" s="236"/>
      <c r="R252" s="236"/>
      <c r="S252" s="236"/>
      <c r="T252" s="23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8" t="s">
        <v>131</v>
      </c>
      <c r="AU252" s="238" t="s">
        <v>83</v>
      </c>
      <c r="AV252" s="13" t="s">
        <v>81</v>
      </c>
      <c r="AW252" s="13" t="s">
        <v>32</v>
      </c>
      <c r="AX252" s="13" t="s">
        <v>76</v>
      </c>
      <c r="AY252" s="238" t="s">
        <v>120</v>
      </c>
    </row>
    <row r="253" spans="1:51" s="14" customFormat="1" ht="12">
      <c r="A253" s="14"/>
      <c r="B253" s="239"/>
      <c r="C253" s="240"/>
      <c r="D253" s="224" t="s">
        <v>131</v>
      </c>
      <c r="E253" s="241" t="s">
        <v>1</v>
      </c>
      <c r="F253" s="242" t="s">
        <v>277</v>
      </c>
      <c r="G253" s="240"/>
      <c r="H253" s="243">
        <v>109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9" t="s">
        <v>131</v>
      </c>
      <c r="AU253" s="249" t="s">
        <v>83</v>
      </c>
      <c r="AV253" s="14" t="s">
        <v>83</v>
      </c>
      <c r="AW253" s="14" t="s">
        <v>32</v>
      </c>
      <c r="AX253" s="14" t="s">
        <v>76</v>
      </c>
      <c r="AY253" s="249" t="s">
        <v>120</v>
      </c>
    </row>
    <row r="254" spans="1:51" s="15" customFormat="1" ht="12">
      <c r="A254" s="15"/>
      <c r="B254" s="250"/>
      <c r="C254" s="251"/>
      <c r="D254" s="224" t="s">
        <v>131</v>
      </c>
      <c r="E254" s="252" t="s">
        <v>1</v>
      </c>
      <c r="F254" s="253" t="s">
        <v>142</v>
      </c>
      <c r="G254" s="251"/>
      <c r="H254" s="254">
        <v>365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0" t="s">
        <v>131</v>
      </c>
      <c r="AU254" s="260" t="s">
        <v>83</v>
      </c>
      <c r="AV254" s="15" t="s">
        <v>127</v>
      </c>
      <c r="AW254" s="15" t="s">
        <v>32</v>
      </c>
      <c r="AX254" s="15" t="s">
        <v>81</v>
      </c>
      <c r="AY254" s="260" t="s">
        <v>120</v>
      </c>
    </row>
    <row r="255" spans="1:65" s="2" customFormat="1" ht="33" customHeight="1">
      <c r="A255" s="38"/>
      <c r="B255" s="39"/>
      <c r="C255" s="211" t="s">
        <v>266</v>
      </c>
      <c r="D255" s="211" t="s">
        <v>122</v>
      </c>
      <c r="E255" s="212" t="s">
        <v>278</v>
      </c>
      <c r="F255" s="213" t="s">
        <v>279</v>
      </c>
      <c r="G255" s="214" t="s">
        <v>125</v>
      </c>
      <c r="H255" s="215">
        <v>2</v>
      </c>
      <c r="I255" s="216"/>
      <c r="J255" s="217">
        <f>ROUND(I255*H255,2)</f>
        <v>0</v>
      </c>
      <c r="K255" s="213" t="s">
        <v>126</v>
      </c>
      <c r="L255" s="44"/>
      <c r="M255" s="218" t="s">
        <v>1</v>
      </c>
      <c r="N255" s="219" t="s">
        <v>41</v>
      </c>
      <c r="O255" s="91"/>
      <c r="P255" s="220">
        <f>O255*H255</f>
        <v>0</v>
      </c>
      <c r="Q255" s="220">
        <v>0</v>
      </c>
      <c r="R255" s="220">
        <f>Q255*H255</f>
        <v>0</v>
      </c>
      <c r="S255" s="220">
        <v>0</v>
      </c>
      <c r="T255" s="221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2" t="s">
        <v>127</v>
      </c>
      <c r="AT255" s="222" t="s">
        <v>122</v>
      </c>
      <c r="AU255" s="222" t="s">
        <v>83</v>
      </c>
      <c r="AY255" s="17" t="s">
        <v>120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7" t="s">
        <v>81</v>
      </c>
      <c r="BK255" s="223">
        <f>ROUND(I255*H255,2)</f>
        <v>0</v>
      </c>
      <c r="BL255" s="17" t="s">
        <v>127</v>
      </c>
      <c r="BM255" s="222" t="s">
        <v>280</v>
      </c>
    </row>
    <row r="256" spans="1:47" s="2" customFormat="1" ht="12">
      <c r="A256" s="38"/>
      <c r="B256" s="39"/>
      <c r="C256" s="40"/>
      <c r="D256" s="224" t="s">
        <v>129</v>
      </c>
      <c r="E256" s="40"/>
      <c r="F256" s="225" t="s">
        <v>281</v>
      </c>
      <c r="G256" s="40"/>
      <c r="H256" s="40"/>
      <c r="I256" s="226"/>
      <c r="J256" s="40"/>
      <c r="K256" s="40"/>
      <c r="L256" s="44"/>
      <c r="M256" s="227"/>
      <c r="N256" s="228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129</v>
      </c>
      <c r="AU256" s="17" t="s">
        <v>83</v>
      </c>
    </row>
    <row r="257" spans="1:65" s="2" customFormat="1" ht="24.15" customHeight="1">
      <c r="A257" s="38"/>
      <c r="B257" s="39"/>
      <c r="C257" s="211" t="s">
        <v>7</v>
      </c>
      <c r="D257" s="211" t="s">
        <v>122</v>
      </c>
      <c r="E257" s="212" t="s">
        <v>282</v>
      </c>
      <c r="F257" s="213" t="s">
        <v>283</v>
      </c>
      <c r="G257" s="214" t="s">
        <v>284</v>
      </c>
      <c r="H257" s="215">
        <v>2</v>
      </c>
      <c r="I257" s="216"/>
      <c r="J257" s="217">
        <f>ROUND(I257*H257,2)</f>
        <v>0</v>
      </c>
      <c r="K257" s="213" t="s">
        <v>126</v>
      </c>
      <c r="L257" s="44"/>
      <c r="M257" s="218" t="s">
        <v>1</v>
      </c>
      <c r="N257" s="219" t="s">
        <v>41</v>
      </c>
      <c r="O257" s="91"/>
      <c r="P257" s="220">
        <f>O257*H257</f>
        <v>0</v>
      </c>
      <c r="Q257" s="220">
        <v>0</v>
      </c>
      <c r="R257" s="220">
        <f>Q257*H257</f>
        <v>0</v>
      </c>
      <c r="S257" s="220">
        <v>0</v>
      </c>
      <c r="T257" s="221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2" t="s">
        <v>127</v>
      </c>
      <c r="AT257" s="222" t="s">
        <v>122</v>
      </c>
      <c r="AU257" s="222" t="s">
        <v>83</v>
      </c>
      <c r="AY257" s="17" t="s">
        <v>120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7" t="s">
        <v>81</v>
      </c>
      <c r="BK257" s="223">
        <f>ROUND(I257*H257,2)</f>
        <v>0</v>
      </c>
      <c r="BL257" s="17" t="s">
        <v>127</v>
      </c>
      <c r="BM257" s="222" t="s">
        <v>285</v>
      </c>
    </row>
    <row r="258" spans="1:47" s="2" customFormat="1" ht="12">
      <c r="A258" s="38"/>
      <c r="B258" s="39"/>
      <c r="C258" s="40"/>
      <c r="D258" s="224" t="s">
        <v>129</v>
      </c>
      <c r="E258" s="40"/>
      <c r="F258" s="225" t="s">
        <v>286</v>
      </c>
      <c r="G258" s="40"/>
      <c r="H258" s="40"/>
      <c r="I258" s="226"/>
      <c r="J258" s="40"/>
      <c r="K258" s="40"/>
      <c r="L258" s="44"/>
      <c r="M258" s="227"/>
      <c r="N258" s="228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129</v>
      </c>
      <c r="AU258" s="17" t="s">
        <v>83</v>
      </c>
    </row>
    <row r="259" spans="1:65" s="2" customFormat="1" ht="24.15" customHeight="1">
      <c r="A259" s="38"/>
      <c r="B259" s="39"/>
      <c r="C259" s="211" t="s">
        <v>287</v>
      </c>
      <c r="D259" s="211" t="s">
        <v>122</v>
      </c>
      <c r="E259" s="212" t="s">
        <v>288</v>
      </c>
      <c r="F259" s="213" t="s">
        <v>289</v>
      </c>
      <c r="G259" s="214" t="s">
        <v>125</v>
      </c>
      <c r="H259" s="215">
        <v>564</v>
      </c>
      <c r="I259" s="216"/>
      <c r="J259" s="217">
        <f>ROUND(I259*H259,2)</f>
        <v>0</v>
      </c>
      <c r="K259" s="213" t="s">
        <v>126</v>
      </c>
      <c r="L259" s="44"/>
      <c r="M259" s="218" t="s">
        <v>1</v>
      </c>
      <c r="N259" s="219" t="s">
        <v>41</v>
      </c>
      <c r="O259" s="91"/>
      <c r="P259" s="220">
        <f>O259*H259</f>
        <v>0</v>
      </c>
      <c r="Q259" s="220">
        <v>0</v>
      </c>
      <c r="R259" s="220">
        <f>Q259*H259</f>
        <v>0</v>
      </c>
      <c r="S259" s="220">
        <v>0</v>
      </c>
      <c r="T259" s="22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2" t="s">
        <v>127</v>
      </c>
      <c r="AT259" s="222" t="s">
        <v>122</v>
      </c>
      <c r="AU259" s="222" t="s">
        <v>83</v>
      </c>
      <c r="AY259" s="17" t="s">
        <v>120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7" t="s">
        <v>81</v>
      </c>
      <c r="BK259" s="223">
        <f>ROUND(I259*H259,2)</f>
        <v>0</v>
      </c>
      <c r="BL259" s="17" t="s">
        <v>127</v>
      </c>
      <c r="BM259" s="222" t="s">
        <v>290</v>
      </c>
    </row>
    <row r="260" spans="1:47" s="2" customFormat="1" ht="12">
      <c r="A260" s="38"/>
      <c r="B260" s="39"/>
      <c r="C260" s="40"/>
      <c r="D260" s="224" t="s">
        <v>129</v>
      </c>
      <c r="E260" s="40"/>
      <c r="F260" s="225" t="s">
        <v>291</v>
      </c>
      <c r="G260" s="40"/>
      <c r="H260" s="40"/>
      <c r="I260" s="226"/>
      <c r="J260" s="40"/>
      <c r="K260" s="40"/>
      <c r="L260" s="44"/>
      <c r="M260" s="227"/>
      <c r="N260" s="228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129</v>
      </c>
      <c r="AU260" s="17" t="s">
        <v>83</v>
      </c>
    </row>
    <row r="261" spans="1:51" s="13" customFormat="1" ht="12">
      <c r="A261" s="13"/>
      <c r="B261" s="229"/>
      <c r="C261" s="230"/>
      <c r="D261" s="224" t="s">
        <v>131</v>
      </c>
      <c r="E261" s="231" t="s">
        <v>1</v>
      </c>
      <c r="F261" s="232" t="s">
        <v>292</v>
      </c>
      <c r="G261" s="230"/>
      <c r="H261" s="231" t="s">
        <v>1</v>
      </c>
      <c r="I261" s="233"/>
      <c r="J261" s="230"/>
      <c r="K261" s="230"/>
      <c r="L261" s="234"/>
      <c r="M261" s="235"/>
      <c r="N261" s="236"/>
      <c r="O261" s="236"/>
      <c r="P261" s="236"/>
      <c r="Q261" s="236"/>
      <c r="R261" s="236"/>
      <c r="S261" s="236"/>
      <c r="T261" s="23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8" t="s">
        <v>131</v>
      </c>
      <c r="AU261" s="238" t="s">
        <v>83</v>
      </c>
      <c r="AV261" s="13" t="s">
        <v>81</v>
      </c>
      <c r="AW261" s="13" t="s">
        <v>32</v>
      </c>
      <c r="AX261" s="13" t="s">
        <v>76</v>
      </c>
      <c r="AY261" s="238" t="s">
        <v>120</v>
      </c>
    </row>
    <row r="262" spans="1:51" s="14" customFormat="1" ht="12">
      <c r="A262" s="14"/>
      <c r="B262" s="239"/>
      <c r="C262" s="240"/>
      <c r="D262" s="224" t="s">
        <v>131</v>
      </c>
      <c r="E262" s="241" t="s">
        <v>1</v>
      </c>
      <c r="F262" s="242" t="s">
        <v>293</v>
      </c>
      <c r="G262" s="240"/>
      <c r="H262" s="243">
        <v>141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9" t="s">
        <v>131</v>
      </c>
      <c r="AU262" s="249" t="s">
        <v>83</v>
      </c>
      <c r="AV262" s="14" t="s">
        <v>83</v>
      </c>
      <c r="AW262" s="14" t="s">
        <v>32</v>
      </c>
      <c r="AX262" s="14" t="s">
        <v>76</v>
      </c>
      <c r="AY262" s="249" t="s">
        <v>120</v>
      </c>
    </row>
    <row r="263" spans="1:51" s="13" customFormat="1" ht="12">
      <c r="A263" s="13"/>
      <c r="B263" s="229"/>
      <c r="C263" s="230"/>
      <c r="D263" s="224" t="s">
        <v>131</v>
      </c>
      <c r="E263" s="231" t="s">
        <v>1</v>
      </c>
      <c r="F263" s="232" t="s">
        <v>294</v>
      </c>
      <c r="G263" s="230"/>
      <c r="H263" s="231" t="s">
        <v>1</v>
      </c>
      <c r="I263" s="233"/>
      <c r="J263" s="230"/>
      <c r="K263" s="230"/>
      <c r="L263" s="234"/>
      <c r="M263" s="235"/>
      <c r="N263" s="236"/>
      <c r="O263" s="236"/>
      <c r="P263" s="236"/>
      <c r="Q263" s="236"/>
      <c r="R263" s="236"/>
      <c r="S263" s="236"/>
      <c r="T263" s="23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8" t="s">
        <v>131</v>
      </c>
      <c r="AU263" s="238" t="s">
        <v>83</v>
      </c>
      <c r="AV263" s="13" t="s">
        <v>81</v>
      </c>
      <c r="AW263" s="13" t="s">
        <v>32</v>
      </c>
      <c r="AX263" s="13" t="s">
        <v>76</v>
      </c>
      <c r="AY263" s="238" t="s">
        <v>120</v>
      </c>
    </row>
    <row r="264" spans="1:51" s="14" customFormat="1" ht="12">
      <c r="A264" s="14"/>
      <c r="B264" s="239"/>
      <c r="C264" s="240"/>
      <c r="D264" s="224" t="s">
        <v>131</v>
      </c>
      <c r="E264" s="241" t="s">
        <v>1</v>
      </c>
      <c r="F264" s="242" t="s">
        <v>295</v>
      </c>
      <c r="G264" s="240"/>
      <c r="H264" s="243">
        <v>130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9" t="s">
        <v>131</v>
      </c>
      <c r="AU264" s="249" t="s">
        <v>83</v>
      </c>
      <c r="AV264" s="14" t="s">
        <v>83</v>
      </c>
      <c r="AW264" s="14" t="s">
        <v>32</v>
      </c>
      <c r="AX264" s="14" t="s">
        <v>76</v>
      </c>
      <c r="AY264" s="249" t="s">
        <v>120</v>
      </c>
    </row>
    <row r="265" spans="1:51" s="13" customFormat="1" ht="12">
      <c r="A265" s="13"/>
      <c r="B265" s="229"/>
      <c r="C265" s="230"/>
      <c r="D265" s="224" t="s">
        <v>131</v>
      </c>
      <c r="E265" s="231" t="s">
        <v>1</v>
      </c>
      <c r="F265" s="232" t="s">
        <v>296</v>
      </c>
      <c r="G265" s="230"/>
      <c r="H265" s="231" t="s">
        <v>1</v>
      </c>
      <c r="I265" s="233"/>
      <c r="J265" s="230"/>
      <c r="K265" s="230"/>
      <c r="L265" s="234"/>
      <c r="M265" s="235"/>
      <c r="N265" s="236"/>
      <c r="O265" s="236"/>
      <c r="P265" s="236"/>
      <c r="Q265" s="236"/>
      <c r="R265" s="236"/>
      <c r="S265" s="236"/>
      <c r="T265" s="23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8" t="s">
        <v>131</v>
      </c>
      <c r="AU265" s="238" t="s">
        <v>83</v>
      </c>
      <c r="AV265" s="13" t="s">
        <v>81</v>
      </c>
      <c r="AW265" s="13" t="s">
        <v>32</v>
      </c>
      <c r="AX265" s="13" t="s">
        <v>76</v>
      </c>
      <c r="AY265" s="238" t="s">
        <v>120</v>
      </c>
    </row>
    <row r="266" spans="1:51" s="14" customFormat="1" ht="12">
      <c r="A266" s="14"/>
      <c r="B266" s="239"/>
      <c r="C266" s="240"/>
      <c r="D266" s="224" t="s">
        <v>131</v>
      </c>
      <c r="E266" s="241" t="s">
        <v>1</v>
      </c>
      <c r="F266" s="242" t="s">
        <v>297</v>
      </c>
      <c r="G266" s="240"/>
      <c r="H266" s="243">
        <v>172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9" t="s">
        <v>131</v>
      </c>
      <c r="AU266" s="249" t="s">
        <v>83</v>
      </c>
      <c r="AV266" s="14" t="s">
        <v>83</v>
      </c>
      <c r="AW266" s="14" t="s">
        <v>32</v>
      </c>
      <c r="AX266" s="14" t="s">
        <v>76</v>
      </c>
      <c r="AY266" s="249" t="s">
        <v>120</v>
      </c>
    </row>
    <row r="267" spans="1:51" s="13" customFormat="1" ht="12">
      <c r="A267" s="13"/>
      <c r="B267" s="229"/>
      <c r="C267" s="230"/>
      <c r="D267" s="224" t="s">
        <v>131</v>
      </c>
      <c r="E267" s="231" t="s">
        <v>1</v>
      </c>
      <c r="F267" s="232" t="s">
        <v>298</v>
      </c>
      <c r="G267" s="230"/>
      <c r="H267" s="231" t="s">
        <v>1</v>
      </c>
      <c r="I267" s="233"/>
      <c r="J267" s="230"/>
      <c r="K267" s="230"/>
      <c r="L267" s="234"/>
      <c r="M267" s="235"/>
      <c r="N267" s="236"/>
      <c r="O267" s="236"/>
      <c r="P267" s="236"/>
      <c r="Q267" s="236"/>
      <c r="R267" s="236"/>
      <c r="S267" s="236"/>
      <c r="T267" s="23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8" t="s">
        <v>131</v>
      </c>
      <c r="AU267" s="238" t="s">
        <v>83</v>
      </c>
      <c r="AV267" s="13" t="s">
        <v>81</v>
      </c>
      <c r="AW267" s="13" t="s">
        <v>32</v>
      </c>
      <c r="AX267" s="13" t="s">
        <v>76</v>
      </c>
      <c r="AY267" s="238" t="s">
        <v>120</v>
      </c>
    </row>
    <row r="268" spans="1:51" s="14" customFormat="1" ht="12">
      <c r="A268" s="14"/>
      <c r="B268" s="239"/>
      <c r="C268" s="240"/>
      <c r="D268" s="224" t="s">
        <v>131</v>
      </c>
      <c r="E268" s="241" t="s">
        <v>1</v>
      </c>
      <c r="F268" s="242" t="s">
        <v>299</v>
      </c>
      <c r="G268" s="240"/>
      <c r="H268" s="243">
        <v>27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9" t="s">
        <v>131</v>
      </c>
      <c r="AU268" s="249" t="s">
        <v>83</v>
      </c>
      <c r="AV268" s="14" t="s">
        <v>83</v>
      </c>
      <c r="AW268" s="14" t="s">
        <v>32</v>
      </c>
      <c r="AX268" s="14" t="s">
        <v>76</v>
      </c>
      <c r="AY268" s="249" t="s">
        <v>120</v>
      </c>
    </row>
    <row r="269" spans="1:51" s="13" customFormat="1" ht="12">
      <c r="A269" s="13"/>
      <c r="B269" s="229"/>
      <c r="C269" s="230"/>
      <c r="D269" s="224" t="s">
        <v>131</v>
      </c>
      <c r="E269" s="231" t="s">
        <v>1</v>
      </c>
      <c r="F269" s="232" t="s">
        <v>300</v>
      </c>
      <c r="G269" s="230"/>
      <c r="H269" s="231" t="s">
        <v>1</v>
      </c>
      <c r="I269" s="233"/>
      <c r="J269" s="230"/>
      <c r="K269" s="230"/>
      <c r="L269" s="234"/>
      <c r="M269" s="235"/>
      <c r="N269" s="236"/>
      <c r="O269" s="236"/>
      <c r="P269" s="236"/>
      <c r="Q269" s="236"/>
      <c r="R269" s="236"/>
      <c r="S269" s="236"/>
      <c r="T269" s="23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8" t="s">
        <v>131</v>
      </c>
      <c r="AU269" s="238" t="s">
        <v>83</v>
      </c>
      <c r="AV269" s="13" t="s">
        <v>81</v>
      </c>
      <c r="AW269" s="13" t="s">
        <v>32</v>
      </c>
      <c r="AX269" s="13" t="s">
        <v>76</v>
      </c>
      <c r="AY269" s="238" t="s">
        <v>120</v>
      </c>
    </row>
    <row r="270" spans="1:51" s="14" customFormat="1" ht="12">
      <c r="A270" s="14"/>
      <c r="B270" s="239"/>
      <c r="C270" s="240"/>
      <c r="D270" s="224" t="s">
        <v>131</v>
      </c>
      <c r="E270" s="241" t="s">
        <v>1</v>
      </c>
      <c r="F270" s="242" t="s">
        <v>301</v>
      </c>
      <c r="G270" s="240"/>
      <c r="H270" s="243">
        <v>94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9" t="s">
        <v>131</v>
      </c>
      <c r="AU270" s="249" t="s">
        <v>83</v>
      </c>
      <c r="AV270" s="14" t="s">
        <v>83</v>
      </c>
      <c r="AW270" s="14" t="s">
        <v>32</v>
      </c>
      <c r="AX270" s="14" t="s">
        <v>76</v>
      </c>
      <c r="AY270" s="249" t="s">
        <v>120</v>
      </c>
    </row>
    <row r="271" spans="1:51" s="15" customFormat="1" ht="12">
      <c r="A271" s="15"/>
      <c r="B271" s="250"/>
      <c r="C271" s="251"/>
      <c r="D271" s="224" t="s">
        <v>131</v>
      </c>
      <c r="E271" s="252" t="s">
        <v>1</v>
      </c>
      <c r="F271" s="253" t="s">
        <v>142</v>
      </c>
      <c r="G271" s="251"/>
      <c r="H271" s="254">
        <v>564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0" t="s">
        <v>131</v>
      </c>
      <c r="AU271" s="260" t="s">
        <v>83</v>
      </c>
      <c r="AV271" s="15" t="s">
        <v>127</v>
      </c>
      <c r="AW271" s="15" t="s">
        <v>32</v>
      </c>
      <c r="AX271" s="15" t="s">
        <v>81</v>
      </c>
      <c r="AY271" s="260" t="s">
        <v>120</v>
      </c>
    </row>
    <row r="272" spans="1:65" s="2" customFormat="1" ht="37.8" customHeight="1">
      <c r="A272" s="38"/>
      <c r="B272" s="39"/>
      <c r="C272" s="211" t="s">
        <v>302</v>
      </c>
      <c r="D272" s="211" t="s">
        <v>122</v>
      </c>
      <c r="E272" s="212" t="s">
        <v>303</v>
      </c>
      <c r="F272" s="213" t="s">
        <v>304</v>
      </c>
      <c r="G272" s="214" t="s">
        <v>305</v>
      </c>
      <c r="H272" s="215">
        <v>1067.5</v>
      </c>
      <c r="I272" s="216"/>
      <c r="J272" s="217">
        <f>ROUND(I272*H272,2)</f>
        <v>0</v>
      </c>
      <c r="K272" s="213" t="s">
        <v>126</v>
      </c>
      <c r="L272" s="44"/>
      <c r="M272" s="218" t="s">
        <v>1</v>
      </c>
      <c r="N272" s="219" t="s">
        <v>41</v>
      </c>
      <c r="O272" s="91"/>
      <c r="P272" s="220">
        <f>O272*H272</f>
        <v>0</v>
      </c>
      <c r="Q272" s="220">
        <v>0</v>
      </c>
      <c r="R272" s="220">
        <f>Q272*H272</f>
        <v>0</v>
      </c>
      <c r="S272" s="220">
        <v>0</v>
      </c>
      <c r="T272" s="221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2" t="s">
        <v>127</v>
      </c>
      <c r="AT272" s="222" t="s">
        <v>122</v>
      </c>
      <c r="AU272" s="222" t="s">
        <v>83</v>
      </c>
      <c r="AY272" s="17" t="s">
        <v>120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17" t="s">
        <v>81</v>
      </c>
      <c r="BK272" s="223">
        <f>ROUND(I272*H272,2)</f>
        <v>0</v>
      </c>
      <c r="BL272" s="17" t="s">
        <v>127</v>
      </c>
      <c r="BM272" s="222" t="s">
        <v>306</v>
      </c>
    </row>
    <row r="273" spans="1:47" s="2" customFormat="1" ht="12">
      <c r="A273" s="38"/>
      <c r="B273" s="39"/>
      <c r="C273" s="40"/>
      <c r="D273" s="224" t="s">
        <v>129</v>
      </c>
      <c r="E273" s="40"/>
      <c r="F273" s="225" t="s">
        <v>307</v>
      </c>
      <c r="G273" s="40"/>
      <c r="H273" s="40"/>
      <c r="I273" s="226"/>
      <c r="J273" s="40"/>
      <c r="K273" s="40"/>
      <c r="L273" s="44"/>
      <c r="M273" s="227"/>
      <c r="N273" s="228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129</v>
      </c>
      <c r="AU273" s="17" t="s">
        <v>83</v>
      </c>
    </row>
    <row r="274" spans="1:51" s="13" customFormat="1" ht="12">
      <c r="A274" s="13"/>
      <c r="B274" s="229"/>
      <c r="C274" s="230"/>
      <c r="D274" s="224" t="s">
        <v>131</v>
      </c>
      <c r="E274" s="231" t="s">
        <v>1</v>
      </c>
      <c r="F274" s="232" t="s">
        <v>292</v>
      </c>
      <c r="G274" s="230"/>
      <c r="H274" s="231" t="s">
        <v>1</v>
      </c>
      <c r="I274" s="233"/>
      <c r="J274" s="230"/>
      <c r="K274" s="230"/>
      <c r="L274" s="234"/>
      <c r="M274" s="235"/>
      <c r="N274" s="236"/>
      <c r="O274" s="236"/>
      <c r="P274" s="236"/>
      <c r="Q274" s="236"/>
      <c r="R274" s="236"/>
      <c r="S274" s="236"/>
      <c r="T274" s="23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8" t="s">
        <v>131</v>
      </c>
      <c r="AU274" s="238" t="s">
        <v>83</v>
      </c>
      <c r="AV274" s="13" t="s">
        <v>81</v>
      </c>
      <c r="AW274" s="13" t="s">
        <v>32</v>
      </c>
      <c r="AX274" s="13" t="s">
        <v>76</v>
      </c>
      <c r="AY274" s="238" t="s">
        <v>120</v>
      </c>
    </row>
    <row r="275" spans="1:51" s="14" customFormat="1" ht="12">
      <c r="A275" s="14"/>
      <c r="B275" s="239"/>
      <c r="C275" s="240"/>
      <c r="D275" s="224" t="s">
        <v>131</v>
      </c>
      <c r="E275" s="241" t="s">
        <v>1</v>
      </c>
      <c r="F275" s="242" t="s">
        <v>308</v>
      </c>
      <c r="G275" s="240"/>
      <c r="H275" s="243">
        <v>14.1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9" t="s">
        <v>131</v>
      </c>
      <c r="AU275" s="249" t="s">
        <v>83</v>
      </c>
      <c r="AV275" s="14" t="s">
        <v>83</v>
      </c>
      <c r="AW275" s="14" t="s">
        <v>32</v>
      </c>
      <c r="AX275" s="14" t="s">
        <v>76</v>
      </c>
      <c r="AY275" s="249" t="s">
        <v>120</v>
      </c>
    </row>
    <row r="276" spans="1:51" s="13" customFormat="1" ht="12">
      <c r="A276" s="13"/>
      <c r="B276" s="229"/>
      <c r="C276" s="230"/>
      <c r="D276" s="224" t="s">
        <v>131</v>
      </c>
      <c r="E276" s="231" t="s">
        <v>1</v>
      </c>
      <c r="F276" s="232" t="s">
        <v>294</v>
      </c>
      <c r="G276" s="230"/>
      <c r="H276" s="231" t="s">
        <v>1</v>
      </c>
      <c r="I276" s="233"/>
      <c r="J276" s="230"/>
      <c r="K276" s="230"/>
      <c r="L276" s="234"/>
      <c r="M276" s="235"/>
      <c r="N276" s="236"/>
      <c r="O276" s="236"/>
      <c r="P276" s="236"/>
      <c r="Q276" s="236"/>
      <c r="R276" s="236"/>
      <c r="S276" s="236"/>
      <c r="T276" s="23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8" t="s">
        <v>131</v>
      </c>
      <c r="AU276" s="238" t="s">
        <v>83</v>
      </c>
      <c r="AV276" s="13" t="s">
        <v>81</v>
      </c>
      <c r="AW276" s="13" t="s">
        <v>32</v>
      </c>
      <c r="AX276" s="13" t="s">
        <v>76</v>
      </c>
      <c r="AY276" s="238" t="s">
        <v>120</v>
      </c>
    </row>
    <row r="277" spans="1:51" s="14" customFormat="1" ht="12">
      <c r="A277" s="14"/>
      <c r="B277" s="239"/>
      <c r="C277" s="240"/>
      <c r="D277" s="224" t="s">
        <v>131</v>
      </c>
      <c r="E277" s="241" t="s">
        <v>1</v>
      </c>
      <c r="F277" s="242" t="s">
        <v>309</v>
      </c>
      <c r="G277" s="240"/>
      <c r="H277" s="243">
        <v>22.1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9" t="s">
        <v>131</v>
      </c>
      <c r="AU277" s="249" t="s">
        <v>83</v>
      </c>
      <c r="AV277" s="14" t="s">
        <v>83</v>
      </c>
      <c r="AW277" s="14" t="s">
        <v>32</v>
      </c>
      <c r="AX277" s="14" t="s">
        <v>76</v>
      </c>
      <c r="AY277" s="249" t="s">
        <v>120</v>
      </c>
    </row>
    <row r="278" spans="1:51" s="13" customFormat="1" ht="12">
      <c r="A278" s="13"/>
      <c r="B278" s="229"/>
      <c r="C278" s="230"/>
      <c r="D278" s="224" t="s">
        <v>131</v>
      </c>
      <c r="E278" s="231" t="s">
        <v>1</v>
      </c>
      <c r="F278" s="232" t="s">
        <v>296</v>
      </c>
      <c r="G278" s="230"/>
      <c r="H278" s="231" t="s">
        <v>1</v>
      </c>
      <c r="I278" s="233"/>
      <c r="J278" s="230"/>
      <c r="K278" s="230"/>
      <c r="L278" s="234"/>
      <c r="M278" s="235"/>
      <c r="N278" s="236"/>
      <c r="O278" s="236"/>
      <c r="P278" s="236"/>
      <c r="Q278" s="236"/>
      <c r="R278" s="236"/>
      <c r="S278" s="236"/>
      <c r="T278" s="23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8" t="s">
        <v>131</v>
      </c>
      <c r="AU278" s="238" t="s">
        <v>83</v>
      </c>
      <c r="AV278" s="13" t="s">
        <v>81</v>
      </c>
      <c r="AW278" s="13" t="s">
        <v>32</v>
      </c>
      <c r="AX278" s="13" t="s">
        <v>76</v>
      </c>
      <c r="AY278" s="238" t="s">
        <v>120</v>
      </c>
    </row>
    <row r="279" spans="1:51" s="14" customFormat="1" ht="12">
      <c r="A279" s="14"/>
      <c r="B279" s="239"/>
      <c r="C279" s="240"/>
      <c r="D279" s="224" t="s">
        <v>131</v>
      </c>
      <c r="E279" s="241" t="s">
        <v>1</v>
      </c>
      <c r="F279" s="242" t="s">
        <v>310</v>
      </c>
      <c r="G279" s="240"/>
      <c r="H279" s="243">
        <v>17.2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9" t="s">
        <v>131</v>
      </c>
      <c r="AU279" s="249" t="s">
        <v>83</v>
      </c>
      <c r="AV279" s="14" t="s">
        <v>83</v>
      </c>
      <c r="AW279" s="14" t="s">
        <v>32</v>
      </c>
      <c r="AX279" s="14" t="s">
        <v>76</v>
      </c>
      <c r="AY279" s="249" t="s">
        <v>120</v>
      </c>
    </row>
    <row r="280" spans="1:51" s="13" customFormat="1" ht="12">
      <c r="A280" s="13"/>
      <c r="B280" s="229"/>
      <c r="C280" s="230"/>
      <c r="D280" s="224" t="s">
        <v>131</v>
      </c>
      <c r="E280" s="231" t="s">
        <v>1</v>
      </c>
      <c r="F280" s="232" t="s">
        <v>298</v>
      </c>
      <c r="G280" s="230"/>
      <c r="H280" s="231" t="s">
        <v>1</v>
      </c>
      <c r="I280" s="233"/>
      <c r="J280" s="230"/>
      <c r="K280" s="230"/>
      <c r="L280" s="234"/>
      <c r="M280" s="235"/>
      <c r="N280" s="236"/>
      <c r="O280" s="236"/>
      <c r="P280" s="236"/>
      <c r="Q280" s="236"/>
      <c r="R280" s="236"/>
      <c r="S280" s="236"/>
      <c r="T280" s="23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8" t="s">
        <v>131</v>
      </c>
      <c r="AU280" s="238" t="s">
        <v>83</v>
      </c>
      <c r="AV280" s="13" t="s">
        <v>81</v>
      </c>
      <c r="AW280" s="13" t="s">
        <v>32</v>
      </c>
      <c r="AX280" s="13" t="s">
        <v>76</v>
      </c>
      <c r="AY280" s="238" t="s">
        <v>120</v>
      </c>
    </row>
    <row r="281" spans="1:51" s="14" customFormat="1" ht="12">
      <c r="A281" s="14"/>
      <c r="B281" s="239"/>
      <c r="C281" s="240"/>
      <c r="D281" s="224" t="s">
        <v>131</v>
      </c>
      <c r="E281" s="241" t="s">
        <v>1</v>
      </c>
      <c r="F281" s="242" t="s">
        <v>311</v>
      </c>
      <c r="G281" s="240"/>
      <c r="H281" s="243">
        <v>270.14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9" t="s">
        <v>131</v>
      </c>
      <c r="AU281" s="249" t="s">
        <v>83</v>
      </c>
      <c r="AV281" s="14" t="s">
        <v>83</v>
      </c>
      <c r="AW281" s="14" t="s">
        <v>32</v>
      </c>
      <c r="AX281" s="14" t="s">
        <v>76</v>
      </c>
      <c r="AY281" s="249" t="s">
        <v>120</v>
      </c>
    </row>
    <row r="282" spans="1:51" s="13" customFormat="1" ht="12">
      <c r="A282" s="13"/>
      <c r="B282" s="229"/>
      <c r="C282" s="230"/>
      <c r="D282" s="224" t="s">
        <v>131</v>
      </c>
      <c r="E282" s="231" t="s">
        <v>1</v>
      </c>
      <c r="F282" s="232" t="s">
        <v>300</v>
      </c>
      <c r="G282" s="230"/>
      <c r="H282" s="231" t="s">
        <v>1</v>
      </c>
      <c r="I282" s="233"/>
      <c r="J282" s="230"/>
      <c r="K282" s="230"/>
      <c r="L282" s="234"/>
      <c r="M282" s="235"/>
      <c r="N282" s="236"/>
      <c r="O282" s="236"/>
      <c r="P282" s="236"/>
      <c r="Q282" s="236"/>
      <c r="R282" s="236"/>
      <c r="S282" s="236"/>
      <c r="T282" s="23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8" t="s">
        <v>131</v>
      </c>
      <c r="AU282" s="238" t="s">
        <v>83</v>
      </c>
      <c r="AV282" s="13" t="s">
        <v>81</v>
      </c>
      <c r="AW282" s="13" t="s">
        <v>32</v>
      </c>
      <c r="AX282" s="13" t="s">
        <v>76</v>
      </c>
      <c r="AY282" s="238" t="s">
        <v>120</v>
      </c>
    </row>
    <row r="283" spans="1:51" s="14" customFormat="1" ht="12">
      <c r="A283" s="14"/>
      <c r="B283" s="239"/>
      <c r="C283" s="240"/>
      <c r="D283" s="224" t="s">
        <v>131</v>
      </c>
      <c r="E283" s="241" t="s">
        <v>1</v>
      </c>
      <c r="F283" s="242" t="s">
        <v>312</v>
      </c>
      <c r="G283" s="240"/>
      <c r="H283" s="243">
        <v>13.16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9" t="s">
        <v>131</v>
      </c>
      <c r="AU283" s="249" t="s">
        <v>83</v>
      </c>
      <c r="AV283" s="14" t="s">
        <v>83</v>
      </c>
      <c r="AW283" s="14" t="s">
        <v>32</v>
      </c>
      <c r="AX283" s="14" t="s">
        <v>76</v>
      </c>
      <c r="AY283" s="249" t="s">
        <v>120</v>
      </c>
    </row>
    <row r="284" spans="1:51" s="13" customFormat="1" ht="12">
      <c r="A284" s="13"/>
      <c r="B284" s="229"/>
      <c r="C284" s="230"/>
      <c r="D284" s="224" t="s">
        <v>131</v>
      </c>
      <c r="E284" s="231" t="s">
        <v>1</v>
      </c>
      <c r="F284" s="232" t="s">
        <v>313</v>
      </c>
      <c r="G284" s="230"/>
      <c r="H284" s="231" t="s">
        <v>1</v>
      </c>
      <c r="I284" s="233"/>
      <c r="J284" s="230"/>
      <c r="K284" s="230"/>
      <c r="L284" s="234"/>
      <c r="M284" s="235"/>
      <c r="N284" s="236"/>
      <c r="O284" s="236"/>
      <c r="P284" s="236"/>
      <c r="Q284" s="236"/>
      <c r="R284" s="236"/>
      <c r="S284" s="236"/>
      <c r="T284" s="23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8" t="s">
        <v>131</v>
      </c>
      <c r="AU284" s="238" t="s">
        <v>83</v>
      </c>
      <c r="AV284" s="13" t="s">
        <v>81</v>
      </c>
      <c r="AW284" s="13" t="s">
        <v>32</v>
      </c>
      <c r="AX284" s="13" t="s">
        <v>76</v>
      </c>
      <c r="AY284" s="238" t="s">
        <v>120</v>
      </c>
    </row>
    <row r="285" spans="1:51" s="13" customFormat="1" ht="12">
      <c r="A285" s="13"/>
      <c r="B285" s="229"/>
      <c r="C285" s="230"/>
      <c r="D285" s="224" t="s">
        <v>131</v>
      </c>
      <c r="E285" s="231" t="s">
        <v>1</v>
      </c>
      <c r="F285" s="232" t="s">
        <v>314</v>
      </c>
      <c r="G285" s="230"/>
      <c r="H285" s="231" t="s">
        <v>1</v>
      </c>
      <c r="I285" s="233"/>
      <c r="J285" s="230"/>
      <c r="K285" s="230"/>
      <c r="L285" s="234"/>
      <c r="M285" s="235"/>
      <c r="N285" s="236"/>
      <c r="O285" s="236"/>
      <c r="P285" s="236"/>
      <c r="Q285" s="236"/>
      <c r="R285" s="236"/>
      <c r="S285" s="236"/>
      <c r="T285" s="23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8" t="s">
        <v>131</v>
      </c>
      <c r="AU285" s="238" t="s">
        <v>83</v>
      </c>
      <c r="AV285" s="13" t="s">
        <v>81</v>
      </c>
      <c r="AW285" s="13" t="s">
        <v>32</v>
      </c>
      <c r="AX285" s="13" t="s">
        <v>76</v>
      </c>
      <c r="AY285" s="238" t="s">
        <v>120</v>
      </c>
    </row>
    <row r="286" spans="1:51" s="14" customFormat="1" ht="12">
      <c r="A286" s="14"/>
      <c r="B286" s="239"/>
      <c r="C286" s="240"/>
      <c r="D286" s="224" t="s">
        <v>131</v>
      </c>
      <c r="E286" s="241" t="s">
        <v>1</v>
      </c>
      <c r="F286" s="242" t="s">
        <v>315</v>
      </c>
      <c r="G286" s="240"/>
      <c r="H286" s="243">
        <v>27.85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9" t="s">
        <v>131</v>
      </c>
      <c r="AU286" s="249" t="s">
        <v>83</v>
      </c>
      <c r="AV286" s="14" t="s">
        <v>83</v>
      </c>
      <c r="AW286" s="14" t="s">
        <v>32</v>
      </c>
      <c r="AX286" s="14" t="s">
        <v>76</v>
      </c>
      <c r="AY286" s="249" t="s">
        <v>120</v>
      </c>
    </row>
    <row r="287" spans="1:51" s="13" customFormat="1" ht="12">
      <c r="A287" s="13"/>
      <c r="B287" s="229"/>
      <c r="C287" s="230"/>
      <c r="D287" s="224" t="s">
        <v>131</v>
      </c>
      <c r="E287" s="231" t="s">
        <v>1</v>
      </c>
      <c r="F287" s="232" t="s">
        <v>155</v>
      </c>
      <c r="G287" s="230"/>
      <c r="H287" s="231" t="s">
        <v>1</v>
      </c>
      <c r="I287" s="233"/>
      <c r="J287" s="230"/>
      <c r="K287" s="230"/>
      <c r="L287" s="234"/>
      <c r="M287" s="235"/>
      <c r="N287" s="236"/>
      <c r="O287" s="236"/>
      <c r="P287" s="236"/>
      <c r="Q287" s="236"/>
      <c r="R287" s="236"/>
      <c r="S287" s="236"/>
      <c r="T287" s="23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8" t="s">
        <v>131</v>
      </c>
      <c r="AU287" s="238" t="s">
        <v>83</v>
      </c>
      <c r="AV287" s="13" t="s">
        <v>81</v>
      </c>
      <c r="AW287" s="13" t="s">
        <v>32</v>
      </c>
      <c r="AX287" s="13" t="s">
        <v>76</v>
      </c>
      <c r="AY287" s="238" t="s">
        <v>120</v>
      </c>
    </row>
    <row r="288" spans="1:51" s="14" customFormat="1" ht="12">
      <c r="A288" s="14"/>
      <c r="B288" s="239"/>
      <c r="C288" s="240"/>
      <c r="D288" s="224" t="s">
        <v>131</v>
      </c>
      <c r="E288" s="241" t="s">
        <v>1</v>
      </c>
      <c r="F288" s="242" t="s">
        <v>316</v>
      </c>
      <c r="G288" s="240"/>
      <c r="H288" s="243">
        <v>4.5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9" t="s">
        <v>131</v>
      </c>
      <c r="AU288" s="249" t="s">
        <v>83</v>
      </c>
      <c r="AV288" s="14" t="s">
        <v>83</v>
      </c>
      <c r="AW288" s="14" t="s">
        <v>32</v>
      </c>
      <c r="AX288" s="14" t="s">
        <v>76</v>
      </c>
      <c r="AY288" s="249" t="s">
        <v>120</v>
      </c>
    </row>
    <row r="289" spans="1:51" s="13" customFormat="1" ht="12">
      <c r="A289" s="13"/>
      <c r="B289" s="229"/>
      <c r="C289" s="230"/>
      <c r="D289" s="224" t="s">
        <v>131</v>
      </c>
      <c r="E289" s="231" t="s">
        <v>1</v>
      </c>
      <c r="F289" s="232" t="s">
        <v>157</v>
      </c>
      <c r="G289" s="230"/>
      <c r="H289" s="231" t="s">
        <v>1</v>
      </c>
      <c r="I289" s="233"/>
      <c r="J289" s="230"/>
      <c r="K289" s="230"/>
      <c r="L289" s="234"/>
      <c r="M289" s="235"/>
      <c r="N289" s="236"/>
      <c r="O289" s="236"/>
      <c r="P289" s="236"/>
      <c r="Q289" s="236"/>
      <c r="R289" s="236"/>
      <c r="S289" s="236"/>
      <c r="T289" s="23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8" t="s">
        <v>131</v>
      </c>
      <c r="AU289" s="238" t="s">
        <v>83</v>
      </c>
      <c r="AV289" s="13" t="s">
        <v>81</v>
      </c>
      <c r="AW289" s="13" t="s">
        <v>32</v>
      </c>
      <c r="AX289" s="13" t="s">
        <v>76</v>
      </c>
      <c r="AY289" s="238" t="s">
        <v>120</v>
      </c>
    </row>
    <row r="290" spans="1:51" s="14" customFormat="1" ht="12">
      <c r="A290" s="14"/>
      <c r="B290" s="239"/>
      <c r="C290" s="240"/>
      <c r="D290" s="224" t="s">
        <v>131</v>
      </c>
      <c r="E290" s="241" t="s">
        <v>1</v>
      </c>
      <c r="F290" s="242" t="s">
        <v>317</v>
      </c>
      <c r="G290" s="240"/>
      <c r="H290" s="243">
        <v>2.2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9" t="s">
        <v>131</v>
      </c>
      <c r="AU290" s="249" t="s">
        <v>83</v>
      </c>
      <c r="AV290" s="14" t="s">
        <v>83</v>
      </c>
      <c r="AW290" s="14" t="s">
        <v>32</v>
      </c>
      <c r="AX290" s="14" t="s">
        <v>76</v>
      </c>
      <c r="AY290" s="249" t="s">
        <v>120</v>
      </c>
    </row>
    <row r="291" spans="1:51" s="13" customFormat="1" ht="12">
      <c r="A291" s="13"/>
      <c r="B291" s="229"/>
      <c r="C291" s="230"/>
      <c r="D291" s="224" t="s">
        <v>131</v>
      </c>
      <c r="E291" s="231" t="s">
        <v>1</v>
      </c>
      <c r="F291" s="232" t="s">
        <v>318</v>
      </c>
      <c r="G291" s="230"/>
      <c r="H291" s="231" t="s">
        <v>1</v>
      </c>
      <c r="I291" s="233"/>
      <c r="J291" s="230"/>
      <c r="K291" s="230"/>
      <c r="L291" s="234"/>
      <c r="M291" s="235"/>
      <c r="N291" s="236"/>
      <c r="O291" s="236"/>
      <c r="P291" s="236"/>
      <c r="Q291" s="236"/>
      <c r="R291" s="236"/>
      <c r="S291" s="236"/>
      <c r="T291" s="23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8" t="s">
        <v>131</v>
      </c>
      <c r="AU291" s="238" t="s">
        <v>83</v>
      </c>
      <c r="AV291" s="13" t="s">
        <v>81</v>
      </c>
      <c r="AW291" s="13" t="s">
        <v>32</v>
      </c>
      <c r="AX291" s="13" t="s">
        <v>76</v>
      </c>
      <c r="AY291" s="238" t="s">
        <v>120</v>
      </c>
    </row>
    <row r="292" spans="1:51" s="14" customFormat="1" ht="12">
      <c r="A292" s="14"/>
      <c r="B292" s="239"/>
      <c r="C292" s="240"/>
      <c r="D292" s="224" t="s">
        <v>131</v>
      </c>
      <c r="E292" s="241" t="s">
        <v>1</v>
      </c>
      <c r="F292" s="242" t="s">
        <v>319</v>
      </c>
      <c r="G292" s="240"/>
      <c r="H292" s="243">
        <v>42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9" t="s">
        <v>131</v>
      </c>
      <c r="AU292" s="249" t="s">
        <v>83</v>
      </c>
      <c r="AV292" s="14" t="s">
        <v>83</v>
      </c>
      <c r="AW292" s="14" t="s">
        <v>32</v>
      </c>
      <c r="AX292" s="14" t="s">
        <v>76</v>
      </c>
      <c r="AY292" s="249" t="s">
        <v>120</v>
      </c>
    </row>
    <row r="293" spans="1:51" s="13" customFormat="1" ht="12">
      <c r="A293" s="13"/>
      <c r="B293" s="229"/>
      <c r="C293" s="230"/>
      <c r="D293" s="224" t="s">
        <v>131</v>
      </c>
      <c r="E293" s="231" t="s">
        <v>1</v>
      </c>
      <c r="F293" s="232" t="s">
        <v>320</v>
      </c>
      <c r="G293" s="230"/>
      <c r="H293" s="231" t="s">
        <v>1</v>
      </c>
      <c r="I293" s="233"/>
      <c r="J293" s="230"/>
      <c r="K293" s="230"/>
      <c r="L293" s="234"/>
      <c r="M293" s="235"/>
      <c r="N293" s="236"/>
      <c r="O293" s="236"/>
      <c r="P293" s="236"/>
      <c r="Q293" s="236"/>
      <c r="R293" s="236"/>
      <c r="S293" s="236"/>
      <c r="T293" s="23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8" t="s">
        <v>131</v>
      </c>
      <c r="AU293" s="238" t="s">
        <v>83</v>
      </c>
      <c r="AV293" s="13" t="s">
        <v>81</v>
      </c>
      <c r="AW293" s="13" t="s">
        <v>32</v>
      </c>
      <c r="AX293" s="13" t="s">
        <v>76</v>
      </c>
      <c r="AY293" s="238" t="s">
        <v>120</v>
      </c>
    </row>
    <row r="294" spans="1:51" s="14" customFormat="1" ht="12">
      <c r="A294" s="14"/>
      <c r="B294" s="239"/>
      <c r="C294" s="240"/>
      <c r="D294" s="224" t="s">
        <v>131</v>
      </c>
      <c r="E294" s="241" t="s">
        <v>1</v>
      </c>
      <c r="F294" s="242" t="s">
        <v>321</v>
      </c>
      <c r="G294" s="240"/>
      <c r="H294" s="243">
        <v>488.5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9" t="s">
        <v>131</v>
      </c>
      <c r="AU294" s="249" t="s">
        <v>83</v>
      </c>
      <c r="AV294" s="14" t="s">
        <v>83</v>
      </c>
      <c r="AW294" s="14" t="s">
        <v>32</v>
      </c>
      <c r="AX294" s="14" t="s">
        <v>76</v>
      </c>
      <c r="AY294" s="249" t="s">
        <v>120</v>
      </c>
    </row>
    <row r="295" spans="1:51" s="13" customFormat="1" ht="12">
      <c r="A295" s="13"/>
      <c r="B295" s="229"/>
      <c r="C295" s="230"/>
      <c r="D295" s="224" t="s">
        <v>131</v>
      </c>
      <c r="E295" s="231" t="s">
        <v>1</v>
      </c>
      <c r="F295" s="232" t="s">
        <v>225</v>
      </c>
      <c r="G295" s="230"/>
      <c r="H295" s="231" t="s">
        <v>1</v>
      </c>
      <c r="I295" s="233"/>
      <c r="J295" s="230"/>
      <c r="K295" s="230"/>
      <c r="L295" s="234"/>
      <c r="M295" s="235"/>
      <c r="N295" s="236"/>
      <c r="O295" s="236"/>
      <c r="P295" s="236"/>
      <c r="Q295" s="236"/>
      <c r="R295" s="236"/>
      <c r="S295" s="236"/>
      <c r="T295" s="23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8" t="s">
        <v>131</v>
      </c>
      <c r="AU295" s="238" t="s">
        <v>83</v>
      </c>
      <c r="AV295" s="13" t="s">
        <v>81</v>
      </c>
      <c r="AW295" s="13" t="s">
        <v>32</v>
      </c>
      <c r="AX295" s="13" t="s">
        <v>76</v>
      </c>
      <c r="AY295" s="238" t="s">
        <v>120</v>
      </c>
    </row>
    <row r="296" spans="1:51" s="14" customFormat="1" ht="12">
      <c r="A296" s="14"/>
      <c r="B296" s="239"/>
      <c r="C296" s="240"/>
      <c r="D296" s="224" t="s">
        <v>131</v>
      </c>
      <c r="E296" s="241" t="s">
        <v>1</v>
      </c>
      <c r="F296" s="242" t="s">
        <v>322</v>
      </c>
      <c r="G296" s="240"/>
      <c r="H296" s="243">
        <v>100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9" t="s">
        <v>131</v>
      </c>
      <c r="AU296" s="249" t="s">
        <v>83</v>
      </c>
      <c r="AV296" s="14" t="s">
        <v>83</v>
      </c>
      <c r="AW296" s="14" t="s">
        <v>32</v>
      </c>
      <c r="AX296" s="14" t="s">
        <v>76</v>
      </c>
      <c r="AY296" s="249" t="s">
        <v>120</v>
      </c>
    </row>
    <row r="297" spans="1:51" s="13" customFormat="1" ht="12">
      <c r="A297" s="13"/>
      <c r="B297" s="229"/>
      <c r="C297" s="230"/>
      <c r="D297" s="224" t="s">
        <v>131</v>
      </c>
      <c r="E297" s="231" t="s">
        <v>1</v>
      </c>
      <c r="F297" s="232" t="s">
        <v>157</v>
      </c>
      <c r="G297" s="230"/>
      <c r="H297" s="231" t="s">
        <v>1</v>
      </c>
      <c r="I297" s="233"/>
      <c r="J297" s="230"/>
      <c r="K297" s="230"/>
      <c r="L297" s="234"/>
      <c r="M297" s="235"/>
      <c r="N297" s="236"/>
      <c r="O297" s="236"/>
      <c r="P297" s="236"/>
      <c r="Q297" s="236"/>
      <c r="R297" s="236"/>
      <c r="S297" s="236"/>
      <c r="T297" s="23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8" t="s">
        <v>131</v>
      </c>
      <c r="AU297" s="238" t="s">
        <v>83</v>
      </c>
      <c r="AV297" s="13" t="s">
        <v>81</v>
      </c>
      <c r="AW297" s="13" t="s">
        <v>32</v>
      </c>
      <c r="AX297" s="13" t="s">
        <v>76</v>
      </c>
      <c r="AY297" s="238" t="s">
        <v>120</v>
      </c>
    </row>
    <row r="298" spans="1:51" s="14" customFormat="1" ht="12">
      <c r="A298" s="14"/>
      <c r="B298" s="239"/>
      <c r="C298" s="240"/>
      <c r="D298" s="224" t="s">
        <v>131</v>
      </c>
      <c r="E298" s="241" t="s">
        <v>1</v>
      </c>
      <c r="F298" s="242" t="s">
        <v>323</v>
      </c>
      <c r="G298" s="240"/>
      <c r="H298" s="243">
        <v>65.75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9" t="s">
        <v>131</v>
      </c>
      <c r="AU298" s="249" t="s">
        <v>83</v>
      </c>
      <c r="AV298" s="14" t="s">
        <v>83</v>
      </c>
      <c r="AW298" s="14" t="s">
        <v>32</v>
      </c>
      <c r="AX298" s="14" t="s">
        <v>76</v>
      </c>
      <c r="AY298" s="249" t="s">
        <v>120</v>
      </c>
    </row>
    <row r="299" spans="1:51" s="15" customFormat="1" ht="12">
      <c r="A299" s="15"/>
      <c r="B299" s="250"/>
      <c r="C299" s="251"/>
      <c r="D299" s="224" t="s">
        <v>131</v>
      </c>
      <c r="E299" s="252" t="s">
        <v>1</v>
      </c>
      <c r="F299" s="253" t="s">
        <v>142</v>
      </c>
      <c r="G299" s="251"/>
      <c r="H299" s="254">
        <v>1067.5</v>
      </c>
      <c r="I299" s="255"/>
      <c r="J299" s="251"/>
      <c r="K299" s="251"/>
      <c r="L299" s="256"/>
      <c r="M299" s="257"/>
      <c r="N299" s="258"/>
      <c r="O299" s="258"/>
      <c r="P299" s="258"/>
      <c r="Q299" s="258"/>
      <c r="R299" s="258"/>
      <c r="S299" s="258"/>
      <c r="T299" s="259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0" t="s">
        <v>131</v>
      </c>
      <c r="AU299" s="260" t="s">
        <v>83</v>
      </c>
      <c r="AV299" s="15" t="s">
        <v>127</v>
      </c>
      <c r="AW299" s="15" t="s">
        <v>32</v>
      </c>
      <c r="AX299" s="15" t="s">
        <v>81</v>
      </c>
      <c r="AY299" s="260" t="s">
        <v>120</v>
      </c>
    </row>
    <row r="300" spans="1:65" s="2" customFormat="1" ht="37.8" customHeight="1">
      <c r="A300" s="38"/>
      <c r="B300" s="39"/>
      <c r="C300" s="211" t="s">
        <v>324</v>
      </c>
      <c r="D300" s="211" t="s">
        <v>122</v>
      </c>
      <c r="E300" s="212" t="s">
        <v>325</v>
      </c>
      <c r="F300" s="213" t="s">
        <v>326</v>
      </c>
      <c r="G300" s="214" t="s">
        <v>305</v>
      </c>
      <c r="H300" s="215">
        <v>43.5</v>
      </c>
      <c r="I300" s="216"/>
      <c r="J300" s="217">
        <f>ROUND(I300*H300,2)</f>
        <v>0</v>
      </c>
      <c r="K300" s="213" t="s">
        <v>126</v>
      </c>
      <c r="L300" s="44"/>
      <c r="M300" s="218" t="s">
        <v>1</v>
      </c>
      <c r="N300" s="219" t="s">
        <v>41</v>
      </c>
      <c r="O300" s="91"/>
      <c r="P300" s="220">
        <f>O300*H300</f>
        <v>0</v>
      </c>
      <c r="Q300" s="220">
        <v>0</v>
      </c>
      <c r="R300" s="220">
        <f>Q300*H300</f>
        <v>0</v>
      </c>
      <c r="S300" s="220">
        <v>0</v>
      </c>
      <c r="T300" s="221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2" t="s">
        <v>127</v>
      </c>
      <c r="AT300" s="222" t="s">
        <v>122</v>
      </c>
      <c r="AU300" s="222" t="s">
        <v>83</v>
      </c>
      <c r="AY300" s="17" t="s">
        <v>120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7" t="s">
        <v>81</v>
      </c>
      <c r="BK300" s="223">
        <f>ROUND(I300*H300,2)</f>
        <v>0</v>
      </c>
      <c r="BL300" s="17" t="s">
        <v>127</v>
      </c>
      <c r="BM300" s="222" t="s">
        <v>327</v>
      </c>
    </row>
    <row r="301" spans="1:47" s="2" customFormat="1" ht="12">
      <c r="A301" s="38"/>
      <c r="B301" s="39"/>
      <c r="C301" s="40"/>
      <c r="D301" s="224" t="s">
        <v>129</v>
      </c>
      <c r="E301" s="40"/>
      <c r="F301" s="225" t="s">
        <v>328</v>
      </c>
      <c r="G301" s="40"/>
      <c r="H301" s="40"/>
      <c r="I301" s="226"/>
      <c r="J301" s="40"/>
      <c r="K301" s="40"/>
      <c r="L301" s="44"/>
      <c r="M301" s="227"/>
      <c r="N301" s="228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129</v>
      </c>
      <c r="AU301" s="17" t="s">
        <v>83</v>
      </c>
    </row>
    <row r="302" spans="1:51" s="13" customFormat="1" ht="12">
      <c r="A302" s="13"/>
      <c r="B302" s="229"/>
      <c r="C302" s="230"/>
      <c r="D302" s="224" t="s">
        <v>131</v>
      </c>
      <c r="E302" s="231" t="s">
        <v>1</v>
      </c>
      <c r="F302" s="232" t="s">
        <v>329</v>
      </c>
      <c r="G302" s="230"/>
      <c r="H302" s="231" t="s">
        <v>1</v>
      </c>
      <c r="I302" s="233"/>
      <c r="J302" s="230"/>
      <c r="K302" s="230"/>
      <c r="L302" s="234"/>
      <c r="M302" s="235"/>
      <c r="N302" s="236"/>
      <c r="O302" s="236"/>
      <c r="P302" s="236"/>
      <c r="Q302" s="236"/>
      <c r="R302" s="236"/>
      <c r="S302" s="236"/>
      <c r="T302" s="23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8" t="s">
        <v>131</v>
      </c>
      <c r="AU302" s="238" t="s">
        <v>83</v>
      </c>
      <c r="AV302" s="13" t="s">
        <v>81</v>
      </c>
      <c r="AW302" s="13" t="s">
        <v>32</v>
      </c>
      <c r="AX302" s="13" t="s">
        <v>76</v>
      </c>
      <c r="AY302" s="238" t="s">
        <v>120</v>
      </c>
    </row>
    <row r="303" spans="1:51" s="14" customFormat="1" ht="12">
      <c r="A303" s="14"/>
      <c r="B303" s="239"/>
      <c r="C303" s="240"/>
      <c r="D303" s="224" t="s">
        <v>131</v>
      </c>
      <c r="E303" s="241" t="s">
        <v>1</v>
      </c>
      <c r="F303" s="242" t="s">
        <v>330</v>
      </c>
      <c r="G303" s="240"/>
      <c r="H303" s="243">
        <v>7.5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9" t="s">
        <v>131</v>
      </c>
      <c r="AU303" s="249" t="s">
        <v>83</v>
      </c>
      <c r="AV303" s="14" t="s">
        <v>83</v>
      </c>
      <c r="AW303" s="14" t="s">
        <v>32</v>
      </c>
      <c r="AX303" s="14" t="s">
        <v>76</v>
      </c>
      <c r="AY303" s="249" t="s">
        <v>120</v>
      </c>
    </row>
    <row r="304" spans="1:51" s="13" customFormat="1" ht="12">
      <c r="A304" s="13"/>
      <c r="B304" s="229"/>
      <c r="C304" s="230"/>
      <c r="D304" s="224" t="s">
        <v>131</v>
      </c>
      <c r="E304" s="231" t="s">
        <v>1</v>
      </c>
      <c r="F304" s="232" t="s">
        <v>331</v>
      </c>
      <c r="G304" s="230"/>
      <c r="H304" s="231" t="s">
        <v>1</v>
      </c>
      <c r="I304" s="233"/>
      <c r="J304" s="230"/>
      <c r="K304" s="230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131</v>
      </c>
      <c r="AU304" s="238" t="s">
        <v>83</v>
      </c>
      <c r="AV304" s="13" t="s">
        <v>81</v>
      </c>
      <c r="AW304" s="13" t="s">
        <v>32</v>
      </c>
      <c r="AX304" s="13" t="s">
        <v>76</v>
      </c>
      <c r="AY304" s="238" t="s">
        <v>120</v>
      </c>
    </row>
    <row r="305" spans="1:51" s="14" customFormat="1" ht="12">
      <c r="A305" s="14"/>
      <c r="B305" s="239"/>
      <c r="C305" s="240"/>
      <c r="D305" s="224" t="s">
        <v>131</v>
      </c>
      <c r="E305" s="241" t="s">
        <v>1</v>
      </c>
      <c r="F305" s="242" t="s">
        <v>332</v>
      </c>
      <c r="G305" s="240"/>
      <c r="H305" s="243">
        <v>36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9" t="s">
        <v>131</v>
      </c>
      <c r="AU305" s="249" t="s">
        <v>83</v>
      </c>
      <c r="AV305" s="14" t="s">
        <v>83</v>
      </c>
      <c r="AW305" s="14" t="s">
        <v>32</v>
      </c>
      <c r="AX305" s="14" t="s">
        <v>76</v>
      </c>
      <c r="AY305" s="249" t="s">
        <v>120</v>
      </c>
    </row>
    <row r="306" spans="1:51" s="15" customFormat="1" ht="12">
      <c r="A306" s="15"/>
      <c r="B306" s="250"/>
      <c r="C306" s="251"/>
      <c r="D306" s="224" t="s">
        <v>131</v>
      </c>
      <c r="E306" s="252" t="s">
        <v>1</v>
      </c>
      <c r="F306" s="253" t="s">
        <v>142</v>
      </c>
      <c r="G306" s="251"/>
      <c r="H306" s="254">
        <v>43.5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0" t="s">
        <v>131</v>
      </c>
      <c r="AU306" s="260" t="s">
        <v>83</v>
      </c>
      <c r="AV306" s="15" t="s">
        <v>127</v>
      </c>
      <c r="AW306" s="15" t="s">
        <v>32</v>
      </c>
      <c r="AX306" s="15" t="s">
        <v>81</v>
      </c>
      <c r="AY306" s="260" t="s">
        <v>120</v>
      </c>
    </row>
    <row r="307" spans="1:65" s="2" customFormat="1" ht="37.8" customHeight="1">
      <c r="A307" s="38"/>
      <c r="B307" s="39"/>
      <c r="C307" s="211" t="s">
        <v>333</v>
      </c>
      <c r="D307" s="211" t="s">
        <v>122</v>
      </c>
      <c r="E307" s="212" t="s">
        <v>334</v>
      </c>
      <c r="F307" s="213" t="s">
        <v>335</v>
      </c>
      <c r="G307" s="214" t="s">
        <v>305</v>
      </c>
      <c r="H307" s="215">
        <v>23.44</v>
      </c>
      <c r="I307" s="216"/>
      <c r="J307" s="217">
        <f>ROUND(I307*H307,2)</f>
        <v>0</v>
      </c>
      <c r="K307" s="213" t="s">
        <v>126</v>
      </c>
      <c r="L307" s="44"/>
      <c r="M307" s="218" t="s">
        <v>1</v>
      </c>
      <c r="N307" s="219" t="s">
        <v>41</v>
      </c>
      <c r="O307" s="91"/>
      <c r="P307" s="220">
        <f>O307*H307</f>
        <v>0</v>
      </c>
      <c r="Q307" s="220">
        <v>0</v>
      </c>
      <c r="R307" s="220">
        <f>Q307*H307</f>
        <v>0</v>
      </c>
      <c r="S307" s="220">
        <v>0</v>
      </c>
      <c r="T307" s="22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2" t="s">
        <v>127</v>
      </c>
      <c r="AT307" s="222" t="s">
        <v>122</v>
      </c>
      <c r="AU307" s="222" t="s">
        <v>83</v>
      </c>
      <c r="AY307" s="17" t="s">
        <v>120</v>
      </c>
      <c r="BE307" s="223">
        <f>IF(N307="základní",J307,0)</f>
        <v>0</v>
      </c>
      <c r="BF307" s="223">
        <f>IF(N307="snížená",J307,0)</f>
        <v>0</v>
      </c>
      <c r="BG307" s="223">
        <f>IF(N307="zákl. přenesená",J307,0)</f>
        <v>0</v>
      </c>
      <c r="BH307" s="223">
        <f>IF(N307="sníž. přenesená",J307,0)</f>
        <v>0</v>
      </c>
      <c r="BI307" s="223">
        <f>IF(N307="nulová",J307,0)</f>
        <v>0</v>
      </c>
      <c r="BJ307" s="17" t="s">
        <v>81</v>
      </c>
      <c r="BK307" s="223">
        <f>ROUND(I307*H307,2)</f>
        <v>0</v>
      </c>
      <c r="BL307" s="17" t="s">
        <v>127</v>
      </c>
      <c r="BM307" s="222" t="s">
        <v>336</v>
      </c>
    </row>
    <row r="308" spans="1:47" s="2" customFormat="1" ht="12">
      <c r="A308" s="38"/>
      <c r="B308" s="39"/>
      <c r="C308" s="40"/>
      <c r="D308" s="224" t="s">
        <v>129</v>
      </c>
      <c r="E308" s="40"/>
      <c r="F308" s="225" t="s">
        <v>337</v>
      </c>
      <c r="G308" s="40"/>
      <c r="H308" s="40"/>
      <c r="I308" s="226"/>
      <c r="J308" s="40"/>
      <c r="K308" s="40"/>
      <c r="L308" s="44"/>
      <c r="M308" s="227"/>
      <c r="N308" s="228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129</v>
      </c>
      <c r="AU308" s="17" t="s">
        <v>83</v>
      </c>
    </row>
    <row r="309" spans="1:51" s="13" customFormat="1" ht="12">
      <c r="A309" s="13"/>
      <c r="B309" s="229"/>
      <c r="C309" s="230"/>
      <c r="D309" s="224" t="s">
        <v>131</v>
      </c>
      <c r="E309" s="231" t="s">
        <v>1</v>
      </c>
      <c r="F309" s="232" t="s">
        <v>338</v>
      </c>
      <c r="G309" s="230"/>
      <c r="H309" s="231" t="s">
        <v>1</v>
      </c>
      <c r="I309" s="233"/>
      <c r="J309" s="230"/>
      <c r="K309" s="230"/>
      <c r="L309" s="234"/>
      <c r="M309" s="235"/>
      <c r="N309" s="236"/>
      <c r="O309" s="236"/>
      <c r="P309" s="236"/>
      <c r="Q309" s="236"/>
      <c r="R309" s="236"/>
      <c r="S309" s="236"/>
      <c r="T309" s="23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8" t="s">
        <v>131</v>
      </c>
      <c r="AU309" s="238" t="s">
        <v>83</v>
      </c>
      <c r="AV309" s="13" t="s">
        <v>81</v>
      </c>
      <c r="AW309" s="13" t="s">
        <v>32</v>
      </c>
      <c r="AX309" s="13" t="s">
        <v>76</v>
      </c>
      <c r="AY309" s="238" t="s">
        <v>120</v>
      </c>
    </row>
    <row r="310" spans="1:51" s="14" customFormat="1" ht="12">
      <c r="A310" s="14"/>
      <c r="B310" s="239"/>
      <c r="C310" s="240"/>
      <c r="D310" s="224" t="s">
        <v>131</v>
      </c>
      <c r="E310" s="241" t="s">
        <v>1</v>
      </c>
      <c r="F310" s="242" t="s">
        <v>339</v>
      </c>
      <c r="G310" s="240"/>
      <c r="H310" s="243">
        <v>23.44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9" t="s">
        <v>131</v>
      </c>
      <c r="AU310" s="249" t="s">
        <v>83</v>
      </c>
      <c r="AV310" s="14" t="s">
        <v>83</v>
      </c>
      <c r="AW310" s="14" t="s">
        <v>32</v>
      </c>
      <c r="AX310" s="14" t="s">
        <v>81</v>
      </c>
      <c r="AY310" s="249" t="s">
        <v>120</v>
      </c>
    </row>
    <row r="311" spans="1:65" s="2" customFormat="1" ht="37.8" customHeight="1">
      <c r="A311" s="38"/>
      <c r="B311" s="39"/>
      <c r="C311" s="211" t="s">
        <v>340</v>
      </c>
      <c r="D311" s="211" t="s">
        <v>122</v>
      </c>
      <c r="E311" s="212" t="s">
        <v>341</v>
      </c>
      <c r="F311" s="213" t="s">
        <v>342</v>
      </c>
      <c r="G311" s="214" t="s">
        <v>305</v>
      </c>
      <c r="H311" s="215">
        <v>98.55</v>
      </c>
      <c r="I311" s="216"/>
      <c r="J311" s="217">
        <f>ROUND(I311*H311,2)</f>
        <v>0</v>
      </c>
      <c r="K311" s="213" t="s">
        <v>126</v>
      </c>
      <c r="L311" s="44"/>
      <c r="M311" s="218" t="s">
        <v>1</v>
      </c>
      <c r="N311" s="219" t="s">
        <v>41</v>
      </c>
      <c r="O311" s="91"/>
      <c r="P311" s="220">
        <f>O311*H311</f>
        <v>0</v>
      </c>
      <c r="Q311" s="220">
        <v>0</v>
      </c>
      <c r="R311" s="220">
        <f>Q311*H311</f>
        <v>0</v>
      </c>
      <c r="S311" s="220">
        <v>0</v>
      </c>
      <c r="T311" s="221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2" t="s">
        <v>127</v>
      </c>
      <c r="AT311" s="222" t="s">
        <v>122</v>
      </c>
      <c r="AU311" s="222" t="s">
        <v>83</v>
      </c>
      <c r="AY311" s="17" t="s">
        <v>120</v>
      </c>
      <c r="BE311" s="223">
        <f>IF(N311="základní",J311,0)</f>
        <v>0</v>
      </c>
      <c r="BF311" s="223">
        <f>IF(N311="snížená",J311,0)</f>
        <v>0</v>
      </c>
      <c r="BG311" s="223">
        <f>IF(N311="zákl. přenesená",J311,0)</f>
        <v>0</v>
      </c>
      <c r="BH311" s="223">
        <f>IF(N311="sníž. přenesená",J311,0)</f>
        <v>0</v>
      </c>
      <c r="BI311" s="223">
        <f>IF(N311="nulová",J311,0)</f>
        <v>0</v>
      </c>
      <c r="BJ311" s="17" t="s">
        <v>81</v>
      </c>
      <c r="BK311" s="223">
        <f>ROUND(I311*H311,2)</f>
        <v>0</v>
      </c>
      <c r="BL311" s="17" t="s">
        <v>127</v>
      </c>
      <c r="BM311" s="222" t="s">
        <v>343</v>
      </c>
    </row>
    <row r="312" spans="1:47" s="2" customFormat="1" ht="12">
      <c r="A312" s="38"/>
      <c r="B312" s="39"/>
      <c r="C312" s="40"/>
      <c r="D312" s="224" t="s">
        <v>129</v>
      </c>
      <c r="E312" s="40"/>
      <c r="F312" s="225" t="s">
        <v>344</v>
      </c>
      <c r="G312" s="40"/>
      <c r="H312" s="40"/>
      <c r="I312" s="226"/>
      <c r="J312" s="40"/>
      <c r="K312" s="40"/>
      <c r="L312" s="44"/>
      <c r="M312" s="227"/>
      <c r="N312" s="228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129</v>
      </c>
      <c r="AU312" s="17" t="s">
        <v>83</v>
      </c>
    </row>
    <row r="313" spans="1:51" s="13" customFormat="1" ht="12">
      <c r="A313" s="13"/>
      <c r="B313" s="229"/>
      <c r="C313" s="230"/>
      <c r="D313" s="224" t="s">
        <v>131</v>
      </c>
      <c r="E313" s="231" t="s">
        <v>1</v>
      </c>
      <c r="F313" s="232" t="s">
        <v>345</v>
      </c>
      <c r="G313" s="230"/>
      <c r="H313" s="231" t="s">
        <v>1</v>
      </c>
      <c r="I313" s="233"/>
      <c r="J313" s="230"/>
      <c r="K313" s="230"/>
      <c r="L313" s="234"/>
      <c r="M313" s="235"/>
      <c r="N313" s="236"/>
      <c r="O313" s="236"/>
      <c r="P313" s="236"/>
      <c r="Q313" s="236"/>
      <c r="R313" s="236"/>
      <c r="S313" s="236"/>
      <c r="T313" s="23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8" t="s">
        <v>131</v>
      </c>
      <c r="AU313" s="238" t="s">
        <v>83</v>
      </c>
      <c r="AV313" s="13" t="s">
        <v>81</v>
      </c>
      <c r="AW313" s="13" t="s">
        <v>32</v>
      </c>
      <c r="AX313" s="13" t="s">
        <v>76</v>
      </c>
      <c r="AY313" s="238" t="s">
        <v>120</v>
      </c>
    </row>
    <row r="314" spans="1:51" s="13" customFormat="1" ht="12">
      <c r="A314" s="13"/>
      <c r="B314" s="229"/>
      <c r="C314" s="230"/>
      <c r="D314" s="224" t="s">
        <v>131</v>
      </c>
      <c r="E314" s="231" t="s">
        <v>1</v>
      </c>
      <c r="F314" s="232" t="s">
        <v>346</v>
      </c>
      <c r="G314" s="230"/>
      <c r="H314" s="231" t="s">
        <v>1</v>
      </c>
      <c r="I314" s="233"/>
      <c r="J314" s="230"/>
      <c r="K314" s="230"/>
      <c r="L314" s="234"/>
      <c r="M314" s="235"/>
      <c r="N314" s="236"/>
      <c r="O314" s="236"/>
      <c r="P314" s="236"/>
      <c r="Q314" s="236"/>
      <c r="R314" s="236"/>
      <c r="S314" s="236"/>
      <c r="T314" s="23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8" t="s">
        <v>131</v>
      </c>
      <c r="AU314" s="238" t="s">
        <v>83</v>
      </c>
      <c r="AV314" s="13" t="s">
        <v>81</v>
      </c>
      <c r="AW314" s="13" t="s">
        <v>32</v>
      </c>
      <c r="AX314" s="13" t="s">
        <v>76</v>
      </c>
      <c r="AY314" s="238" t="s">
        <v>120</v>
      </c>
    </row>
    <row r="315" spans="1:51" s="14" customFormat="1" ht="12">
      <c r="A315" s="14"/>
      <c r="B315" s="239"/>
      <c r="C315" s="240"/>
      <c r="D315" s="224" t="s">
        <v>131</v>
      </c>
      <c r="E315" s="241" t="s">
        <v>1</v>
      </c>
      <c r="F315" s="242" t="s">
        <v>347</v>
      </c>
      <c r="G315" s="240"/>
      <c r="H315" s="243">
        <v>95.55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9" t="s">
        <v>131</v>
      </c>
      <c r="AU315" s="249" t="s">
        <v>83</v>
      </c>
      <c r="AV315" s="14" t="s">
        <v>83</v>
      </c>
      <c r="AW315" s="14" t="s">
        <v>32</v>
      </c>
      <c r="AX315" s="14" t="s">
        <v>76</v>
      </c>
      <c r="AY315" s="249" t="s">
        <v>120</v>
      </c>
    </row>
    <row r="316" spans="1:51" s="13" customFormat="1" ht="12">
      <c r="A316" s="13"/>
      <c r="B316" s="229"/>
      <c r="C316" s="230"/>
      <c r="D316" s="224" t="s">
        <v>131</v>
      </c>
      <c r="E316" s="231" t="s">
        <v>1</v>
      </c>
      <c r="F316" s="232" t="s">
        <v>348</v>
      </c>
      <c r="G316" s="230"/>
      <c r="H316" s="231" t="s">
        <v>1</v>
      </c>
      <c r="I316" s="233"/>
      <c r="J316" s="230"/>
      <c r="K316" s="230"/>
      <c r="L316" s="234"/>
      <c r="M316" s="235"/>
      <c r="N316" s="236"/>
      <c r="O316" s="236"/>
      <c r="P316" s="236"/>
      <c r="Q316" s="236"/>
      <c r="R316" s="236"/>
      <c r="S316" s="236"/>
      <c r="T316" s="23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8" t="s">
        <v>131</v>
      </c>
      <c r="AU316" s="238" t="s">
        <v>83</v>
      </c>
      <c r="AV316" s="13" t="s">
        <v>81</v>
      </c>
      <c r="AW316" s="13" t="s">
        <v>32</v>
      </c>
      <c r="AX316" s="13" t="s">
        <v>76</v>
      </c>
      <c r="AY316" s="238" t="s">
        <v>120</v>
      </c>
    </row>
    <row r="317" spans="1:51" s="14" customFormat="1" ht="12">
      <c r="A317" s="14"/>
      <c r="B317" s="239"/>
      <c r="C317" s="240"/>
      <c r="D317" s="224" t="s">
        <v>131</v>
      </c>
      <c r="E317" s="241" t="s">
        <v>1</v>
      </c>
      <c r="F317" s="242" t="s">
        <v>349</v>
      </c>
      <c r="G317" s="240"/>
      <c r="H317" s="243">
        <v>3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9" t="s">
        <v>131</v>
      </c>
      <c r="AU317" s="249" t="s">
        <v>83</v>
      </c>
      <c r="AV317" s="14" t="s">
        <v>83</v>
      </c>
      <c r="AW317" s="14" t="s">
        <v>32</v>
      </c>
      <c r="AX317" s="14" t="s">
        <v>76</v>
      </c>
      <c r="AY317" s="249" t="s">
        <v>120</v>
      </c>
    </row>
    <row r="318" spans="1:51" s="15" customFormat="1" ht="12">
      <c r="A318" s="15"/>
      <c r="B318" s="250"/>
      <c r="C318" s="251"/>
      <c r="D318" s="224" t="s">
        <v>131</v>
      </c>
      <c r="E318" s="252" t="s">
        <v>1</v>
      </c>
      <c r="F318" s="253" t="s">
        <v>142</v>
      </c>
      <c r="G318" s="251"/>
      <c r="H318" s="254">
        <v>98.55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0" t="s">
        <v>131</v>
      </c>
      <c r="AU318" s="260" t="s">
        <v>83</v>
      </c>
      <c r="AV318" s="15" t="s">
        <v>127</v>
      </c>
      <c r="AW318" s="15" t="s">
        <v>32</v>
      </c>
      <c r="AX318" s="15" t="s">
        <v>81</v>
      </c>
      <c r="AY318" s="260" t="s">
        <v>120</v>
      </c>
    </row>
    <row r="319" spans="1:65" s="2" customFormat="1" ht="37.8" customHeight="1">
      <c r="A319" s="38"/>
      <c r="B319" s="39"/>
      <c r="C319" s="211" t="s">
        <v>299</v>
      </c>
      <c r="D319" s="211" t="s">
        <v>122</v>
      </c>
      <c r="E319" s="212" t="s">
        <v>350</v>
      </c>
      <c r="F319" s="213" t="s">
        <v>351</v>
      </c>
      <c r="G319" s="214" t="s">
        <v>305</v>
      </c>
      <c r="H319" s="215">
        <v>214.14</v>
      </c>
      <c r="I319" s="216"/>
      <c r="J319" s="217">
        <f>ROUND(I319*H319,2)</f>
        <v>0</v>
      </c>
      <c r="K319" s="213" t="s">
        <v>126</v>
      </c>
      <c r="L319" s="44"/>
      <c r="M319" s="218" t="s">
        <v>1</v>
      </c>
      <c r="N319" s="219" t="s">
        <v>41</v>
      </c>
      <c r="O319" s="91"/>
      <c r="P319" s="220">
        <f>O319*H319</f>
        <v>0</v>
      </c>
      <c r="Q319" s="220">
        <v>0</v>
      </c>
      <c r="R319" s="220">
        <f>Q319*H319</f>
        <v>0</v>
      </c>
      <c r="S319" s="220">
        <v>0</v>
      </c>
      <c r="T319" s="22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2" t="s">
        <v>127</v>
      </c>
      <c r="AT319" s="222" t="s">
        <v>122</v>
      </c>
      <c r="AU319" s="222" t="s">
        <v>83</v>
      </c>
      <c r="AY319" s="17" t="s">
        <v>120</v>
      </c>
      <c r="BE319" s="223">
        <f>IF(N319="základní",J319,0)</f>
        <v>0</v>
      </c>
      <c r="BF319" s="223">
        <f>IF(N319="snížená",J319,0)</f>
        <v>0</v>
      </c>
      <c r="BG319" s="223">
        <f>IF(N319="zákl. přenesená",J319,0)</f>
        <v>0</v>
      </c>
      <c r="BH319" s="223">
        <f>IF(N319="sníž. přenesená",J319,0)</f>
        <v>0</v>
      </c>
      <c r="BI319" s="223">
        <f>IF(N319="nulová",J319,0)</f>
        <v>0</v>
      </c>
      <c r="BJ319" s="17" t="s">
        <v>81</v>
      </c>
      <c r="BK319" s="223">
        <f>ROUND(I319*H319,2)</f>
        <v>0</v>
      </c>
      <c r="BL319" s="17" t="s">
        <v>127</v>
      </c>
      <c r="BM319" s="222" t="s">
        <v>352</v>
      </c>
    </row>
    <row r="320" spans="1:47" s="2" customFormat="1" ht="12">
      <c r="A320" s="38"/>
      <c r="B320" s="39"/>
      <c r="C320" s="40"/>
      <c r="D320" s="224" t="s">
        <v>129</v>
      </c>
      <c r="E320" s="40"/>
      <c r="F320" s="225" t="s">
        <v>353</v>
      </c>
      <c r="G320" s="40"/>
      <c r="H320" s="40"/>
      <c r="I320" s="226"/>
      <c r="J320" s="40"/>
      <c r="K320" s="40"/>
      <c r="L320" s="44"/>
      <c r="M320" s="227"/>
      <c r="N320" s="228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129</v>
      </c>
      <c r="AU320" s="17" t="s">
        <v>83</v>
      </c>
    </row>
    <row r="321" spans="1:51" s="13" customFormat="1" ht="12">
      <c r="A321" s="13"/>
      <c r="B321" s="229"/>
      <c r="C321" s="230"/>
      <c r="D321" s="224" t="s">
        <v>131</v>
      </c>
      <c r="E321" s="231" t="s">
        <v>1</v>
      </c>
      <c r="F321" s="232" t="s">
        <v>329</v>
      </c>
      <c r="G321" s="230"/>
      <c r="H321" s="231" t="s">
        <v>1</v>
      </c>
      <c r="I321" s="233"/>
      <c r="J321" s="230"/>
      <c r="K321" s="230"/>
      <c r="L321" s="234"/>
      <c r="M321" s="235"/>
      <c r="N321" s="236"/>
      <c r="O321" s="236"/>
      <c r="P321" s="236"/>
      <c r="Q321" s="236"/>
      <c r="R321" s="236"/>
      <c r="S321" s="236"/>
      <c r="T321" s="23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8" t="s">
        <v>131</v>
      </c>
      <c r="AU321" s="238" t="s">
        <v>83</v>
      </c>
      <c r="AV321" s="13" t="s">
        <v>81</v>
      </c>
      <c r="AW321" s="13" t="s">
        <v>32</v>
      </c>
      <c r="AX321" s="13" t="s">
        <v>76</v>
      </c>
      <c r="AY321" s="238" t="s">
        <v>120</v>
      </c>
    </row>
    <row r="322" spans="1:51" s="14" customFormat="1" ht="12">
      <c r="A322" s="14"/>
      <c r="B322" s="239"/>
      <c r="C322" s="240"/>
      <c r="D322" s="224" t="s">
        <v>131</v>
      </c>
      <c r="E322" s="241" t="s">
        <v>1</v>
      </c>
      <c r="F322" s="242" t="s">
        <v>330</v>
      </c>
      <c r="G322" s="240"/>
      <c r="H322" s="243">
        <v>7.5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9" t="s">
        <v>131</v>
      </c>
      <c r="AU322" s="249" t="s">
        <v>83</v>
      </c>
      <c r="AV322" s="14" t="s">
        <v>83</v>
      </c>
      <c r="AW322" s="14" t="s">
        <v>32</v>
      </c>
      <c r="AX322" s="14" t="s">
        <v>76</v>
      </c>
      <c r="AY322" s="249" t="s">
        <v>120</v>
      </c>
    </row>
    <row r="323" spans="1:51" s="13" customFormat="1" ht="12">
      <c r="A323" s="13"/>
      <c r="B323" s="229"/>
      <c r="C323" s="230"/>
      <c r="D323" s="224" t="s">
        <v>131</v>
      </c>
      <c r="E323" s="231" t="s">
        <v>1</v>
      </c>
      <c r="F323" s="232" t="s">
        <v>354</v>
      </c>
      <c r="G323" s="230"/>
      <c r="H323" s="231" t="s">
        <v>1</v>
      </c>
      <c r="I323" s="233"/>
      <c r="J323" s="230"/>
      <c r="K323" s="230"/>
      <c r="L323" s="234"/>
      <c r="M323" s="235"/>
      <c r="N323" s="236"/>
      <c r="O323" s="236"/>
      <c r="P323" s="236"/>
      <c r="Q323" s="236"/>
      <c r="R323" s="236"/>
      <c r="S323" s="236"/>
      <c r="T323" s="23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8" t="s">
        <v>131</v>
      </c>
      <c r="AU323" s="238" t="s">
        <v>83</v>
      </c>
      <c r="AV323" s="13" t="s">
        <v>81</v>
      </c>
      <c r="AW323" s="13" t="s">
        <v>32</v>
      </c>
      <c r="AX323" s="13" t="s">
        <v>76</v>
      </c>
      <c r="AY323" s="238" t="s">
        <v>120</v>
      </c>
    </row>
    <row r="324" spans="1:51" s="14" customFormat="1" ht="12">
      <c r="A324" s="14"/>
      <c r="B324" s="239"/>
      <c r="C324" s="240"/>
      <c r="D324" s="224" t="s">
        <v>131</v>
      </c>
      <c r="E324" s="241" t="s">
        <v>1</v>
      </c>
      <c r="F324" s="242" t="s">
        <v>332</v>
      </c>
      <c r="G324" s="240"/>
      <c r="H324" s="243">
        <v>36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9" t="s">
        <v>131</v>
      </c>
      <c r="AU324" s="249" t="s">
        <v>83</v>
      </c>
      <c r="AV324" s="14" t="s">
        <v>83</v>
      </c>
      <c r="AW324" s="14" t="s">
        <v>32</v>
      </c>
      <c r="AX324" s="14" t="s">
        <v>76</v>
      </c>
      <c r="AY324" s="249" t="s">
        <v>120</v>
      </c>
    </row>
    <row r="325" spans="1:51" s="13" customFormat="1" ht="12">
      <c r="A325" s="13"/>
      <c r="B325" s="229"/>
      <c r="C325" s="230"/>
      <c r="D325" s="224" t="s">
        <v>131</v>
      </c>
      <c r="E325" s="231" t="s">
        <v>1</v>
      </c>
      <c r="F325" s="232" t="s">
        <v>355</v>
      </c>
      <c r="G325" s="230"/>
      <c r="H325" s="231" t="s">
        <v>1</v>
      </c>
      <c r="I325" s="233"/>
      <c r="J325" s="230"/>
      <c r="K325" s="230"/>
      <c r="L325" s="234"/>
      <c r="M325" s="235"/>
      <c r="N325" s="236"/>
      <c r="O325" s="236"/>
      <c r="P325" s="236"/>
      <c r="Q325" s="236"/>
      <c r="R325" s="236"/>
      <c r="S325" s="236"/>
      <c r="T325" s="23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8" t="s">
        <v>131</v>
      </c>
      <c r="AU325" s="238" t="s">
        <v>83</v>
      </c>
      <c r="AV325" s="13" t="s">
        <v>81</v>
      </c>
      <c r="AW325" s="13" t="s">
        <v>32</v>
      </c>
      <c r="AX325" s="13" t="s">
        <v>76</v>
      </c>
      <c r="AY325" s="238" t="s">
        <v>120</v>
      </c>
    </row>
    <row r="326" spans="1:51" s="14" customFormat="1" ht="12">
      <c r="A326" s="14"/>
      <c r="B326" s="239"/>
      <c r="C326" s="240"/>
      <c r="D326" s="224" t="s">
        <v>131</v>
      </c>
      <c r="E326" s="241" t="s">
        <v>1</v>
      </c>
      <c r="F326" s="242" t="s">
        <v>356</v>
      </c>
      <c r="G326" s="240"/>
      <c r="H326" s="243">
        <v>122.88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9" t="s">
        <v>131</v>
      </c>
      <c r="AU326" s="249" t="s">
        <v>83</v>
      </c>
      <c r="AV326" s="14" t="s">
        <v>83</v>
      </c>
      <c r="AW326" s="14" t="s">
        <v>32</v>
      </c>
      <c r="AX326" s="14" t="s">
        <v>76</v>
      </c>
      <c r="AY326" s="249" t="s">
        <v>120</v>
      </c>
    </row>
    <row r="327" spans="1:51" s="13" customFormat="1" ht="12">
      <c r="A327" s="13"/>
      <c r="B327" s="229"/>
      <c r="C327" s="230"/>
      <c r="D327" s="224" t="s">
        <v>131</v>
      </c>
      <c r="E327" s="231" t="s">
        <v>1</v>
      </c>
      <c r="F327" s="232" t="s">
        <v>357</v>
      </c>
      <c r="G327" s="230"/>
      <c r="H327" s="231" t="s">
        <v>1</v>
      </c>
      <c r="I327" s="233"/>
      <c r="J327" s="230"/>
      <c r="K327" s="230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131</v>
      </c>
      <c r="AU327" s="238" t="s">
        <v>83</v>
      </c>
      <c r="AV327" s="13" t="s">
        <v>81</v>
      </c>
      <c r="AW327" s="13" t="s">
        <v>32</v>
      </c>
      <c r="AX327" s="13" t="s">
        <v>76</v>
      </c>
      <c r="AY327" s="238" t="s">
        <v>120</v>
      </c>
    </row>
    <row r="328" spans="1:51" s="14" customFormat="1" ht="12">
      <c r="A328" s="14"/>
      <c r="B328" s="239"/>
      <c r="C328" s="240"/>
      <c r="D328" s="224" t="s">
        <v>131</v>
      </c>
      <c r="E328" s="241" t="s">
        <v>1</v>
      </c>
      <c r="F328" s="242" t="s">
        <v>358</v>
      </c>
      <c r="G328" s="240"/>
      <c r="H328" s="243">
        <v>45.6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9" t="s">
        <v>131</v>
      </c>
      <c r="AU328" s="249" t="s">
        <v>83</v>
      </c>
      <c r="AV328" s="14" t="s">
        <v>83</v>
      </c>
      <c r="AW328" s="14" t="s">
        <v>32</v>
      </c>
      <c r="AX328" s="14" t="s">
        <v>76</v>
      </c>
      <c r="AY328" s="249" t="s">
        <v>120</v>
      </c>
    </row>
    <row r="329" spans="1:51" s="13" customFormat="1" ht="12">
      <c r="A329" s="13"/>
      <c r="B329" s="229"/>
      <c r="C329" s="230"/>
      <c r="D329" s="224" t="s">
        <v>131</v>
      </c>
      <c r="E329" s="231" t="s">
        <v>1</v>
      </c>
      <c r="F329" s="232" t="s">
        <v>359</v>
      </c>
      <c r="G329" s="230"/>
      <c r="H329" s="231" t="s">
        <v>1</v>
      </c>
      <c r="I329" s="233"/>
      <c r="J329" s="230"/>
      <c r="K329" s="230"/>
      <c r="L329" s="234"/>
      <c r="M329" s="235"/>
      <c r="N329" s="236"/>
      <c r="O329" s="236"/>
      <c r="P329" s="236"/>
      <c r="Q329" s="236"/>
      <c r="R329" s="236"/>
      <c r="S329" s="236"/>
      <c r="T329" s="23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8" t="s">
        <v>131</v>
      </c>
      <c r="AU329" s="238" t="s">
        <v>83</v>
      </c>
      <c r="AV329" s="13" t="s">
        <v>81</v>
      </c>
      <c r="AW329" s="13" t="s">
        <v>32</v>
      </c>
      <c r="AX329" s="13" t="s">
        <v>76</v>
      </c>
      <c r="AY329" s="238" t="s">
        <v>120</v>
      </c>
    </row>
    <row r="330" spans="1:51" s="14" customFormat="1" ht="12">
      <c r="A330" s="14"/>
      <c r="B330" s="239"/>
      <c r="C330" s="240"/>
      <c r="D330" s="224" t="s">
        <v>131</v>
      </c>
      <c r="E330" s="241" t="s">
        <v>1</v>
      </c>
      <c r="F330" s="242" t="s">
        <v>360</v>
      </c>
      <c r="G330" s="240"/>
      <c r="H330" s="243">
        <v>2.16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9" t="s">
        <v>131</v>
      </c>
      <c r="AU330" s="249" t="s">
        <v>83</v>
      </c>
      <c r="AV330" s="14" t="s">
        <v>83</v>
      </c>
      <c r="AW330" s="14" t="s">
        <v>32</v>
      </c>
      <c r="AX330" s="14" t="s">
        <v>76</v>
      </c>
      <c r="AY330" s="249" t="s">
        <v>120</v>
      </c>
    </row>
    <row r="331" spans="1:51" s="15" customFormat="1" ht="12">
      <c r="A331" s="15"/>
      <c r="B331" s="250"/>
      <c r="C331" s="251"/>
      <c r="D331" s="224" t="s">
        <v>131</v>
      </c>
      <c r="E331" s="252" t="s">
        <v>1</v>
      </c>
      <c r="F331" s="253" t="s">
        <v>142</v>
      </c>
      <c r="G331" s="251"/>
      <c r="H331" s="254">
        <v>214.14</v>
      </c>
      <c r="I331" s="255"/>
      <c r="J331" s="251"/>
      <c r="K331" s="251"/>
      <c r="L331" s="256"/>
      <c r="M331" s="257"/>
      <c r="N331" s="258"/>
      <c r="O331" s="258"/>
      <c r="P331" s="258"/>
      <c r="Q331" s="258"/>
      <c r="R331" s="258"/>
      <c r="S331" s="258"/>
      <c r="T331" s="259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0" t="s">
        <v>131</v>
      </c>
      <c r="AU331" s="260" t="s">
        <v>83</v>
      </c>
      <c r="AV331" s="15" t="s">
        <v>127</v>
      </c>
      <c r="AW331" s="15" t="s">
        <v>32</v>
      </c>
      <c r="AX331" s="15" t="s">
        <v>81</v>
      </c>
      <c r="AY331" s="260" t="s">
        <v>120</v>
      </c>
    </row>
    <row r="332" spans="1:65" s="2" customFormat="1" ht="24.15" customHeight="1">
      <c r="A332" s="38"/>
      <c r="B332" s="39"/>
      <c r="C332" s="211" t="s">
        <v>361</v>
      </c>
      <c r="D332" s="211" t="s">
        <v>122</v>
      </c>
      <c r="E332" s="212" t="s">
        <v>362</v>
      </c>
      <c r="F332" s="213" t="s">
        <v>363</v>
      </c>
      <c r="G332" s="214" t="s">
        <v>305</v>
      </c>
      <c r="H332" s="215">
        <v>36.864</v>
      </c>
      <c r="I332" s="216"/>
      <c r="J332" s="217">
        <f>ROUND(I332*H332,2)</f>
        <v>0</v>
      </c>
      <c r="K332" s="213" t="s">
        <v>126</v>
      </c>
      <c r="L332" s="44"/>
      <c r="M332" s="218" t="s">
        <v>1</v>
      </c>
      <c r="N332" s="219" t="s">
        <v>41</v>
      </c>
      <c r="O332" s="91"/>
      <c r="P332" s="220">
        <f>O332*H332</f>
        <v>0</v>
      </c>
      <c r="Q332" s="220">
        <v>0</v>
      </c>
      <c r="R332" s="220">
        <f>Q332*H332</f>
        <v>0</v>
      </c>
      <c r="S332" s="220">
        <v>0</v>
      </c>
      <c r="T332" s="221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2" t="s">
        <v>127</v>
      </c>
      <c r="AT332" s="222" t="s">
        <v>122</v>
      </c>
      <c r="AU332" s="222" t="s">
        <v>83</v>
      </c>
      <c r="AY332" s="17" t="s">
        <v>120</v>
      </c>
      <c r="BE332" s="223">
        <f>IF(N332="základní",J332,0)</f>
        <v>0</v>
      </c>
      <c r="BF332" s="223">
        <f>IF(N332="snížená",J332,0)</f>
        <v>0</v>
      </c>
      <c r="BG332" s="223">
        <f>IF(N332="zákl. přenesená",J332,0)</f>
        <v>0</v>
      </c>
      <c r="BH332" s="223">
        <f>IF(N332="sníž. přenesená",J332,0)</f>
        <v>0</v>
      </c>
      <c r="BI332" s="223">
        <f>IF(N332="nulová",J332,0)</f>
        <v>0</v>
      </c>
      <c r="BJ332" s="17" t="s">
        <v>81</v>
      </c>
      <c r="BK332" s="223">
        <f>ROUND(I332*H332,2)</f>
        <v>0</v>
      </c>
      <c r="BL332" s="17" t="s">
        <v>127</v>
      </c>
      <c r="BM332" s="222" t="s">
        <v>364</v>
      </c>
    </row>
    <row r="333" spans="1:47" s="2" customFormat="1" ht="12">
      <c r="A333" s="38"/>
      <c r="B333" s="39"/>
      <c r="C333" s="40"/>
      <c r="D333" s="224" t="s">
        <v>129</v>
      </c>
      <c r="E333" s="40"/>
      <c r="F333" s="225" t="s">
        <v>365</v>
      </c>
      <c r="G333" s="40"/>
      <c r="H333" s="40"/>
      <c r="I333" s="226"/>
      <c r="J333" s="40"/>
      <c r="K333" s="40"/>
      <c r="L333" s="44"/>
      <c r="M333" s="227"/>
      <c r="N333" s="228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129</v>
      </c>
      <c r="AU333" s="17" t="s">
        <v>83</v>
      </c>
    </row>
    <row r="334" spans="1:51" s="13" customFormat="1" ht="12">
      <c r="A334" s="13"/>
      <c r="B334" s="229"/>
      <c r="C334" s="230"/>
      <c r="D334" s="224" t="s">
        <v>131</v>
      </c>
      <c r="E334" s="231" t="s">
        <v>1</v>
      </c>
      <c r="F334" s="232" t="s">
        <v>366</v>
      </c>
      <c r="G334" s="230"/>
      <c r="H334" s="231" t="s">
        <v>1</v>
      </c>
      <c r="I334" s="233"/>
      <c r="J334" s="230"/>
      <c r="K334" s="230"/>
      <c r="L334" s="234"/>
      <c r="M334" s="235"/>
      <c r="N334" s="236"/>
      <c r="O334" s="236"/>
      <c r="P334" s="236"/>
      <c r="Q334" s="236"/>
      <c r="R334" s="236"/>
      <c r="S334" s="236"/>
      <c r="T334" s="23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8" t="s">
        <v>131</v>
      </c>
      <c r="AU334" s="238" t="s">
        <v>83</v>
      </c>
      <c r="AV334" s="13" t="s">
        <v>81</v>
      </c>
      <c r="AW334" s="13" t="s">
        <v>32</v>
      </c>
      <c r="AX334" s="13" t="s">
        <v>76</v>
      </c>
      <c r="AY334" s="238" t="s">
        <v>120</v>
      </c>
    </row>
    <row r="335" spans="1:51" s="14" customFormat="1" ht="12">
      <c r="A335" s="14"/>
      <c r="B335" s="239"/>
      <c r="C335" s="240"/>
      <c r="D335" s="224" t="s">
        <v>131</v>
      </c>
      <c r="E335" s="241" t="s">
        <v>1</v>
      </c>
      <c r="F335" s="242" t="s">
        <v>367</v>
      </c>
      <c r="G335" s="240"/>
      <c r="H335" s="243">
        <v>36.864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9" t="s">
        <v>131</v>
      </c>
      <c r="AU335" s="249" t="s">
        <v>83</v>
      </c>
      <c r="AV335" s="14" t="s">
        <v>83</v>
      </c>
      <c r="AW335" s="14" t="s">
        <v>32</v>
      </c>
      <c r="AX335" s="14" t="s">
        <v>81</v>
      </c>
      <c r="AY335" s="249" t="s">
        <v>120</v>
      </c>
    </row>
    <row r="336" spans="1:65" s="2" customFormat="1" ht="24.15" customHeight="1">
      <c r="A336" s="38"/>
      <c r="B336" s="39"/>
      <c r="C336" s="211" t="s">
        <v>368</v>
      </c>
      <c r="D336" s="211" t="s">
        <v>122</v>
      </c>
      <c r="E336" s="212" t="s">
        <v>369</v>
      </c>
      <c r="F336" s="213" t="s">
        <v>370</v>
      </c>
      <c r="G336" s="214" t="s">
        <v>305</v>
      </c>
      <c r="H336" s="215">
        <v>3</v>
      </c>
      <c r="I336" s="216"/>
      <c r="J336" s="217">
        <f>ROUND(I336*H336,2)</f>
        <v>0</v>
      </c>
      <c r="K336" s="213" t="s">
        <v>126</v>
      </c>
      <c r="L336" s="44"/>
      <c r="M336" s="218" t="s">
        <v>1</v>
      </c>
      <c r="N336" s="219" t="s">
        <v>41</v>
      </c>
      <c r="O336" s="91"/>
      <c r="P336" s="220">
        <f>O336*H336</f>
        <v>0</v>
      </c>
      <c r="Q336" s="220">
        <v>0</v>
      </c>
      <c r="R336" s="220">
        <f>Q336*H336</f>
        <v>0</v>
      </c>
      <c r="S336" s="220">
        <v>0</v>
      </c>
      <c r="T336" s="221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2" t="s">
        <v>127</v>
      </c>
      <c r="AT336" s="222" t="s">
        <v>122</v>
      </c>
      <c r="AU336" s="222" t="s">
        <v>83</v>
      </c>
      <c r="AY336" s="17" t="s">
        <v>120</v>
      </c>
      <c r="BE336" s="223">
        <f>IF(N336="základní",J336,0)</f>
        <v>0</v>
      </c>
      <c r="BF336" s="223">
        <f>IF(N336="snížená",J336,0)</f>
        <v>0</v>
      </c>
      <c r="BG336" s="223">
        <f>IF(N336="zákl. přenesená",J336,0)</f>
        <v>0</v>
      </c>
      <c r="BH336" s="223">
        <f>IF(N336="sníž. přenesená",J336,0)</f>
        <v>0</v>
      </c>
      <c r="BI336" s="223">
        <f>IF(N336="nulová",J336,0)</f>
        <v>0</v>
      </c>
      <c r="BJ336" s="17" t="s">
        <v>81</v>
      </c>
      <c r="BK336" s="223">
        <f>ROUND(I336*H336,2)</f>
        <v>0</v>
      </c>
      <c r="BL336" s="17" t="s">
        <v>127</v>
      </c>
      <c r="BM336" s="222" t="s">
        <v>371</v>
      </c>
    </row>
    <row r="337" spans="1:47" s="2" customFormat="1" ht="12">
      <c r="A337" s="38"/>
      <c r="B337" s="39"/>
      <c r="C337" s="40"/>
      <c r="D337" s="224" t="s">
        <v>129</v>
      </c>
      <c r="E337" s="40"/>
      <c r="F337" s="225" t="s">
        <v>372</v>
      </c>
      <c r="G337" s="40"/>
      <c r="H337" s="40"/>
      <c r="I337" s="226"/>
      <c r="J337" s="40"/>
      <c r="K337" s="40"/>
      <c r="L337" s="44"/>
      <c r="M337" s="227"/>
      <c r="N337" s="228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129</v>
      </c>
      <c r="AU337" s="17" t="s">
        <v>83</v>
      </c>
    </row>
    <row r="338" spans="1:51" s="13" customFormat="1" ht="12">
      <c r="A338" s="13"/>
      <c r="B338" s="229"/>
      <c r="C338" s="230"/>
      <c r="D338" s="224" t="s">
        <v>131</v>
      </c>
      <c r="E338" s="231" t="s">
        <v>1</v>
      </c>
      <c r="F338" s="232" t="s">
        <v>373</v>
      </c>
      <c r="G338" s="230"/>
      <c r="H338" s="231" t="s">
        <v>1</v>
      </c>
      <c r="I338" s="233"/>
      <c r="J338" s="230"/>
      <c r="K338" s="230"/>
      <c r="L338" s="234"/>
      <c r="M338" s="235"/>
      <c r="N338" s="236"/>
      <c r="O338" s="236"/>
      <c r="P338" s="236"/>
      <c r="Q338" s="236"/>
      <c r="R338" s="236"/>
      <c r="S338" s="236"/>
      <c r="T338" s="23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8" t="s">
        <v>131</v>
      </c>
      <c r="AU338" s="238" t="s">
        <v>83</v>
      </c>
      <c r="AV338" s="13" t="s">
        <v>81</v>
      </c>
      <c r="AW338" s="13" t="s">
        <v>32</v>
      </c>
      <c r="AX338" s="13" t="s">
        <v>76</v>
      </c>
      <c r="AY338" s="238" t="s">
        <v>120</v>
      </c>
    </row>
    <row r="339" spans="1:51" s="14" customFormat="1" ht="12">
      <c r="A339" s="14"/>
      <c r="B339" s="239"/>
      <c r="C339" s="240"/>
      <c r="D339" s="224" t="s">
        <v>131</v>
      </c>
      <c r="E339" s="241" t="s">
        <v>1</v>
      </c>
      <c r="F339" s="242" t="s">
        <v>374</v>
      </c>
      <c r="G339" s="240"/>
      <c r="H339" s="243">
        <v>3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9" t="s">
        <v>131</v>
      </c>
      <c r="AU339" s="249" t="s">
        <v>83</v>
      </c>
      <c r="AV339" s="14" t="s">
        <v>83</v>
      </c>
      <c r="AW339" s="14" t="s">
        <v>32</v>
      </c>
      <c r="AX339" s="14" t="s">
        <v>81</v>
      </c>
      <c r="AY339" s="249" t="s">
        <v>120</v>
      </c>
    </row>
    <row r="340" spans="1:65" s="2" customFormat="1" ht="24.15" customHeight="1">
      <c r="A340" s="38"/>
      <c r="B340" s="39"/>
      <c r="C340" s="211" t="s">
        <v>375</v>
      </c>
      <c r="D340" s="211" t="s">
        <v>122</v>
      </c>
      <c r="E340" s="212" t="s">
        <v>376</v>
      </c>
      <c r="F340" s="213" t="s">
        <v>377</v>
      </c>
      <c r="G340" s="214" t="s">
        <v>125</v>
      </c>
      <c r="H340" s="215">
        <v>365.76</v>
      </c>
      <c r="I340" s="216"/>
      <c r="J340" s="217">
        <f>ROUND(I340*H340,2)</f>
        <v>0</v>
      </c>
      <c r="K340" s="213" t="s">
        <v>126</v>
      </c>
      <c r="L340" s="44"/>
      <c r="M340" s="218" t="s">
        <v>1</v>
      </c>
      <c r="N340" s="219" t="s">
        <v>41</v>
      </c>
      <c r="O340" s="91"/>
      <c r="P340" s="220">
        <f>O340*H340</f>
        <v>0</v>
      </c>
      <c r="Q340" s="220">
        <v>0.00085</v>
      </c>
      <c r="R340" s="220">
        <f>Q340*H340</f>
        <v>0.31089599999999995</v>
      </c>
      <c r="S340" s="220">
        <v>0</v>
      </c>
      <c r="T340" s="22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2" t="s">
        <v>127</v>
      </c>
      <c r="AT340" s="222" t="s">
        <v>122</v>
      </c>
      <c r="AU340" s="222" t="s">
        <v>83</v>
      </c>
      <c r="AY340" s="17" t="s">
        <v>120</v>
      </c>
      <c r="BE340" s="223">
        <f>IF(N340="základní",J340,0)</f>
        <v>0</v>
      </c>
      <c r="BF340" s="223">
        <f>IF(N340="snížená",J340,0)</f>
        <v>0</v>
      </c>
      <c r="BG340" s="223">
        <f>IF(N340="zákl. přenesená",J340,0)</f>
        <v>0</v>
      </c>
      <c r="BH340" s="223">
        <f>IF(N340="sníž. přenesená",J340,0)</f>
        <v>0</v>
      </c>
      <c r="BI340" s="223">
        <f>IF(N340="nulová",J340,0)</f>
        <v>0</v>
      </c>
      <c r="BJ340" s="17" t="s">
        <v>81</v>
      </c>
      <c r="BK340" s="223">
        <f>ROUND(I340*H340,2)</f>
        <v>0</v>
      </c>
      <c r="BL340" s="17" t="s">
        <v>127</v>
      </c>
      <c r="BM340" s="222" t="s">
        <v>378</v>
      </c>
    </row>
    <row r="341" spans="1:47" s="2" customFormat="1" ht="12">
      <c r="A341" s="38"/>
      <c r="B341" s="39"/>
      <c r="C341" s="40"/>
      <c r="D341" s="224" t="s">
        <v>129</v>
      </c>
      <c r="E341" s="40"/>
      <c r="F341" s="225" t="s">
        <v>379</v>
      </c>
      <c r="G341" s="40"/>
      <c r="H341" s="40"/>
      <c r="I341" s="226"/>
      <c r="J341" s="40"/>
      <c r="K341" s="40"/>
      <c r="L341" s="44"/>
      <c r="M341" s="227"/>
      <c r="N341" s="228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129</v>
      </c>
      <c r="AU341" s="17" t="s">
        <v>83</v>
      </c>
    </row>
    <row r="342" spans="1:51" s="13" customFormat="1" ht="12">
      <c r="A342" s="13"/>
      <c r="B342" s="229"/>
      <c r="C342" s="230"/>
      <c r="D342" s="224" t="s">
        <v>131</v>
      </c>
      <c r="E342" s="231" t="s">
        <v>1</v>
      </c>
      <c r="F342" s="232" t="s">
        <v>354</v>
      </c>
      <c r="G342" s="230"/>
      <c r="H342" s="231" t="s">
        <v>1</v>
      </c>
      <c r="I342" s="233"/>
      <c r="J342" s="230"/>
      <c r="K342" s="230"/>
      <c r="L342" s="234"/>
      <c r="M342" s="235"/>
      <c r="N342" s="236"/>
      <c r="O342" s="236"/>
      <c r="P342" s="236"/>
      <c r="Q342" s="236"/>
      <c r="R342" s="236"/>
      <c r="S342" s="236"/>
      <c r="T342" s="23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8" t="s">
        <v>131</v>
      </c>
      <c r="AU342" s="238" t="s">
        <v>83</v>
      </c>
      <c r="AV342" s="13" t="s">
        <v>81</v>
      </c>
      <c r="AW342" s="13" t="s">
        <v>32</v>
      </c>
      <c r="AX342" s="13" t="s">
        <v>76</v>
      </c>
      <c r="AY342" s="238" t="s">
        <v>120</v>
      </c>
    </row>
    <row r="343" spans="1:51" s="14" customFormat="1" ht="12">
      <c r="A343" s="14"/>
      <c r="B343" s="239"/>
      <c r="C343" s="240"/>
      <c r="D343" s="224" t="s">
        <v>131</v>
      </c>
      <c r="E343" s="241" t="s">
        <v>1</v>
      </c>
      <c r="F343" s="242" t="s">
        <v>380</v>
      </c>
      <c r="G343" s="240"/>
      <c r="H343" s="243">
        <v>120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9" t="s">
        <v>131</v>
      </c>
      <c r="AU343" s="249" t="s">
        <v>83</v>
      </c>
      <c r="AV343" s="14" t="s">
        <v>83</v>
      </c>
      <c r="AW343" s="14" t="s">
        <v>32</v>
      </c>
      <c r="AX343" s="14" t="s">
        <v>76</v>
      </c>
      <c r="AY343" s="249" t="s">
        <v>120</v>
      </c>
    </row>
    <row r="344" spans="1:51" s="13" customFormat="1" ht="12">
      <c r="A344" s="13"/>
      <c r="B344" s="229"/>
      <c r="C344" s="230"/>
      <c r="D344" s="224" t="s">
        <v>131</v>
      </c>
      <c r="E344" s="231" t="s">
        <v>1</v>
      </c>
      <c r="F344" s="232" t="s">
        <v>381</v>
      </c>
      <c r="G344" s="230"/>
      <c r="H344" s="231" t="s">
        <v>1</v>
      </c>
      <c r="I344" s="233"/>
      <c r="J344" s="230"/>
      <c r="K344" s="230"/>
      <c r="L344" s="234"/>
      <c r="M344" s="235"/>
      <c r="N344" s="236"/>
      <c r="O344" s="236"/>
      <c r="P344" s="236"/>
      <c r="Q344" s="236"/>
      <c r="R344" s="236"/>
      <c r="S344" s="236"/>
      <c r="T344" s="23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8" t="s">
        <v>131</v>
      </c>
      <c r="AU344" s="238" t="s">
        <v>83</v>
      </c>
      <c r="AV344" s="13" t="s">
        <v>81</v>
      </c>
      <c r="AW344" s="13" t="s">
        <v>32</v>
      </c>
      <c r="AX344" s="13" t="s">
        <v>76</v>
      </c>
      <c r="AY344" s="238" t="s">
        <v>120</v>
      </c>
    </row>
    <row r="345" spans="1:51" s="14" customFormat="1" ht="12">
      <c r="A345" s="14"/>
      <c r="B345" s="239"/>
      <c r="C345" s="240"/>
      <c r="D345" s="224" t="s">
        <v>131</v>
      </c>
      <c r="E345" s="241" t="s">
        <v>1</v>
      </c>
      <c r="F345" s="242" t="s">
        <v>382</v>
      </c>
      <c r="G345" s="240"/>
      <c r="H345" s="243">
        <v>245.76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9" t="s">
        <v>131</v>
      </c>
      <c r="AU345" s="249" t="s">
        <v>83</v>
      </c>
      <c r="AV345" s="14" t="s">
        <v>83</v>
      </c>
      <c r="AW345" s="14" t="s">
        <v>32</v>
      </c>
      <c r="AX345" s="14" t="s">
        <v>76</v>
      </c>
      <c r="AY345" s="249" t="s">
        <v>120</v>
      </c>
    </row>
    <row r="346" spans="1:51" s="15" customFormat="1" ht="12">
      <c r="A346" s="15"/>
      <c r="B346" s="250"/>
      <c r="C346" s="251"/>
      <c r="D346" s="224" t="s">
        <v>131</v>
      </c>
      <c r="E346" s="252" t="s">
        <v>1</v>
      </c>
      <c r="F346" s="253" t="s">
        <v>142</v>
      </c>
      <c r="G346" s="251"/>
      <c r="H346" s="254">
        <v>365.76</v>
      </c>
      <c r="I346" s="255"/>
      <c r="J346" s="251"/>
      <c r="K346" s="251"/>
      <c r="L346" s="256"/>
      <c r="M346" s="257"/>
      <c r="N346" s="258"/>
      <c r="O346" s="258"/>
      <c r="P346" s="258"/>
      <c r="Q346" s="258"/>
      <c r="R346" s="258"/>
      <c r="S346" s="258"/>
      <c r="T346" s="259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0" t="s">
        <v>131</v>
      </c>
      <c r="AU346" s="260" t="s">
        <v>83</v>
      </c>
      <c r="AV346" s="15" t="s">
        <v>127</v>
      </c>
      <c r="AW346" s="15" t="s">
        <v>32</v>
      </c>
      <c r="AX346" s="15" t="s">
        <v>81</v>
      </c>
      <c r="AY346" s="260" t="s">
        <v>120</v>
      </c>
    </row>
    <row r="347" spans="1:65" s="2" customFormat="1" ht="24.15" customHeight="1">
      <c r="A347" s="38"/>
      <c r="B347" s="39"/>
      <c r="C347" s="211" t="s">
        <v>383</v>
      </c>
      <c r="D347" s="211" t="s">
        <v>122</v>
      </c>
      <c r="E347" s="212" t="s">
        <v>384</v>
      </c>
      <c r="F347" s="213" t="s">
        <v>385</v>
      </c>
      <c r="G347" s="214" t="s">
        <v>125</v>
      </c>
      <c r="H347" s="215">
        <v>365.76</v>
      </c>
      <c r="I347" s="216"/>
      <c r="J347" s="217">
        <f>ROUND(I347*H347,2)</f>
        <v>0</v>
      </c>
      <c r="K347" s="213" t="s">
        <v>126</v>
      </c>
      <c r="L347" s="44"/>
      <c r="M347" s="218" t="s">
        <v>1</v>
      </c>
      <c r="N347" s="219" t="s">
        <v>41</v>
      </c>
      <c r="O347" s="91"/>
      <c r="P347" s="220">
        <f>O347*H347</f>
        <v>0</v>
      </c>
      <c r="Q347" s="220">
        <v>0</v>
      </c>
      <c r="R347" s="220">
        <f>Q347*H347</f>
        <v>0</v>
      </c>
      <c r="S347" s="220">
        <v>0</v>
      </c>
      <c r="T347" s="221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2" t="s">
        <v>127</v>
      </c>
      <c r="AT347" s="222" t="s">
        <v>122</v>
      </c>
      <c r="AU347" s="222" t="s">
        <v>83</v>
      </c>
      <c r="AY347" s="17" t="s">
        <v>120</v>
      </c>
      <c r="BE347" s="223">
        <f>IF(N347="základní",J347,0)</f>
        <v>0</v>
      </c>
      <c r="BF347" s="223">
        <f>IF(N347="snížená",J347,0)</f>
        <v>0</v>
      </c>
      <c r="BG347" s="223">
        <f>IF(N347="zákl. přenesená",J347,0)</f>
        <v>0</v>
      </c>
      <c r="BH347" s="223">
        <f>IF(N347="sníž. přenesená",J347,0)</f>
        <v>0</v>
      </c>
      <c r="BI347" s="223">
        <f>IF(N347="nulová",J347,0)</f>
        <v>0</v>
      </c>
      <c r="BJ347" s="17" t="s">
        <v>81</v>
      </c>
      <c r="BK347" s="223">
        <f>ROUND(I347*H347,2)</f>
        <v>0</v>
      </c>
      <c r="BL347" s="17" t="s">
        <v>127</v>
      </c>
      <c r="BM347" s="222" t="s">
        <v>386</v>
      </c>
    </row>
    <row r="348" spans="1:47" s="2" customFormat="1" ht="12">
      <c r="A348" s="38"/>
      <c r="B348" s="39"/>
      <c r="C348" s="40"/>
      <c r="D348" s="224" t="s">
        <v>129</v>
      </c>
      <c r="E348" s="40"/>
      <c r="F348" s="225" t="s">
        <v>387</v>
      </c>
      <c r="G348" s="40"/>
      <c r="H348" s="40"/>
      <c r="I348" s="226"/>
      <c r="J348" s="40"/>
      <c r="K348" s="40"/>
      <c r="L348" s="44"/>
      <c r="M348" s="227"/>
      <c r="N348" s="228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129</v>
      </c>
      <c r="AU348" s="17" t="s">
        <v>83</v>
      </c>
    </row>
    <row r="349" spans="1:65" s="2" customFormat="1" ht="37.8" customHeight="1">
      <c r="A349" s="38"/>
      <c r="B349" s="39"/>
      <c r="C349" s="211" t="s">
        <v>388</v>
      </c>
      <c r="D349" s="211" t="s">
        <v>122</v>
      </c>
      <c r="E349" s="212" t="s">
        <v>389</v>
      </c>
      <c r="F349" s="213" t="s">
        <v>390</v>
      </c>
      <c r="G349" s="214" t="s">
        <v>305</v>
      </c>
      <c r="H349" s="215">
        <v>1447.13</v>
      </c>
      <c r="I349" s="216"/>
      <c r="J349" s="217">
        <f>ROUND(I349*H349,2)</f>
        <v>0</v>
      </c>
      <c r="K349" s="213" t="s">
        <v>126</v>
      </c>
      <c r="L349" s="44"/>
      <c r="M349" s="218" t="s">
        <v>1</v>
      </c>
      <c r="N349" s="219" t="s">
        <v>41</v>
      </c>
      <c r="O349" s="91"/>
      <c r="P349" s="220">
        <f>O349*H349</f>
        <v>0</v>
      </c>
      <c r="Q349" s="220">
        <v>0</v>
      </c>
      <c r="R349" s="220">
        <f>Q349*H349</f>
        <v>0</v>
      </c>
      <c r="S349" s="220">
        <v>0</v>
      </c>
      <c r="T349" s="221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2" t="s">
        <v>127</v>
      </c>
      <c r="AT349" s="222" t="s">
        <v>122</v>
      </c>
      <c r="AU349" s="222" t="s">
        <v>83</v>
      </c>
      <c r="AY349" s="17" t="s">
        <v>120</v>
      </c>
      <c r="BE349" s="223">
        <f>IF(N349="základní",J349,0)</f>
        <v>0</v>
      </c>
      <c r="BF349" s="223">
        <f>IF(N349="snížená",J349,0)</f>
        <v>0</v>
      </c>
      <c r="BG349" s="223">
        <f>IF(N349="zákl. přenesená",J349,0)</f>
        <v>0</v>
      </c>
      <c r="BH349" s="223">
        <f>IF(N349="sníž. přenesená",J349,0)</f>
        <v>0</v>
      </c>
      <c r="BI349" s="223">
        <f>IF(N349="nulová",J349,0)</f>
        <v>0</v>
      </c>
      <c r="BJ349" s="17" t="s">
        <v>81</v>
      </c>
      <c r="BK349" s="223">
        <f>ROUND(I349*H349,2)</f>
        <v>0</v>
      </c>
      <c r="BL349" s="17" t="s">
        <v>127</v>
      </c>
      <c r="BM349" s="222" t="s">
        <v>391</v>
      </c>
    </row>
    <row r="350" spans="1:47" s="2" customFormat="1" ht="12">
      <c r="A350" s="38"/>
      <c r="B350" s="39"/>
      <c r="C350" s="40"/>
      <c r="D350" s="224" t="s">
        <v>129</v>
      </c>
      <c r="E350" s="40"/>
      <c r="F350" s="225" t="s">
        <v>392</v>
      </c>
      <c r="G350" s="40"/>
      <c r="H350" s="40"/>
      <c r="I350" s="226"/>
      <c r="J350" s="40"/>
      <c r="K350" s="40"/>
      <c r="L350" s="44"/>
      <c r="M350" s="227"/>
      <c r="N350" s="228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129</v>
      </c>
      <c r="AU350" s="17" t="s">
        <v>83</v>
      </c>
    </row>
    <row r="351" spans="1:51" s="13" customFormat="1" ht="12">
      <c r="A351" s="13"/>
      <c r="B351" s="229"/>
      <c r="C351" s="230"/>
      <c r="D351" s="224" t="s">
        <v>131</v>
      </c>
      <c r="E351" s="231" t="s">
        <v>1</v>
      </c>
      <c r="F351" s="232" t="s">
        <v>393</v>
      </c>
      <c r="G351" s="230"/>
      <c r="H351" s="231" t="s">
        <v>1</v>
      </c>
      <c r="I351" s="233"/>
      <c r="J351" s="230"/>
      <c r="K351" s="230"/>
      <c r="L351" s="234"/>
      <c r="M351" s="235"/>
      <c r="N351" s="236"/>
      <c r="O351" s="236"/>
      <c r="P351" s="236"/>
      <c r="Q351" s="236"/>
      <c r="R351" s="236"/>
      <c r="S351" s="236"/>
      <c r="T351" s="23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8" t="s">
        <v>131</v>
      </c>
      <c r="AU351" s="238" t="s">
        <v>83</v>
      </c>
      <c r="AV351" s="13" t="s">
        <v>81</v>
      </c>
      <c r="AW351" s="13" t="s">
        <v>32</v>
      </c>
      <c r="AX351" s="13" t="s">
        <v>76</v>
      </c>
      <c r="AY351" s="238" t="s">
        <v>120</v>
      </c>
    </row>
    <row r="352" spans="1:51" s="14" customFormat="1" ht="12">
      <c r="A352" s="14"/>
      <c r="B352" s="239"/>
      <c r="C352" s="240"/>
      <c r="D352" s="224" t="s">
        <v>131</v>
      </c>
      <c r="E352" s="241" t="s">
        <v>1</v>
      </c>
      <c r="F352" s="242" t="s">
        <v>394</v>
      </c>
      <c r="G352" s="240"/>
      <c r="H352" s="243">
        <v>1067.5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9" t="s">
        <v>131</v>
      </c>
      <c r="AU352" s="249" t="s">
        <v>83</v>
      </c>
      <c r="AV352" s="14" t="s">
        <v>83</v>
      </c>
      <c r="AW352" s="14" t="s">
        <v>32</v>
      </c>
      <c r="AX352" s="14" t="s">
        <v>76</v>
      </c>
      <c r="AY352" s="249" t="s">
        <v>120</v>
      </c>
    </row>
    <row r="353" spans="1:51" s="13" customFormat="1" ht="12">
      <c r="A353" s="13"/>
      <c r="B353" s="229"/>
      <c r="C353" s="230"/>
      <c r="D353" s="224" t="s">
        <v>131</v>
      </c>
      <c r="E353" s="231" t="s">
        <v>1</v>
      </c>
      <c r="F353" s="232" t="s">
        <v>395</v>
      </c>
      <c r="G353" s="230"/>
      <c r="H353" s="231" t="s">
        <v>1</v>
      </c>
      <c r="I353" s="233"/>
      <c r="J353" s="230"/>
      <c r="K353" s="230"/>
      <c r="L353" s="234"/>
      <c r="M353" s="235"/>
      <c r="N353" s="236"/>
      <c r="O353" s="236"/>
      <c r="P353" s="236"/>
      <c r="Q353" s="236"/>
      <c r="R353" s="236"/>
      <c r="S353" s="236"/>
      <c r="T353" s="23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8" t="s">
        <v>131</v>
      </c>
      <c r="AU353" s="238" t="s">
        <v>83</v>
      </c>
      <c r="AV353" s="13" t="s">
        <v>81</v>
      </c>
      <c r="AW353" s="13" t="s">
        <v>32</v>
      </c>
      <c r="AX353" s="13" t="s">
        <v>76</v>
      </c>
      <c r="AY353" s="238" t="s">
        <v>120</v>
      </c>
    </row>
    <row r="354" spans="1:51" s="14" customFormat="1" ht="12">
      <c r="A354" s="14"/>
      <c r="B354" s="239"/>
      <c r="C354" s="240"/>
      <c r="D354" s="224" t="s">
        <v>131</v>
      </c>
      <c r="E354" s="241" t="s">
        <v>1</v>
      </c>
      <c r="F354" s="242" t="s">
        <v>396</v>
      </c>
      <c r="G354" s="240"/>
      <c r="H354" s="243">
        <v>379.63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9" t="s">
        <v>131</v>
      </c>
      <c r="AU354" s="249" t="s">
        <v>83</v>
      </c>
      <c r="AV354" s="14" t="s">
        <v>83</v>
      </c>
      <c r="AW354" s="14" t="s">
        <v>32</v>
      </c>
      <c r="AX354" s="14" t="s">
        <v>76</v>
      </c>
      <c r="AY354" s="249" t="s">
        <v>120</v>
      </c>
    </row>
    <row r="355" spans="1:51" s="15" customFormat="1" ht="12">
      <c r="A355" s="15"/>
      <c r="B355" s="250"/>
      <c r="C355" s="251"/>
      <c r="D355" s="224" t="s">
        <v>131</v>
      </c>
      <c r="E355" s="252" t="s">
        <v>1</v>
      </c>
      <c r="F355" s="253" t="s">
        <v>142</v>
      </c>
      <c r="G355" s="251"/>
      <c r="H355" s="254">
        <v>1447.13</v>
      </c>
      <c r="I355" s="255"/>
      <c r="J355" s="251"/>
      <c r="K355" s="251"/>
      <c r="L355" s="256"/>
      <c r="M355" s="257"/>
      <c r="N355" s="258"/>
      <c r="O355" s="258"/>
      <c r="P355" s="258"/>
      <c r="Q355" s="258"/>
      <c r="R355" s="258"/>
      <c r="S355" s="258"/>
      <c r="T355" s="259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0" t="s">
        <v>131</v>
      </c>
      <c r="AU355" s="260" t="s">
        <v>83</v>
      </c>
      <c r="AV355" s="15" t="s">
        <v>127</v>
      </c>
      <c r="AW355" s="15" t="s">
        <v>32</v>
      </c>
      <c r="AX355" s="15" t="s">
        <v>81</v>
      </c>
      <c r="AY355" s="260" t="s">
        <v>120</v>
      </c>
    </row>
    <row r="356" spans="1:65" s="2" customFormat="1" ht="24.15" customHeight="1">
      <c r="A356" s="38"/>
      <c r="B356" s="39"/>
      <c r="C356" s="211" t="s">
        <v>397</v>
      </c>
      <c r="D356" s="211" t="s">
        <v>122</v>
      </c>
      <c r="E356" s="212" t="s">
        <v>398</v>
      </c>
      <c r="F356" s="213" t="s">
        <v>399</v>
      </c>
      <c r="G356" s="214" t="s">
        <v>305</v>
      </c>
      <c r="H356" s="215">
        <v>23.44</v>
      </c>
      <c r="I356" s="216"/>
      <c r="J356" s="217">
        <f>ROUND(I356*H356,2)</f>
        <v>0</v>
      </c>
      <c r="K356" s="213" t="s">
        <v>126</v>
      </c>
      <c r="L356" s="44"/>
      <c r="M356" s="218" t="s">
        <v>1</v>
      </c>
      <c r="N356" s="219" t="s">
        <v>41</v>
      </c>
      <c r="O356" s="91"/>
      <c r="P356" s="220">
        <f>O356*H356</f>
        <v>0</v>
      </c>
      <c r="Q356" s="220">
        <v>0</v>
      </c>
      <c r="R356" s="220">
        <f>Q356*H356</f>
        <v>0</v>
      </c>
      <c r="S356" s="220">
        <v>0</v>
      </c>
      <c r="T356" s="221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2" t="s">
        <v>127</v>
      </c>
      <c r="AT356" s="222" t="s">
        <v>122</v>
      </c>
      <c r="AU356" s="222" t="s">
        <v>83</v>
      </c>
      <c r="AY356" s="17" t="s">
        <v>120</v>
      </c>
      <c r="BE356" s="223">
        <f>IF(N356="základní",J356,0)</f>
        <v>0</v>
      </c>
      <c r="BF356" s="223">
        <f>IF(N356="snížená",J356,0)</f>
        <v>0</v>
      </c>
      <c r="BG356" s="223">
        <f>IF(N356="zákl. přenesená",J356,0)</f>
        <v>0</v>
      </c>
      <c r="BH356" s="223">
        <f>IF(N356="sníž. přenesená",J356,0)</f>
        <v>0</v>
      </c>
      <c r="BI356" s="223">
        <f>IF(N356="nulová",J356,0)</f>
        <v>0</v>
      </c>
      <c r="BJ356" s="17" t="s">
        <v>81</v>
      </c>
      <c r="BK356" s="223">
        <f>ROUND(I356*H356,2)</f>
        <v>0</v>
      </c>
      <c r="BL356" s="17" t="s">
        <v>127</v>
      </c>
      <c r="BM356" s="222" t="s">
        <v>400</v>
      </c>
    </row>
    <row r="357" spans="1:47" s="2" customFormat="1" ht="12">
      <c r="A357" s="38"/>
      <c r="B357" s="39"/>
      <c r="C357" s="40"/>
      <c r="D357" s="224" t="s">
        <v>129</v>
      </c>
      <c r="E357" s="40"/>
      <c r="F357" s="225" t="s">
        <v>401</v>
      </c>
      <c r="G357" s="40"/>
      <c r="H357" s="40"/>
      <c r="I357" s="226"/>
      <c r="J357" s="40"/>
      <c r="K357" s="40"/>
      <c r="L357" s="44"/>
      <c r="M357" s="227"/>
      <c r="N357" s="228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129</v>
      </c>
      <c r="AU357" s="17" t="s">
        <v>83</v>
      </c>
    </row>
    <row r="358" spans="1:51" s="13" customFormat="1" ht="12">
      <c r="A358" s="13"/>
      <c r="B358" s="229"/>
      <c r="C358" s="230"/>
      <c r="D358" s="224" t="s">
        <v>131</v>
      </c>
      <c r="E358" s="231" t="s">
        <v>1</v>
      </c>
      <c r="F358" s="232" t="s">
        <v>402</v>
      </c>
      <c r="G358" s="230"/>
      <c r="H358" s="231" t="s">
        <v>1</v>
      </c>
      <c r="I358" s="233"/>
      <c r="J358" s="230"/>
      <c r="K358" s="230"/>
      <c r="L358" s="234"/>
      <c r="M358" s="235"/>
      <c r="N358" s="236"/>
      <c r="O358" s="236"/>
      <c r="P358" s="236"/>
      <c r="Q358" s="236"/>
      <c r="R358" s="236"/>
      <c r="S358" s="236"/>
      <c r="T358" s="23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8" t="s">
        <v>131</v>
      </c>
      <c r="AU358" s="238" t="s">
        <v>83</v>
      </c>
      <c r="AV358" s="13" t="s">
        <v>81</v>
      </c>
      <c r="AW358" s="13" t="s">
        <v>32</v>
      </c>
      <c r="AX358" s="13" t="s">
        <v>76</v>
      </c>
      <c r="AY358" s="238" t="s">
        <v>120</v>
      </c>
    </row>
    <row r="359" spans="1:51" s="14" customFormat="1" ht="12">
      <c r="A359" s="14"/>
      <c r="B359" s="239"/>
      <c r="C359" s="240"/>
      <c r="D359" s="224" t="s">
        <v>131</v>
      </c>
      <c r="E359" s="241" t="s">
        <v>1</v>
      </c>
      <c r="F359" s="242" t="s">
        <v>403</v>
      </c>
      <c r="G359" s="240"/>
      <c r="H359" s="243">
        <v>23.44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9" t="s">
        <v>131</v>
      </c>
      <c r="AU359" s="249" t="s">
        <v>83</v>
      </c>
      <c r="AV359" s="14" t="s">
        <v>83</v>
      </c>
      <c r="AW359" s="14" t="s">
        <v>32</v>
      </c>
      <c r="AX359" s="14" t="s">
        <v>81</v>
      </c>
      <c r="AY359" s="249" t="s">
        <v>120</v>
      </c>
    </row>
    <row r="360" spans="1:65" s="2" customFormat="1" ht="24.15" customHeight="1">
      <c r="A360" s="38"/>
      <c r="B360" s="39"/>
      <c r="C360" s="211" t="s">
        <v>404</v>
      </c>
      <c r="D360" s="211" t="s">
        <v>122</v>
      </c>
      <c r="E360" s="212" t="s">
        <v>405</v>
      </c>
      <c r="F360" s="213" t="s">
        <v>406</v>
      </c>
      <c r="G360" s="214" t="s">
        <v>407</v>
      </c>
      <c r="H360" s="215">
        <v>2416.707</v>
      </c>
      <c r="I360" s="216"/>
      <c r="J360" s="217">
        <f>ROUND(I360*H360,2)</f>
        <v>0</v>
      </c>
      <c r="K360" s="213" t="s">
        <v>126</v>
      </c>
      <c r="L360" s="44"/>
      <c r="M360" s="218" t="s">
        <v>1</v>
      </c>
      <c r="N360" s="219" t="s">
        <v>41</v>
      </c>
      <c r="O360" s="91"/>
      <c r="P360" s="220">
        <f>O360*H360</f>
        <v>0</v>
      </c>
      <c r="Q360" s="220">
        <v>0</v>
      </c>
      <c r="R360" s="220">
        <f>Q360*H360</f>
        <v>0</v>
      </c>
      <c r="S360" s="220">
        <v>0</v>
      </c>
      <c r="T360" s="221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2" t="s">
        <v>127</v>
      </c>
      <c r="AT360" s="222" t="s">
        <v>122</v>
      </c>
      <c r="AU360" s="222" t="s">
        <v>83</v>
      </c>
      <c r="AY360" s="17" t="s">
        <v>120</v>
      </c>
      <c r="BE360" s="223">
        <f>IF(N360="základní",J360,0)</f>
        <v>0</v>
      </c>
      <c r="BF360" s="223">
        <f>IF(N360="snížená",J360,0)</f>
        <v>0</v>
      </c>
      <c r="BG360" s="223">
        <f>IF(N360="zákl. přenesená",J360,0)</f>
        <v>0</v>
      </c>
      <c r="BH360" s="223">
        <f>IF(N360="sníž. přenesená",J360,0)</f>
        <v>0</v>
      </c>
      <c r="BI360" s="223">
        <f>IF(N360="nulová",J360,0)</f>
        <v>0</v>
      </c>
      <c r="BJ360" s="17" t="s">
        <v>81</v>
      </c>
      <c r="BK360" s="223">
        <f>ROUND(I360*H360,2)</f>
        <v>0</v>
      </c>
      <c r="BL360" s="17" t="s">
        <v>127</v>
      </c>
      <c r="BM360" s="222" t="s">
        <v>408</v>
      </c>
    </row>
    <row r="361" spans="1:47" s="2" customFormat="1" ht="12">
      <c r="A361" s="38"/>
      <c r="B361" s="39"/>
      <c r="C361" s="40"/>
      <c r="D361" s="224" t="s">
        <v>129</v>
      </c>
      <c r="E361" s="40"/>
      <c r="F361" s="225" t="s">
        <v>409</v>
      </c>
      <c r="G361" s="40"/>
      <c r="H361" s="40"/>
      <c r="I361" s="226"/>
      <c r="J361" s="40"/>
      <c r="K361" s="40"/>
      <c r="L361" s="44"/>
      <c r="M361" s="227"/>
      <c r="N361" s="228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129</v>
      </c>
      <c r="AU361" s="17" t="s">
        <v>83</v>
      </c>
    </row>
    <row r="362" spans="1:51" s="14" customFormat="1" ht="12">
      <c r="A362" s="14"/>
      <c r="B362" s="239"/>
      <c r="C362" s="240"/>
      <c r="D362" s="224" t="s">
        <v>131</v>
      </c>
      <c r="E362" s="241" t="s">
        <v>1</v>
      </c>
      <c r="F362" s="242" t="s">
        <v>410</v>
      </c>
      <c r="G362" s="240"/>
      <c r="H362" s="243">
        <v>2416.707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9" t="s">
        <v>131</v>
      </c>
      <c r="AU362" s="249" t="s">
        <v>83</v>
      </c>
      <c r="AV362" s="14" t="s">
        <v>83</v>
      </c>
      <c r="AW362" s="14" t="s">
        <v>32</v>
      </c>
      <c r="AX362" s="14" t="s">
        <v>81</v>
      </c>
      <c r="AY362" s="249" t="s">
        <v>120</v>
      </c>
    </row>
    <row r="363" spans="1:65" s="2" customFormat="1" ht="16.5" customHeight="1">
      <c r="A363" s="38"/>
      <c r="B363" s="39"/>
      <c r="C363" s="211" t="s">
        <v>411</v>
      </c>
      <c r="D363" s="211" t="s">
        <v>122</v>
      </c>
      <c r="E363" s="212" t="s">
        <v>412</v>
      </c>
      <c r="F363" s="213" t="s">
        <v>413</v>
      </c>
      <c r="G363" s="214" t="s">
        <v>305</v>
      </c>
      <c r="H363" s="215">
        <v>1447.13</v>
      </c>
      <c r="I363" s="216"/>
      <c r="J363" s="217">
        <f>ROUND(I363*H363,2)</f>
        <v>0</v>
      </c>
      <c r="K363" s="213" t="s">
        <v>126</v>
      </c>
      <c r="L363" s="44"/>
      <c r="M363" s="218" t="s">
        <v>1</v>
      </c>
      <c r="N363" s="219" t="s">
        <v>41</v>
      </c>
      <c r="O363" s="91"/>
      <c r="P363" s="220">
        <f>O363*H363</f>
        <v>0</v>
      </c>
      <c r="Q363" s="220">
        <v>0</v>
      </c>
      <c r="R363" s="220">
        <f>Q363*H363</f>
        <v>0</v>
      </c>
      <c r="S363" s="220">
        <v>0</v>
      </c>
      <c r="T363" s="221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2" t="s">
        <v>127</v>
      </c>
      <c r="AT363" s="222" t="s">
        <v>122</v>
      </c>
      <c r="AU363" s="222" t="s">
        <v>83</v>
      </c>
      <c r="AY363" s="17" t="s">
        <v>120</v>
      </c>
      <c r="BE363" s="223">
        <f>IF(N363="základní",J363,0)</f>
        <v>0</v>
      </c>
      <c r="BF363" s="223">
        <f>IF(N363="snížená",J363,0)</f>
        <v>0</v>
      </c>
      <c r="BG363" s="223">
        <f>IF(N363="zákl. přenesená",J363,0)</f>
        <v>0</v>
      </c>
      <c r="BH363" s="223">
        <f>IF(N363="sníž. přenesená",J363,0)</f>
        <v>0</v>
      </c>
      <c r="BI363" s="223">
        <f>IF(N363="nulová",J363,0)</f>
        <v>0</v>
      </c>
      <c r="BJ363" s="17" t="s">
        <v>81</v>
      </c>
      <c r="BK363" s="223">
        <f>ROUND(I363*H363,2)</f>
        <v>0</v>
      </c>
      <c r="BL363" s="17" t="s">
        <v>127</v>
      </c>
      <c r="BM363" s="222" t="s">
        <v>414</v>
      </c>
    </row>
    <row r="364" spans="1:47" s="2" customFormat="1" ht="12">
      <c r="A364" s="38"/>
      <c r="B364" s="39"/>
      <c r="C364" s="40"/>
      <c r="D364" s="224" t="s">
        <v>129</v>
      </c>
      <c r="E364" s="40"/>
      <c r="F364" s="225" t="s">
        <v>415</v>
      </c>
      <c r="G364" s="40"/>
      <c r="H364" s="40"/>
      <c r="I364" s="226"/>
      <c r="J364" s="40"/>
      <c r="K364" s="40"/>
      <c r="L364" s="44"/>
      <c r="M364" s="227"/>
      <c r="N364" s="228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129</v>
      </c>
      <c r="AU364" s="17" t="s">
        <v>83</v>
      </c>
    </row>
    <row r="365" spans="1:65" s="2" customFormat="1" ht="24.15" customHeight="1">
      <c r="A365" s="38"/>
      <c r="B365" s="39"/>
      <c r="C365" s="211" t="s">
        <v>416</v>
      </c>
      <c r="D365" s="211" t="s">
        <v>122</v>
      </c>
      <c r="E365" s="212" t="s">
        <v>417</v>
      </c>
      <c r="F365" s="213" t="s">
        <v>418</v>
      </c>
      <c r="G365" s="214" t="s">
        <v>305</v>
      </c>
      <c r="H365" s="215">
        <v>165.18</v>
      </c>
      <c r="I365" s="216"/>
      <c r="J365" s="217">
        <f>ROUND(I365*H365,2)</f>
        <v>0</v>
      </c>
      <c r="K365" s="213" t="s">
        <v>126</v>
      </c>
      <c r="L365" s="44"/>
      <c r="M365" s="218" t="s">
        <v>1</v>
      </c>
      <c r="N365" s="219" t="s">
        <v>41</v>
      </c>
      <c r="O365" s="91"/>
      <c r="P365" s="220">
        <f>O365*H365</f>
        <v>0</v>
      </c>
      <c r="Q365" s="220">
        <v>0</v>
      </c>
      <c r="R365" s="220">
        <f>Q365*H365</f>
        <v>0</v>
      </c>
      <c r="S365" s="220">
        <v>0</v>
      </c>
      <c r="T365" s="221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2" t="s">
        <v>127</v>
      </c>
      <c r="AT365" s="222" t="s">
        <v>122</v>
      </c>
      <c r="AU365" s="222" t="s">
        <v>83</v>
      </c>
      <c r="AY365" s="17" t="s">
        <v>120</v>
      </c>
      <c r="BE365" s="223">
        <f>IF(N365="základní",J365,0)</f>
        <v>0</v>
      </c>
      <c r="BF365" s="223">
        <f>IF(N365="snížená",J365,0)</f>
        <v>0</v>
      </c>
      <c r="BG365" s="223">
        <f>IF(N365="zákl. přenesená",J365,0)</f>
        <v>0</v>
      </c>
      <c r="BH365" s="223">
        <f>IF(N365="sníž. přenesená",J365,0)</f>
        <v>0</v>
      </c>
      <c r="BI365" s="223">
        <f>IF(N365="nulová",J365,0)</f>
        <v>0</v>
      </c>
      <c r="BJ365" s="17" t="s">
        <v>81</v>
      </c>
      <c r="BK365" s="223">
        <f>ROUND(I365*H365,2)</f>
        <v>0</v>
      </c>
      <c r="BL365" s="17" t="s">
        <v>127</v>
      </c>
      <c r="BM365" s="222" t="s">
        <v>419</v>
      </c>
    </row>
    <row r="366" spans="1:47" s="2" customFormat="1" ht="12">
      <c r="A366" s="38"/>
      <c r="B366" s="39"/>
      <c r="C366" s="40"/>
      <c r="D366" s="224" t="s">
        <v>129</v>
      </c>
      <c r="E366" s="40"/>
      <c r="F366" s="225" t="s">
        <v>420</v>
      </c>
      <c r="G366" s="40"/>
      <c r="H366" s="40"/>
      <c r="I366" s="226"/>
      <c r="J366" s="40"/>
      <c r="K366" s="40"/>
      <c r="L366" s="44"/>
      <c r="M366" s="227"/>
      <c r="N366" s="228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129</v>
      </c>
      <c r="AU366" s="17" t="s">
        <v>83</v>
      </c>
    </row>
    <row r="367" spans="1:51" s="13" customFormat="1" ht="12">
      <c r="A367" s="13"/>
      <c r="B367" s="229"/>
      <c r="C367" s="230"/>
      <c r="D367" s="224" t="s">
        <v>131</v>
      </c>
      <c r="E367" s="231" t="s">
        <v>1</v>
      </c>
      <c r="F367" s="232" t="s">
        <v>329</v>
      </c>
      <c r="G367" s="230"/>
      <c r="H367" s="231" t="s">
        <v>1</v>
      </c>
      <c r="I367" s="233"/>
      <c r="J367" s="230"/>
      <c r="K367" s="230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131</v>
      </c>
      <c r="AU367" s="238" t="s">
        <v>83</v>
      </c>
      <c r="AV367" s="13" t="s">
        <v>81</v>
      </c>
      <c r="AW367" s="13" t="s">
        <v>32</v>
      </c>
      <c r="AX367" s="13" t="s">
        <v>76</v>
      </c>
      <c r="AY367" s="238" t="s">
        <v>120</v>
      </c>
    </row>
    <row r="368" spans="1:51" s="14" customFormat="1" ht="12">
      <c r="A368" s="14"/>
      <c r="B368" s="239"/>
      <c r="C368" s="240"/>
      <c r="D368" s="224" t="s">
        <v>131</v>
      </c>
      <c r="E368" s="241" t="s">
        <v>1</v>
      </c>
      <c r="F368" s="242" t="s">
        <v>330</v>
      </c>
      <c r="G368" s="240"/>
      <c r="H368" s="243">
        <v>7.5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9" t="s">
        <v>131</v>
      </c>
      <c r="AU368" s="249" t="s">
        <v>83</v>
      </c>
      <c r="AV368" s="14" t="s">
        <v>83</v>
      </c>
      <c r="AW368" s="14" t="s">
        <v>32</v>
      </c>
      <c r="AX368" s="14" t="s">
        <v>76</v>
      </c>
      <c r="AY368" s="249" t="s">
        <v>120</v>
      </c>
    </row>
    <row r="369" spans="1:51" s="13" customFormat="1" ht="12">
      <c r="A369" s="13"/>
      <c r="B369" s="229"/>
      <c r="C369" s="230"/>
      <c r="D369" s="224" t="s">
        <v>131</v>
      </c>
      <c r="E369" s="231" t="s">
        <v>1</v>
      </c>
      <c r="F369" s="232" t="s">
        <v>354</v>
      </c>
      <c r="G369" s="230"/>
      <c r="H369" s="231" t="s">
        <v>1</v>
      </c>
      <c r="I369" s="233"/>
      <c r="J369" s="230"/>
      <c r="K369" s="230"/>
      <c r="L369" s="234"/>
      <c r="M369" s="235"/>
      <c r="N369" s="236"/>
      <c r="O369" s="236"/>
      <c r="P369" s="236"/>
      <c r="Q369" s="236"/>
      <c r="R369" s="236"/>
      <c r="S369" s="236"/>
      <c r="T369" s="23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8" t="s">
        <v>131</v>
      </c>
      <c r="AU369" s="238" t="s">
        <v>83</v>
      </c>
      <c r="AV369" s="13" t="s">
        <v>81</v>
      </c>
      <c r="AW369" s="13" t="s">
        <v>32</v>
      </c>
      <c r="AX369" s="13" t="s">
        <v>76</v>
      </c>
      <c r="AY369" s="238" t="s">
        <v>120</v>
      </c>
    </row>
    <row r="370" spans="1:51" s="14" customFormat="1" ht="12">
      <c r="A370" s="14"/>
      <c r="B370" s="239"/>
      <c r="C370" s="240"/>
      <c r="D370" s="224" t="s">
        <v>131</v>
      </c>
      <c r="E370" s="241" t="s">
        <v>1</v>
      </c>
      <c r="F370" s="242" t="s">
        <v>332</v>
      </c>
      <c r="G370" s="240"/>
      <c r="H370" s="243">
        <v>36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9" t="s">
        <v>131</v>
      </c>
      <c r="AU370" s="249" t="s">
        <v>83</v>
      </c>
      <c r="AV370" s="14" t="s">
        <v>83</v>
      </c>
      <c r="AW370" s="14" t="s">
        <v>32</v>
      </c>
      <c r="AX370" s="14" t="s">
        <v>76</v>
      </c>
      <c r="AY370" s="249" t="s">
        <v>120</v>
      </c>
    </row>
    <row r="371" spans="1:51" s="13" customFormat="1" ht="12">
      <c r="A371" s="13"/>
      <c r="B371" s="229"/>
      <c r="C371" s="230"/>
      <c r="D371" s="224" t="s">
        <v>131</v>
      </c>
      <c r="E371" s="231" t="s">
        <v>1</v>
      </c>
      <c r="F371" s="232" t="s">
        <v>421</v>
      </c>
      <c r="G371" s="230"/>
      <c r="H371" s="231" t="s">
        <v>1</v>
      </c>
      <c r="I371" s="233"/>
      <c r="J371" s="230"/>
      <c r="K371" s="230"/>
      <c r="L371" s="234"/>
      <c r="M371" s="235"/>
      <c r="N371" s="236"/>
      <c r="O371" s="236"/>
      <c r="P371" s="236"/>
      <c r="Q371" s="236"/>
      <c r="R371" s="236"/>
      <c r="S371" s="236"/>
      <c r="T371" s="23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8" t="s">
        <v>131</v>
      </c>
      <c r="AU371" s="238" t="s">
        <v>83</v>
      </c>
      <c r="AV371" s="13" t="s">
        <v>81</v>
      </c>
      <c r="AW371" s="13" t="s">
        <v>32</v>
      </c>
      <c r="AX371" s="13" t="s">
        <v>76</v>
      </c>
      <c r="AY371" s="238" t="s">
        <v>120</v>
      </c>
    </row>
    <row r="372" spans="1:51" s="14" customFormat="1" ht="12">
      <c r="A372" s="14"/>
      <c r="B372" s="239"/>
      <c r="C372" s="240"/>
      <c r="D372" s="224" t="s">
        <v>131</v>
      </c>
      <c r="E372" s="241" t="s">
        <v>1</v>
      </c>
      <c r="F372" s="242" t="s">
        <v>422</v>
      </c>
      <c r="G372" s="240"/>
      <c r="H372" s="243">
        <v>84.48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9" t="s">
        <v>131</v>
      </c>
      <c r="AU372" s="249" t="s">
        <v>83</v>
      </c>
      <c r="AV372" s="14" t="s">
        <v>83</v>
      </c>
      <c r="AW372" s="14" t="s">
        <v>32</v>
      </c>
      <c r="AX372" s="14" t="s">
        <v>76</v>
      </c>
      <c r="AY372" s="249" t="s">
        <v>120</v>
      </c>
    </row>
    <row r="373" spans="1:51" s="13" customFormat="1" ht="12">
      <c r="A373" s="13"/>
      <c r="B373" s="229"/>
      <c r="C373" s="230"/>
      <c r="D373" s="224" t="s">
        <v>131</v>
      </c>
      <c r="E373" s="231" t="s">
        <v>1</v>
      </c>
      <c r="F373" s="232" t="s">
        <v>357</v>
      </c>
      <c r="G373" s="230"/>
      <c r="H373" s="231" t="s">
        <v>1</v>
      </c>
      <c r="I373" s="233"/>
      <c r="J373" s="230"/>
      <c r="K373" s="230"/>
      <c r="L373" s="234"/>
      <c r="M373" s="235"/>
      <c r="N373" s="236"/>
      <c r="O373" s="236"/>
      <c r="P373" s="236"/>
      <c r="Q373" s="236"/>
      <c r="R373" s="236"/>
      <c r="S373" s="236"/>
      <c r="T373" s="23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8" t="s">
        <v>131</v>
      </c>
      <c r="AU373" s="238" t="s">
        <v>83</v>
      </c>
      <c r="AV373" s="13" t="s">
        <v>81</v>
      </c>
      <c r="AW373" s="13" t="s">
        <v>32</v>
      </c>
      <c r="AX373" s="13" t="s">
        <v>76</v>
      </c>
      <c r="AY373" s="238" t="s">
        <v>120</v>
      </c>
    </row>
    <row r="374" spans="1:51" s="14" customFormat="1" ht="12">
      <c r="A374" s="14"/>
      <c r="B374" s="239"/>
      <c r="C374" s="240"/>
      <c r="D374" s="224" t="s">
        <v>131</v>
      </c>
      <c r="E374" s="241" t="s">
        <v>1</v>
      </c>
      <c r="F374" s="242" t="s">
        <v>423</v>
      </c>
      <c r="G374" s="240"/>
      <c r="H374" s="243">
        <v>4.4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9" t="s">
        <v>131</v>
      </c>
      <c r="AU374" s="249" t="s">
        <v>83</v>
      </c>
      <c r="AV374" s="14" t="s">
        <v>83</v>
      </c>
      <c r="AW374" s="14" t="s">
        <v>32</v>
      </c>
      <c r="AX374" s="14" t="s">
        <v>76</v>
      </c>
      <c r="AY374" s="249" t="s">
        <v>120</v>
      </c>
    </row>
    <row r="375" spans="1:51" s="13" customFormat="1" ht="12">
      <c r="A375" s="13"/>
      <c r="B375" s="229"/>
      <c r="C375" s="230"/>
      <c r="D375" s="224" t="s">
        <v>131</v>
      </c>
      <c r="E375" s="231" t="s">
        <v>1</v>
      </c>
      <c r="F375" s="232" t="s">
        <v>424</v>
      </c>
      <c r="G375" s="230"/>
      <c r="H375" s="231" t="s">
        <v>1</v>
      </c>
      <c r="I375" s="233"/>
      <c r="J375" s="230"/>
      <c r="K375" s="230"/>
      <c r="L375" s="234"/>
      <c r="M375" s="235"/>
      <c r="N375" s="236"/>
      <c r="O375" s="236"/>
      <c r="P375" s="236"/>
      <c r="Q375" s="236"/>
      <c r="R375" s="236"/>
      <c r="S375" s="236"/>
      <c r="T375" s="23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8" t="s">
        <v>131</v>
      </c>
      <c r="AU375" s="238" t="s">
        <v>83</v>
      </c>
      <c r="AV375" s="13" t="s">
        <v>81</v>
      </c>
      <c r="AW375" s="13" t="s">
        <v>32</v>
      </c>
      <c r="AX375" s="13" t="s">
        <v>76</v>
      </c>
      <c r="AY375" s="238" t="s">
        <v>120</v>
      </c>
    </row>
    <row r="376" spans="1:51" s="14" customFormat="1" ht="12">
      <c r="A376" s="14"/>
      <c r="B376" s="239"/>
      <c r="C376" s="240"/>
      <c r="D376" s="224" t="s">
        <v>131</v>
      </c>
      <c r="E376" s="241" t="s">
        <v>1</v>
      </c>
      <c r="F376" s="242" t="s">
        <v>425</v>
      </c>
      <c r="G376" s="240"/>
      <c r="H376" s="243">
        <v>32.8</v>
      </c>
      <c r="I376" s="244"/>
      <c r="J376" s="240"/>
      <c r="K376" s="240"/>
      <c r="L376" s="245"/>
      <c r="M376" s="246"/>
      <c r="N376" s="247"/>
      <c r="O376" s="247"/>
      <c r="P376" s="247"/>
      <c r="Q376" s="247"/>
      <c r="R376" s="247"/>
      <c r="S376" s="247"/>
      <c r="T376" s="24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9" t="s">
        <v>131</v>
      </c>
      <c r="AU376" s="249" t="s">
        <v>83</v>
      </c>
      <c r="AV376" s="14" t="s">
        <v>83</v>
      </c>
      <c r="AW376" s="14" t="s">
        <v>32</v>
      </c>
      <c r="AX376" s="14" t="s">
        <v>76</v>
      </c>
      <c r="AY376" s="249" t="s">
        <v>120</v>
      </c>
    </row>
    <row r="377" spans="1:51" s="15" customFormat="1" ht="12">
      <c r="A377" s="15"/>
      <c r="B377" s="250"/>
      <c r="C377" s="251"/>
      <c r="D377" s="224" t="s">
        <v>131</v>
      </c>
      <c r="E377" s="252" t="s">
        <v>1</v>
      </c>
      <c r="F377" s="253" t="s">
        <v>142</v>
      </c>
      <c r="G377" s="251"/>
      <c r="H377" s="254">
        <v>165.18</v>
      </c>
      <c r="I377" s="255"/>
      <c r="J377" s="251"/>
      <c r="K377" s="251"/>
      <c r="L377" s="256"/>
      <c r="M377" s="257"/>
      <c r="N377" s="258"/>
      <c r="O377" s="258"/>
      <c r="P377" s="258"/>
      <c r="Q377" s="258"/>
      <c r="R377" s="258"/>
      <c r="S377" s="258"/>
      <c r="T377" s="259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0" t="s">
        <v>131</v>
      </c>
      <c r="AU377" s="260" t="s">
        <v>83</v>
      </c>
      <c r="AV377" s="15" t="s">
        <v>127</v>
      </c>
      <c r="AW377" s="15" t="s">
        <v>32</v>
      </c>
      <c r="AX377" s="15" t="s">
        <v>81</v>
      </c>
      <c r="AY377" s="260" t="s">
        <v>120</v>
      </c>
    </row>
    <row r="378" spans="1:65" s="2" customFormat="1" ht="16.5" customHeight="1">
      <c r="A378" s="38"/>
      <c r="B378" s="39"/>
      <c r="C378" s="261" t="s">
        <v>426</v>
      </c>
      <c r="D378" s="261" t="s">
        <v>427</v>
      </c>
      <c r="E378" s="262" t="s">
        <v>428</v>
      </c>
      <c r="F378" s="263" t="s">
        <v>429</v>
      </c>
      <c r="G378" s="264" t="s">
        <v>407</v>
      </c>
      <c r="H378" s="265">
        <v>306.36</v>
      </c>
      <c r="I378" s="266"/>
      <c r="J378" s="267">
        <f>ROUND(I378*H378,2)</f>
        <v>0</v>
      </c>
      <c r="K378" s="263" t="s">
        <v>126</v>
      </c>
      <c r="L378" s="268"/>
      <c r="M378" s="269" t="s">
        <v>1</v>
      </c>
      <c r="N378" s="270" t="s">
        <v>41</v>
      </c>
      <c r="O378" s="91"/>
      <c r="P378" s="220">
        <f>O378*H378</f>
        <v>0</v>
      </c>
      <c r="Q378" s="220">
        <v>1</v>
      </c>
      <c r="R378" s="220">
        <f>Q378*H378</f>
        <v>306.36</v>
      </c>
      <c r="S378" s="220">
        <v>0</v>
      </c>
      <c r="T378" s="221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2" t="s">
        <v>179</v>
      </c>
      <c r="AT378" s="222" t="s">
        <v>427</v>
      </c>
      <c r="AU378" s="222" t="s">
        <v>83</v>
      </c>
      <c r="AY378" s="17" t="s">
        <v>120</v>
      </c>
      <c r="BE378" s="223">
        <f>IF(N378="základní",J378,0)</f>
        <v>0</v>
      </c>
      <c r="BF378" s="223">
        <f>IF(N378="snížená",J378,0)</f>
        <v>0</v>
      </c>
      <c r="BG378" s="223">
        <f>IF(N378="zákl. přenesená",J378,0)</f>
        <v>0</v>
      </c>
      <c r="BH378" s="223">
        <f>IF(N378="sníž. přenesená",J378,0)</f>
        <v>0</v>
      </c>
      <c r="BI378" s="223">
        <f>IF(N378="nulová",J378,0)</f>
        <v>0</v>
      </c>
      <c r="BJ378" s="17" t="s">
        <v>81</v>
      </c>
      <c r="BK378" s="223">
        <f>ROUND(I378*H378,2)</f>
        <v>0</v>
      </c>
      <c r="BL378" s="17" t="s">
        <v>127</v>
      </c>
      <c r="BM378" s="222" t="s">
        <v>430</v>
      </c>
    </row>
    <row r="379" spans="1:47" s="2" customFormat="1" ht="12">
      <c r="A379" s="38"/>
      <c r="B379" s="39"/>
      <c r="C379" s="40"/>
      <c r="D379" s="224" t="s">
        <v>129</v>
      </c>
      <c r="E379" s="40"/>
      <c r="F379" s="225" t="s">
        <v>429</v>
      </c>
      <c r="G379" s="40"/>
      <c r="H379" s="40"/>
      <c r="I379" s="226"/>
      <c r="J379" s="40"/>
      <c r="K379" s="40"/>
      <c r="L379" s="44"/>
      <c r="M379" s="227"/>
      <c r="N379" s="228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129</v>
      </c>
      <c r="AU379" s="17" t="s">
        <v>83</v>
      </c>
    </row>
    <row r="380" spans="1:51" s="13" customFormat="1" ht="12">
      <c r="A380" s="13"/>
      <c r="B380" s="229"/>
      <c r="C380" s="230"/>
      <c r="D380" s="224" t="s">
        <v>131</v>
      </c>
      <c r="E380" s="231" t="s">
        <v>1</v>
      </c>
      <c r="F380" s="232" t="s">
        <v>329</v>
      </c>
      <c r="G380" s="230"/>
      <c r="H380" s="231" t="s">
        <v>1</v>
      </c>
      <c r="I380" s="233"/>
      <c r="J380" s="230"/>
      <c r="K380" s="230"/>
      <c r="L380" s="234"/>
      <c r="M380" s="235"/>
      <c r="N380" s="236"/>
      <c r="O380" s="236"/>
      <c r="P380" s="236"/>
      <c r="Q380" s="236"/>
      <c r="R380" s="236"/>
      <c r="S380" s="236"/>
      <c r="T380" s="23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8" t="s">
        <v>131</v>
      </c>
      <c r="AU380" s="238" t="s">
        <v>83</v>
      </c>
      <c r="AV380" s="13" t="s">
        <v>81</v>
      </c>
      <c r="AW380" s="13" t="s">
        <v>32</v>
      </c>
      <c r="AX380" s="13" t="s">
        <v>76</v>
      </c>
      <c r="AY380" s="238" t="s">
        <v>120</v>
      </c>
    </row>
    <row r="381" spans="1:51" s="14" customFormat="1" ht="12">
      <c r="A381" s="14"/>
      <c r="B381" s="239"/>
      <c r="C381" s="240"/>
      <c r="D381" s="224" t="s">
        <v>131</v>
      </c>
      <c r="E381" s="241" t="s">
        <v>1</v>
      </c>
      <c r="F381" s="242" t="s">
        <v>330</v>
      </c>
      <c r="G381" s="240"/>
      <c r="H381" s="243">
        <v>7.5</v>
      </c>
      <c r="I381" s="244"/>
      <c r="J381" s="240"/>
      <c r="K381" s="240"/>
      <c r="L381" s="245"/>
      <c r="M381" s="246"/>
      <c r="N381" s="247"/>
      <c r="O381" s="247"/>
      <c r="P381" s="247"/>
      <c r="Q381" s="247"/>
      <c r="R381" s="247"/>
      <c r="S381" s="247"/>
      <c r="T381" s="24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9" t="s">
        <v>131</v>
      </c>
      <c r="AU381" s="249" t="s">
        <v>83</v>
      </c>
      <c r="AV381" s="14" t="s">
        <v>83</v>
      </c>
      <c r="AW381" s="14" t="s">
        <v>32</v>
      </c>
      <c r="AX381" s="14" t="s">
        <v>76</v>
      </c>
      <c r="AY381" s="249" t="s">
        <v>120</v>
      </c>
    </row>
    <row r="382" spans="1:51" s="13" customFormat="1" ht="12">
      <c r="A382" s="13"/>
      <c r="B382" s="229"/>
      <c r="C382" s="230"/>
      <c r="D382" s="224" t="s">
        <v>131</v>
      </c>
      <c r="E382" s="231" t="s">
        <v>1</v>
      </c>
      <c r="F382" s="232" t="s">
        <v>354</v>
      </c>
      <c r="G382" s="230"/>
      <c r="H382" s="231" t="s">
        <v>1</v>
      </c>
      <c r="I382" s="233"/>
      <c r="J382" s="230"/>
      <c r="K382" s="230"/>
      <c r="L382" s="234"/>
      <c r="M382" s="235"/>
      <c r="N382" s="236"/>
      <c r="O382" s="236"/>
      <c r="P382" s="236"/>
      <c r="Q382" s="236"/>
      <c r="R382" s="236"/>
      <c r="S382" s="236"/>
      <c r="T382" s="23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8" t="s">
        <v>131</v>
      </c>
      <c r="AU382" s="238" t="s">
        <v>83</v>
      </c>
      <c r="AV382" s="13" t="s">
        <v>81</v>
      </c>
      <c r="AW382" s="13" t="s">
        <v>32</v>
      </c>
      <c r="AX382" s="13" t="s">
        <v>76</v>
      </c>
      <c r="AY382" s="238" t="s">
        <v>120</v>
      </c>
    </row>
    <row r="383" spans="1:51" s="14" customFormat="1" ht="12">
      <c r="A383" s="14"/>
      <c r="B383" s="239"/>
      <c r="C383" s="240"/>
      <c r="D383" s="224" t="s">
        <v>131</v>
      </c>
      <c r="E383" s="241" t="s">
        <v>1</v>
      </c>
      <c r="F383" s="242" t="s">
        <v>332</v>
      </c>
      <c r="G383" s="240"/>
      <c r="H383" s="243">
        <v>36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9" t="s">
        <v>131</v>
      </c>
      <c r="AU383" s="249" t="s">
        <v>83</v>
      </c>
      <c r="AV383" s="14" t="s">
        <v>83</v>
      </c>
      <c r="AW383" s="14" t="s">
        <v>32</v>
      </c>
      <c r="AX383" s="14" t="s">
        <v>76</v>
      </c>
      <c r="AY383" s="249" t="s">
        <v>120</v>
      </c>
    </row>
    <row r="384" spans="1:51" s="13" customFormat="1" ht="12">
      <c r="A384" s="13"/>
      <c r="B384" s="229"/>
      <c r="C384" s="230"/>
      <c r="D384" s="224" t="s">
        <v>131</v>
      </c>
      <c r="E384" s="231" t="s">
        <v>1</v>
      </c>
      <c r="F384" s="232" t="s">
        <v>355</v>
      </c>
      <c r="G384" s="230"/>
      <c r="H384" s="231" t="s">
        <v>1</v>
      </c>
      <c r="I384" s="233"/>
      <c r="J384" s="230"/>
      <c r="K384" s="230"/>
      <c r="L384" s="234"/>
      <c r="M384" s="235"/>
      <c r="N384" s="236"/>
      <c r="O384" s="236"/>
      <c r="P384" s="236"/>
      <c r="Q384" s="236"/>
      <c r="R384" s="236"/>
      <c r="S384" s="236"/>
      <c r="T384" s="23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8" t="s">
        <v>131</v>
      </c>
      <c r="AU384" s="238" t="s">
        <v>83</v>
      </c>
      <c r="AV384" s="13" t="s">
        <v>81</v>
      </c>
      <c r="AW384" s="13" t="s">
        <v>32</v>
      </c>
      <c r="AX384" s="13" t="s">
        <v>76</v>
      </c>
      <c r="AY384" s="238" t="s">
        <v>120</v>
      </c>
    </row>
    <row r="385" spans="1:51" s="14" customFormat="1" ht="12">
      <c r="A385" s="14"/>
      <c r="B385" s="239"/>
      <c r="C385" s="240"/>
      <c r="D385" s="224" t="s">
        <v>131</v>
      </c>
      <c r="E385" s="241" t="s">
        <v>1</v>
      </c>
      <c r="F385" s="242" t="s">
        <v>422</v>
      </c>
      <c r="G385" s="240"/>
      <c r="H385" s="243">
        <v>84.48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9" t="s">
        <v>131</v>
      </c>
      <c r="AU385" s="249" t="s">
        <v>83</v>
      </c>
      <c r="AV385" s="14" t="s">
        <v>83</v>
      </c>
      <c r="AW385" s="14" t="s">
        <v>32</v>
      </c>
      <c r="AX385" s="14" t="s">
        <v>76</v>
      </c>
      <c r="AY385" s="249" t="s">
        <v>120</v>
      </c>
    </row>
    <row r="386" spans="1:51" s="13" customFormat="1" ht="12">
      <c r="A386" s="13"/>
      <c r="B386" s="229"/>
      <c r="C386" s="230"/>
      <c r="D386" s="224" t="s">
        <v>131</v>
      </c>
      <c r="E386" s="231" t="s">
        <v>1</v>
      </c>
      <c r="F386" s="232" t="s">
        <v>357</v>
      </c>
      <c r="G386" s="230"/>
      <c r="H386" s="231" t="s">
        <v>1</v>
      </c>
      <c r="I386" s="233"/>
      <c r="J386" s="230"/>
      <c r="K386" s="230"/>
      <c r="L386" s="234"/>
      <c r="M386" s="235"/>
      <c r="N386" s="236"/>
      <c r="O386" s="236"/>
      <c r="P386" s="236"/>
      <c r="Q386" s="236"/>
      <c r="R386" s="236"/>
      <c r="S386" s="236"/>
      <c r="T386" s="23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8" t="s">
        <v>131</v>
      </c>
      <c r="AU386" s="238" t="s">
        <v>83</v>
      </c>
      <c r="AV386" s="13" t="s">
        <v>81</v>
      </c>
      <c r="AW386" s="13" t="s">
        <v>32</v>
      </c>
      <c r="AX386" s="13" t="s">
        <v>76</v>
      </c>
      <c r="AY386" s="238" t="s">
        <v>120</v>
      </c>
    </row>
    <row r="387" spans="1:51" s="14" customFormat="1" ht="12">
      <c r="A387" s="14"/>
      <c r="B387" s="239"/>
      <c r="C387" s="240"/>
      <c r="D387" s="224" t="s">
        <v>131</v>
      </c>
      <c r="E387" s="241" t="s">
        <v>1</v>
      </c>
      <c r="F387" s="242" t="s">
        <v>423</v>
      </c>
      <c r="G387" s="240"/>
      <c r="H387" s="243">
        <v>4.4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9" t="s">
        <v>131</v>
      </c>
      <c r="AU387" s="249" t="s">
        <v>83</v>
      </c>
      <c r="AV387" s="14" t="s">
        <v>83</v>
      </c>
      <c r="AW387" s="14" t="s">
        <v>32</v>
      </c>
      <c r="AX387" s="14" t="s">
        <v>76</v>
      </c>
      <c r="AY387" s="249" t="s">
        <v>120</v>
      </c>
    </row>
    <row r="388" spans="1:51" s="13" customFormat="1" ht="12">
      <c r="A388" s="13"/>
      <c r="B388" s="229"/>
      <c r="C388" s="230"/>
      <c r="D388" s="224" t="s">
        <v>131</v>
      </c>
      <c r="E388" s="231" t="s">
        <v>1</v>
      </c>
      <c r="F388" s="232" t="s">
        <v>424</v>
      </c>
      <c r="G388" s="230"/>
      <c r="H388" s="231" t="s">
        <v>1</v>
      </c>
      <c r="I388" s="233"/>
      <c r="J388" s="230"/>
      <c r="K388" s="230"/>
      <c r="L388" s="234"/>
      <c r="M388" s="235"/>
      <c r="N388" s="236"/>
      <c r="O388" s="236"/>
      <c r="P388" s="236"/>
      <c r="Q388" s="236"/>
      <c r="R388" s="236"/>
      <c r="S388" s="236"/>
      <c r="T388" s="23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8" t="s">
        <v>131</v>
      </c>
      <c r="AU388" s="238" t="s">
        <v>83</v>
      </c>
      <c r="AV388" s="13" t="s">
        <v>81</v>
      </c>
      <c r="AW388" s="13" t="s">
        <v>32</v>
      </c>
      <c r="AX388" s="13" t="s">
        <v>76</v>
      </c>
      <c r="AY388" s="238" t="s">
        <v>120</v>
      </c>
    </row>
    <row r="389" spans="1:51" s="14" customFormat="1" ht="12">
      <c r="A389" s="14"/>
      <c r="B389" s="239"/>
      <c r="C389" s="240"/>
      <c r="D389" s="224" t="s">
        <v>131</v>
      </c>
      <c r="E389" s="241" t="s">
        <v>1</v>
      </c>
      <c r="F389" s="242" t="s">
        <v>431</v>
      </c>
      <c r="G389" s="240"/>
      <c r="H389" s="243">
        <v>20.8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9" t="s">
        <v>131</v>
      </c>
      <c r="AU389" s="249" t="s">
        <v>83</v>
      </c>
      <c r="AV389" s="14" t="s">
        <v>83</v>
      </c>
      <c r="AW389" s="14" t="s">
        <v>32</v>
      </c>
      <c r="AX389" s="14" t="s">
        <v>76</v>
      </c>
      <c r="AY389" s="249" t="s">
        <v>120</v>
      </c>
    </row>
    <row r="390" spans="1:51" s="15" customFormat="1" ht="12">
      <c r="A390" s="15"/>
      <c r="B390" s="250"/>
      <c r="C390" s="251"/>
      <c r="D390" s="224" t="s">
        <v>131</v>
      </c>
      <c r="E390" s="252" t="s">
        <v>1</v>
      </c>
      <c r="F390" s="253" t="s">
        <v>142</v>
      </c>
      <c r="G390" s="251"/>
      <c r="H390" s="254">
        <v>153.18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0" t="s">
        <v>131</v>
      </c>
      <c r="AU390" s="260" t="s">
        <v>83</v>
      </c>
      <c r="AV390" s="15" t="s">
        <v>127</v>
      </c>
      <c r="AW390" s="15" t="s">
        <v>32</v>
      </c>
      <c r="AX390" s="15" t="s">
        <v>81</v>
      </c>
      <c r="AY390" s="260" t="s">
        <v>120</v>
      </c>
    </row>
    <row r="391" spans="1:51" s="14" customFormat="1" ht="12">
      <c r="A391" s="14"/>
      <c r="B391" s="239"/>
      <c r="C391" s="240"/>
      <c r="D391" s="224" t="s">
        <v>131</v>
      </c>
      <c r="E391" s="240"/>
      <c r="F391" s="242" t="s">
        <v>432</v>
      </c>
      <c r="G391" s="240"/>
      <c r="H391" s="243">
        <v>306.36</v>
      </c>
      <c r="I391" s="244"/>
      <c r="J391" s="240"/>
      <c r="K391" s="240"/>
      <c r="L391" s="245"/>
      <c r="M391" s="246"/>
      <c r="N391" s="247"/>
      <c r="O391" s="247"/>
      <c r="P391" s="247"/>
      <c r="Q391" s="247"/>
      <c r="R391" s="247"/>
      <c r="S391" s="247"/>
      <c r="T391" s="24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9" t="s">
        <v>131</v>
      </c>
      <c r="AU391" s="249" t="s">
        <v>83</v>
      </c>
      <c r="AV391" s="14" t="s">
        <v>83</v>
      </c>
      <c r="AW391" s="14" t="s">
        <v>4</v>
      </c>
      <c r="AX391" s="14" t="s">
        <v>81</v>
      </c>
      <c r="AY391" s="249" t="s">
        <v>120</v>
      </c>
    </row>
    <row r="392" spans="1:65" s="2" customFormat="1" ht="16.5" customHeight="1">
      <c r="A392" s="38"/>
      <c r="B392" s="39"/>
      <c r="C392" s="261" t="s">
        <v>433</v>
      </c>
      <c r="D392" s="261" t="s">
        <v>427</v>
      </c>
      <c r="E392" s="262" t="s">
        <v>434</v>
      </c>
      <c r="F392" s="263" t="s">
        <v>435</v>
      </c>
      <c r="G392" s="264" t="s">
        <v>407</v>
      </c>
      <c r="H392" s="265">
        <v>24</v>
      </c>
      <c r="I392" s="266"/>
      <c r="J392" s="267">
        <f>ROUND(I392*H392,2)</f>
        <v>0</v>
      </c>
      <c r="K392" s="263" t="s">
        <v>126</v>
      </c>
      <c r="L392" s="268"/>
      <c r="M392" s="269" t="s">
        <v>1</v>
      </c>
      <c r="N392" s="270" t="s">
        <v>41</v>
      </c>
      <c r="O392" s="91"/>
      <c r="P392" s="220">
        <f>O392*H392</f>
        <v>0</v>
      </c>
      <c r="Q392" s="220">
        <v>1</v>
      </c>
      <c r="R392" s="220">
        <f>Q392*H392</f>
        <v>24</v>
      </c>
      <c r="S392" s="220">
        <v>0</v>
      </c>
      <c r="T392" s="221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2" t="s">
        <v>179</v>
      </c>
      <c r="AT392" s="222" t="s">
        <v>427</v>
      </c>
      <c r="AU392" s="222" t="s">
        <v>83</v>
      </c>
      <c r="AY392" s="17" t="s">
        <v>120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7" t="s">
        <v>81</v>
      </c>
      <c r="BK392" s="223">
        <f>ROUND(I392*H392,2)</f>
        <v>0</v>
      </c>
      <c r="BL392" s="17" t="s">
        <v>127</v>
      </c>
      <c r="BM392" s="222" t="s">
        <v>436</v>
      </c>
    </row>
    <row r="393" spans="1:47" s="2" customFormat="1" ht="12">
      <c r="A393" s="38"/>
      <c r="B393" s="39"/>
      <c r="C393" s="40"/>
      <c r="D393" s="224" t="s">
        <v>129</v>
      </c>
      <c r="E393" s="40"/>
      <c r="F393" s="225" t="s">
        <v>435</v>
      </c>
      <c r="G393" s="40"/>
      <c r="H393" s="40"/>
      <c r="I393" s="226"/>
      <c r="J393" s="40"/>
      <c r="K393" s="40"/>
      <c r="L393" s="44"/>
      <c r="M393" s="227"/>
      <c r="N393" s="228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129</v>
      </c>
      <c r="AU393" s="17" t="s">
        <v>83</v>
      </c>
    </row>
    <row r="394" spans="1:51" s="13" customFormat="1" ht="12">
      <c r="A394" s="13"/>
      <c r="B394" s="229"/>
      <c r="C394" s="230"/>
      <c r="D394" s="224" t="s">
        <v>131</v>
      </c>
      <c r="E394" s="231" t="s">
        <v>1</v>
      </c>
      <c r="F394" s="232" t="s">
        <v>424</v>
      </c>
      <c r="G394" s="230"/>
      <c r="H394" s="231" t="s">
        <v>1</v>
      </c>
      <c r="I394" s="233"/>
      <c r="J394" s="230"/>
      <c r="K394" s="230"/>
      <c r="L394" s="234"/>
      <c r="M394" s="235"/>
      <c r="N394" s="236"/>
      <c r="O394" s="236"/>
      <c r="P394" s="236"/>
      <c r="Q394" s="236"/>
      <c r="R394" s="236"/>
      <c r="S394" s="236"/>
      <c r="T394" s="23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8" t="s">
        <v>131</v>
      </c>
      <c r="AU394" s="238" t="s">
        <v>83</v>
      </c>
      <c r="AV394" s="13" t="s">
        <v>81</v>
      </c>
      <c r="AW394" s="13" t="s">
        <v>32</v>
      </c>
      <c r="AX394" s="13" t="s">
        <v>76</v>
      </c>
      <c r="AY394" s="238" t="s">
        <v>120</v>
      </c>
    </row>
    <row r="395" spans="1:51" s="14" customFormat="1" ht="12">
      <c r="A395" s="14"/>
      <c r="B395" s="239"/>
      <c r="C395" s="240"/>
      <c r="D395" s="224" t="s">
        <v>131</v>
      </c>
      <c r="E395" s="241" t="s">
        <v>1</v>
      </c>
      <c r="F395" s="242" t="s">
        <v>437</v>
      </c>
      <c r="G395" s="240"/>
      <c r="H395" s="243">
        <v>24</v>
      </c>
      <c r="I395" s="244"/>
      <c r="J395" s="240"/>
      <c r="K395" s="240"/>
      <c r="L395" s="245"/>
      <c r="M395" s="246"/>
      <c r="N395" s="247"/>
      <c r="O395" s="247"/>
      <c r="P395" s="247"/>
      <c r="Q395" s="247"/>
      <c r="R395" s="247"/>
      <c r="S395" s="247"/>
      <c r="T395" s="24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9" t="s">
        <v>131</v>
      </c>
      <c r="AU395" s="249" t="s">
        <v>83</v>
      </c>
      <c r="AV395" s="14" t="s">
        <v>83</v>
      </c>
      <c r="AW395" s="14" t="s">
        <v>32</v>
      </c>
      <c r="AX395" s="14" t="s">
        <v>81</v>
      </c>
      <c r="AY395" s="249" t="s">
        <v>120</v>
      </c>
    </row>
    <row r="396" spans="1:65" s="2" customFormat="1" ht="24.15" customHeight="1">
      <c r="A396" s="38"/>
      <c r="B396" s="39"/>
      <c r="C396" s="211" t="s">
        <v>438</v>
      </c>
      <c r="D396" s="211" t="s">
        <v>122</v>
      </c>
      <c r="E396" s="212" t="s">
        <v>439</v>
      </c>
      <c r="F396" s="213" t="s">
        <v>440</v>
      </c>
      <c r="G396" s="214" t="s">
        <v>305</v>
      </c>
      <c r="H396" s="215">
        <v>40.18</v>
      </c>
      <c r="I396" s="216"/>
      <c r="J396" s="217">
        <f>ROUND(I396*H396,2)</f>
        <v>0</v>
      </c>
      <c r="K396" s="213" t="s">
        <v>126</v>
      </c>
      <c r="L396" s="44"/>
      <c r="M396" s="218" t="s">
        <v>1</v>
      </c>
      <c r="N396" s="219" t="s">
        <v>41</v>
      </c>
      <c r="O396" s="91"/>
      <c r="P396" s="220">
        <f>O396*H396</f>
        <v>0</v>
      </c>
      <c r="Q396" s="220">
        <v>0</v>
      </c>
      <c r="R396" s="220">
        <f>Q396*H396</f>
        <v>0</v>
      </c>
      <c r="S396" s="220">
        <v>0</v>
      </c>
      <c r="T396" s="221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2" t="s">
        <v>127</v>
      </c>
      <c r="AT396" s="222" t="s">
        <v>122</v>
      </c>
      <c r="AU396" s="222" t="s">
        <v>83</v>
      </c>
      <c r="AY396" s="17" t="s">
        <v>120</v>
      </c>
      <c r="BE396" s="223">
        <f>IF(N396="základní",J396,0)</f>
        <v>0</v>
      </c>
      <c r="BF396" s="223">
        <f>IF(N396="snížená",J396,0)</f>
        <v>0</v>
      </c>
      <c r="BG396" s="223">
        <f>IF(N396="zákl. přenesená",J396,0)</f>
        <v>0</v>
      </c>
      <c r="BH396" s="223">
        <f>IF(N396="sníž. přenesená",J396,0)</f>
        <v>0</v>
      </c>
      <c r="BI396" s="223">
        <f>IF(N396="nulová",J396,0)</f>
        <v>0</v>
      </c>
      <c r="BJ396" s="17" t="s">
        <v>81</v>
      </c>
      <c r="BK396" s="223">
        <f>ROUND(I396*H396,2)</f>
        <v>0</v>
      </c>
      <c r="BL396" s="17" t="s">
        <v>127</v>
      </c>
      <c r="BM396" s="222" t="s">
        <v>441</v>
      </c>
    </row>
    <row r="397" spans="1:47" s="2" customFormat="1" ht="12">
      <c r="A397" s="38"/>
      <c r="B397" s="39"/>
      <c r="C397" s="40"/>
      <c r="D397" s="224" t="s">
        <v>129</v>
      </c>
      <c r="E397" s="40"/>
      <c r="F397" s="225" t="s">
        <v>442</v>
      </c>
      <c r="G397" s="40"/>
      <c r="H397" s="40"/>
      <c r="I397" s="226"/>
      <c r="J397" s="40"/>
      <c r="K397" s="40"/>
      <c r="L397" s="44"/>
      <c r="M397" s="227"/>
      <c r="N397" s="228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129</v>
      </c>
      <c r="AU397" s="17" t="s">
        <v>83</v>
      </c>
    </row>
    <row r="398" spans="1:51" s="13" customFormat="1" ht="12">
      <c r="A398" s="13"/>
      <c r="B398" s="229"/>
      <c r="C398" s="230"/>
      <c r="D398" s="224" t="s">
        <v>131</v>
      </c>
      <c r="E398" s="231" t="s">
        <v>1</v>
      </c>
      <c r="F398" s="232" t="s">
        <v>381</v>
      </c>
      <c r="G398" s="230"/>
      <c r="H398" s="231" t="s">
        <v>1</v>
      </c>
      <c r="I398" s="233"/>
      <c r="J398" s="230"/>
      <c r="K398" s="230"/>
      <c r="L398" s="234"/>
      <c r="M398" s="235"/>
      <c r="N398" s="236"/>
      <c r="O398" s="236"/>
      <c r="P398" s="236"/>
      <c r="Q398" s="236"/>
      <c r="R398" s="236"/>
      <c r="S398" s="236"/>
      <c r="T398" s="23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8" t="s">
        <v>131</v>
      </c>
      <c r="AU398" s="238" t="s">
        <v>83</v>
      </c>
      <c r="AV398" s="13" t="s">
        <v>81</v>
      </c>
      <c r="AW398" s="13" t="s">
        <v>32</v>
      </c>
      <c r="AX398" s="13" t="s">
        <v>76</v>
      </c>
      <c r="AY398" s="238" t="s">
        <v>120</v>
      </c>
    </row>
    <row r="399" spans="1:51" s="14" customFormat="1" ht="12">
      <c r="A399" s="14"/>
      <c r="B399" s="239"/>
      <c r="C399" s="240"/>
      <c r="D399" s="224" t="s">
        <v>131</v>
      </c>
      <c r="E399" s="241" t="s">
        <v>1</v>
      </c>
      <c r="F399" s="242" t="s">
        <v>443</v>
      </c>
      <c r="G399" s="240"/>
      <c r="H399" s="243">
        <v>30.72</v>
      </c>
      <c r="I399" s="244"/>
      <c r="J399" s="240"/>
      <c r="K399" s="240"/>
      <c r="L399" s="245"/>
      <c r="M399" s="246"/>
      <c r="N399" s="247"/>
      <c r="O399" s="247"/>
      <c r="P399" s="247"/>
      <c r="Q399" s="247"/>
      <c r="R399" s="247"/>
      <c r="S399" s="247"/>
      <c r="T399" s="24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9" t="s">
        <v>131</v>
      </c>
      <c r="AU399" s="249" t="s">
        <v>83</v>
      </c>
      <c r="AV399" s="14" t="s">
        <v>83</v>
      </c>
      <c r="AW399" s="14" t="s">
        <v>32</v>
      </c>
      <c r="AX399" s="14" t="s">
        <v>76</v>
      </c>
      <c r="AY399" s="249" t="s">
        <v>120</v>
      </c>
    </row>
    <row r="400" spans="1:51" s="13" customFormat="1" ht="12">
      <c r="A400" s="13"/>
      <c r="B400" s="229"/>
      <c r="C400" s="230"/>
      <c r="D400" s="224" t="s">
        <v>131</v>
      </c>
      <c r="E400" s="231" t="s">
        <v>1</v>
      </c>
      <c r="F400" s="232" t="s">
        <v>357</v>
      </c>
      <c r="G400" s="230"/>
      <c r="H400" s="231" t="s">
        <v>1</v>
      </c>
      <c r="I400" s="233"/>
      <c r="J400" s="230"/>
      <c r="K400" s="230"/>
      <c r="L400" s="234"/>
      <c r="M400" s="235"/>
      <c r="N400" s="236"/>
      <c r="O400" s="236"/>
      <c r="P400" s="236"/>
      <c r="Q400" s="236"/>
      <c r="R400" s="236"/>
      <c r="S400" s="236"/>
      <c r="T400" s="23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8" t="s">
        <v>131</v>
      </c>
      <c r="AU400" s="238" t="s">
        <v>83</v>
      </c>
      <c r="AV400" s="13" t="s">
        <v>81</v>
      </c>
      <c r="AW400" s="13" t="s">
        <v>32</v>
      </c>
      <c r="AX400" s="13" t="s">
        <v>76</v>
      </c>
      <c r="AY400" s="238" t="s">
        <v>120</v>
      </c>
    </row>
    <row r="401" spans="1:51" s="14" customFormat="1" ht="12">
      <c r="A401" s="14"/>
      <c r="B401" s="239"/>
      <c r="C401" s="240"/>
      <c r="D401" s="224" t="s">
        <v>131</v>
      </c>
      <c r="E401" s="241" t="s">
        <v>1</v>
      </c>
      <c r="F401" s="242" t="s">
        <v>444</v>
      </c>
      <c r="G401" s="240"/>
      <c r="H401" s="243">
        <v>3.3</v>
      </c>
      <c r="I401" s="244"/>
      <c r="J401" s="240"/>
      <c r="K401" s="240"/>
      <c r="L401" s="245"/>
      <c r="M401" s="246"/>
      <c r="N401" s="247"/>
      <c r="O401" s="247"/>
      <c r="P401" s="247"/>
      <c r="Q401" s="247"/>
      <c r="R401" s="247"/>
      <c r="S401" s="247"/>
      <c r="T401" s="24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9" t="s">
        <v>131</v>
      </c>
      <c r="AU401" s="249" t="s">
        <v>83</v>
      </c>
      <c r="AV401" s="14" t="s">
        <v>83</v>
      </c>
      <c r="AW401" s="14" t="s">
        <v>32</v>
      </c>
      <c r="AX401" s="14" t="s">
        <v>76</v>
      </c>
      <c r="AY401" s="249" t="s">
        <v>120</v>
      </c>
    </row>
    <row r="402" spans="1:51" s="13" customFormat="1" ht="12">
      <c r="A402" s="13"/>
      <c r="B402" s="229"/>
      <c r="C402" s="230"/>
      <c r="D402" s="224" t="s">
        <v>131</v>
      </c>
      <c r="E402" s="231" t="s">
        <v>1</v>
      </c>
      <c r="F402" s="232" t="s">
        <v>359</v>
      </c>
      <c r="G402" s="230"/>
      <c r="H402" s="231" t="s">
        <v>1</v>
      </c>
      <c r="I402" s="233"/>
      <c r="J402" s="230"/>
      <c r="K402" s="230"/>
      <c r="L402" s="234"/>
      <c r="M402" s="235"/>
      <c r="N402" s="236"/>
      <c r="O402" s="236"/>
      <c r="P402" s="236"/>
      <c r="Q402" s="236"/>
      <c r="R402" s="236"/>
      <c r="S402" s="236"/>
      <c r="T402" s="23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8" t="s">
        <v>131</v>
      </c>
      <c r="AU402" s="238" t="s">
        <v>83</v>
      </c>
      <c r="AV402" s="13" t="s">
        <v>81</v>
      </c>
      <c r="AW402" s="13" t="s">
        <v>32</v>
      </c>
      <c r="AX402" s="13" t="s">
        <v>76</v>
      </c>
      <c r="AY402" s="238" t="s">
        <v>120</v>
      </c>
    </row>
    <row r="403" spans="1:51" s="14" customFormat="1" ht="12">
      <c r="A403" s="14"/>
      <c r="B403" s="239"/>
      <c r="C403" s="240"/>
      <c r="D403" s="224" t="s">
        <v>131</v>
      </c>
      <c r="E403" s="241" t="s">
        <v>1</v>
      </c>
      <c r="F403" s="242" t="s">
        <v>360</v>
      </c>
      <c r="G403" s="240"/>
      <c r="H403" s="243">
        <v>2.16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9" t="s">
        <v>131</v>
      </c>
      <c r="AU403" s="249" t="s">
        <v>83</v>
      </c>
      <c r="AV403" s="14" t="s">
        <v>83</v>
      </c>
      <c r="AW403" s="14" t="s">
        <v>32</v>
      </c>
      <c r="AX403" s="14" t="s">
        <v>76</v>
      </c>
      <c r="AY403" s="249" t="s">
        <v>120</v>
      </c>
    </row>
    <row r="404" spans="1:51" s="13" customFormat="1" ht="12">
      <c r="A404" s="13"/>
      <c r="B404" s="229"/>
      <c r="C404" s="230"/>
      <c r="D404" s="224" t="s">
        <v>131</v>
      </c>
      <c r="E404" s="231" t="s">
        <v>1</v>
      </c>
      <c r="F404" s="232" t="s">
        <v>445</v>
      </c>
      <c r="G404" s="230"/>
      <c r="H404" s="231" t="s">
        <v>1</v>
      </c>
      <c r="I404" s="233"/>
      <c r="J404" s="230"/>
      <c r="K404" s="230"/>
      <c r="L404" s="234"/>
      <c r="M404" s="235"/>
      <c r="N404" s="236"/>
      <c r="O404" s="236"/>
      <c r="P404" s="236"/>
      <c r="Q404" s="236"/>
      <c r="R404" s="236"/>
      <c r="S404" s="236"/>
      <c r="T404" s="23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8" t="s">
        <v>131</v>
      </c>
      <c r="AU404" s="238" t="s">
        <v>83</v>
      </c>
      <c r="AV404" s="13" t="s">
        <v>81</v>
      </c>
      <c r="AW404" s="13" t="s">
        <v>32</v>
      </c>
      <c r="AX404" s="13" t="s">
        <v>76</v>
      </c>
      <c r="AY404" s="238" t="s">
        <v>120</v>
      </c>
    </row>
    <row r="405" spans="1:51" s="14" customFormat="1" ht="12">
      <c r="A405" s="14"/>
      <c r="B405" s="239"/>
      <c r="C405" s="240"/>
      <c r="D405" s="224" t="s">
        <v>131</v>
      </c>
      <c r="E405" s="241" t="s">
        <v>1</v>
      </c>
      <c r="F405" s="242" t="s">
        <v>446</v>
      </c>
      <c r="G405" s="240"/>
      <c r="H405" s="243">
        <v>4</v>
      </c>
      <c r="I405" s="244"/>
      <c r="J405" s="240"/>
      <c r="K405" s="240"/>
      <c r="L405" s="245"/>
      <c r="M405" s="246"/>
      <c r="N405" s="247"/>
      <c r="O405" s="247"/>
      <c r="P405" s="247"/>
      <c r="Q405" s="247"/>
      <c r="R405" s="247"/>
      <c r="S405" s="247"/>
      <c r="T405" s="24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9" t="s">
        <v>131</v>
      </c>
      <c r="AU405" s="249" t="s">
        <v>83</v>
      </c>
      <c r="AV405" s="14" t="s">
        <v>83</v>
      </c>
      <c r="AW405" s="14" t="s">
        <v>32</v>
      </c>
      <c r="AX405" s="14" t="s">
        <v>76</v>
      </c>
      <c r="AY405" s="249" t="s">
        <v>120</v>
      </c>
    </row>
    <row r="406" spans="1:51" s="15" customFormat="1" ht="12">
      <c r="A406" s="15"/>
      <c r="B406" s="250"/>
      <c r="C406" s="251"/>
      <c r="D406" s="224" t="s">
        <v>131</v>
      </c>
      <c r="E406" s="252" t="s">
        <v>1</v>
      </c>
      <c r="F406" s="253" t="s">
        <v>142</v>
      </c>
      <c r="G406" s="251"/>
      <c r="H406" s="254">
        <v>40.17999999999999</v>
      </c>
      <c r="I406" s="255"/>
      <c r="J406" s="251"/>
      <c r="K406" s="251"/>
      <c r="L406" s="256"/>
      <c r="M406" s="257"/>
      <c r="N406" s="258"/>
      <c r="O406" s="258"/>
      <c r="P406" s="258"/>
      <c r="Q406" s="258"/>
      <c r="R406" s="258"/>
      <c r="S406" s="258"/>
      <c r="T406" s="259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0" t="s">
        <v>131</v>
      </c>
      <c r="AU406" s="260" t="s">
        <v>83</v>
      </c>
      <c r="AV406" s="15" t="s">
        <v>127</v>
      </c>
      <c r="AW406" s="15" t="s">
        <v>32</v>
      </c>
      <c r="AX406" s="15" t="s">
        <v>81</v>
      </c>
      <c r="AY406" s="260" t="s">
        <v>120</v>
      </c>
    </row>
    <row r="407" spans="1:65" s="2" customFormat="1" ht="16.5" customHeight="1">
      <c r="A407" s="38"/>
      <c r="B407" s="39"/>
      <c r="C407" s="261" t="s">
        <v>447</v>
      </c>
      <c r="D407" s="261" t="s">
        <v>427</v>
      </c>
      <c r="E407" s="262" t="s">
        <v>448</v>
      </c>
      <c r="F407" s="263" t="s">
        <v>449</v>
      </c>
      <c r="G407" s="264" t="s">
        <v>407</v>
      </c>
      <c r="H407" s="265">
        <v>72.36</v>
      </c>
      <c r="I407" s="266"/>
      <c r="J407" s="267">
        <f>ROUND(I407*H407,2)</f>
        <v>0</v>
      </c>
      <c r="K407" s="263" t="s">
        <v>126</v>
      </c>
      <c r="L407" s="268"/>
      <c r="M407" s="269" t="s">
        <v>1</v>
      </c>
      <c r="N407" s="270" t="s">
        <v>41</v>
      </c>
      <c r="O407" s="91"/>
      <c r="P407" s="220">
        <f>O407*H407</f>
        <v>0</v>
      </c>
      <c r="Q407" s="220">
        <v>1</v>
      </c>
      <c r="R407" s="220">
        <f>Q407*H407</f>
        <v>72.36</v>
      </c>
      <c r="S407" s="220">
        <v>0</v>
      </c>
      <c r="T407" s="221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2" t="s">
        <v>179</v>
      </c>
      <c r="AT407" s="222" t="s">
        <v>427</v>
      </c>
      <c r="AU407" s="222" t="s">
        <v>83</v>
      </c>
      <c r="AY407" s="17" t="s">
        <v>120</v>
      </c>
      <c r="BE407" s="223">
        <f>IF(N407="základní",J407,0)</f>
        <v>0</v>
      </c>
      <c r="BF407" s="223">
        <f>IF(N407="snížená",J407,0)</f>
        <v>0</v>
      </c>
      <c r="BG407" s="223">
        <f>IF(N407="zákl. přenesená",J407,0)</f>
        <v>0</v>
      </c>
      <c r="BH407" s="223">
        <f>IF(N407="sníž. přenesená",J407,0)</f>
        <v>0</v>
      </c>
      <c r="BI407" s="223">
        <f>IF(N407="nulová",J407,0)</f>
        <v>0</v>
      </c>
      <c r="BJ407" s="17" t="s">
        <v>81</v>
      </c>
      <c r="BK407" s="223">
        <f>ROUND(I407*H407,2)</f>
        <v>0</v>
      </c>
      <c r="BL407" s="17" t="s">
        <v>127</v>
      </c>
      <c r="BM407" s="222" t="s">
        <v>450</v>
      </c>
    </row>
    <row r="408" spans="1:47" s="2" customFormat="1" ht="12">
      <c r="A408" s="38"/>
      <c r="B408" s="39"/>
      <c r="C408" s="40"/>
      <c r="D408" s="224" t="s">
        <v>129</v>
      </c>
      <c r="E408" s="40"/>
      <c r="F408" s="225" t="s">
        <v>449</v>
      </c>
      <c r="G408" s="40"/>
      <c r="H408" s="40"/>
      <c r="I408" s="226"/>
      <c r="J408" s="40"/>
      <c r="K408" s="40"/>
      <c r="L408" s="44"/>
      <c r="M408" s="227"/>
      <c r="N408" s="228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129</v>
      </c>
      <c r="AU408" s="17" t="s">
        <v>83</v>
      </c>
    </row>
    <row r="409" spans="1:51" s="14" customFormat="1" ht="12">
      <c r="A409" s="14"/>
      <c r="B409" s="239"/>
      <c r="C409" s="240"/>
      <c r="D409" s="224" t="s">
        <v>131</v>
      </c>
      <c r="E409" s="240"/>
      <c r="F409" s="242" t="s">
        <v>451</v>
      </c>
      <c r="G409" s="240"/>
      <c r="H409" s="243">
        <v>72.36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9" t="s">
        <v>131</v>
      </c>
      <c r="AU409" s="249" t="s">
        <v>83</v>
      </c>
      <c r="AV409" s="14" t="s">
        <v>83</v>
      </c>
      <c r="AW409" s="14" t="s">
        <v>4</v>
      </c>
      <c r="AX409" s="14" t="s">
        <v>81</v>
      </c>
      <c r="AY409" s="249" t="s">
        <v>120</v>
      </c>
    </row>
    <row r="410" spans="1:65" s="2" customFormat="1" ht="16.5" customHeight="1">
      <c r="A410" s="38"/>
      <c r="B410" s="39"/>
      <c r="C410" s="261" t="s">
        <v>452</v>
      </c>
      <c r="D410" s="261" t="s">
        <v>427</v>
      </c>
      <c r="E410" s="262" t="s">
        <v>453</v>
      </c>
      <c r="F410" s="263" t="s">
        <v>454</v>
      </c>
      <c r="G410" s="264" t="s">
        <v>407</v>
      </c>
      <c r="H410" s="265">
        <v>8</v>
      </c>
      <c r="I410" s="266"/>
      <c r="J410" s="267">
        <f>ROUND(I410*H410,2)</f>
        <v>0</v>
      </c>
      <c r="K410" s="263" t="s">
        <v>126</v>
      </c>
      <c r="L410" s="268"/>
      <c r="M410" s="269" t="s">
        <v>1</v>
      </c>
      <c r="N410" s="270" t="s">
        <v>41</v>
      </c>
      <c r="O410" s="91"/>
      <c r="P410" s="220">
        <f>O410*H410</f>
        <v>0</v>
      </c>
      <c r="Q410" s="220">
        <v>1</v>
      </c>
      <c r="R410" s="220">
        <f>Q410*H410</f>
        <v>8</v>
      </c>
      <c r="S410" s="220">
        <v>0</v>
      </c>
      <c r="T410" s="221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2" t="s">
        <v>179</v>
      </c>
      <c r="AT410" s="222" t="s">
        <v>427</v>
      </c>
      <c r="AU410" s="222" t="s">
        <v>83</v>
      </c>
      <c r="AY410" s="17" t="s">
        <v>120</v>
      </c>
      <c r="BE410" s="223">
        <f>IF(N410="základní",J410,0)</f>
        <v>0</v>
      </c>
      <c r="BF410" s="223">
        <f>IF(N410="snížená",J410,0)</f>
        <v>0</v>
      </c>
      <c r="BG410" s="223">
        <f>IF(N410="zákl. přenesená",J410,0)</f>
        <v>0</v>
      </c>
      <c r="BH410" s="223">
        <f>IF(N410="sníž. přenesená",J410,0)</f>
        <v>0</v>
      </c>
      <c r="BI410" s="223">
        <f>IF(N410="nulová",J410,0)</f>
        <v>0</v>
      </c>
      <c r="BJ410" s="17" t="s">
        <v>81</v>
      </c>
      <c r="BK410" s="223">
        <f>ROUND(I410*H410,2)</f>
        <v>0</v>
      </c>
      <c r="BL410" s="17" t="s">
        <v>127</v>
      </c>
      <c r="BM410" s="222" t="s">
        <v>455</v>
      </c>
    </row>
    <row r="411" spans="1:47" s="2" customFormat="1" ht="12">
      <c r="A411" s="38"/>
      <c r="B411" s="39"/>
      <c r="C411" s="40"/>
      <c r="D411" s="224" t="s">
        <v>129</v>
      </c>
      <c r="E411" s="40"/>
      <c r="F411" s="225" t="s">
        <v>454</v>
      </c>
      <c r="G411" s="40"/>
      <c r="H411" s="40"/>
      <c r="I411" s="226"/>
      <c r="J411" s="40"/>
      <c r="K411" s="40"/>
      <c r="L411" s="44"/>
      <c r="M411" s="227"/>
      <c r="N411" s="228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129</v>
      </c>
      <c r="AU411" s="17" t="s">
        <v>83</v>
      </c>
    </row>
    <row r="412" spans="1:51" s="13" customFormat="1" ht="12">
      <c r="A412" s="13"/>
      <c r="B412" s="229"/>
      <c r="C412" s="230"/>
      <c r="D412" s="224" t="s">
        <v>131</v>
      </c>
      <c r="E412" s="231" t="s">
        <v>1</v>
      </c>
      <c r="F412" s="232" t="s">
        <v>456</v>
      </c>
      <c r="G412" s="230"/>
      <c r="H412" s="231" t="s">
        <v>1</v>
      </c>
      <c r="I412" s="233"/>
      <c r="J412" s="230"/>
      <c r="K412" s="230"/>
      <c r="L412" s="234"/>
      <c r="M412" s="235"/>
      <c r="N412" s="236"/>
      <c r="O412" s="236"/>
      <c r="P412" s="236"/>
      <c r="Q412" s="236"/>
      <c r="R412" s="236"/>
      <c r="S412" s="236"/>
      <c r="T412" s="23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8" t="s">
        <v>131</v>
      </c>
      <c r="AU412" s="238" t="s">
        <v>83</v>
      </c>
      <c r="AV412" s="13" t="s">
        <v>81</v>
      </c>
      <c r="AW412" s="13" t="s">
        <v>32</v>
      </c>
      <c r="AX412" s="13" t="s">
        <v>76</v>
      </c>
      <c r="AY412" s="238" t="s">
        <v>120</v>
      </c>
    </row>
    <row r="413" spans="1:51" s="14" customFormat="1" ht="12">
      <c r="A413" s="14"/>
      <c r="B413" s="239"/>
      <c r="C413" s="240"/>
      <c r="D413" s="224" t="s">
        <v>131</v>
      </c>
      <c r="E413" s="241" t="s">
        <v>1</v>
      </c>
      <c r="F413" s="242" t="s">
        <v>457</v>
      </c>
      <c r="G413" s="240"/>
      <c r="H413" s="243">
        <v>8</v>
      </c>
      <c r="I413" s="244"/>
      <c r="J413" s="240"/>
      <c r="K413" s="240"/>
      <c r="L413" s="245"/>
      <c r="M413" s="246"/>
      <c r="N413" s="247"/>
      <c r="O413" s="247"/>
      <c r="P413" s="247"/>
      <c r="Q413" s="247"/>
      <c r="R413" s="247"/>
      <c r="S413" s="247"/>
      <c r="T413" s="24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9" t="s">
        <v>131</v>
      </c>
      <c r="AU413" s="249" t="s">
        <v>83</v>
      </c>
      <c r="AV413" s="14" t="s">
        <v>83</v>
      </c>
      <c r="AW413" s="14" t="s">
        <v>32</v>
      </c>
      <c r="AX413" s="14" t="s">
        <v>81</v>
      </c>
      <c r="AY413" s="249" t="s">
        <v>120</v>
      </c>
    </row>
    <row r="414" spans="1:65" s="2" customFormat="1" ht="24.15" customHeight="1">
      <c r="A414" s="38"/>
      <c r="B414" s="39"/>
      <c r="C414" s="211" t="s">
        <v>458</v>
      </c>
      <c r="D414" s="211" t="s">
        <v>122</v>
      </c>
      <c r="E414" s="212" t="s">
        <v>459</v>
      </c>
      <c r="F414" s="213" t="s">
        <v>460</v>
      </c>
      <c r="G414" s="214" t="s">
        <v>125</v>
      </c>
      <c r="H414" s="215">
        <v>4647.5</v>
      </c>
      <c r="I414" s="216"/>
      <c r="J414" s="217">
        <f>ROUND(I414*H414,2)</f>
        <v>0</v>
      </c>
      <c r="K414" s="213" t="s">
        <v>126</v>
      </c>
      <c r="L414" s="44"/>
      <c r="M414" s="218" t="s">
        <v>1</v>
      </c>
      <c r="N414" s="219" t="s">
        <v>41</v>
      </c>
      <c r="O414" s="91"/>
      <c r="P414" s="220">
        <f>O414*H414</f>
        <v>0</v>
      </c>
      <c r="Q414" s="220">
        <v>0</v>
      </c>
      <c r="R414" s="220">
        <f>Q414*H414</f>
        <v>0</v>
      </c>
      <c r="S414" s="220">
        <v>0</v>
      </c>
      <c r="T414" s="221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2" t="s">
        <v>127</v>
      </c>
      <c r="AT414" s="222" t="s">
        <v>122</v>
      </c>
      <c r="AU414" s="222" t="s">
        <v>83</v>
      </c>
      <c r="AY414" s="17" t="s">
        <v>120</v>
      </c>
      <c r="BE414" s="223">
        <f>IF(N414="základní",J414,0)</f>
        <v>0</v>
      </c>
      <c r="BF414" s="223">
        <f>IF(N414="snížená",J414,0)</f>
        <v>0</v>
      </c>
      <c r="BG414" s="223">
        <f>IF(N414="zákl. přenesená",J414,0)</f>
        <v>0</v>
      </c>
      <c r="BH414" s="223">
        <f>IF(N414="sníž. přenesená",J414,0)</f>
        <v>0</v>
      </c>
      <c r="BI414" s="223">
        <f>IF(N414="nulová",J414,0)</f>
        <v>0</v>
      </c>
      <c r="BJ414" s="17" t="s">
        <v>81</v>
      </c>
      <c r="BK414" s="223">
        <f>ROUND(I414*H414,2)</f>
        <v>0</v>
      </c>
      <c r="BL414" s="17" t="s">
        <v>127</v>
      </c>
      <c r="BM414" s="222" t="s">
        <v>461</v>
      </c>
    </row>
    <row r="415" spans="1:47" s="2" customFormat="1" ht="12">
      <c r="A415" s="38"/>
      <c r="B415" s="39"/>
      <c r="C415" s="40"/>
      <c r="D415" s="224" t="s">
        <v>129</v>
      </c>
      <c r="E415" s="40"/>
      <c r="F415" s="225" t="s">
        <v>462</v>
      </c>
      <c r="G415" s="40"/>
      <c r="H415" s="40"/>
      <c r="I415" s="226"/>
      <c r="J415" s="40"/>
      <c r="K415" s="40"/>
      <c r="L415" s="44"/>
      <c r="M415" s="227"/>
      <c r="N415" s="228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129</v>
      </c>
      <c r="AU415" s="17" t="s">
        <v>83</v>
      </c>
    </row>
    <row r="416" spans="1:51" s="13" customFormat="1" ht="12">
      <c r="A416" s="13"/>
      <c r="B416" s="229"/>
      <c r="C416" s="230"/>
      <c r="D416" s="224" t="s">
        <v>131</v>
      </c>
      <c r="E416" s="231" t="s">
        <v>1</v>
      </c>
      <c r="F416" s="232" t="s">
        <v>463</v>
      </c>
      <c r="G416" s="230"/>
      <c r="H416" s="231" t="s">
        <v>1</v>
      </c>
      <c r="I416" s="233"/>
      <c r="J416" s="230"/>
      <c r="K416" s="230"/>
      <c r="L416" s="234"/>
      <c r="M416" s="235"/>
      <c r="N416" s="236"/>
      <c r="O416" s="236"/>
      <c r="P416" s="236"/>
      <c r="Q416" s="236"/>
      <c r="R416" s="236"/>
      <c r="S416" s="236"/>
      <c r="T416" s="23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8" t="s">
        <v>131</v>
      </c>
      <c r="AU416" s="238" t="s">
        <v>83</v>
      </c>
      <c r="AV416" s="13" t="s">
        <v>81</v>
      </c>
      <c r="AW416" s="13" t="s">
        <v>32</v>
      </c>
      <c r="AX416" s="13" t="s">
        <v>76</v>
      </c>
      <c r="AY416" s="238" t="s">
        <v>120</v>
      </c>
    </row>
    <row r="417" spans="1:51" s="14" customFormat="1" ht="12">
      <c r="A417" s="14"/>
      <c r="B417" s="239"/>
      <c r="C417" s="240"/>
      <c r="D417" s="224" t="s">
        <v>131</v>
      </c>
      <c r="E417" s="241" t="s">
        <v>1</v>
      </c>
      <c r="F417" s="242" t="s">
        <v>224</v>
      </c>
      <c r="G417" s="240"/>
      <c r="H417" s="243">
        <v>1954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9" t="s">
        <v>131</v>
      </c>
      <c r="AU417" s="249" t="s">
        <v>83</v>
      </c>
      <c r="AV417" s="14" t="s">
        <v>83</v>
      </c>
      <c r="AW417" s="14" t="s">
        <v>32</v>
      </c>
      <c r="AX417" s="14" t="s">
        <v>76</v>
      </c>
      <c r="AY417" s="249" t="s">
        <v>120</v>
      </c>
    </row>
    <row r="418" spans="1:51" s="13" customFormat="1" ht="12">
      <c r="A418" s="13"/>
      <c r="B418" s="229"/>
      <c r="C418" s="230"/>
      <c r="D418" s="224" t="s">
        <v>131</v>
      </c>
      <c r="E418" s="231" t="s">
        <v>1</v>
      </c>
      <c r="F418" s="232" t="s">
        <v>464</v>
      </c>
      <c r="G418" s="230"/>
      <c r="H418" s="231" t="s">
        <v>1</v>
      </c>
      <c r="I418" s="233"/>
      <c r="J418" s="230"/>
      <c r="K418" s="230"/>
      <c r="L418" s="234"/>
      <c r="M418" s="235"/>
      <c r="N418" s="236"/>
      <c r="O418" s="236"/>
      <c r="P418" s="236"/>
      <c r="Q418" s="236"/>
      <c r="R418" s="236"/>
      <c r="S418" s="236"/>
      <c r="T418" s="23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8" t="s">
        <v>131</v>
      </c>
      <c r="AU418" s="238" t="s">
        <v>83</v>
      </c>
      <c r="AV418" s="13" t="s">
        <v>81</v>
      </c>
      <c r="AW418" s="13" t="s">
        <v>32</v>
      </c>
      <c r="AX418" s="13" t="s">
        <v>76</v>
      </c>
      <c r="AY418" s="238" t="s">
        <v>120</v>
      </c>
    </row>
    <row r="419" spans="1:51" s="14" customFormat="1" ht="12">
      <c r="A419" s="14"/>
      <c r="B419" s="239"/>
      <c r="C419" s="240"/>
      <c r="D419" s="224" t="s">
        <v>131</v>
      </c>
      <c r="E419" s="241" t="s">
        <v>1</v>
      </c>
      <c r="F419" s="242" t="s">
        <v>465</v>
      </c>
      <c r="G419" s="240"/>
      <c r="H419" s="243">
        <v>257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9" t="s">
        <v>131</v>
      </c>
      <c r="AU419" s="249" t="s">
        <v>83</v>
      </c>
      <c r="AV419" s="14" t="s">
        <v>83</v>
      </c>
      <c r="AW419" s="14" t="s">
        <v>32</v>
      </c>
      <c r="AX419" s="14" t="s">
        <v>76</v>
      </c>
      <c r="AY419" s="249" t="s">
        <v>120</v>
      </c>
    </row>
    <row r="420" spans="1:51" s="13" customFormat="1" ht="12">
      <c r="A420" s="13"/>
      <c r="B420" s="229"/>
      <c r="C420" s="230"/>
      <c r="D420" s="224" t="s">
        <v>131</v>
      </c>
      <c r="E420" s="231" t="s">
        <v>1</v>
      </c>
      <c r="F420" s="232" t="s">
        <v>466</v>
      </c>
      <c r="G420" s="230"/>
      <c r="H420" s="231" t="s">
        <v>1</v>
      </c>
      <c r="I420" s="233"/>
      <c r="J420" s="230"/>
      <c r="K420" s="230"/>
      <c r="L420" s="234"/>
      <c r="M420" s="235"/>
      <c r="N420" s="236"/>
      <c r="O420" s="236"/>
      <c r="P420" s="236"/>
      <c r="Q420" s="236"/>
      <c r="R420" s="236"/>
      <c r="S420" s="236"/>
      <c r="T420" s="23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8" t="s">
        <v>131</v>
      </c>
      <c r="AU420" s="238" t="s">
        <v>83</v>
      </c>
      <c r="AV420" s="13" t="s">
        <v>81</v>
      </c>
      <c r="AW420" s="13" t="s">
        <v>32</v>
      </c>
      <c r="AX420" s="13" t="s">
        <v>76</v>
      </c>
      <c r="AY420" s="238" t="s">
        <v>120</v>
      </c>
    </row>
    <row r="421" spans="1:51" s="14" customFormat="1" ht="12">
      <c r="A421" s="14"/>
      <c r="B421" s="239"/>
      <c r="C421" s="240"/>
      <c r="D421" s="224" t="s">
        <v>131</v>
      </c>
      <c r="E421" s="241" t="s">
        <v>1</v>
      </c>
      <c r="F421" s="242" t="s">
        <v>467</v>
      </c>
      <c r="G421" s="240"/>
      <c r="H421" s="243">
        <v>143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9" t="s">
        <v>131</v>
      </c>
      <c r="AU421" s="249" t="s">
        <v>83</v>
      </c>
      <c r="AV421" s="14" t="s">
        <v>83</v>
      </c>
      <c r="AW421" s="14" t="s">
        <v>32</v>
      </c>
      <c r="AX421" s="14" t="s">
        <v>76</v>
      </c>
      <c r="AY421" s="249" t="s">
        <v>120</v>
      </c>
    </row>
    <row r="422" spans="1:51" s="13" customFormat="1" ht="12">
      <c r="A422" s="13"/>
      <c r="B422" s="229"/>
      <c r="C422" s="230"/>
      <c r="D422" s="224" t="s">
        <v>131</v>
      </c>
      <c r="E422" s="231" t="s">
        <v>1</v>
      </c>
      <c r="F422" s="232" t="s">
        <v>157</v>
      </c>
      <c r="G422" s="230"/>
      <c r="H422" s="231" t="s">
        <v>1</v>
      </c>
      <c r="I422" s="233"/>
      <c r="J422" s="230"/>
      <c r="K422" s="230"/>
      <c r="L422" s="234"/>
      <c r="M422" s="235"/>
      <c r="N422" s="236"/>
      <c r="O422" s="236"/>
      <c r="P422" s="236"/>
      <c r="Q422" s="236"/>
      <c r="R422" s="236"/>
      <c r="S422" s="236"/>
      <c r="T422" s="23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8" t="s">
        <v>131</v>
      </c>
      <c r="AU422" s="238" t="s">
        <v>83</v>
      </c>
      <c r="AV422" s="13" t="s">
        <v>81</v>
      </c>
      <c r="AW422" s="13" t="s">
        <v>32</v>
      </c>
      <c r="AX422" s="13" t="s">
        <v>76</v>
      </c>
      <c r="AY422" s="238" t="s">
        <v>120</v>
      </c>
    </row>
    <row r="423" spans="1:51" s="14" customFormat="1" ht="12">
      <c r="A423" s="14"/>
      <c r="B423" s="239"/>
      <c r="C423" s="240"/>
      <c r="D423" s="224" t="s">
        <v>131</v>
      </c>
      <c r="E423" s="241" t="s">
        <v>1</v>
      </c>
      <c r="F423" s="242" t="s">
        <v>227</v>
      </c>
      <c r="G423" s="240"/>
      <c r="H423" s="243">
        <v>263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9" t="s">
        <v>131</v>
      </c>
      <c r="AU423" s="249" t="s">
        <v>83</v>
      </c>
      <c r="AV423" s="14" t="s">
        <v>83</v>
      </c>
      <c r="AW423" s="14" t="s">
        <v>32</v>
      </c>
      <c r="AX423" s="14" t="s">
        <v>76</v>
      </c>
      <c r="AY423" s="249" t="s">
        <v>120</v>
      </c>
    </row>
    <row r="424" spans="1:51" s="13" customFormat="1" ht="12">
      <c r="A424" s="13"/>
      <c r="B424" s="229"/>
      <c r="C424" s="230"/>
      <c r="D424" s="224" t="s">
        <v>131</v>
      </c>
      <c r="E424" s="231" t="s">
        <v>1</v>
      </c>
      <c r="F424" s="232" t="s">
        <v>468</v>
      </c>
      <c r="G424" s="230"/>
      <c r="H424" s="231" t="s">
        <v>1</v>
      </c>
      <c r="I424" s="233"/>
      <c r="J424" s="230"/>
      <c r="K424" s="230"/>
      <c r="L424" s="234"/>
      <c r="M424" s="235"/>
      <c r="N424" s="236"/>
      <c r="O424" s="236"/>
      <c r="P424" s="236"/>
      <c r="Q424" s="236"/>
      <c r="R424" s="236"/>
      <c r="S424" s="236"/>
      <c r="T424" s="23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8" t="s">
        <v>131</v>
      </c>
      <c r="AU424" s="238" t="s">
        <v>83</v>
      </c>
      <c r="AV424" s="13" t="s">
        <v>81</v>
      </c>
      <c r="AW424" s="13" t="s">
        <v>32</v>
      </c>
      <c r="AX424" s="13" t="s">
        <v>76</v>
      </c>
      <c r="AY424" s="238" t="s">
        <v>120</v>
      </c>
    </row>
    <row r="425" spans="1:51" s="14" customFormat="1" ht="12">
      <c r="A425" s="14"/>
      <c r="B425" s="239"/>
      <c r="C425" s="240"/>
      <c r="D425" s="224" t="s">
        <v>131</v>
      </c>
      <c r="E425" s="241" t="s">
        <v>1</v>
      </c>
      <c r="F425" s="242" t="s">
        <v>469</v>
      </c>
      <c r="G425" s="240"/>
      <c r="H425" s="243">
        <v>716.5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9" t="s">
        <v>131</v>
      </c>
      <c r="AU425" s="249" t="s">
        <v>83</v>
      </c>
      <c r="AV425" s="14" t="s">
        <v>83</v>
      </c>
      <c r="AW425" s="14" t="s">
        <v>32</v>
      </c>
      <c r="AX425" s="14" t="s">
        <v>76</v>
      </c>
      <c r="AY425" s="249" t="s">
        <v>120</v>
      </c>
    </row>
    <row r="426" spans="1:51" s="13" customFormat="1" ht="12">
      <c r="A426" s="13"/>
      <c r="B426" s="229"/>
      <c r="C426" s="230"/>
      <c r="D426" s="224" t="s">
        <v>131</v>
      </c>
      <c r="E426" s="231" t="s">
        <v>1</v>
      </c>
      <c r="F426" s="232" t="s">
        <v>470</v>
      </c>
      <c r="G426" s="230"/>
      <c r="H426" s="231" t="s">
        <v>1</v>
      </c>
      <c r="I426" s="233"/>
      <c r="J426" s="230"/>
      <c r="K426" s="230"/>
      <c r="L426" s="234"/>
      <c r="M426" s="235"/>
      <c r="N426" s="236"/>
      <c r="O426" s="236"/>
      <c r="P426" s="236"/>
      <c r="Q426" s="236"/>
      <c r="R426" s="236"/>
      <c r="S426" s="236"/>
      <c r="T426" s="23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8" t="s">
        <v>131</v>
      </c>
      <c r="AU426" s="238" t="s">
        <v>83</v>
      </c>
      <c r="AV426" s="13" t="s">
        <v>81</v>
      </c>
      <c r="AW426" s="13" t="s">
        <v>32</v>
      </c>
      <c r="AX426" s="13" t="s">
        <v>76</v>
      </c>
      <c r="AY426" s="238" t="s">
        <v>120</v>
      </c>
    </row>
    <row r="427" spans="1:51" s="14" customFormat="1" ht="12">
      <c r="A427" s="14"/>
      <c r="B427" s="239"/>
      <c r="C427" s="240"/>
      <c r="D427" s="224" t="s">
        <v>131</v>
      </c>
      <c r="E427" s="241" t="s">
        <v>1</v>
      </c>
      <c r="F427" s="242" t="s">
        <v>471</v>
      </c>
      <c r="G427" s="240"/>
      <c r="H427" s="243">
        <v>278.5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9" t="s">
        <v>131</v>
      </c>
      <c r="AU427" s="249" t="s">
        <v>83</v>
      </c>
      <c r="AV427" s="14" t="s">
        <v>83</v>
      </c>
      <c r="AW427" s="14" t="s">
        <v>32</v>
      </c>
      <c r="AX427" s="14" t="s">
        <v>76</v>
      </c>
      <c r="AY427" s="249" t="s">
        <v>120</v>
      </c>
    </row>
    <row r="428" spans="1:51" s="13" customFormat="1" ht="12">
      <c r="A428" s="13"/>
      <c r="B428" s="229"/>
      <c r="C428" s="230"/>
      <c r="D428" s="224" t="s">
        <v>131</v>
      </c>
      <c r="E428" s="231" t="s">
        <v>1</v>
      </c>
      <c r="F428" s="232" t="s">
        <v>472</v>
      </c>
      <c r="G428" s="230"/>
      <c r="H428" s="231" t="s">
        <v>1</v>
      </c>
      <c r="I428" s="233"/>
      <c r="J428" s="230"/>
      <c r="K428" s="230"/>
      <c r="L428" s="234"/>
      <c r="M428" s="235"/>
      <c r="N428" s="236"/>
      <c r="O428" s="236"/>
      <c r="P428" s="236"/>
      <c r="Q428" s="236"/>
      <c r="R428" s="236"/>
      <c r="S428" s="236"/>
      <c r="T428" s="23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8" t="s">
        <v>131</v>
      </c>
      <c r="AU428" s="238" t="s">
        <v>83</v>
      </c>
      <c r="AV428" s="13" t="s">
        <v>81</v>
      </c>
      <c r="AW428" s="13" t="s">
        <v>32</v>
      </c>
      <c r="AX428" s="13" t="s">
        <v>76</v>
      </c>
      <c r="AY428" s="238" t="s">
        <v>120</v>
      </c>
    </row>
    <row r="429" spans="1:51" s="14" customFormat="1" ht="12">
      <c r="A429" s="14"/>
      <c r="B429" s="239"/>
      <c r="C429" s="240"/>
      <c r="D429" s="224" t="s">
        <v>131</v>
      </c>
      <c r="E429" s="241" t="s">
        <v>1</v>
      </c>
      <c r="F429" s="242" t="s">
        <v>293</v>
      </c>
      <c r="G429" s="240"/>
      <c r="H429" s="243">
        <v>141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9" t="s">
        <v>131</v>
      </c>
      <c r="AU429" s="249" t="s">
        <v>83</v>
      </c>
      <c r="AV429" s="14" t="s">
        <v>83</v>
      </c>
      <c r="AW429" s="14" t="s">
        <v>32</v>
      </c>
      <c r="AX429" s="14" t="s">
        <v>76</v>
      </c>
      <c r="AY429" s="249" t="s">
        <v>120</v>
      </c>
    </row>
    <row r="430" spans="1:51" s="13" customFormat="1" ht="12">
      <c r="A430" s="13"/>
      <c r="B430" s="229"/>
      <c r="C430" s="230"/>
      <c r="D430" s="224" t="s">
        <v>131</v>
      </c>
      <c r="E430" s="231" t="s">
        <v>1</v>
      </c>
      <c r="F430" s="232" t="s">
        <v>294</v>
      </c>
      <c r="G430" s="230"/>
      <c r="H430" s="231" t="s">
        <v>1</v>
      </c>
      <c r="I430" s="233"/>
      <c r="J430" s="230"/>
      <c r="K430" s="230"/>
      <c r="L430" s="234"/>
      <c r="M430" s="235"/>
      <c r="N430" s="236"/>
      <c r="O430" s="236"/>
      <c r="P430" s="236"/>
      <c r="Q430" s="236"/>
      <c r="R430" s="236"/>
      <c r="S430" s="236"/>
      <c r="T430" s="23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8" t="s">
        <v>131</v>
      </c>
      <c r="AU430" s="238" t="s">
        <v>83</v>
      </c>
      <c r="AV430" s="13" t="s">
        <v>81</v>
      </c>
      <c r="AW430" s="13" t="s">
        <v>32</v>
      </c>
      <c r="AX430" s="13" t="s">
        <v>76</v>
      </c>
      <c r="AY430" s="238" t="s">
        <v>120</v>
      </c>
    </row>
    <row r="431" spans="1:51" s="14" customFormat="1" ht="12">
      <c r="A431" s="14"/>
      <c r="B431" s="239"/>
      <c r="C431" s="240"/>
      <c r="D431" s="224" t="s">
        <v>131</v>
      </c>
      <c r="E431" s="241" t="s">
        <v>1</v>
      </c>
      <c r="F431" s="242" t="s">
        <v>295</v>
      </c>
      <c r="G431" s="240"/>
      <c r="H431" s="243">
        <v>130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9" t="s">
        <v>131</v>
      </c>
      <c r="AU431" s="249" t="s">
        <v>83</v>
      </c>
      <c r="AV431" s="14" t="s">
        <v>83</v>
      </c>
      <c r="AW431" s="14" t="s">
        <v>32</v>
      </c>
      <c r="AX431" s="14" t="s">
        <v>76</v>
      </c>
      <c r="AY431" s="249" t="s">
        <v>120</v>
      </c>
    </row>
    <row r="432" spans="1:51" s="13" customFormat="1" ht="12">
      <c r="A432" s="13"/>
      <c r="B432" s="229"/>
      <c r="C432" s="230"/>
      <c r="D432" s="224" t="s">
        <v>131</v>
      </c>
      <c r="E432" s="231" t="s">
        <v>1</v>
      </c>
      <c r="F432" s="232" t="s">
        <v>473</v>
      </c>
      <c r="G432" s="230"/>
      <c r="H432" s="231" t="s">
        <v>1</v>
      </c>
      <c r="I432" s="233"/>
      <c r="J432" s="230"/>
      <c r="K432" s="230"/>
      <c r="L432" s="234"/>
      <c r="M432" s="235"/>
      <c r="N432" s="236"/>
      <c r="O432" s="236"/>
      <c r="P432" s="236"/>
      <c r="Q432" s="236"/>
      <c r="R432" s="236"/>
      <c r="S432" s="236"/>
      <c r="T432" s="23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8" t="s">
        <v>131</v>
      </c>
      <c r="AU432" s="238" t="s">
        <v>83</v>
      </c>
      <c r="AV432" s="13" t="s">
        <v>81</v>
      </c>
      <c r="AW432" s="13" t="s">
        <v>32</v>
      </c>
      <c r="AX432" s="13" t="s">
        <v>76</v>
      </c>
      <c r="AY432" s="238" t="s">
        <v>120</v>
      </c>
    </row>
    <row r="433" spans="1:51" s="14" customFormat="1" ht="12">
      <c r="A433" s="14"/>
      <c r="B433" s="239"/>
      <c r="C433" s="240"/>
      <c r="D433" s="224" t="s">
        <v>131</v>
      </c>
      <c r="E433" s="241" t="s">
        <v>1</v>
      </c>
      <c r="F433" s="242" t="s">
        <v>474</v>
      </c>
      <c r="G433" s="240"/>
      <c r="H433" s="243">
        <v>149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9" t="s">
        <v>131</v>
      </c>
      <c r="AU433" s="249" t="s">
        <v>83</v>
      </c>
      <c r="AV433" s="14" t="s">
        <v>83</v>
      </c>
      <c r="AW433" s="14" t="s">
        <v>32</v>
      </c>
      <c r="AX433" s="14" t="s">
        <v>76</v>
      </c>
      <c r="AY433" s="249" t="s">
        <v>120</v>
      </c>
    </row>
    <row r="434" spans="1:51" s="13" customFormat="1" ht="12">
      <c r="A434" s="13"/>
      <c r="B434" s="229"/>
      <c r="C434" s="230"/>
      <c r="D434" s="224" t="s">
        <v>131</v>
      </c>
      <c r="E434" s="231" t="s">
        <v>1</v>
      </c>
      <c r="F434" s="232" t="s">
        <v>298</v>
      </c>
      <c r="G434" s="230"/>
      <c r="H434" s="231" t="s">
        <v>1</v>
      </c>
      <c r="I434" s="233"/>
      <c r="J434" s="230"/>
      <c r="K434" s="230"/>
      <c r="L434" s="234"/>
      <c r="M434" s="235"/>
      <c r="N434" s="236"/>
      <c r="O434" s="236"/>
      <c r="P434" s="236"/>
      <c r="Q434" s="236"/>
      <c r="R434" s="236"/>
      <c r="S434" s="236"/>
      <c r="T434" s="23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8" t="s">
        <v>131</v>
      </c>
      <c r="AU434" s="238" t="s">
        <v>83</v>
      </c>
      <c r="AV434" s="13" t="s">
        <v>81</v>
      </c>
      <c r="AW434" s="13" t="s">
        <v>32</v>
      </c>
      <c r="AX434" s="13" t="s">
        <v>76</v>
      </c>
      <c r="AY434" s="238" t="s">
        <v>120</v>
      </c>
    </row>
    <row r="435" spans="1:51" s="14" customFormat="1" ht="12">
      <c r="A435" s="14"/>
      <c r="B435" s="239"/>
      <c r="C435" s="240"/>
      <c r="D435" s="224" t="s">
        <v>131</v>
      </c>
      <c r="E435" s="241" t="s">
        <v>1</v>
      </c>
      <c r="F435" s="242" t="s">
        <v>299</v>
      </c>
      <c r="G435" s="240"/>
      <c r="H435" s="243">
        <v>27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9" t="s">
        <v>131</v>
      </c>
      <c r="AU435" s="249" t="s">
        <v>83</v>
      </c>
      <c r="AV435" s="14" t="s">
        <v>83</v>
      </c>
      <c r="AW435" s="14" t="s">
        <v>32</v>
      </c>
      <c r="AX435" s="14" t="s">
        <v>76</v>
      </c>
      <c r="AY435" s="249" t="s">
        <v>120</v>
      </c>
    </row>
    <row r="436" spans="1:51" s="13" customFormat="1" ht="12">
      <c r="A436" s="13"/>
      <c r="B436" s="229"/>
      <c r="C436" s="230"/>
      <c r="D436" s="224" t="s">
        <v>131</v>
      </c>
      <c r="E436" s="231" t="s">
        <v>1</v>
      </c>
      <c r="F436" s="232" t="s">
        <v>475</v>
      </c>
      <c r="G436" s="230"/>
      <c r="H436" s="231" t="s">
        <v>1</v>
      </c>
      <c r="I436" s="233"/>
      <c r="J436" s="230"/>
      <c r="K436" s="230"/>
      <c r="L436" s="234"/>
      <c r="M436" s="235"/>
      <c r="N436" s="236"/>
      <c r="O436" s="236"/>
      <c r="P436" s="236"/>
      <c r="Q436" s="236"/>
      <c r="R436" s="236"/>
      <c r="S436" s="236"/>
      <c r="T436" s="23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8" t="s">
        <v>131</v>
      </c>
      <c r="AU436" s="238" t="s">
        <v>83</v>
      </c>
      <c r="AV436" s="13" t="s">
        <v>81</v>
      </c>
      <c r="AW436" s="13" t="s">
        <v>32</v>
      </c>
      <c r="AX436" s="13" t="s">
        <v>76</v>
      </c>
      <c r="AY436" s="238" t="s">
        <v>120</v>
      </c>
    </row>
    <row r="437" spans="1:51" s="14" customFormat="1" ht="12">
      <c r="A437" s="14"/>
      <c r="B437" s="239"/>
      <c r="C437" s="240"/>
      <c r="D437" s="224" t="s">
        <v>131</v>
      </c>
      <c r="E437" s="241" t="s">
        <v>1</v>
      </c>
      <c r="F437" s="242" t="s">
        <v>476</v>
      </c>
      <c r="G437" s="240"/>
      <c r="H437" s="243">
        <v>133</v>
      </c>
      <c r="I437" s="244"/>
      <c r="J437" s="240"/>
      <c r="K437" s="240"/>
      <c r="L437" s="245"/>
      <c r="M437" s="246"/>
      <c r="N437" s="247"/>
      <c r="O437" s="247"/>
      <c r="P437" s="247"/>
      <c r="Q437" s="247"/>
      <c r="R437" s="247"/>
      <c r="S437" s="247"/>
      <c r="T437" s="24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9" t="s">
        <v>131</v>
      </c>
      <c r="AU437" s="249" t="s">
        <v>83</v>
      </c>
      <c r="AV437" s="14" t="s">
        <v>83</v>
      </c>
      <c r="AW437" s="14" t="s">
        <v>32</v>
      </c>
      <c r="AX437" s="14" t="s">
        <v>76</v>
      </c>
      <c r="AY437" s="249" t="s">
        <v>120</v>
      </c>
    </row>
    <row r="438" spans="1:51" s="13" customFormat="1" ht="12">
      <c r="A438" s="13"/>
      <c r="B438" s="229"/>
      <c r="C438" s="230"/>
      <c r="D438" s="224" t="s">
        <v>131</v>
      </c>
      <c r="E438" s="231" t="s">
        <v>1</v>
      </c>
      <c r="F438" s="232" t="s">
        <v>477</v>
      </c>
      <c r="G438" s="230"/>
      <c r="H438" s="231" t="s">
        <v>1</v>
      </c>
      <c r="I438" s="233"/>
      <c r="J438" s="230"/>
      <c r="K438" s="230"/>
      <c r="L438" s="234"/>
      <c r="M438" s="235"/>
      <c r="N438" s="236"/>
      <c r="O438" s="236"/>
      <c r="P438" s="236"/>
      <c r="Q438" s="236"/>
      <c r="R438" s="236"/>
      <c r="S438" s="236"/>
      <c r="T438" s="23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8" t="s">
        <v>131</v>
      </c>
      <c r="AU438" s="238" t="s">
        <v>83</v>
      </c>
      <c r="AV438" s="13" t="s">
        <v>81</v>
      </c>
      <c r="AW438" s="13" t="s">
        <v>32</v>
      </c>
      <c r="AX438" s="13" t="s">
        <v>76</v>
      </c>
      <c r="AY438" s="238" t="s">
        <v>120</v>
      </c>
    </row>
    <row r="439" spans="1:51" s="14" customFormat="1" ht="12">
      <c r="A439" s="14"/>
      <c r="B439" s="239"/>
      <c r="C439" s="240"/>
      <c r="D439" s="224" t="s">
        <v>131</v>
      </c>
      <c r="E439" s="241" t="s">
        <v>1</v>
      </c>
      <c r="F439" s="242" t="s">
        <v>478</v>
      </c>
      <c r="G439" s="240"/>
      <c r="H439" s="243">
        <v>35.5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9" t="s">
        <v>131</v>
      </c>
      <c r="AU439" s="249" t="s">
        <v>83</v>
      </c>
      <c r="AV439" s="14" t="s">
        <v>83</v>
      </c>
      <c r="AW439" s="14" t="s">
        <v>32</v>
      </c>
      <c r="AX439" s="14" t="s">
        <v>76</v>
      </c>
      <c r="AY439" s="249" t="s">
        <v>120</v>
      </c>
    </row>
    <row r="440" spans="1:51" s="13" customFormat="1" ht="12">
      <c r="A440" s="13"/>
      <c r="B440" s="229"/>
      <c r="C440" s="230"/>
      <c r="D440" s="224" t="s">
        <v>131</v>
      </c>
      <c r="E440" s="231" t="s">
        <v>1</v>
      </c>
      <c r="F440" s="232" t="s">
        <v>177</v>
      </c>
      <c r="G440" s="230"/>
      <c r="H440" s="231" t="s">
        <v>1</v>
      </c>
      <c r="I440" s="233"/>
      <c r="J440" s="230"/>
      <c r="K440" s="230"/>
      <c r="L440" s="234"/>
      <c r="M440" s="235"/>
      <c r="N440" s="236"/>
      <c r="O440" s="236"/>
      <c r="P440" s="236"/>
      <c r="Q440" s="236"/>
      <c r="R440" s="236"/>
      <c r="S440" s="236"/>
      <c r="T440" s="23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8" t="s">
        <v>131</v>
      </c>
      <c r="AU440" s="238" t="s">
        <v>83</v>
      </c>
      <c r="AV440" s="13" t="s">
        <v>81</v>
      </c>
      <c r="AW440" s="13" t="s">
        <v>32</v>
      </c>
      <c r="AX440" s="13" t="s">
        <v>76</v>
      </c>
      <c r="AY440" s="238" t="s">
        <v>120</v>
      </c>
    </row>
    <row r="441" spans="1:51" s="14" customFormat="1" ht="12">
      <c r="A441" s="14"/>
      <c r="B441" s="239"/>
      <c r="C441" s="240"/>
      <c r="D441" s="224" t="s">
        <v>131</v>
      </c>
      <c r="E441" s="241" t="s">
        <v>1</v>
      </c>
      <c r="F441" s="242" t="s">
        <v>178</v>
      </c>
      <c r="G441" s="240"/>
      <c r="H441" s="243">
        <v>420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9" t="s">
        <v>131</v>
      </c>
      <c r="AU441" s="249" t="s">
        <v>83</v>
      </c>
      <c r="AV441" s="14" t="s">
        <v>83</v>
      </c>
      <c r="AW441" s="14" t="s">
        <v>32</v>
      </c>
      <c r="AX441" s="14" t="s">
        <v>76</v>
      </c>
      <c r="AY441" s="249" t="s">
        <v>120</v>
      </c>
    </row>
    <row r="442" spans="1:51" s="15" customFormat="1" ht="12">
      <c r="A442" s="15"/>
      <c r="B442" s="250"/>
      <c r="C442" s="251"/>
      <c r="D442" s="224" t="s">
        <v>131</v>
      </c>
      <c r="E442" s="252" t="s">
        <v>1</v>
      </c>
      <c r="F442" s="253" t="s">
        <v>142</v>
      </c>
      <c r="G442" s="251"/>
      <c r="H442" s="254">
        <v>4647.5</v>
      </c>
      <c r="I442" s="255"/>
      <c r="J442" s="251"/>
      <c r="K442" s="251"/>
      <c r="L442" s="256"/>
      <c r="M442" s="257"/>
      <c r="N442" s="258"/>
      <c r="O442" s="258"/>
      <c r="P442" s="258"/>
      <c r="Q442" s="258"/>
      <c r="R442" s="258"/>
      <c r="S442" s="258"/>
      <c r="T442" s="259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0" t="s">
        <v>131</v>
      </c>
      <c r="AU442" s="260" t="s">
        <v>83</v>
      </c>
      <c r="AV442" s="15" t="s">
        <v>127</v>
      </c>
      <c r="AW442" s="15" t="s">
        <v>32</v>
      </c>
      <c r="AX442" s="15" t="s">
        <v>81</v>
      </c>
      <c r="AY442" s="260" t="s">
        <v>120</v>
      </c>
    </row>
    <row r="443" spans="1:65" s="2" customFormat="1" ht="24.15" customHeight="1">
      <c r="A443" s="38"/>
      <c r="B443" s="39"/>
      <c r="C443" s="211" t="s">
        <v>479</v>
      </c>
      <c r="D443" s="211" t="s">
        <v>122</v>
      </c>
      <c r="E443" s="212" t="s">
        <v>480</v>
      </c>
      <c r="F443" s="213" t="s">
        <v>481</v>
      </c>
      <c r="G443" s="214" t="s">
        <v>125</v>
      </c>
      <c r="H443" s="215">
        <v>589.3</v>
      </c>
      <c r="I443" s="216"/>
      <c r="J443" s="217">
        <f>ROUND(I443*H443,2)</f>
        <v>0</v>
      </c>
      <c r="K443" s="213" t="s">
        <v>126</v>
      </c>
      <c r="L443" s="44"/>
      <c r="M443" s="218" t="s">
        <v>1</v>
      </c>
      <c r="N443" s="219" t="s">
        <v>41</v>
      </c>
      <c r="O443" s="91"/>
      <c r="P443" s="220">
        <f>O443*H443</f>
        <v>0</v>
      </c>
      <c r="Q443" s="220">
        <v>0</v>
      </c>
      <c r="R443" s="220">
        <f>Q443*H443</f>
        <v>0</v>
      </c>
      <c r="S443" s="220">
        <v>0</v>
      </c>
      <c r="T443" s="221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2" t="s">
        <v>127</v>
      </c>
      <c r="AT443" s="222" t="s">
        <v>122</v>
      </c>
      <c r="AU443" s="222" t="s">
        <v>83</v>
      </c>
      <c r="AY443" s="17" t="s">
        <v>120</v>
      </c>
      <c r="BE443" s="223">
        <f>IF(N443="základní",J443,0)</f>
        <v>0</v>
      </c>
      <c r="BF443" s="223">
        <f>IF(N443="snížená",J443,0)</f>
        <v>0</v>
      </c>
      <c r="BG443" s="223">
        <f>IF(N443="zákl. přenesená",J443,0)</f>
        <v>0</v>
      </c>
      <c r="BH443" s="223">
        <f>IF(N443="sníž. přenesená",J443,0)</f>
        <v>0</v>
      </c>
      <c r="BI443" s="223">
        <f>IF(N443="nulová",J443,0)</f>
        <v>0</v>
      </c>
      <c r="BJ443" s="17" t="s">
        <v>81</v>
      </c>
      <c r="BK443" s="223">
        <f>ROUND(I443*H443,2)</f>
        <v>0</v>
      </c>
      <c r="BL443" s="17" t="s">
        <v>127</v>
      </c>
      <c r="BM443" s="222" t="s">
        <v>482</v>
      </c>
    </row>
    <row r="444" spans="1:47" s="2" customFormat="1" ht="12">
      <c r="A444" s="38"/>
      <c r="B444" s="39"/>
      <c r="C444" s="40"/>
      <c r="D444" s="224" t="s">
        <v>129</v>
      </c>
      <c r="E444" s="40"/>
      <c r="F444" s="225" t="s">
        <v>483</v>
      </c>
      <c r="G444" s="40"/>
      <c r="H444" s="40"/>
      <c r="I444" s="226"/>
      <c r="J444" s="40"/>
      <c r="K444" s="40"/>
      <c r="L444" s="44"/>
      <c r="M444" s="227"/>
      <c r="N444" s="228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129</v>
      </c>
      <c r="AU444" s="17" t="s">
        <v>83</v>
      </c>
    </row>
    <row r="445" spans="1:51" s="13" customFormat="1" ht="12">
      <c r="A445" s="13"/>
      <c r="B445" s="229"/>
      <c r="C445" s="230"/>
      <c r="D445" s="224" t="s">
        <v>131</v>
      </c>
      <c r="E445" s="231" t="s">
        <v>1</v>
      </c>
      <c r="F445" s="232" t="s">
        <v>484</v>
      </c>
      <c r="G445" s="230"/>
      <c r="H445" s="231" t="s">
        <v>1</v>
      </c>
      <c r="I445" s="233"/>
      <c r="J445" s="230"/>
      <c r="K445" s="230"/>
      <c r="L445" s="234"/>
      <c r="M445" s="235"/>
      <c r="N445" s="236"/>
      <c r="O445" s="236"/>
      <c r="P445" s="236"/>
      <c r="Q445" s="236"/>
      <c r="R445" s="236"/>
      <c r="S445" s="236"/>
      <c r="T445" s="23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8" t="s">
        <v>131</v>
      </c>
      <c r="AU445" s="238" t="s">
        <v>83</v>
      </c>
      <c r="AV445" s="13" t="s">
        <v>81</v>
      </c>
      <c r="AW445" s="13" t="s">
        <v>32</v>
      </c>
      <c r="AX445" s="13" t="s">
        <v>76</v>
      </c>
      <c r="AY445" s="238" t="s">
        <v>120</v>
      </c>
    </row>
    <row r="446" spans="1:51" s="14" customFormat="1" ht="12">
      <c r="A446" s="14"/>
      <c r="B446" s="239"/>
      <c r="C446" s="240"/>
      <c r="D446" s="224" t="s">
        <v>131</v>
      </c>
      <c r="E446" s="241" t="s">
        <v>1</v>
      </c>
      <c r="F446" s="242" t="s">
        <v>485</v>
      </c>
      <c r="G446" s="240"/>
      <c r="H446" s="243">
        <v>120.6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9" t="s">
        <v>131</v>
      </c>
      <c r="AU446" s="249" t="s">
        <v>83</v>
      </c>
      <c r="AV446" s="14" t="s">
        <v>83</v>
      </c>
      <c r="AW446" s="14" t="s">
        <v>32</v>
      </c>
      <c r="AX446" s="14" t="s">
        <v>76</v>
      </c>
      <c r="AY446" s="249" t="s">
        <v>120</v>
      </c>
    </row>
    <row r="447" spans="1:51" s="13" customFormat="1" ht="12">
      <c r="A447" s="13"/>
      <c r="B447" s="229"/>
      <c r="C447" s="230"/>
      <c r="D447" s="224" t="s">
        <v>131</v>
      </c>
      <c r="E447" s="231" t="s">
        <v>1</v>
      </c>
      <c r="F447" s="232" t="s">
        <v>486</v>
      </c>
      <c r="G447" s="230"/>
      <c r="H447" s="231" t="s">
        <v>1</v>
      </c>
      <c r="I447" s="233"/>
      <c r="J447" s="230"/>
      <c r="K447" s="230"/>
      <c r="L447" s="234"/>
      <c r="M447" s="235"/>
      <c r="N447" s="236"/>
      <c r="O447" s="236"/>
      <c r="P447" s="236"/>
      <c r="Q447" s="236"/>
      <c r="R447" s="236"/>
      <c r="S447" s="236"/>
      <c r="T447" s="23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8" t="s">
        <v>131</v>
      </c>
      <c r="AU447" s="238" t="s">
        <v>83</v>
      </c>
      <c r="AV447" s="13" t="s">
        <v>81</v>
      </c>
      <c r="AW447" s="13" t="s">
        <v>32</v>
      </c>
      <c r="AX447" s="13" t="s">
        <v>76</v>
      </c>
      <c r="AY447" s="238" t="s">
        <v>120</v>
      </c>
    </row>
    <row r="448" spans="1:51" s="14" customFormat="1" ht="12">
      <c r="A448" s="14"/>
      <c r="B448" s="239"/>
      <c r="C448" s="240"/>
      <c r="D448" s="224" t="s">
        <v>131</v>
      </c>
      <c r="E448" s="241" t="s">
        <v>1</v>
      </c>
      <c r="F448" s="242" t="s">
        <v>487</v>
      </c>
      <c r="G448" s="240"/>
      <c r="H448" s="243">
        <v>177.1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9" t="s">
        <v>131</v>
      </c>
      <c r="AU448" s="249" t="s">
        <v>83</v>
      </c>
      <c r="AV448" s="14" t="s">
        <v>83</v>
      </c>
      <c r="AW448" s="14" t="s">
        <v>32</v>
      </c>
      <c r="AX448" s="14" t="s">
        <v>76</v>
      </c>
      <c r="AY448" s="249" t="s">
        <v>120</v>
      </c>
    </row>
    <row r="449" spans="1:51" s="13" customFormat="1" ht="12">
      <c r="A449" s="13"/>
      <c r="B449" s="229"/>
      <c r="C449" s="230"/>
      <c r="D449" s="224" t="s">
        <v>131</v>
      </c>
      <c r="E449" s="231" t="s">
        <v>1</v>
      </c>
      <c r="F449" s="232" t="s">
        <v>488</v>
      </c>
      <c r="G449" s="230"/>
      <c r="H449" s="231" t="s">
        <v>1</v>
      </c>
      <c r="I449" s="233"/>
      <c r="J449" s="230"/>
      <c r="K449" s="230"/>
      <c r="L449" s="234"/>
      <c r="M449" s="235"/>
      <c r="N449" s="236"/>
      <c r="O449" s="236"/>
      <c r="P449" s="236"/>
      <c r="Q449" s="236"/>
      <c r="R449" s="236"/>
      <c r="S449" s="236"/>
      <c r="T449" s="23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8" t="s">
        <v>131</v>
      </c>
      <c r="AU449" s="238" t="s">
        <v>83</v>
      </c>
      <c r="AV449" s="13" t="s">
        <v>81</v>
      </c>
      <c r="AW449" s="13" t="s">
        <v>32</v>
      </c>
      <c r="AX449" s="13" t="s">
        <v>76</v>
      </c>
      <c r="AY449" s="238" t="s">
        <v>120</v>
      </c>
    </row>
    <row r="450" spans="1:51" s="14" customFormat="1" ht="12">
      <c r="A450" s="14"/>
      <c r="B450" s="239"/>
      <c r="C450" s="240"/>
      <c r="D450" s="224" t="s">
        <v>131</v>
      </c>
      <c r="E450" s="241" t="s">
        <v>1</v>
      </c>
      <c r="F450" s="242" t="s">
        <v>489</v>
      </c>
      <c r="G450" s="240"/>
      <c r="H450" s="243">
        <v>115</v>
      </c>
      <c r="I450" s="244"/>
      <c r="J450" s="240"/>
      <c r="K450" s="240"/>
      <c r="L450" s="245"/>
      <c r="M450" s="246"/>
      <c r="N450" s="247"/>
      <c r="O450" s="247"/>
      <c r="P450" s="247"/>
      <c r="Q450" s="247"/>
      <c r="R450" s="247"/>
      <c r="S450" s="247"/>
      <c r="T450" s="24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9" t="s">
        <v>131</v>
      </c>
      <c r="AU450" s="249" t="s">
        <v>83</v>
      </c>
      <c r="AV450" s="14" t="s">
        <v>83</v>
      </c>
      <c r="AW450" s="14" t="s">
        <v>32</v>
      </c>
      <c r="AX450" s="14" t="s">
        <v>76</v>
      </c>
      <c r="AY450" s="249" t="s">
        <v>120</v>
      </c>
    </row>
    <row r="451" spans="1:51" s="13" customFormat="1" ht="12">
      <c r="A451" s="13"/>
      <c r="B451" s="229"/>
      <c r="C451" s="230"/>
      <c r="D451" s="224" t="s">
        <v>131</v>
      </c>
      <c r="E451" s="231" t="s">
        <v>1</v>
      </c>
      <c r="F451" s="232" t="s">
        <v>490</v>
      </c>
      <c r="G451" s="230"/>
      <c r="H451" s="231" t="s">
        <v>1</v>
      </c>
      <c r="I451" s="233"/>
      <c r="J451" s="230"/>
      <c r="K451" s="230"/>
      <c r="L451" s="234"/>
      <c r="M451" s="235"/>
      <c r="N451" s="236"/>
      <c r="O451" s="236"/>
      <c r="P451" s="236"/>
      <c r="Q451" s="236"/>
      <c r="R451" s="236"/>
      <c r="S451" s="236"/>
      <c r="T451" s="23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8" t="s">
        <v>131</v>
      </c>
      <c r="AU451" s="238" t="s">
        <v>83</v>
      </c>
      <c r="AV451" s="13" t="s">
        <v>81</v>
      </c>
      <c r="AW451" s="13" t="s">
        <v>32</v>
      </c>
      <c r="AX451" s="13" t="s">
        <v>76</v>
      </c>
      <c r="AY451" s="238" t="s">
        <v>120</v>
      </c>
    </row>
    <row r="452" spans="1:51" s="14" customFormat="1" ht="12">
      <c r="A452" s="14"/>
      <c r="B452" s="239"/>
      <c r="C452" s="240"/>
      <c r="D452" s="224" t="s">
        <v>131</v>
      </c>
      <c r="E452" s="241" t="s">
        <v>1</v>
      </c>
      <c r="F452" s="242" t="s">
        <v>491</v>
      </c>
      <c r="G452" s="240"/>
      <c r="H452" s="243">
        <v>176.6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9" t="s">
        <v>131</v>
      </c>
      <c r="AU452" s="249" t="s">
        <v>83</v>
      </c>
      <c r="AV452" s="14" t="s">
        <v>83</v>
      </c>
      <c r="AW452" s="14" t="s">
        <v>32</v>
      </c>
      <c r="AX452" s="14" t="s">
        <v>76</v>
      </c>
      <c r="AY452" s="249" t="s">
        <v>120</v>
      </c>
    </row>
    <row r="453" spans="1:51" s="15" customFormat="1" ht="12">
      <c r="A453" s="15"/>
      <c r="B453" s="250"/>
      <c r="C453" s="251"/>
      <c r="D453" s="224" t="s">
        <v>131</v>
      </c>
      <c r="E453" s="252" t="s">
        <v>1</v>
      </c>
      <c r="F453" s="253" t="s">
        <v>142</v>
      </c>
      <c r="G453" s="251"/>
      <c r="H453" s="254">
        <v>589.3</v>
      </c>
      <c r="I453" s="255"/>
      <c r="J453" s="251"/>
      <c r="K453" s="251"/>
      <c r="L453" s="256"/>
      <c r="M453" s="257"/>
      <c r="N453" s="258"/>
      <c r="O453" s="258"/>
      <c r="P453" s="258"/>
      <c r="Q453" s="258"/>
      <c r="R453" s="258"/>
      <c r="S453" s="258"/>
      <c r="T453" s="259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0" t="s">
        <v>131</v>
      </c>
      <c r="AU453" s="260" t="s">
        <v>83</v>
      </c>
      <c r="AV453" s="15" t="s">
        <v>127</v>
      </c>
      <c r="AW453" s="15" t="s">
        <v>32</v>
      </c>
      <c r="AX453" s="15" t="s">
        <v>81</v>
      </c>
      <c r="AY453" s="260" t="s">
        <v>120</v>
      </c>
    </row>
    <row r="454" spans="1:65" s="2" customFormat="1" ht="24.15" customHeight="1">
      <c r="A454" s="38"/>
      <c r="B454" s="39"/>
      <c r="C454" s="211" t="s">
        <v>492</v>
      </c>
      <c r="D454" s="211" t="s">
        <v>122</v>
      </c>
      <c r="E454" s="212" t="s">
        <v>493</v>
      </c>
      <c r="F454" s="213" t="s">
        <v>494</v>
      </c>
      <c r="G454" s="214" t="s">
        <v>125</v>
      </c>
      <c r="H454" s="215">
        <v>697.3</v>
      </c>
      <c r="I454" s="216"/>
      <c r="J454" s="217">
        <f>ROUND(I454*H454,2)</f>
        <v>0</v>
      </c>
      <c r="K454" s="213" t="s">
        <v>126</v>
      </c>
      <c r="L454" s="44"/>
      <c r="M454" s="218" t="s">
        <v>1</v>
      </c>
      <c r="N454" s="219" t="s">
        <v>41</v>
      </c>
      <c r="O454" s="91"/>
      <c r="P454" s="220">
        <f>O454*H454</f>
        <v>0</v>
      </c>
      <c r="Q454" s="220">
        <v>0</v>
      </c>
      <c r="R454" s="220">
        <f>Q454*H454</f>
        <v>0</v>
      </c>
      <c r="S454" s="220">
        <v>0</v>
      </c>
      <c r="T454" s="221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22" t="s">
        <v>127</v>
      </c>
      <c r="AT454" s="222" t="s">
        <v>122</v>
      </c>
      <c r="AU454" s="222" t="s">
        <v>83</v>
      </c>
      <c r="AY454" s="17" t="s">
        <v>120</v>
      </c>
      <c r="BE454" s="223">
        <f>IF(N454="základní",J454,0)</f>
        <v>0</v>
      </c>
      <c r="BF454" s="223">
        <f>IF(N454="snížená",J454,0)</f>
        <v>0</v>
      </c>
      <c r="BG454" s="223">
        <f>IF(N454="zákl. přenesená",J454,0)</f>
        <v>0</v>
      </c>
      <c r="BH454" s="223">
        <f>IF(N454="sníž. přenesená",J454,0)</f>
        <v>0</v>
      </c>
      <c r="BI454" s="223">
        <f>IF(N454="nulová",J454,0)</f>
        <v>0</v>
      </c>
      <c r="BJ454" s="17" t="s">
        <v>81</v>
      </c>
      <c r="BK454" s="223">
        <f>ROUND(I454*H454,2)</f>
        <v>0</v>
      </c>
      <c r="BL454" s="17" t="s">
        <v>127</v>
      </c>
      <c r="BM454" s="222" t="s">
        <v>495</v>
      </c>
    </row>
    <row r="455" spans="1:47" s="2" customFormat="1" ht="12">
      <c r="A455" s="38"/>
      <c r="B455" s="39"/>
      <c r="C455" s="40"/>
      <c r="D455" s="224" t="s">
        <v>129</v>
      </c>
      <c r="E455" s="40"/>
      <c r="F455" s="225" t="s">
        <v>496</v>
      </c>
      <c r="G455" s="40"/>
      <c r="H455" s="40"/>
      <c r="I455" s="226"/>
      <c r="J455" s="40"/>
      <c r="K455" s="40"/>
      <c r="L455" s="44"/>
      <c r="M455" s="227"/>
      <c r="N455" s="228"/>
      <c r="O455" s="91"/>
      <c r="P455" s="91"/>
      <c r="Q455" s="91"/>
      <c r="R455" s="91"/>
      <c r="S455" s="91"/>
      <c r="T455" s="92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129</v>
      </c>
      <c r="AU455" s="17" t="s">
        <v>83</v>
      </c>
    </row>
    <row r="456" spans="1:65" s="2" customFormat="1" ht="16.5" customHeight="1">
      <c r="A456" s="38"/>
      <c r="B456" s="39"/>
      <c r="C456" s="261" t="s">
        <v>497</v>
      </c>
      <c r="D456" s="261" t="s">
        <v>427</v>
      </c>
      <c r="E456" s="262" t="s">
        <v>498</v>
      </c>
      <c r="F456" s="263" t="s">
        <v>499</v>
      </c>
      <c r="G456" s="264" t="s">
        <v>500</v>
      </c>
      <c r="H456" s="265">
        <v>13.946</v>
      </c>
      <c r="I456" s="266"/>
      <c r="J456" s="267">
        <f>ROUND(I456*H456,2)</f>
        <v>0</v>
      </c>
      <c r="K456" s="263" t="s">
        <v>126</v>
      </c>
      <c r="L456" s="268"/>
      <c r="M456" s="269" t="s">
        <v>1</v>
      </c>
      <c r="N456" s="270" t="s">
        <v>41</v>
      </c>
      <c r="O456" s="91"/>
      <c r="P456" s="220">
        <f>O456*H456</f>
        <v>0</v>
      </c>
      <c r="Q456" s="220">
        <v>0.001</v>
      </c>
      <c r="R456" s="220">
        <f>Q456*H456</f>
        <v>0.013946</v>
      </c>
      <c r="S456" s="220">
        <v>0</v>
      </c>
      <c r="T456" s="221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22" t="s">
        <v>179</v>
      </c>
      <c r="AT456" s="222" t="s">
        <v>427</v>
      </c>
      <c r="AU456" s="222" t="s">
        <v>83</v>
      </c>
      <c r="AY456" s="17" t="s">
        <v>120</v>
      </c>
      <c r="BE456" s="223">
        <f>IF(N456="základní",J456,0)</f>
        <v>0</v>
      </c>
      <c r="BF456" s="223">
        <f>IF(N456="snížená",J456,0)</f>
        <v>0</v>
      </c>
      <c r="BG456" s="223">
        <f>IF(N456="zákl. přenesená",J456,0)</f>
        <v>0</v>
      </c>
      <c r="BH456" s="223">
        <f>IF(N456="sníž. přenesená",J456,0)</f>
        <v>0</v>
      </c>
      <c r="BI456" s="223">
        <f>IF(N456="nulová",J456,0)</f>
        <v>0</v>
      </c>
      <c r="BJ456" s="17" t="s">
        <v>81</v>
      </c>
      <c r="BK456" s="223">
        <f>ROUND(I456*H456,2)</f>
        <v>0</v>
      </c>
      <c r="BL456" s="17" t="s">
        <v>127</v>
      </c>
      <c r="BM456" s="222" t="s">
        <v>501</v>
      </c>
    </row>
    <row r="457" spans="1:47" s="2" customFormat="1" ht="12">
      <c r="A457" s="38"/>
      <c r="B457" s="39"/>
      <c r="C457" s="40"/>
      <c r="D457" s="224" t="s">
        <v>129</v>
      </c>
      <c r="E457" s="40"/>
      <c r="F457" s="225" t="s">
        <v>499</v>
      </c>
      <c r="G457" s="40"/>
      <c r="H457" s="40"/>
      <c r="I457" s="226"/>
      <c r="J457" s="40"/>
      <c r="K457" s="40"/>
      <c r="L457" s="44"/>
      <c r="M457" s="227"/>
      <c r="N457" s="228"/>
      <c r="O457" s="91"/>
      <c r="P457" s="91"/>
      <c r="Q457" s="91"/>
      <c r="R457" s="91"/>
      <c r="S457" s="91"/>
      <c r="T457" s="92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129</v>
      </c>
      <c r="AU457" s="17" t="s">
        <v>83</v>
      </c>
    </row>
    <row r="458" spans="1:51" s="14" customFormat="1" ht="12">
      <c r="A458" s="14"/>
      <c r="B458" s="239"/>
      <c r="C458" s="240"/>
      <c r="D458" s="224" t="s">
        <v>131</v>
      </c>
      <c r="E458" s="241" t="s">
        <v>1</v>
      </c>
      <c r="F458" s="242" t="s">
        <v>502</v>
      </c>
      <c r="G458" s="240"/>
      <c r="H458" s="243">
        <v>697.3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9" t="s">
        <v>131</v>
      </c>
      <c r="AU458" s="249" t="s">
        <v>83</v>
      </c>
      <c r="AV458" s="14" t="s">
        <v>83</v>
      </c>
      <c r="AW458" s="14" t="s">
        <v>32</v>
      </c>
      <c r="AX458" s="14" t="s">
        <v>81</v>
      </c>
      <c r="AY458" s="249" t="s">
        <v>120</v>
      </c>
    </row>
    <row r="459" spans="1:51" s="14" customFormat="1" ht="12">
      <c r="A459" s="14"/>
      <c r="B459" s="239"/>
      <c r="C459" s="240"/>
      <c r="D459" s="224" t="s">
        <v>131</v>
      </c>
      <c r="E459" s="240"/>
      <c r="F459" s="242" t="s">
        <v>503</v>
      </c>
      <c r="G459" s="240"/>
      <c r="H459" s="243">
        <v>13.946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9" t="s">
        <v>131</v>
      </c>
      <c r="AU459" s="249" t="s">
        <v>83</v>
      </c>
      <c r="AV459" s="14" t="s">
        <v>83</v>
      </c>
      <c r="AW459" s="14" t="s">
        <v>4</v>
      </c>
      <c r="AX459" s="14" t="s">
        <v>81</v>
      </c>
      <c r="AY459" s="249" t="s">
        <v>120</v>
      </c>
    </row>
    <row r="460" spans="1:65" s="2" customFormat="1" ht="24.15" customHeight="1">
      <c r="A460" s="38"/>
      <c r="B460" s="39"/>
      <c r="C460" s="211" t="s">
        <v>504</v>
      </c>
      <c r="D460" s="211" t="s">
        <v>122</v>
      </c>
      <c r="E460" s="212" t="s">
        <v>505</v>
      </c>
      <c r="F460" s="213" t="s">
        <v>506</v>
      </c>
      <c r="G460" s="214" t="s">
        <v>125</v>
      </c>
      <c r="H460" s="215">
        <v>108</v>
      </c>
      <c r="I460" s="216"/>
      <c r="J460" s="217">
        <f>ROUND(I460*H460,2)</f>
        <v>0</v>
      </c>
      <c r="K460" s="213" t="s">
        <v>126</v>
      </c>
      <c r="L460" s="44"/>
      <c r="M460" s="218" t="s">
        <v>1</v>
      </c>
      <c r="N460" s="219" t="s">
        <v>41</v>
      </c>
      <c r="O460" s="91"/>
      <c r="P460" s="220">
        <f>O460*H460</f>
        <v>0</v>
      </c>
      <c r="Q460" s="220">
        <v>0</v>
      </c>
      <c r="R460" s="220">
        <f>Q460*H460</f>
        <v>0</v>
      </c>
      <c r="S460" s="220">
        <v>0</v>
      </c>
      <c r="T460" s="221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22" t="s">
        <v>127</v>
      </c>
      <c r="AT460" s="222" t="s">
        <v>122</v>
      </c>
      <c r="AU460" s="222" t="s">
        <v>83</v>
      </c>
      <c r="AY460" s="17" t="s">
        <v>120</v>
      </c>
      <c r="BE460" s="223">
        <f>IF(N460="základní",J460,0)</f>
        <v>0</v>
      </c>
      <c r="BF460" s="223">
        <f>IF(N460="snížená",J460,0)</f>
        <v>0</v>
      </c>
      <c r="BG460" s="223">
        <f>IF(N460="zákl. přenesená",J460,0)</f>
        <v>0</v>
      </c>
      <c r="BH460" s="223">
        <f>IF(N460="sníž. přenesená",J460,0)</f>
        <v>0</v>
      </c>
      <c r="BI460" s="223">
        <f>IF(N460="nulová",J460,0)</f>
        <v>0</v>
      </c>
      <c r="BJ460" s="17" t="s">
        <v>81</v>
      </c>
      <c r="BK460" s="223">
        <f>ROUND(I460*H460,2)</f>
        <v>0</v>
      </c>
      <c r="BL460" s="17" t="s">
        <v>127</v>
      </c>
      <c r="BM460" s="222" t="s">
        <v>507</v>
      </c>
    </row>
    <row r="461" spans="1:47" s="2" customFormat="1" ht="12">
      <c r="A461" s="38"/>
      <c r="B461" s="39"/>
      <c r="C461" s="40"/>
      <c r="D461" s="224" t="s">
        <v>129</v>
      </c>
      <c r="E461" s="40"/>
      <c r="F461" s="225" t="s">
        <v>508</v>
      </c>
      <c r="G461" s="40"/>
      <c r="H461" s="40"/>
      <c r="I461" s="226"/>
      <c r="J461" s="40"/>
      <c r="K461" s="40"/>
      <c r="L461" s="44"/>
      <c r="M461" s="227"/>
      <c r="N461" s="228"/>
      <c r="O461" s="91"/>
      <c r="P461" s="91"/>
      <c r="Q461" s="91"/>
      <c r="R461" s="91"/>
      <c r="S461" s="91"/>
      <c r="T461" s="92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129</v>
      </c>
      <c r="AU461" s="17" t="s">
        <v>83</v>
      </c>
    </row>
    <row r="462" spans="1:51" s="13" customFormat="1" ht="12">
      <c r="A462" s="13"/>
      <c r="B462" s="229"/>
      <c r="C462" s="230"/>
      <c r="D462" s="224" t="s">
        <v>131</v>
      </c>
      <c r="E462" s="231" t="s">
        <v>1</v>
      </c>
      <c r="F462" s="232" t="s">
        <v>509</v>
      </c>
      <c r="G462" s="230"/>
      <c r="H462" s="231" t="s">
        <v>1</v>
      </c>
      <c r="I462" s="233"/>
      <c r="J462" s="230"/>
      <c r="K462" s="230"/>
      <c r="L462" s="234"/>
      <c r="M462" s="235"/>
      <c r="N462" s="236"/>
      <c r="O462" s="236"/>
      <c r="P462" s="236"/>
      <c r="Q462" s="236"/>
      <c r="R462" s="236"/>
      <c r="S462" s="236"/>
      <c r="T462" s="23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8" t="s">
        <v>131</v>
      </c>
      <c r="AU462" s="238" t="s">
        <v>83</v>
      </c>
      <c r="AV462" s="13" t="s">
        <v>81</v>
      </c>
      <c r="AW462" s="13" t="s">
        <v>32</v>
      </c>
      <c r="AX462" s="13" t="s">
        <v>76</v>
      </c>
      <c r="AY462" s="238" t="s">
        <v>120</v>
      </c>
    </row>
    <row r="463" spans="1:51" s="13" customFormat="1" ht="12">
      <c r="A463" s="13"/>
      <c r="B463" s="229"/>
      <c r="C463" s="230"/>
      <c r="D463" s="224" t="s">
        <v>131</v>
      </c>
      <c r="E463" s="231" t="s">
        <v>1</v>
      </c>
      <c r="F463" s="232" t="s">
        <v>510</v>
      </c>
      <c r="G463" s="230"/>
      <c r="H463" s="231" t="s">
        <v>1</v>
      </c>
      <c r="I463" s="233"/>
      <c r="J463" s="230"/>
      <c r="K463" s="230"/>
      <c r="L463" s="234"/>
      <c r="M463" s="235"/>
      <c r="N463" s="236"/>
      <c r="O463" s="236"/>
      <c r="P463" s="236"/>
      <c r="Q463" s="236"/>
      <c r="R463" s="236"/>
      <c r="S463" s="236"/>
      <c r="T463" s="23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8" t="s">
        <v>131</v>
      </c>
      <c r="AU463" s="238" t="s">
        <v>83</v>
      </c>
      <c r="AV463" s="13" t="s">
        <v>81</v>
      </c>
      <c r="AW463" s="13" t="s">
        <v>32</v>
      </c>
      <c r="AX463" s="13" t="s">
        <v>76</v>
      </c>
      <c r="AY463" s="238" t="s">
        <v>120</v>
      </c>
    </row>
    <row r="464" spans="1:51" s="14" customFormat="1" ht="12">
      <c r="A464" s="14"/>
      <c r="B464" s="239"/>
      <c r="C464" s="240"/>
      <c r="D464" s="224" t="s">
        <v>131</v>
      </c>
      <c r="E464" s="241" t="s">
        <v>1</v>
      </c>
      <c r="F464" s="242" t="s">
        <v>458</v>
      </c>
      <c r="G464" s="240"/>
      <c r="H464" s="243">
        <v>42</v>
      </c>
      <c r="I464" s="244"/>
      <c r="J464" s="240"/>
      <c r="K464" s="240"/>
      <c r="L464" s="245"/>
      <c r="M464" s="246"/>
      <c r="N464" s="247"/>
      <c r="O464" s="247"/>
      <c r="P464" s="247"/>
      <c r="Q464" s="247"/>
      <c r="R464" s="247"/>
      <c r="S464" s="247"/>
      <c r="T464" s="24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9" t="s">
        <v>131</v>
      </c>
      <c r="AU464" s="249" t="s">
        <v>83</v>
      </c>
      <c r="AV464" s="14" t="s">
        <v>83</v>
      </c>
      <c r="AW464" s="14" t="s">
        <v>32</v>
      </c>
      <c r="AX464" s="14" t="s">
        <v>76</v>
      </c>
      <c r="AY464" s="249" t="s">
        <v>120</v>
      </c>
    </row>
    <row r="465" spans="1:51" s="13" customFormat="1" ht="12">
      <c r="A465" s="13"/>
      <c r="B465" s="229"/>
      <c r="C465" s="230"/>
      <c r="D465" s="224" t="s">
        <v>131</v>
      </c>
      <c r="E465" s="231" t="s">
        <v>1</v>
      </c>
      <c r="F465" s="232" t="s">
        <v>511</v>
      </c>
      <c r="G465" s="230"/>
      <c r="H465" s="231" t="s">
        <v>1</v>
      </c>
      <c r="I465" s="233"/>
      <c r="J465" s="230"/>
      <c r="K465" s="230"/>
      <c r="L465" s="234"/>
      <c r="M465" s="235"/>
      <c r="N465" s="236"/>
      <c r="O465" s="236"/>
      <c r="P465" s="236"/>
      <c r="Q465" s="236"/>
      <c r="R465" s="236"/>
      <c r="S465" s="236"/>
      <c r="T465" s="23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8" t="s">
        <v>131</v>
      </c>
      <c r="AU465" s="238" t="s">
        <v>83</v>
      </c>
      <c r="AV465" s="13" t="s">
        <v>81</v>
      </c>
      <c r="AW465" s="13" t="s">
        <v>32</v>
      </c>
      <c r="AX465" s="13" t="s">
        <v>76</v>
      </c>
      <c r="AY465" s="238" t="s">
        <v>120</v>
      </c>
    </row>
    <row r="466" spans="1:51" s="14" customFormat="1" ht="12">
      <c r="A466" s="14"/>
      <c r="B466" s="239"/>
      <c r="C466" s="240"/>
      <c r="D466" s="224" t="s">
        <v>131</v>
      </c>
      <c r="E466" s="241" t="s">
        <v>1</v>
      </c>
      <c r="F466" s="242" t="s">
        <v>267</v>
      </c>
      <c r="G466" s="240"/>
      <c r="H466" s="243">
        <v>19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9" t="s">
        <v>131</v>
      </c>
      <c r="AU466" s="249" t="s">
        <v>83</v>
      </c>
      <c r="AV466" s="14" t="s">
        <v>83</v>
      </c>
      <c r="AW466" s="14" t="s">
        <v>32</v>
      </c>
      <c r="AX466" s="14" t="s">
        <v>76</v>
      </c>
      <c r="AY466" s="249" t="s">
        <v>120</v>
      </c>
    </row>
    <row r="467" spans="1:51" s="13" customFormat="1" ht="12">
      <c r="A467" s="13"/>
      <c r="B467" s="229"/>
      <c r="C467" s="230"/>
      <c r="D467" s="224" t="s">
        <v>131</v>
      </c>
      <c r="E467" s="231" t="s">
        <v>1</v>
      </c>
      <c r="F467" s="232" t="s">
        <v>512</v>
      </c>
      <c r="G467" s="230"/>
      <c r="H467" s="231" t="s">
        <v>1</v>
      </c>
      <c r="I467" s="233"/>
      <c r="J467" s="230"/>
      <c r="K467" s="230"/>
      <c r="L467" s="234"/>
      <c r="M467" s="235"/>
      <c r="N467" s="236"/>
      <c r="O467" s="236"/>
      <c r="P467" s="236"/>
      <c r="Q467" s="236"/>
      <c r="R467" s="236"/>
      <c r="S467" s="236"/>
      <c r="T467" s="23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8" t="s">
        <v>131</v>
      </c>
      <c r="AU467" s="238" t="s">
        <v>83</v>
      </c>
      <c r="AV467" s="13" t="s">
        <v>81</v>
      </c>
      <c r="AW467" s="13" t="s">
        <v>32</v>
      </c>
      <c r="AX467" s="13" t="s">
        <v>76</v>
      </c>
      <c r="AY467" s="238" t="s">
        <v>120</v>
      </c>
    </row>
    <row r="468" spans="1:51" s="14" customFormat="1" ht="12">
      <c r="A468" s="14"/>
      <c r="B468" s="239"/>
      <c r="C468" s="240"/>
      <c r="D468" s="224" t="s">
        <v>131</v>
      </c>
      <c r="E468" s="241" t="s">
        <v>1</v>
      </c>
      <c r="F468" s="242" t="s">
        <v>513</v>
      </c>
      <c r="G468" s="240"/>
      <c r="H468" s="243">
        <v>47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9" t="s">
        <v>131</v>
      </c>
      <c r="AU468" s="249" t="s">
        <v>83</v>
      </c>
      <c r="AV468" s="14" t="s">
        <v>83</v>
      </c>
      <c r="AW468" s="14" t="s">
        <v>32</v>
      </c>
      <c r="AX468" s="14" t="s">
        <v>76</v>
      </c>
      <c r="AY468" s="249" t="s">
        <v>120</v>
      </c>
    </row>
    <row r="469" spans="1:51" s="15" customFormat="1" ht="12">
      <c r="A469" s="15"/>
      <c r="B469" s="250"/>
      <c r="C469" s="251"/>
      <c r="D469" s="224" t="s">
        <v>131</v>
      </c>
      <c r="E469" s="252" t="s">
        <v>1</v>
      </c>
      <c r="F469" s="253" t="s">
        <v>142</v>
      </c>
      <c r="G469" s="251"/>
      <c r="H469" s="254">
        <v>108</v>
      </c>
      <c r="I469" s="255"/>
      <c r="J469" s="251"/>
      <c r="K469" s="251"/>
      <c r="L469" s="256"/>
      <c r="M469" s="257"/>
      <c r="N469" s="258"/>
      <c r="O469" s="258"/>
      <c r="P469" s="258"/>
      <c r="Q469" s="258"/>
      <c r="R469" s="258"/>
      <c r="S469" s="258"/>
      <c r="T469" s="259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0" t="s">
        <v>131</v>
      </c>
      <c r="AU469" s="260" t="s">
        <v>83</v>
      </c>
      <c r="AV469" s="15" t="s">
        <v>127</v>
      </c>
      <c r="AW469" s="15" t="s">
        <v>32</v>
      </c>
      <c r="AX469" s="15" t="s">
        <v>81</v>
      </c>
      <c r="AY469" s="260" t="s">
        <v>120</v>
      </c>
    </row>
    <row r="470" spans="1:65" s="2" customFormat="1" ht="24.15" customHeight="1">
      <c r="A470" s="38"/>
      <c r="B470" s="39"/>
      <c r="C470" s="211" t="s">
        <v>513</v>
      </c>
      <c r="D470" s="211" t="s">
        <v>122</v>
      </c>
      <c r="E470" s="212" t="s">
        <v>514</v>
      </c>
      <c r="F470" s="213" t="s">
        <v>515</v>
      </c>
      <c r="G470" s="214" t="s">
        <v>125</v>
      </c>
      <c r="H470" s="215">
        <v>108</v>
      </c>
      <c r="I470" s="216"/>
      <c r="J470" s="217">
        <f>ROUND(I470*H470,2)</f>
        <v>0</v>
      </c>
      <c r="K470" s="213" t="s">
        <v>126</v>
      </c>
      <c r="L470" s="44"/>
      <c r="M470" s="218" t="s">
        <v>1</v>
      </c>
      <c r="N470" s="219" t="s">
        <v>41</v>
      </c>
      <c r="O470" s="91"/>
      <c r="P470" s="220">
        <f>O470*H470</f>
        <v>0</v>
      </c>
      <c r="Q470" s="220">
        <v>0</v>
      </c>
      <c r="R470" s="220">
        <f>Q470*H470</f>
        <v>0</v>
      </c>
      <c r="S470" s="220">
        <v>0</v>
      </c>
      <c r="T470" s="221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2" t="s">
        <v>127</v>
      </c>
      <c r="AT470" s="222" t="s">
        <v>122</v>
      </c>
      <c r="AU470" s="222" t="s">
        <v>83</v>
      </c>
      <c r="AY470" s="17" t="s">
        <v>120</v>
      </c>
      <c r="BE470" s="223">
        <f>IF(N470="základní",J470,0)</f>
        <v>0</v>
      </c>
      <c r="BF470" s="223">
        <f>IF(N470="snížená",J470,0)</f>
        <v>0</v>
      </c>
      <c r="BG470" s="223">
        <f>IF(N470="zákl. přenesená",J470,0)</f>
        <v>0</v>
      </c>
      <c r="BH470" s="223">
        <f>IF(N470="sníž. přenesená",J470,0)</f>
        <v>0</v>
      </c>
      <c r="BI470" s="223">
        <f>IF(N470="nulová",J470,0)</f>
        <v>0</v>
      </c>
      <c r="BJ470" s="17" t="s">
        <v>81</v>
      </c>
      <c r="BK470" s="223">
        <f>ROUND(I470*H470,2)</f>
        <v>0</v>
      </c>
      <c r="BL470" s="17" t="s">
        <v>127</v>
      </c>
      <c r="BM470" s="222" t="s">
        <v>516</v>
      </c>
    </row>
    <row r="471" spans="1:47" s="2" customFormat="1" ht="12">
      <c r="A471" s="38"/>
      <c r="B471" s="39"/>
      <c r="C471" s="40"/>
      <c r="D471" s="224" t="s">
        <v>129</v>
      </c>
      <c r="E471" s="40"/>
      <c r="F471" s="225" t="s">
        <v>517</v>
      </c>
      <c r="G471" s="40"/>
      <c r="H471" s="40"/>
      <c r="I471" s="226"/>
      <c r="J471" s="40"/>
      <c r="K471" s="40"/>
      <c r="L471" s="44"/>
      <c r="M471" s="227"/>
      <c r="N471" s="228"/>
      <c r="O471" s="91"/>
      <c r="P471" s="91"/>
      <c r="Q471" s="91"/>
      <c r="R471" s="91"/>
      <c r="S471" s="91"/>
      <c r="T471" s="92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129</v>
      </c>
      <c r="AU471" s="17" t="s">
        <v>83</v>
      </c>
    </row>
    <row r="472" spans="1:65" s="2" customFormat="1" ht="33" customHeight="1">
      <c r="A472" s="38"/>
      <c r="B472" s="39"/>
      <c r="C472" s="211" t="s">
        <v>518</v>
      </c>
      <c r="D472" s="211" t="s">
        <v>122</v>
      </c>
      <c r="E472" s="212" t="s">
        <v>519</v>
      </c>
      <c r="F472" s="213" t="s">
        <v>520</v>
      </c>
      <c r="G472" s="214" t="s">
        <v>284</v>
      </c>
      <c r="H472" s="215">
        <v>2</v>
      </c>
      <c r="I472" s="216"/>
      <c r="J472" s="217">
        <f>ROUND(I472*H472,2)</f>
        <v>0</v>
      </c>
      <c r="K472" s="213" t="s">
        <v>126</v>
      </c>
      <c r="L472" s="44"/>
      <c r="M472" s="218" t="s">
        <v>1</v>
      </c>
      <c r="N472" s="219" t="s">
        <v>41</v>
      </c>
      <c r="O472" s="91"/>
      <c r="P472" s="220">
        <f>O472*H472</f>
        <v>0</v>
      </c>
      <c r="Q472" s="220">
        <v>0</v>
      </c>
      <c r="R472" s="220">
        <f>Q472*H472</f>
        <v>0</v>
      </c>
      <c r="S472" s="220">
        <v>0</v>
      </c>
      <c r="T472" s="221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22" t="s">
        <v>127</v>
      </c>
      <c r="AT472" s="222" t="s">
        <v>122</v>
      </c>
      <c r="AU472" s="222" t="s">
        <v>83</v>
      </c>
      <c r="AY472" s="17" t="s">
        <v>120</v>
      </c>
      <c r="BE472" s="223">
        <f>IF(N472="základní",J472,0)</f>
        <v>0</v>
      </c>
      <c r="BF472" s="223">
        <f>IF(N472="snížená",J472,0)</f>
        <v>0</v>
      </c>
      <c r="BG472" s="223">
        <f>IF(N472="zákl. přenesená",J472,0)</f>
        <v>0</v>
      </c>
      <c r="BH472" s="223">
        <f>IF(N472="sníž. přenesená",J472,0)</f>
        <v>0</v>
      </c>
      <c r="BI472" s="223">
        <f>IF(N472="nulová",J472,0)</f>
        <v>0</v>
      </c>
      <c r="BJ472" s="17" t="s">
        <v>81</v>
      </c>
      <c r="BK472" s="223">
        <f>ROUND(I472*H472,2)</f>
        <v>0</v>
      </c>
      <c r="BL472" s="17" t="s">
        <v>127</v>
      </c>
      <c r="BM472" s="222" t="s">
        <v>521</v>
      </c>
    </row>
    <row r="473" spans="1:47" s="2" customFormat="1" ht="12">
      <c r="A473" s="38"/>
      <c r="B473" s="39"/>
      <c r="C473" s="40"/>
      <c r="D473" s="224" t="s">
        <v>129</v>
      </c>
      <c r="E473" s="40"/>
      <c r="F473" s="225" t="s">
        <v>522</v>
      </c>
      <c r="G473" s="40"/>
      <c r="H473" s="40"/>
      <c r="I473" s="226"/>
      <c r="J473" s="40"/>
      <c r="K473" s="40"/>
      <c r="L473" s="44"/>
      <c r="M473" s="227"/>
      <c r="N473" s="228"/>
      <c r="O473" s="91"/>
      <c r="P473" s="91"/>
      <c r="Q473" s="91"/>
      <c r="R473" s="91"/>
      <c r="S473" s="91"/>
      <c r="T473" s="92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129</v>
      </c>
      <c r="AU473" s="17" t="s">
        <v>83</v>
      </c>
    </row>
    <row r="474" spans="1:65" s="2" customFormat="1" ht="24.15" customHeight="1">
      <c r="A474" s="38"/>
      <c r="B474" s="39"/>
      <c r="C474" s="211" t="s">
        <v>523</v>
      </c>
      <c r="D474" s="211" t="s">
        <v>122</v>
      </c>
      <c r="E474" s="212" t="s">
        <v>524</v>
      </c>
      <c r="F474" s="213" t="s">
        <v>525</v>
      </c>
      <c r="G474" s="214" t="s">
        <v>284</v>
      </c>
      <c r="H474" s="215">
        <v>2</v>
      </c>
      <c r="I474" s="216"/>
      <c r="J474" s="217">
        <f>ROUND(I474*H474,2)</f>
        <v>0</v>
      </c>
      <c r="K474" s="213" t="s">
        <v>126</v>
      </c>
      <c r="L474" s="44"/>
      <c r="M474" s="218" t="s">
        <v>1</v>
      </c>
      <c r="N474" s="219" t="s">
        <v>41</v>
      </c>
      <c r="O474" s="91"/>
      <c r="P474" s="220">
        <f>O474*H474</f>
        <v>0</v>
      </c>
      <c r="Q474" s="220">
        <v>0</v>
      </c>
      <c r="R474" s="220">
        <f>Q474*H474</f>
        <v>0</v>
      </c>
      <c r="S474" s="220">
        <v>0</v>
      </c>
      <c r="T474" s="221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2" t="s">
        <v>127</v>
      </c>
      <c r="AT474" s="222" t="s">
        <v>122</v>
      </c>
      <c r="AU474" s="222" t="s">
        <v>83</v>
      </c>
      <c r="AY474" s="17" t="s">
        <v>120</v>
      </c>
      <c r="BE474" s="223">
        <f>IF(N474="základní",J474,0)</f>
        <v>0</v>
      </c>
      <c r="BF474" s="223">
        <f>IF(N474="snížená",J474,0)</f>
        <v>0</v>
      </c>
      <c r="BG474" s="223">
        <f>IF(N474="zákl. přenesená",J474,0)</f>
        <v>0</v>
      </c>
      <c r="BH474" s="223">
        <f>IF(N474="sníž. přenesená",J474,0)</f>
        <v>0</v>
      </c>
      <c r="BI474" s="223">
        <f>IF(N474="nulová",J474,0)</f>
        <v>0</v>
      </c>
      <c r="BJ474" s="17" t="s">
        <v>81</v>
      </c>
      <c r="BK474" s="223">
        <f>ROUND(I474*H474,2)</f>
        <v>0</v>
      </c>
      <c r="BL474" s="17" t="s">
        <v>127</v>
      </c>
      <c r="BM474" s="222" t="s">
        <v>526</v>
      </c>
    </row>
    <row r="475" spans="1:47" s="2" customFormat="1" ht="12">
      <c r="A475" s="38"/>
      <c r="B475" s="39"/>
      <c r="C475" s="40"/>
      <c r="D475" s="224" t="s">
        <v>129</v>
      </c>
      <c r="E475" s="40"/>
      <c r="F475" s="225" t="s">
        <v>527</v>
      </c>
      <c r="G475" s="40"/>
      <c r="H475" s="40"/>
      <c r="I475" s="226"/>
      <c r="J475" s="40"/>
      <c r="K475" s="40"/>
      <c r="L475" s="44"/>
      <c r="M475" s="227"/>
      <c r="N475" s="228"/>
      <c r="O475" s="91"/>
      <c r="P475" s="91"/>
      <c r="Q475" s="91"/>
      <c r="R475" s="91"/>
      <c r="S475" s="91"/>
      <c r="T475" s="92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129</v>
      </c>
      <c r="AU475" s="17" t="s">
        <v>83</v>
      </c>
    </row>
    <row r="476" spans="1:51" s="13" customFormat="1" ht="12">
      <c r="A476" s="13"/>
      <c r="B476" s="229"/>
      <c r="C476" s="230"/>
      <c r="D476" s="224" t="s">
        <v>131</v>
      </c>
      <c r="E476" s="231" t="s">
        <v>1</v>
      </c>
      <c r="F476" s="232" t="s">
        <v>528</v>
      </c>
      <c r="G476" s="230"/>
      <c r="H476" s="231" t="s">
        <v>1</v>
      </c>
      <c r="I476" s="233"/>
      <c r="J476" s="230"/>
      <c r="K476" s="230"/>
      <c r="L476" s="234"/>
      <c r="M476" s="235"/>
      <c r="N476" s="236"/>
      <c r="O476" s="236"/>
      <c r="P476" s="236"/>
      <c r="Q476" s="236"/>
      <c r="R476" s="236"/>
      <c r="S476" s="236"/>
      <c r="T476" s="23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8" t="s">
        <v>131</v>
      </c>
      <c r="AU476" s="238" t="s">
        <v>83</v>
      </c>
      <c r="AV476" s="13" t="s">
        <v>81</v>
      </c>
      <c r="AW476" s="13" t="s">
        <v>32</v>
      </c>
      <c r="AX476" s="13" t="s">
        <v>76</v>
      </c>
      <c r="AY476" s="238" t="s">
        <v>120</v>
      </c>
    </row>
    <row r="477" spans="1:51" s="14" customFormat="1" ht="12">
      <c r="A477" s="14"/>
      <c r="B477" s="239"/>
      <c r="C477" s="240"/>
      <c r="D477" s="224" t="s">
        <v>131</v>
      </c>
      <c r="E477" s="241" t="s">
        <v>1</v>
      </c>
      <c r="F477" s="242" t="s">
        <v>83</v>
      </c>
      <c r="G477" s="240"/>
      <c r="H477" s="243">
        <v>2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9" t="s">
        <v>131</v>
      </c>
      <c r="AU477" s="249" t="s">
        <v>83</v>
      </c>
      <c r="AV477" s="14" t="s">
        <v>83</v>
      </c>
      <c r="AW477" s="14" t="s">
        <v>32</v>
      </c>
      <c r="AX477" s="14" t="s">
        <v>81</v>
      </c>
      <c r="AY477" s="249" t="s">
        <v>120</v>
      </c>
    </row>
    <row r="478" spans="1:65" s="2" customFormat="1" ht="24.15" customHeight="1">
      <c r="A478" s="38"/>
      <c r="B478" s="39"/>
      <c r="C478" s="211" t="s">
        <v>529</v>
      </c>
      <c r="D478" s="211" t="s">
        <v>122</v>
      </c>
      <c r="E478" s="212" t="s">
        <v>530</v>
      </c>
      <c r="F478" s="213" t="s">
        <v>531</v>
      </c>
      <c r="G478" s="214" t="s">
        <v>284</v>
      </c>
      <c r="H478" s="215">
        <v>2</v>
      </c>
      <c r="I478" s="216"/>
      <c r="J478" s="217">
        <f>ROUND(I478*H478,2)</f>
        <v>0</v>
      </c>
      <c r="K478" s="213" t="s">
        <v>126</v>
      </c>
      <c r="L478" s="44"/>
      <c r="M478" s="218" t="s">
        <v>1</v>
      </c>
      <c r="N478" s="219" t="s">
        <v>41</v>
      </c>
      <c r="O478" s="91"/>
      <c r="P478" s="220">
        <f>O478*H478</f>
        <v>0</v>
      </c>
      <c r="Q478" s="220">
        <v>0.00119</v>
      </c>
      <c r="R478" s="220">
        <f>Q478*H478</f>
        <v>0.00238</v>
      </c>
      <c r="S478" s="220">
        <v>0</v>
      </c>
      <c r="T478" s="221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2" t="s">
        <v>127</v>
      </c>
      <c r="AT478" s="222" t="s">
        <v>122</v>
      </c>
      <c r="AU478" s="222" t="s">
        <v>83</v>
      </c>
      <c r="AY478" s="17" t="s">
        <v>120</v>
      </c>
      <c r="BE478" s="223">
        <f>IF(N478="základní",J478,0)</f>
        <v>0</v>
      </c>
      <c r="BF478" s="223">
        <f>IF(N478="snížená",J478,0)</f>
        <v>0</v>
      </c>
      <c r="BG478" s="223">
        <f>IF(N478="zákl. přenesená",J478,0)</f>
        <v>0</v>
      </c>
      <c r="BH478" s="223">
        <f>IF(N478="sníž. přenesená",J478,0)</f>
        <v>0</v>
      </c>
      <c r="BI478" s="223">
        <f>IF(N478="nulová",J478,0)</f>
        <v>0</v>
      </c>
      <c r="BJ478" s="17" t="s">
        <v>81</v>
      </c>
      <c r="BK478" s="223">
        <f>ROUND(I478*H478,2)</f>
        <v>0</v>
      </c>
      <c r="BL478" s="17" t="s">
        <v>127</v>
      </c>
      <c r="BM478" s="222" t="s">
        <v>532</v>
      </c>
    </row>
    <row r="479" spans="1:47" s="2" customFormat="1" ht="12">
      <c r="A479" s="38"/>
      <c r="B479" s="39"/>
      <c r="C479" s="40"/>
      <c r="D479" s="224" t="s">
        <v>129</v>
      </c>
      <c r="E479" s="40"/>
      <c r="F479" s="225" t="s">
        <v>533</v>
      </c>
      <c r="G479" s="40"/>
      <c r="H479" s="40"/>
      <c r="I479" s="226"/>
      <c r="J479" s="40"/>
      <c r="K479" s="40"/>
      <c r="L479" s="44"/>
      <c r="M479" s="227"/>
      <c r="N479" s="228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129</v>
      </c>
      <c r="AU479" s="17" t="s">
        <v>83</v>
      </c>
    </row>
    <row r="480" spans="1:51" s="14" customFormat="1" ht="12">
      <c r="A480" s="14"/>
      <c r="B480" s="239"/>
      <c r="C480" s="240"/>
      <c r="D480" s="224" t="s">
        <v>131</v>
      </c>
      <c r="E480" s="241" t="s">
        <v>1</v>
      </c>
      <c r="F480" s="242" t="s">
        <v>83</v>
      </c>
      <c r="G480" s="240"/>
      <c r="H480" s="243">
        <v>2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9" t="s">
        <v>131</v>
      </c>
      <c r="AU480" s="249" t="s">
        <v>83</v>
      </c>
      <c r="AV480" s="14" t="s">
        <v>83</v>
      </c>
      <c r="AW480" s="14" t="s">
        <v>32</v>
      </c>
      <c r="AX480" s="14" t="s">
        <v>81</v>
      </c>
      <c r="AY480" s="249" t="s">
        <v>120</v>
      </c>
    </row>
    <row r="481" spans="1:51" s="13" customFormat="1" ht="12">
      <c r="A481" s="13"/>
      <c r="B481" s="229"/>
      <c r="C481" s="230"/>
      <c r="D481" s="224" t="s">
        <v>131</v>
      </c>
      <c r="E481" s="231" t="s">
        <v>1</v>
      </c>
      <c r="F481" s="232" t="s">
        <v>534</v>
      </c>
      <c r="G481" s="230"/>
      <c r="H481" s="231" t="s">
        <v>1</v>
      </c>
      <c r="I481" s="233"/>
      <c r="J481" s="230"/>
      <c r="K481" s="230"/>
      <c r="L481" s="234"/>
      <c r="M481" s="235"/>
      <c r="N481" s="236"/>
      <c r="O481" s="236"/>
      <c r="P481" s="236"/>
      <c r="Q481" s="236"/>
      <c r="R481" s="236"/>
      <c r="S481" s="236"/>
      <c r="T481" s="237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8" t="s">
        <v>131</v>
      </c>
      <c r="AU481" s="238" t="s">
        <v>83</v>
      </c>
      <c r="AV481" s="13" t="s">
        <v>81</v>
      </c>
      <c r="AW481" s="13" t="s">
        <v>32</v>
      </c>
      <c r="AX481" s="13" t="s">
        <v>76</v>
      </c>
      <c r="AY481" s="238" t="s">
        <v>120</v>
      </c>
    </row>
    <row r="482" spans="1:65" s="2" customFormat="1" ht="33" customHeight="1">
      <c r="A482" s="38"/>
      <c r="B482" s="39"/>
      <c r="C482" s="211" t="s">
        <v>535</v>
      </c>
      <c r="D482" s="211" t="s">
        <v>122</v>
      </c>
      <c r="E482" s="212" t="s">
        <v>536</v>
      </c>
      <c r="F482" s="213" t="s">
        <v>537</v>
      </c>
      <c r="G482" s="214" t="s">
        <v>125</v>
      </c>
      <c r="H482" s="215">
        <v>2</v>
      </c>
      <c r="I482" s="216"/>
      <c r="J482" s="217">
        <f>ROUND(I482*H482,2)</f>
        <v>0</v>
      </c>
      <c r="K482" s="213" t="s">
        <v>126</v>
      </c>
      <c r="L482" s="44"/>
      <c r="M482" s="218" t="s">
        <v>1</v>
      </c>
      <c r="N482" s="219" t="s">
        <v>41</v>
      </c>
      <c r="O482" s="91"/>
      <c r="P482" s="220">
        <f>O482*H482</f>
        <v>0</v>
      </c>
      <c r="Q482" s="220">
        <v>0</v>
      </c>
      <c r="R482" s="220">
        <f>Q482*H482</f>
        <v>0</v>
      </c>
      <c r="S482" s="220">
        <v>0</v>
      </c>
      <c r="T482" s="221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2" t="s">
        <v>127</v>
      </c>
      <c r="AT482" s="222" t="s">
        <v>122</v>
      </c>
      <c r="AU482" s="222" t="s">
        <v>83</v>
      </c>
      <c r="AY482" s="17" t="s">
        <v>120</v>
      </c>
      <c r="BE482" s="223">
        <f>IF(N482="základní",J482,0)</f>
        <v>0</v>
      </c>
      <c r="BF482" s="223">
        <f>IF(N482="snížená",J482,0)</f>
        <v>0</v>
      </c>
      <c r="BG482" s="223">
        <f>IF(N482="zákl. přenesená",J482,0)</f>
        <v>0</v>
      </c>
      <c r="BH482" s="223">
        <f>IF(N482="sníž. přenesená",J482,0)</f>
        <v>0</v>
      </c>
      <c r="BI482" s="223">
        <f>IF(N482="nulová",J482,0)</f>
        <v>0</v>
      </c>
      <c r="BJ482" s="17" t="s">
        <v>81</v>
      </c>
      <c r="BK482" s="223">
        <f>ROUND(I482*H482,2)</f>
        <v>0</v>
      </c>
      <c r="BL482" s="17" t="s">
        <v>127</v>
      </c>
      <c r="BM482" s="222" t="s">
        <v>538</v>
      </c>
    </row>
    <row r="483" spans="1:47" s="2" customFormat="1" ht="12">
      <c r="A483" s="38"/>
      <c r="B483" s="39"/>
      <c r="C483" s="40"/>
      <c r="D483" s="224" t="s">
        <v>129</v>
      </c>
      <c r="E483" s="40"/>
      <c r="F483" s="225" t="s">
        <v>539</v>
      </c>
      <c r="G483" s="40"/>
      <c r="H483" s="40"/>
      <c r="I483" s="226"/>
      <c r="J483" s="40"/>
      <c r="K483" s="40"/>
      <c r="L483" s="44"/>
      <c r="M483" s="227"/>
      <c r="N483" s="228"/>
      <c r="O483" s="91"/>
      <c r="P483" s="91"/>
      <c r="Q483" s="91"/>
      <c r="R483" s="91"/>
      <c r="S483" s="91"/>
      <c r="T483" s="92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129</v>
      </c>
      <c r="AU483" s="17" t="s">
        <v>83</v>
      </c>
    </row>
    <row r="484" spans="1:65" s="2" customFormat="1" ht="16.5" customHeight="1">
      <c r="A484" s="38"/>
      <c r="B484" s="39"/>
      <c r="C484" s="261" t="s">
        <v>540</v>
      </c>
      <c r="D484" s="261" t="s">
        <v>427</v>
      </c>
      <c r="E484" s="262" t="s">
        <v>541</v>
      </c>
      <c r="F484" s="263" t="s">
        <v>542</v>
      </c>
      <c r="G484" s="264" t="s">
        <v>543</v>
      </c>
      <c r="H484" s="265">
        <v>0.002</v>
      </c>
      <c r="I484" s="266"/>
      <c r="J484" s="267">
        <f>ROUND(I484*H484,2)</f>
        <v>0</v>
      </c>
      <c r="K484" s="263" t="s">
        <v>126</v>
      </c>
      <c r="L484" s="268"/>
      <c r="M484" s="269" t="s">
        <v>1</v>
      </c>
      <c r="N484" s="270" t="s">
        <v>41</v>
      </c>
      <c r="O484" s="91"/>
      <c r="P484" s="220">
        <f>O484*H484</f>
        <v>0</v>
      </c>
      <c r="Q484" s="220">
        <v>0.001</v>
      </c>
      <c r="R484" s="220">
        <f>Q484*H484</f>
        <v>2E-06</v>
      </c>
      <c r="S484" s="220">
        <v>0</v>
      </c>
      <c r="T484" s="221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2" t="s">
        <v>179</v>
      </c>
      <c r="AT484" s="222" t="s">
        <v>427</v>
      </c>
      <c r="AU484" s="222" t="s">
        <v>83</v>
      </c>
      <c r="AY484" s="17" t="s">
        <v>120</v>
      </c>
      <c r="BE484" s="223">
        <f>IF(N484="základní",J484,0)</f>
        <v>0</v>
      </c>
      <c r="BF484" s="223">
        <f>IF(N484="snížená",J484,0)</f>
        <v>0</v>
      </c>
      <c r="BG484" s="223">
        <f>IF(N484="zákl. přenesená",J484,0)</f>
        <v>0</v>
      </c>
      <c r="BH484" s="223">
        <f>IF(N484="sníž. přenesená",J484,0)</f>
        <v>0</v>
      </c>
      <c r="BI484" s="223">
        <f>IF(N484="nulová",J484,0)</f>
        <v>0</v>
      </c>
      <c r="BJ484" s="17" t="s">
        <v>81</v>
      </c>
      <c r="BK484" s="223">
        <f>ROUND(I484*H484,2)</f>
        <v>0</v>
      </c>
      <c r="BL484" s="17" t="s">
        <v>127</v>
      </c>
      <c r="BM484" s="222" t="s">
        <v>544</v>
      </c>
    </row>
    <row r="485" spans="1:47" s="2" customFormat="1" ht="12">
      <c r="A485" s="38"/>
      <c r="B485" s="39"/>
      <c r="C485" s="40"/>
      <c r="D485" s="224" t="s">
        <v>129</v>
      </c>
      <c r="E485" s="40"/>
      <c r="F485" s="225" t="s">
        <v>542</v>
      </c>
      <c r="G485" s="40"/>
      <c r="H485" s="40"/>
      <c r="I485" s="226"/>
      <c r="J485" s="40"/>
      <c r="K485" s="40"/>
      <c r="L485" s="44"/>
      <c r="M485" s="227"/>
      <c r="N485" s="228"/>
      <c r="O485" s="91"/>
      <c r="P485" s="91"/>
      <c r="Q485" s="91"/>
      <c r="R485" s="91"/>
      <c r="S485" s="91"/>
      <c r="T485" s="92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129</v>
      </c>
      <c r="AU485" s="17" t="s">
        <v>83</v>
      </c>
    </row>
    <row r="486" spans="1:51" s="14" customFormat="1" ht="12">
      <c r="A486" s="14"/>
      <c r="B486" s="239"/>
      <c r="C486" s="240"/>
      <c r="D486" s="224" t="s">
        <v>131</v>
      </c>
      <c r="E486" s="240"/>
      <c r="F486" s="242" t="s">
        <v>545</v>
      </c>
      <c r="G486" s="240"/>
      <c r="H486" s="243">
        <v>0.002</v>
      </c>
      <c r="I486" s="244"/>
      <c r="J486" s="240"/>
      <c r="K486" s="240"/>
      <c r="L486" s="245"/>
      <c r="M486" s="246"/>
      <c r="N486" s="247"/>
      <c r="O486" s="247"/>
      <c r="P486" s="247"/>
      <c r="Q486" s="247"/>
      <c r="R486" s="247"/>
      <c r="S486" s="247"/>
      <c r="T486" s="24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9" t="s">
        <v>131</v>
      </c>
      <c r="AU486" s="249" t="s">
        <v>83</v>
      </c>
      <c r="AV486" s="14" t="s">
        <v>83</v>
      </c>
      <c r="AW486" s="14" t="s">
        <v>4</v>
      </c>
      <c r="AX486" s="14" t="s">
        <v>81</v>
      </c>
      <c r="AY486" s="249" t="s">
        <v>120</v>
      </c>
    </row>
    <row r="487" spans="1:63" s="12" customFormat="1" ht="22.8" customHeight="1">
      <c r="A487" s="12"/>
      <c r="B487" s="195"/>
      <c r="C487" s="196"/>
      <c r="D487" s="197" t="s">
        <v>75</v>
      </c>
      <c r="E487" s="209" t="s">
        <v>83</v>
      </c>
      <c r="F487" s="209" t="s">
        <v>546</v>
      </c>
      <c r="G487" s="196"/>
      <c r="H487" s="196"/>
      <c r="I487" s="199"/>
      <c r="J487" s="210">
        <f>BK487</f>
        <v>0</v>
      </c>
      <c r="K487" s="196"/>
      <c r="L487" s="201"/>
      <c r="M487" s="202"/>
      <c r="N487" s="203"/>
      <c r="O487" s="203"/>
      <c r="P487" s="204">
        <f>SUM(P488:P510)</f>
        <v>0</v>
      </c>
      <c r="Q487" s="203"/>
      <c r="R487" s="204">
        <f>SUM(R488:R510)</f>
        <v>192.648346</v>
      </c>
      <c r="S487" s="203"/>
      <c r="T487" s="205">
        <f>SUM(T488:T510)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6" t="s">
        <v>81</v>
      </c>
      <c r="AT487" s="207" t="s">
        <v>75</v>
      </c>
      <c r="AU487" s="207" t="s">
        <v>81</v>
      </c>
      <c r="AY487" s="206" t="s">
        <v>120</v>
      </c>
      <c r="BK487" s="208">
        <f>SUM(BK488:BK510)</f>
        <v>0</v>
      </c>
    </row>
    <row r="488" spans="1:65" s="2" customFormat="1" ht="37.8" customHeight="1">
      <c r="A488" s="38"/>
      <c r="B488" s="39"/>
      <c r="C488" s="211" t="s">
        <v>204</v>
      </c>
      <c r="D488" s="211" t="s">
        <v>122</v>
      </c>
      <c r="E488" s="212" t="s">
        <v>547</v>
      </c>
      <c r="F488" s="213" t="s">
        <v>548</v>
      </c>
      <c r="G488" s="214" t="s">
        <v>230</v>
      </c>
      <c r="H488" s="215">
        <v>8</v>
      </c>
      <c r="I488" s="216"/>
      <c r="J488" s="217">
        <f>ROUND(I488*H488,2)</f>
        <v>0</v>
      </c>
      <c r="K488" s="213" t="s">
        <v>126</v>
      </c>
      <c r="L488" s="44"/>
      <c r="M488" s="218" t="s">
        <v>1</v>
      </c>
      <c r="N488" s="219" t="s">
        <v>41</v>
      </c>
      <c r="O488" s="91"/>
      <c r="P488" s="220">
        <f>O488*H488</f>
        <v>0</v>
      </c>
      <c r="Q488" s="220">
        <v>0.28736</v>
      </c>
      <c r="R488" s="220">
        <f>Q488*H488</f>
        <v>2.29888</v>
      </c>
      <c r="S488" s="220">
        <v>0</v>
      </c>
      <c r="T488" s="221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22" t="s">
        <v>127</v>
      </c>
      <c r="AT488" s="222" t="s">
        <v>122</v>
      </c>
      <c r="AU488" s="222" t="s">
        <v>83</v>
      </c>
      <c r="AY488" s="17" t="s">
        <v>120</v>
      </c>
      <c r="BE488" s="223">
        <f>IF(N488="základní",J488,0)</f>
        <v>0</v>
      </c>
      <c r="BF488" s="223">
        <f>IF(N488="snížená",J488,0)</f>
        <v>0</v>
      </c>
      <c r="BG488" s="223">
        <f>IF(N488="zákl. přenesená",J488,0)</f>
        <v>0</v>
      </c>
      <c r="BH488" s="223">
        <f>IF(N488="sníž. přenesená",J488,0)</f>
        <v>0</v>
      </c>
      <c r="BI488" s="223">
        <f>IF(N488="nulová",J488,0)</f>
        <v>0</v>
      </c>
      <c r="BJ488" s="17" t="s">
        <v>81</v>
      </c>
      <c r="BK488" s="223">
        <f>ROUND(I488*H488,2)</f>
        <v>0</v>
      </c>
      <c r="BL488" s="17" t="s">
        <v>127</v>
      </c>
      <c r="BM488" s="222" t="s">
        <v>549</v>
      </c>
    </row>
    <row r="489" spans="1:47" s="2" customFormat="1" ht="12">
      <c r="A489" s="38"/>
      <c r="B489" s="39"/>
      <c r="C489" s="40"/>
      <c r="D489" s="224" t="s">
        <v>129</v>
      </c>
      <c r="E489" s="40"/>
      <c r="F489" s="225" t="s">
        <v>550</v>
      </c>
      <c r="G489" s="40"/>
      <c r="H489" s="40"/>
      <c r="I489" s="226"/>
      <c r="J489" s="40"/>
      <c r="K489" s="40"/>
      <c r="L489" s="44"/>
      <c r="M489" s="227"/>
      <c r="N489" s="228"/>
      <c r="O489" s="91"/>
      <c r="P489" s="91"/>
      <c r="Q489" s="91"/>
      <c r="R489" s="91"/>
      <c r="S489" s="91"/>
      <c r="T489" s="92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129</v>
      </c>
      <c r="AU489" s="17" t="s">
        <v>83</v>
      </c>
    </row>
    <row r="490" spans="1:51" s="13" customFormat="1" ht="12">
      <c r="A490" s="13"/>
      <c r="B490" s="229"/>
      <c r="C490" s="230"/>
      <c r="D490" s="224" t="s">
        <v>131</v>
      </c>
      <c r="E490" s="231" t="s">
        <v>1</v>
      </c>
      <c r="F490" s="232" t="s">
        <v>551</v>
      </c>
      <c r="G490" s="230"/>
      <c r="H490" s="231" t="s">
        <v>1</v>
      </c>
      <c r="I490" s="233"/>
      <c r="J490" s="230"/>
      <c r="K490" s="230"/>
      <c r="L490" s="234"/>
      <c r="M490" s="235"/>
      <c r="N490" s="236"/>
      <c r="O490" s="236"/>
      <c r="P490" s="236"/>
      <c r="Q490" s="236"/>
      <c r="R490" s="236"/>
      <c r="S490" s="236"/>
      <c r="T490" s="23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8" t="s">
        <v>131</v>
      </c>
      <c r="AU490" s="238" t="s">
        <v>83</v>
      </c>
      <c r="AV490" s="13" t="s">
        <v>81</v>
      </c>
      <c r="AW490" s="13" t="s">
        <v>32</v>
      </c>
      <c r="AX490" s="13" t="s">
        <v>76</v>
      </c>
      <c r="AY490" s="238" t="s">
        <v>120</v>
      </c>
    </row>
    <row r="491" spans="1:51" s="14" customFormat="1" ht="12">
      <c r="A491" s="14"/>
      <c r="B491" s="239"/>
      <c r="C491" s="240"/>
      <c r="D491" s="224" t="s">
        <v>131</v>
      </c>
      <c r="E491" s="241" t="s">
        <v>1</v>
      </c>
      <c r="F491" s="242" t="s">
        <v>179</v>
      </c>
      <c r="G491" s="240"/>
      <c r="H491" s="243">
        <v>8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9" t="s">
        <v>131</v>
      </c>
      <c r="AU491" s="249" t="s">
        <v>83</v>
      </c>
      <c r="AV491" s="14" t="s">
        <v>83</v>
      </c>
      <c r="AW491" s="14" t="s">
        <v>32</v>
      </c>
      <c r="AX491" s="14" t="s">
        <v>81</v>
      </c>
      <c r="AY491" s="249" t="s">
        <v>120</v>
      </c>
    </row>
    <row r="492" spans="1:65" s="2" customFormat="1" ht="37.8" customHeight="1">
      <c r="A492" s="38"/>
      <c r="B492" s="39"/>
      <c r="C492" s="211" t="s">
        <v>552</v>
      </c>
      <c r="D492" s="211" t="s">
        <v>122</v>
      </c>
      <c r="E492" s="212" t="s">
        <v>553</v>
      </c>
      <c r="F492" s="213" t="s">
        <v>554</v>
      </c>
      <c r="G492" s="214" t="s">
        <v>230</v>
      </c>
      <c r="H492" s="215">
        <v>657</v>
      </c>
      <c r="I492" s="216"/>
      <c r="J492" s="217">
        <f>ROUND(I492*H492,2)</f>
        <v>0</v>
      </c>
      <c r="K492" s="213" t="s">
        <v>126</v>
      </c>
      <c r="L492" s="44"/>
      <c r="M492" s="218" t="s">
        <v>1</v>
      </c>
      <c r="N492" s="219" t="s">
        <v>41</v>
      </c>
      <c r="O492" s="91"/>
      <c r="P492" s="220">
        <f>O492*H492</f>
        <v>0</v>
      </c>
      <c r="Q492" s="220">
        <v>0.20477</v>
      </c>
      <c r="R492" s="220">
        <f>Q492*H492</f>
        <v>134.53389</v>
      </c>
      <c r="S492" s="220">
        <v>0</v>
      </c>
      <c r="T492" s="221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2" t="s">
        <v>127</v>
      </c>
      <c r="AT492" s="222" t="s">
        <v>122</v>
      </c>
      <c r="AU492" s="222" t="s">
        <v>83</v>
      </c>
      <c r="AY492" s="17" t="s">
        <v>120</v>
      </c>
      <c r="BE492" s="223">
        <f>IF(N492="základní",J492,0)</f>
        <v>0</v>
      </c>
      <c r="BF492" s="223">
        <f>IF(N492="snížená",J492,0)</f>
        <v>0</v>
      </c>
      <c r="BG492" s="223">
        <f>IF(N492="zákl. přenesená",J492,0)</f>
        <v>0</v>
      </c>
      <c r="BH492" s="223">
        <f>IF(N492="sníž. přenesená",J492,0)</f>
        <v>0</v>
      </c>
      <c r="BI492" s="223">
        <f>IF(N492="nulová",J492,0)</f>
        <v>0</v>
      </c>
      <c r="BJ492" s="17" t="s">
        <v>81</v>
      </c>
      <c r="BK492" s="223">
        <f>ROUND(I492*H492,2)</f>
        <v>0</v>
      </c>
      <c r="BL492" s="17" t="s">
        <v>127</v>
      </c>
      <c r="BM492" s="222" t="s">
        <v>555</v>
      </c>
    </row>
    <row r="493" spans="1:47" s="2" customFormat="1" ht="12">
      <c r="A493" s="38"/>
      <c r="B493" s="39"/>
      <c r="C493" s="40"/>
      <c r="D493" s="224" t="s">
        <v>129</v>
      </c>
      <c r="E493" s="40"/>
      <c r="F493" s="225" t="s">
        <v>556</v>
      </c>
      <c r="G493" s="40"/>
      <c r="H493" s="40"/>
      <c r="I493" s="226"/>
      <c r="J493" s="40"/>
      <c r="K493" s="40"/>
      <c r="L493" s="44"/>
      <c r="M493" s="227"/>
      <c r="N493" s="228"/>
      <c r="O493" s="91"/>
      <c r="P493" s="91"/>
      <c r="Q493" s="91"/>
      <c r="R493" s="91"/>
      <c r="S493" s="91"/>
      <c r="T493" s="92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129</v>
      </c>
      <c r="AU493" s="17" t="s">
        <v>83</v>
      </c>
    </row>
    <row r="494" spans="1:51" s="13" customFormat="1" ht="12">
      <c r="A494" s="13"/>
      <c r="B494" s="229"/>
      <c r="C494" s="230"/>
      <c r="D494" s="224" t="s">
        <v>131</v>
      </c>
      <c r="E494" s="231" t="s">
        <v>1</v>
      </c>
      <c r="F494" s="232" t="s">
        <v>345</v>
      </c>
      <c r="G494" s="230"/>
      <c r="H494" s="231" t="s">
        <v>1</v>
      </c>
      <c r="I494" s="233"/>
      <c r="J494" s="230"/>
      <c r="K494" s="230"/>
      <c r="L494" s="234"/>
      <c r="M494" s="235"/>
      <c r="N494" s="236"/>
      <c r="O494" s="236"/>
      <c r="P494" s="236"/>
      <c r="Q494" s="236"/>
      <c r="R494" s="236"/>
      <c r="S494" s="236"/>
      <c r="T494" s="23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8" t="s">
        <v>131</v>
      </c>
      <c r="AU494" s="238" t="s">
        <v>83</v>
      </c>
      <c r="AV494" s="13" t="s">
        <v>81</v>
      </c>
      <c r="AW494" s="13" t="s">
        <v>32</v>
      </c>
      <c r="AX494" s="13" t="s">
        <v>76</v>
      </c>
      <c r="AY494" s="238" t="s">
        <v>120</v>
      </c>
    </row>
    <row r="495" spans="1:51" s="13" customFormat="1" ht="12">
      <c r="A495" s="13"/>
      <c r="B495" s="229"/>
      <c r="C495" s="230"/>
      <c r="D495" s="224" t="s">
        <v>131</v>
      </c>
      <c r="E495" s="231" t="s">
        <v>1</v>
      </c>
      <c r="F495" s="232" t="s">
        <v>346</v>
      </c>
      <c r="G495" s="230"/>
      <c r="H495" s="231" t="s">
        <v>1</v>
      </c>
      <c r="I495" s="233"/>
      <c r="J495" s="230"/>
      <c r="K495" s="230"/>
      <c r="L495" s="234"/>
      <c r="M495" s="235"/>
      <c r="N495" s="236"/>
      <c r="O495" s="236"/>
      <c r="P495" s="236"/>
      <c r="Q495" s="236"/>
      <c r="R495" s="236"/>
      <c r="S495" s="236"/>
      <c r="T495" s="23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8" t="s">
        <v>131</v>
      </c>
      <c r="AU495" s="238" t="s">
        <v>83</v>
      </c>
      <c r="AV495" s="13" t="s">
        <v>81</v>
      </c>
      <c r="AW495" s="13" t="s">
        <v>32</v>
      </c>
      <c r="AX495" s="13" t="s">
        <v>76</v>
      </c>
      <c r="AY495" s="238" t="s">
        <v>120</v>
      </c>
    </row>
    <row r="496" spans="1:51" s="14" customFormat="1" ht="12">
      <c r="A496" s="14"/>
      <c r="B496" s="239"/>
      <c r="C496" s="240"/>
      <c r="D496" s="224" t="s">
        <v>131</v>
      </c>
      <c r="E496" s="241" t="s">
        <v>1</v>
      </c>
      <c r="F496" s="242" t="s">
        <v>557</v>
      </c>
      <c r="G496" s="240"/>
      <c r="H496" s="243">
        <v>637</v>
      </c>
      <c r="I496" s="244"/>
      <c r="J496" s="240"/>
      <c r="K496" s="240"/>
      <c r="L496" s="245"/>
      <c r="M496" s="246"/>
      <c r="N496" s="247"/>
      <c r="O496" s="247"/>
      <c r="P496" s="247"/>
      <c r="Q496" s="247"/>
      <c r="R496" s="247"/>
      <c r="S496" s="247"/>
      <c r="T496" s="248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9" t="s">
        <v>131</v>
      </c>
      <c r="AU496" s="249" t="s">
        <v>83</v>
      </c>
      <c r="AV496" s="14" t="s">
        <v>83</v>
      </c>
      <c r="AW496" s="14" t="s">
        <v>32</v>
      </c>
      <c r="AX496" s="14" t="s">
        <v>76</v>
      </c>
      <c r="AY496" s="249" t="s">
        <v>120</v>
      </c>
    </row>
    <row r="497" spans="1:51" s="13" customFormat="1" ht="12">
      <c r="A497" s="13"/>
      <c r="B497" s="229"/>
      <c r="C497" s="230"/>
      <c r="D497" s="224" t="s">
        <v>131</v>
      </c>
      <c r="E497" s="231" t="s">
        <v>1</v>
      </c>
      <c r="F497" s="232" t="s">
        <v>348</v>
      </c>
      <c r="G497" s="230"/>
      <c r="H497" s="231" t="s">
        <v>1</v>
      </c>
      <c r="I497" s="233"/>
      <c r="J497" s="230"/>
      <c r="K497" s="230"/>
      <c r="L497" s="234"/>
      <c r="M497" s="235"/>
      <c r="N497" s="236"/>
      <c r="O497" s="236"/>
      <c r="P497" s="236"/>
      <c r="Q497" s="236"/>
      <c r="R497" s="236"/>
      <c r="S497" s="236"/>
      <c r="T497" s="23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8" t="s">
        <v>131</v>
      </c>
      <c r="AU497" s="238" t="s">
        <v>83</v>
      </c>
      <c r="AV497" s="13" t="s">
        <v>81</v>
      </c>
      <c r="AW497" s="13" t="s">
        <v>32</v>
      </c>
      <c r="AX497" s="13" t="s">
        <v>76</v>
      </c>
      <c r="AY497" s="238" t="s">
        <v>120</v>
      </c>
    </row>
    <row r="498" spans="1:51" s="14" customFormat="1" ht="12">
      <c r="A498" s="14"/>
      <c r="B498" s="239"/>
      <c r="C498" s="240"/>
      <c r="D498" s="224" t="s">
        <v>131</v>
      </c>
      <c r="E498" s="241" t="s">
        <v>1</v>
      </c>
      <c r="F498" s="242" t="s">
        <v>558</v>
      </c>
      <c r="G498" s="240"/>
      <c r="H498" s="243">
        <v>20</v>
      </c>
      <c r="I498" s="244"/>
      <c r="J498" s="240"/>
      <c r="K498" s="240"/>
      <c r="L498" s="245"/>
      <c r="M498" s="246"/>
      <c r="N498" s="247"/>
      <c r="O498" s="247"/>
      <c r="P498" s="247"/>
      <c r="Q498" s="247"/>
      <c r="R498" s="247"/>
      <c r="S498" s="247"/>
      <c r="T498" s="248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9" t="s">
        <v>131</v>
      </c>
      <c r="AU498" s="249" t="s">
        <v>83</v>
      </c>
      <c r="AV498" s="14" t="s">
        <v>83</v>
      </c>
      <c r="AW498" s="14" t="s">
        <v>32</v>
      </c>
      <c r="AX498" s="14" t="s">
        <v>76</v>
      </c>
      <c r="AY498" s="249" t="s">
        <v>120</v>
      </c>
    </row>
    <row r="499" spans="1:51" s="15" customFormat="1" ht="12">
      <c r="A499" s="15"/>
      <c r="B499" s="250"/>
      <c r="C499" s="251"/>
      <c r="D499" s="224" t="s">
        <v>131</v>
      </c>
      <c r="E499" s="252" t="s">
        <v>1</v>
      </c>
      <c r="F499" s="253" t="s">
        <v>142</v>
      </c>
      <c r="G499" s="251"/>
      <c r="H499" s="254">
        <v>657</v>
      </c>
      <c r="I499" s="255"/>
      <c r="J499" s="251"/>
      <c r="K499" s="251"/>
      <c r="L499" s="256"/>
      <c r="M499" s="257"/>
      <c r="N499" s="258"/>
      <c r="O499" s="258"/>
      <c r="P499" s="258"/>
      <c r="Q499" s="258"/>
      <c r="R499" s="258"/>
      <c r="S499" s="258"/>
      <c r="T499" s="259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0" t="s">
        <v>131</v>
      </c>
      <c r="AU499" s="260" t="s">
        <v>83</v>
      </c>
      <c r="AV499" s="15" t="s">
        <v>127</v>
      </c>
      <c r="AW499" s="15" t="s">
        <v>32</v>
      </c>
      <c r="AX499" s="15" t="s">
        <v>81</v>
      </c>
      <c r="AY499" s="260" t="s">
        <v>120</v>
      </c>
    </row>
    <row r="500" spans="1:65" s="2" customFormat="1" ht="24.15" customHeight="1">
      <c r="A500" s="38"/>
      <c r="B500" s="39"/>
      <c r="C500" s="211" t="s">
        <v>559</v>
      </c>
      <c r="D500" s="211" t="s">
        <v>122</v>
      </c>
      <c r="E500" s="212" t="s">
        <v>560</v>
      </c>
      <c r="F500" s="213" t="s">
        <v>561</v>
      </c>
      <c r="G500" s="214" t="s">
        <v>305</v>
      </c>
      <c r="H500" s="215">
        <v>0.88</v>
      </c>
      <c r="I500" s="216"/>
      <c r="J500" s="217">
        <f>ROUND(I500*H500,2)</f>
        <v>0</v>
      </c>
      <c r="K500" s="213" t="s">
        <v>126</v>
      </c>
      <c r="L500" s="44"/>
      <c r="M500" s="218" t="s">
        <v>1</v>
      </c>
      <c r="N500" s="219" t="s">
        <v>41</v>
      </c>
      <c r="O500" s="91"/>
      <c r="P500" s="220">
        <f>O500*H500</f>
        <v>0</v>
      </c>
      <c r="Q500" s="220">
        <v>2.47214</v>
      </c>
      <c r="R500" s="220">
        <f>Q500*H500</f>
        <v>2.1754832</v>
      </c>
      <c r="S500" s="220">
        <v>0</v>
      </c>
      <c r="T500" s="221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22" t="s">
        <v>127</v>
      </c>
      <c r="AT500" s="222" t="s">
        <v>122</v>
      </c>
      <c r="AU500" s="222" t="s">
        <v>83</v>
      </c>
      <c r="AY500" s="17" t="s">
        <v>120</v>
      </c>
      <c r="BE500" s="223">
        <f>IF(N500="základní",J500,0)</f>
        <v>0</v>
      </c>
      <c r="BF500" s="223">
        <f>IF(N500="snížená",J500,0)</f>
        <v>0</v>
      </c>
      <c r="BG500" s="223">
        <f>IF(N500="zákl. přenesená",J500,0)</f>
        <v>0</v>
      </c>
      <c r="BH500" s="223">
        <f>IF(N500="sníž. přenesená",J500,0)</f>
        <v>0</v>
      </c>
      <c r="BI500" s="223">
        <f>IF(N500="nulová",J500,0)</f>
        <v>0</v>
      </c>
      <c r="BJ500" s="17" t="s">
        <v>81</v>
      </c>
      <c r="BK500" s="223">
        <f>ROUND(I500*H500,2)</f>
        <v>0</v>
      </c>
      <c r="BL500" s="17" t="s">
        <v>127</v>
      </c>
      <c r="BM500" s="222" t="s">
        <v>562</v>
      </c>
    </row>
    <row r="501" spans="1:47" s="2" customFormat="1" ht="12">
      <c r="A501" s="38"/>
      <c r="B501" s="39"/>
      <c r="C501" s="40"/>
      <c r="D501" s="224" t="s">
        <v>129</v>
      </c>
      <c r="E501" s="40"/>
      <c r="F501" s="225" t="s">
        <v>563</v>
      </c>
      <c r="G501" s="40"/>
      <c r="H501" s="40"/>
      <c r="I501" s="226"/>
      <c r="J501" s="40"/>
      <c r="K501" s="40"/>
      <c r="L501" s="44"/>
      <c r="M501" s="227"/>
      <c r="N501" s="228"/>
      <c r="O501" s="91"/>
      <c r="P501" s="91"/>
      <c r="Q501" s="91"/>
      <c r="R501" s="91"/>
      <c r="S501" s="91"/>
      <c r="T501" s="92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129</v>
      </c>
      <c r="AU501" s="17" t="s">
        <v>83</v>
      </c>
    </row>
    <row r="502" spans="1:51" s="13" customFormat="1" ht="12">
      <c r="A502" s="13"/>
      <c r="B502" s="229"/>
      <c r="C502" s="230"/>
      <c r="D502" s="224" t="s">
        <v>131</v>
      </c>
      <c r="E502" s="231" t="s">
        <v>1</v>
      </c>
      <c r="F502" s="232" t="s">
        <v>564</v>
      </c>
      <c r="G502" s="230"/>
      <c r="H502" s="231" t="s">
        <v>1</v>
      </c>
      <c r="I502" s="233"/>
      <c r="J502" s="230"/>
      <c r="K502" s="230"/>
      <c r="L502" s="234"/>
      <c r="M502" s="235"/>
      <c r="N502" s="236"/>
      <c r="O502" s="236"/>
      <c r="P502" s="236"/>
      <c r="Q502" s="236"/>
      <c r="R502" s="236"/>
      <c r="S502" s="236"/>
      <c r="T502" s="23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8" t="s">
        <v>131</v>
      </c>
      <c r="AU502" s="238" t="s">
        <v>83</v>
      </c>
      <c r="AV502" s="13" t="s">
        <v>81</v>
      </c>
      <c r="AW502" s="13" t="s">
        <v>32</v>
      </c>
      <c r="AX502" s="13" t="s">
        <v>76</v>
      </c>
      <c r="AY502" s="238" t="s">
        <v>120</v>
      </c>
    </row>
    <row r="503" spans="1:51" s="14" customFormat="1" ht="12">
      <c r="A503" s="14"/>
      <c r="B503" s="239"/>
      <c r="C503" s="240"/>
      <c r="D503" s="224" t="s">
        <v>131</v>
      </c>
      <c r="E503" s="241" t="s">
        <v>1</v>
      </c>
      <c r="F503" s="242" t="s">
        <v>565</v>
      </c>
      <c r="G503" s="240"/>
      <c r="H503" s="243">
        <v>0.88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9" t="s">
        <v>131</v>
      </c>
      <c r="AU503" s="249" t="s">
        <v>83</v>
      </c>
      <c r="AV503" s="14" t="s">
        <v>83</v>
      </c>
      <c r="AW503" s="14" t="s">
        <v>32</v>
      </c>
      <c r="AX503" s="14" t="s">
        <v>81</v>
      </c>
      <c r="AY503" s="249" t="s">
        <v>120</v>
      </c>
    </row>
    <row r="504" spans="1:65" s="2" customFormat="1" ht="16.5" customHeight="1">
      <c r="A504" s="38"/>
      <c r="B504" s="39"/>
      <c r="C504" s="211" t="s">
        <v>149</v>
      </c>
      <c r="D504" s="211" t="s">
        <v>122</v>
      </c>
      <c r="E504" s="212" t="s">
        <v>566</v>
      </c>
      <c r="F504" s="213" t="s">
        <v>567</v>
      </c>
      <c r="G504" s="214" t="s">
        <v>305</v>
      </c>
      <c r="H504" s="215">
        <v>21.44</v>
      </c>
      <c r="I504" s="216"/>
      <c r="J504" s="217">
        <f>ROUND(I504*H504,2)</f>
        <v>0</v>
      </c>
      <c r="K504" s="213" t="s">
        <v>126</v>
      </c>
      <c r="L504" s="44"/>
      <c r="M504" s="218" t="s">
        <v>1</v>
      </c>
      <c r="N504" s="219" t="s">
        <v>41</v>
      </c>
      <c r="O504" s="91"/>
      <c r="P504" s="220">
        <f>O504*H504</f>
        <v>0</v>
      </c>
      <c r="Q504" s="220">
        <v>2.50187</v>
      </c>
      <c r="R504" s="220">
        <f>Q504*H504</f>
        <v>53.6400928</v>
      </c>
      <c r="S504" s="220">
        <v>0</v>
      </c>
      <c r="T504" s="221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2" t="s">
        <v>127</v>
      </c>
      <c r="AT504" s="222" t="s">
        <v>122</v>
      </c>
      <c r="AU504" s="222" t="s">
        <v>83</v>
      </c>
      <c r="AY504" s="17" t="s">
        <v>120</v>
      </c>
      <c r="BE504" s="223">
        <f>IF(N504="základní",J504,0)</f>
        <v>0</v>
      </c>
      <c r="BF504" s="223">
        <f>IF(N504="snížená",J504,0)</f>
        <v>0</v>
      </c>
      <c r="BG504" s="223">
        <f>IF(N504="zákl. přenesená",J504,0)</f>
        <v>0</v>
      </c>
      <c r="BH504" s="223">
        <f>IF(N504="sníž. přenesená",J504,0)</f>
        <v>0</v>
      </c>
      <c r="BI504" s="223">
        <f>IF(N504="nulová",J504,0)</f>
        <v>0</v>
      </c>
      <c r="BJ504" s="17" t="s">
        <v>81</v>
      </c>
      <c r="BK504" s="223">
        <f>ROUND(I504*H504,2)</f>
        <v>0</v>
      </c>
      <c r="BL504" s="17" t="s">
        <v>127</v>
      </c>
      <c r="BM504" s="222" t="s">
        <v>568</v>
      </c>
    </row>
    <row r="505" spans="1:47" s="2" customFormat="1" ht="12">
      <c r="A505" s="38"/>
      <c r="B505" s="39"/>
      <c r="C505" s="40"/>
      <c r="D505" s="224" t="s">
        <v>129</v>
      </c>
      <c r="E505" s="40"/>
      <c r="F505" s="225" t="s">
        <v>569</v>
      </c>
      <c r="G505" s="40"/>
      <c r="H505" s="40"/>
      <c r="I505" s="226"/>
      <c r="J505" s="40"/>
      <c r="K505" s="40"/>
      <c r="L505" s="44"/>
      <c r="M505" s="227"/>
      <c r="N505" s="228"/>
      <c r="O505" s="91"/>
      <c r="P505" s="91"/>
      <c r="Q505" s="91"/>
      <c r="R505" s="91"/>
      <c r="S505" s="91"/>
      <c r="T505" s="92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129</v>
      </c>
      <c r="AU505" s="17" t="s">
        <v>83</v>
      </c>
    </row>
    <row r="506" spans="1:51" s="13" customFormat="1" ht="12">
      <c r="A506" s="13"/>
      <c r="B506" s="229"/>
      <c r="C506" s="230"/>
      <c r="D506" s="224" t="s">
        <v>131</v>
      </c>
      <c r="E506" s="231" t="s">
        <v>1</v>
      </c>
      <c r="F506" s="232" t="s">
        <v>570</v>
      </c>
      <c r="G506" s="230"/>
      <c r="H506" s="231" t="s">
        <v>1</v>
      </c>
      <c r="I506" s="233"/>
      <c r="J506" s="230"/>
      <c r="K506" s="230"/>
      <c r="L506" s="234"/>
      <c r="M506" s="235"/>
      <c r="N506" s="236"/>
      <c r="O506" s="236"/>
      <c r="P506" s="236"/>
      <c r="Q506" s="236"/>
      <c r="R506" s="236"/>
      <c r="S506" s="236"/>
      <c r="T506" s="23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8" t="s">
        <v>131</v>
      </c>
      <c r="AU506" s="238" t="s">
        <v>83</v>
      </c>
      <c r="AV506" s="13" t="s">
        <v>81</v>
      </c>
      <c r="AW506" s="13" t="s">
        <v>32</v>
      </c>
      <c r="AX506" s="13" t="s">
        <v>76</v>
      </c>
      <c r="AY506" s="238" t="s">
        <v>120</v>
      </c>
    </row>
    <row r="507" spans="1:51" s="14" customFormat="1" ht="12">
      <c r="A507" s="14"/>
      <c r="B507" s="239"/>
      <c r="C507" s="240"/>
      <c r="D507" s="224" t="s">
        <v>131</v>
      </c>
      <c r="E507" s="241" t="s">
        <v>1</v>
      </c>
      <c r="F507" s="242" t="s">
        <v>571</v>
      </c>
      <c r="G507" s="240"/>
      <c r="H507" s="243">
        <v>8.64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9" t="s">
        <v>131</v>
      </c>
      <c r="AU507" s="249" t="s">
        <v>83</v>
      </c>
      <c r="AV507" s="14" t="s">
        <v>83</v>
      </c>
      <c r="AW507" s="14" t="s">
        <v>32</v>
      </c>
      <c r="AX507" s="14" t="s">
        <v>76</v>
      </c>
      <c r="AY507" s="249" t="s">
        <v>120</v>
      </c>
    </row>
    <row r="508" spans="1:51" s="13" customFormat="1" ht="12">
      <c r="A508" s="13"/>
      <c r="B508" s="229"/>
      <c r="C508" s="230"/>
      <c r="D508" s="224" t="s">
        <v>131</v>
      </c>
      <c r="E508" s="231" t="s">
        <v>1</v>
      </c>
      <c r="F508" s="232" t="s">
        <v>572</v>
      </c>
      <c r="G508" s="230"/>
      <c r="H508" s="231" t="s">
        <v>1</v>
      </c>
      <c r="I508" s="233"/>
      <c r="J508" s="230"/>
      <c r="K508" s="230"/>
      <c r="L508" s="234"/>
      <c r="M508" s="235"/>
      <c r="N508" s="236"/>
      <c r="O508" s="236"/>
      <c r="P508" s="236"/>
      <c r="Q508" s="236"/>
      <c r="R508" s="236"/>
      <c r="S508" s="236"/>
      <c r="T508" s="23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8" t="s">
        <v>131</v>
      </c>
      <c r="AU508" s="238" t="s">
        <v>83</v>
      </c>
      <c r="AV508" s="13" t="s">
        <v>81</v>
      </c>
      <c r="AW508" s="13" t="s">
        <v>32</v>
      </c>
      <c r="AX508" s="13" t="s">
        <v>76</v>
      </c>
      <c r="AY508" s="238" t="s">
        <v>120</v>
      </c>
    </row>
    <row r="509" spans="1:51" s="14" customFormat="1" ht="12">
      <c r="A509" s="14"/>
      <c r="B509" s="239"/>
      <c r="C509" s="240"/>
      <c r="D509" s="224" t="s">
        <v>131</v>
      </c>
      <c r="E509" s="241" t="s">
        <v>1</v>
      </c>
      <c r="F509" s="242" t="s">
        <v>573</v>
      </c>
      <c r="G509" s="240"/>
      <c r="H509" s="243">
        <v>12.8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8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9" t="s">
        <v>131</v>
      </c>
      <c r="AU509" s="249" t="s">
        <v>83</v>
      </c>
      <c r="AV509" s="14" t="s">
        <v>83</v>
      </c>
      <c r="AW509" s="14" t="s">
        <v>32</v>
      </c>
      <c r="AX509" s="14" t="s">
        <v>76</v>
      </c>
      <c r="AY509" s="249" t="s">
        <v>120</v>
      </c>
    </row>
    <row r="510" spans="1:51" s="15" customFormat="1" ht="12">
      <c r="A510" s="15"/>
      <c r="B510" s="250"/>
      <c r="C510" s="251"/>
      <c r="D510" s="224" t="s">
        <v>131</v>
      </c>
      <c r="E510" s="252" t="s">
        <v>1</v>
      </c>
      <c r="F510" s="253" t="s">
        <v>142</v>
      </c>
      <c r="G510" s="251"/>
      <c r="H510" s="254">
        <v>21.44</v>
      </c>
      <c r="I510" s="255"/>
      <c r="J510" s="251"/>
      <c r="K510" s="251"/>
      <c r="L510" s="256"/>
      <c r="M510" s="257"/>
      <c r="N510" s="258"/>
      <c r="O510" s="258"/>
      <c r="P510" s="258"/>
      <c r="Q510" s="258"/>
      <c r="R510" s="258"/>
      <c r="S510" s="258"/>
      <c r="T510" s="259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0" t="s">
        <v>131</v>
      </c>
      <c r="AU510" s="260" t="s">
        <v>83</v>
      </c>
      <c r="AV510" s="15" t="s">
        <v>127</v>
      </c>
      <c r="AW510" s="15" t="s">
        <v>32</v>
      </c>
      <c r="AX510" s="15" t="s">
        <v>81</v>
      </c>
      <c r="AY510" s="260" t="s">
        <v>120</v>
      </c>
    </row>
    <row r="511" spans="1:63" s="12" customFormat="1" ht="22.8" customHeight="1">
      <c r="A511" s="12"/>
      <c r="B511" s="195"/>
      <c r="C511" s="196"/>
      <c r="D511" s="197" t="s">
        <v>75</v>
      </c>
      <c r="E511" s="209" t="s">
        <v>143</v>
      </c>
      <c r="F511" s="209" t="s">
        <v>574</v>
      </c>
      <c r="G511" s="196"/>
      <c r="H511" s="196"/>
      <c r="I511" s="199"/>
      <c r="J511" s="210">
        <f>BK511</f>
        <v>0</v>
      </c>
      <c r="K511" s="196"/>
      <c r="L511" s="201"/>
      <c r="M511" s="202"/>
      <c r="N511" s="203"/>
      <c r="O511" s="203"/>
      <c r="P511" s="204">
        <f>SUM(P512:P540)</f>
        <v>0</v>
      </c>
      <c r="Q511" s="203"/>
      <c r="R511" s="204">
        <f>SUM(R512:R540)</f>
        <v>16.585722999999998</v>
      </c>
      <c r="S511" s="203"/>
      <c r="T511" s="205">
        <f>SUM(T512:T540)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06" t="s">
        <v>81</v>
      </c>
      <c r="AT511" s="207" t="s">
        <v>75</v>
      </c>
      <c r="AU511" s="207" t="s">
        <v>81</v>
      </c>
      <c r="AY511" s="206" t="s">
        <v>120</v>
      </c>
      <c r="BK511" s="208">
        <f>SUM(BK512:BK540)</f>
        <v>0</v>
      </c>
    </row>
    <row r="512" spans="1:65" s="2" customFormat="1" ht="24.15" customHeight="1">
      <c r="A512" s="38"/>
      <c r="B512" s="39"/>
      <c r="C512" s="211" t="s">
        <v>575</v>
      </c>
      <c r="D512" s="211" t="s">
        <v>122</v>
      </c>
      <c r="E512" s="212" t="s">
        <v>576</v>
      </c>
      <c r="F512" s="213" t="s">
        <v>577</v>
      </c>
      <c r="G512" s="214" t="s">
        <v>230</v>
      </c>
      <c r="H512" s="215">
        <v>18</v>
      </c>
      <c r="I512" s="216"/>
      <c r="J512" s="217">
        <f>ROUND(I512*H512,2)</f>
        <v>0</v>
      </c>
      <c r="K512" s="213" t="s">
        <v>126</v>
      </c>
      <c r="L512" s="44"/>
      <c r="M512" s="218" t="s">
        <v>1</v>
      </c>
      <c r="N512" s="219" t="s">
        <v>41</v>
      </c>
      <c r="O512" s="91"/>
      <c r="P512" s="220">
        <f>O512*H512</f>
        <v>0</v>
      </c>
      <c r="Q512" s="220">
        <v>0.12064</v>
      </c>
      <c r="R512" s="220">
        <f>Q512*H512</f>
        <v>2.17152</v>
      </c>
      <c r="S512" s="220">
        <v>0</v>
      </c>
      <c r="T512" s="221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22" t="s">
        <v>127</v>
      </c>
      <c r="AT512" s="222" t="s">
        <v>122</v>
      </c>
      <c r="AU512" s="222" t="s">
        <v>83</v>
      </c>
      <c r="AY512" s="17" t="s">
        <v>120</v>
      </c>
      <c r="BE512" s="223">
        <f>IF(N512="základní",J512,0)</f>
        <v>0</v>
      </c>
      <c r="BF512" s="223">
        <f>IF(N512="snížená",J512,0)</f>
        <v>0</v>
      </c>
      <c r="BG512" s="223">
        <f>IF(N512="zákl. přenesená",J512,0)</f>
        <v>0</v>
      </c>
      <c r="BH512" s="223">
        <f>IF(N512="sníž. přenesená",J512,0)</f>
        <v>0</v>
      </c>
      <c r="BI512" s="223">
        <f>IF(N512="nulová",J512,0)</f>
        <v>0</v>
      </c>
      <c r="BJ512" s="17" t="s">
        <v>81</v>
      </c>
      <c r="BK512" s="223">
        <f>ROUND(I512*H512,2)</f>
        <v>0</v>
      </c>
      <c r="BL512" s="17" t="s">
        <v>127</v>
      </c>
      <c r="BM512" s="222" t="s">
        <v>578</v>
      </c>
    </row>
    <row r="513" spans="1:47" s="2" customFormat="1" ht="12">
      <c r="A513" s="38"/>
      <c r="B513" s="39"/>
      <c r="C513" s="40"/>
      <c r="D513" s="224" t="s">
        <v>129</v>
      </c>
      <c r="E513" s="40"/>
      <c r="F513" s="225" t="s">
        <v>579</v>
      </c>
      <c r="G513" s="40"/>
      <c r="H513" s="40"/>
      <c r="I513" s="226"/>
      <c r="J513" s="40"/>
      <c r="K513" s="40"/>
      <c r="L513" s="44"/>
      <c r="M513" s="227"/>
      <c r="N513" s="228"/>
      <c r="O513" s="91"/>
      <c r="P513" s="91"/>
      <c r="Q513" s="91"/>
      <c r="R513" s="91"/>
      <c r="S513" s="91"/>
      <c r="T513" s="92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129</v>
      </c>
      <c r="AU513" s="17" t="s">
        <v>83</v>
      </c>
    </row>
    <row r="514" spans="1:51" s="13" customFormat="1" ht="12">
      <c r="A514" s="13"/>
      <c r="B514" s="229"/>
      <c r="C514" s="230"/>
      <c r="D514" s="224" t="s">
        <v>131</v>
      </c>
      <c r="E514" s="231" t="s">
        <v>1</v>
      </c>
      <c r="F514" s="232" t="s">
        <v>580</v>
      </c>
      <c r="G514" s="230"/>
      <c r="H514" s="231" t="s">
        <v>1</v>
      </c>
      <c r="I514" s="233"/>
      <c r="J514" s="230"/>
      <c r="K514" s="230"/>
      <c r="L514" s="234"/>
      <c r="M514" s="235"/>
      <c r="N514" s="236"/>
      <c r="O514" s="236"/>
      <c r="P514" s="236"/>
      <c r="Q514" s="236"/>
      <c r="R514" s="236"/>
      <c r="S514" s="236"/>
      <c r="T514" s="23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8" t="s">
        <v>131</v>
      </c>
      <c r="AU514" s="238" t="s">
        <v>83</v>
      </c>
      <c r="AV514" s="13" t="s">
        <v>81</v>
      </c>
      <c r="AW514" s="13" t="s">
        <v>32</v>
      </c>
      <c r="AX514" s="13" t="s">
        <v>76</v>
      </c>
      <c r="AY514" s="238" t="s">
        <v>120</v>
      </c>
    </row>
    <row r="515" spans="1:51" s="14" customFormat="1" ht="12">
      <c r="A515" s="14"/>
      <c r="B515" s="239"/>
      <c r="C515" s="240"/>
      <c r="D515" s="224" t="s">
        <v>131</v>
      </c>
      <c r="E515" s="241" t="s">
        <v>1</v>
      </c>
      <c r="F515" s="242" t="s">
        <v>581</v>
      </c>
      <c r="G515" s="240"/>
      <c r="H515" s="243">
        <v>18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9" t="s">
        <v>131</v>
      </c>
      <c r="AU515" s="249" t="s">
        <v>83</v>
      </c>
      <c r="AV515" s="14" t="s">
        <v>83</v>
      </c>
      <c r="AW515" s="14" t="s">
        <v>32</v>
      </c>
      <c r="AX515" s="14" t="s">
        <v>81</v>
      </c>
      <c r="AY515" s="249" t="s">
        <v>120</v>
      </c>
    </row>
    <row r="516" spans="1:65" s="2" customFormat="1" ht="24.15" customHeight="1">
      <c r="A516" s="38"/>
      <c r="B516" s="39"/>
      <c r="C516" s="261" t="s">
        <v>582</v>
      </c>
      <c r="D516" s="261" t="s">
        <v>427</v>
      </c>
      <c r="E516" s="262" t="s">
        <v>583</v>
      </c>
      <c r="F516" s="263" t="s">
        <v>584</v>
      </c>
      <c r="G516" s="264" t="s">
        <v>284</v>
      </c>
      <c r="H516" s="265">
        <v>163.62</v>
      </c>
      <c r="I516" s="266"/>
      <c r="J516" s="267">
        <f>ROUND(I516*H516,2)</f>
        <v>0</v>
      </c>
      <c r="K516" s="263" t="s">
        <v>126</v>
      </c>
      <c r="L516" s="268"/>
      <c r="M516" s="269" t="s">
        <v>1</v>
      </c>
      <c r="N516" s="270" t="s">
        <v>41</v>
      </c>
      <c r="O516" s="91"/>
      <c r="P516" s="220">
        <f>O516*H516</f>
        <v>0</v>
      </c>
      <c r="Q516" s="220">
        <v>0.011</v>
      </c>
      <c r="R516" s="220">
        <f>Q516*H516</f>
        <v>1.79982</v>
      </c>
      <c r="S516" s="220">
        <v>0</v>
      </c>
      <c r="T516" s="221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2" t="s">
        <v>179</v>
      </c>
      <c r="AT516" s="222" t="s">
        <v>427</v>
      </c>
      <c r="AU516" s="222" t="s">
        <v>83</v>
      </c>
      <c r="AY516" s="17" t="s">
        <v>120</v>
      </c>
      <c r="BE516" s="223">
        <f>IF(N516="základní",J516,0)</f>
        <v>0</v>
      </c>
      <c r="BF516" s="223">
        <f>IF(N516="snížená",J516,0)</f>
        <v>0</v>
      </c>
      <c r="BG516" s="223">
        <f>IF(N516="zákl. přenesená",J516,0)</f>
        <v>0</v>
      </c>
      <c r="BH516" s="223">
        <f>IF(N516="sníž. přenesená",J516,0)</f>
        <v>0</v>
      </c>
      <c r="BI516" s="223">
        <f>IF(N516="nulová",J516,0)</f>
        <v>0</v>
      </c>
      <c r="BJ516" s="17" t="s">
        <v>81</v>
      </c>
      <c r="BK516" s="223">
        <f>ROUND(I516*H516,2)</f>
        <v>0</v>
      </c>
      <c r="BL516" s="17" t="s">
        <v>127</v>
      </c>
      <c r="BM516" s="222" t="s">
        <v>585</v>
      </c>
    </row>
    <row r="517" spans="1:47" s="2" customFormat="1" ht="12">
      <c r="A517" s="38"/>
      <c r="B517" s="39"/>
      <c r="C517" s="40"/>
      <c r="D517" s="224" t="s">
        <v>129</v>
      </c>
      <c r="E517" s="40"/>
      <c r="F517" s="225" t="s">
        <v>584</v>
      </c>
      <c r="G517" s="40"/>
      <c r="H517" s="40"/>
      <c r="I517" s="226"/>
      <c r="J517" s="40"/>
      <c r="K517" s="40"/>
      <c r="L517" s="44"/>
      <c r="M517" s="227"/>
      <c r="N517" s="228"/>
      <c r="O517" s="91"/>
      <c r="P517" s="91"/>
      <c r="Q517" s="91"/>
      <c r="R517" s="91"/>
      <c r="S517" s="91"/>
      <c r="T517" s="92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129</v>
      </c>
      <c r="AU517" s="17" t="s">
        <v>83</v>
      </c>
    </row>
    <row r="518" spans="1:51" s="14" customFormat="1" ht="12">
      <c r="A518" s="14"/>
      <c r="B518" s="239"/>
      <c r="C518" s="240"/>
      <c r="D518" s="224" t="s">
        <v>131</v>
      </c>
      <c r="E518" s="240"/>
      <c r="F518" s="242" t="s">
        <v>586</v>
      </c>
      <c r="G518" s="240"/>
      <c r="H518" s="243">
        <v>163.62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9" t="s">
        <v>131</v>
      </c>
      <c r="AU518" s="249" t="s">
        <v>83</v>
      </c>
      <c r="AV518" s="14" t="s">
        <v>83</v>
      </c>
      <c r="AW518" s="14" t="s">
        <v>4</v>
      </c>
      <c r="AX518" s="14" t="s">
        <v>81</v>
      </c>
      <c r="AY518" s="249" t="s">
        <v>120</v>
      </c>
    </row>
    <row r="519" spans="1:65" s="2" customFormat="1" ht="24.15" customHeight="1">
      <c r="A519" s="38"/>
      <c r="B519" s="39"/>
      <c r="C519" s="211" t="s">
        <v>587</v>
      </c>
      <c r="D519" s="211" t="s">
        <v>122</v>
      </c>
      <c r="E519" s="212" t="s">
        <v>588</v>
      </c>
      <c r="F519" s="213" t="s">
        <v>589</v>
      </c>
      <c r="G519" s="214" t="s">
        <v>230</v>
      </c>
      <c r="H519" s="215">
        <v>12.5</v>
      </c>
      <c r="I519" s="216"/>
      <c r="J519" s="217">
        <f>ROUND(I519*H519,2)</f>
        <v>0</v>
      </c>
      <c r="K519" s="213" t="s">
        <v>126</v>
      </c>
      <c r="L519" s="44"/>
      <c r="M519" s="218" t="s">
        <v>1</v>
      </c>
      <c r="N519" s="219" t="s">
        <v>41</v>
      </c>
      <c r="O519" s="91"/>
      <c r="P519" s="220">
        <f>O519*H519</f>
        <v>0</v>
      </c>
      <c r="Q519" s="220">
        <v>0.24127</v>
      </c>
      <c r="R519" s="220">
        <f>Q519*H519</f>
        <v>3.0158750000000003</v>
      </c>
      <c r="S519" s="220">
        <v>0</v>
      </c>
      <c r="T519" s="221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2" t="s">
        <v>127</v>
      </c>
      <c r="AT519" s="222" t="s">
        <v>122</v>
      </c>
      <c r="AU519" s="222" t="s">
        <v>83</v>
      </c>
      <c r="AY519" s="17" t="s">
        <v>120</v>
      </c>
      <c r="BE519" s="223">
        <f>IF(N519="základní",J519,0)</f>
        <v>0</v>
      </c>
      <c r="BF519" s="223">
        <f>IF(N519="snížená",J519,0)</f>
        <v>0</v>
      </c>
      <c r="BG519" s="223">
        <f>IF(N519="zákl. přenesená",J519,0)</f>
        <v>0</v>
      </c>
      <c r="BH519" s="223">
        <f>IF(N519="sníž. přenesená",J519,0)</f>
        <v>0</v>
      </c>
      <c r="BI519" s="223">
        <f>IF(N519="nulová",J519,0)</f>
        <v>0</v>
      </c>
      <c r="BJ519" s="17" t="s">
        <v>81</v>
      </c>
      <c r="BK519" s="223">
        <f>ROUND(I519*H519,2)</f>
        <v>0</v>
      </c>
      <c r="BL519" s="17" t="s">
        <v>127</v>
      </c>
      <c r="BM519" s="222" t="s">
        <v>590</v>
      </c>
    </row>
    <row r="520" spans="1:47" s="2" customFormat="1" ht="12">
      <c r="A520" s="38"/>
      <c r="B520" s="39"/>
      <c r="C520" s="40"/>
      <c r="D520" s="224" t="s">
        <v>129</v>
      </c>
      <c r="E520" s="40"/>
      <c r="F520" s="225" t="s">
        <v>591</v>
      </c>
      <c r="G520" s="40"/>
      <c r="H520" s="40"/>
      <c r="I520" s="226"/>
      <c r="J520" s="40"/>
      <c r="K520" s="40"/>
      <c r="L520" s="44"/>
      <c r="M520" s="227"/>
      <c r="N520" s="228"/>
      <c r="O520" s="91"/>
      <c r="P520" s="91"/>
      <c r="Q520" s="91"/>
      <c r="R520" s="91"/>
      <c r="S520" s="91"/>
      <c r="T520" s="92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T520" s="17" t="s">
        <v>129</v>
      </c>
      <c r="AU520" s="17" t="s">
        <v>83</v>
      </c>
    </row>
    <row r="521" spans="1:51" s="13" customFormat="1" ht="12">
      <c r="A521" s="13"/>
      <c r="B521" s="229"/>
      <c r="C521" s="230"/>
      <c r="D521" s="224" t="s">
        <v>131</v>
      </c>
      <c r="E521" s="231" t="s">
        <v>1</v>
      </c>
      <c r="F521" s="232" t="s">
        <v>592</v>
      </c>
      <c r="G521" s="230"/>
      <c r="H521" s="231" t="s">
        <v>1</v>
      </c>
      <c r="I521" s="233"/>
      <c r="J521" s="230"/>
      <c r="K521" s="230"/>
      <c r="L521" s="234"/>
      <c r="M521" s="235"/>
      <c r="N521" s="236"/>
      <c r="O521" s="236"/>
      <c r="P521" s="236"/>
      <c r="Q521" s="236"/>
      <c r="R521" s="236"/>
      <c r="S521" s="236"/>
      <c r="T521" s="23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8" t="s">
        <v>131</v>
      </c>
      <c r="AU521" s="238" t="s">
        <v>83</v>
      </c>
      <c r="AV521" s="13" t="s">
        <v>81</v>
      </c>
      <c r="AW521" s="13" t="s">
        <v>32</v>
      </c>
      <c r="AX521" s="13" t="s">
        <v>76</v>
      </c>
      <c r="AY521" s="238" t="s">
        <v>120</v>
      </c>
    </row>
    <row r="522" spans="1:51" s="14" customFormat="1" ht="12">
      <c r="A522" s="14"/>
      <c r="B522" s="239"/>
      <c r="C522" s="240"/>
      <c r="D522" s="224" t="s">
        <v>131</v>
      </c>
      <c r="E522" s="241" t="s">
        <v>1</v>
      </c>
      <c r="F522" s="242" t="s">
        <v>593</v>
      </c>
      <c r="G522" s="240"/>
      <c r="H522" s="243">
        <v>12.5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9" t="s">
        <v>131</v>
      </c>
      <c r="AU522" s="249" t="s">
        <v>83</v>
      </c>
      <c r="AV522" s="14" t="s">
        <v>83</v>
      </c>
      <c r="AW522" s="14" t="s">
        <v>32</v>
      </c>
      <c r="AX522" s="14" t="s">
        <v>81</v>
      </c>
      <c r="AY522" s="249" t="s">
        <v>120</v>
      </c>
    </row>
    <row r="523" spans="1:65" s="2" customFormat="1" ht="24.15" customHeight="1">
      <c r="A523" s="38"/>
      <c r="B523" s="39"/>
      <c r="C523" s="261" t="s">
        <v>594</v>
      </c>
      <c r="D523" s="261" t="s">
        <v>427</v>
      </c>
      <c r="E523" s="262" t="s">
        <v>595</v>
      </c>
      <c r="F523" s="263" t="s">
        <v>596</v>
      </c>
      <c r="G523" s="264" t="s">
        <v>284</v>
      </c>
      <c r="H523" s="265">
        <v>71.438</v>
      </c>
      <c r="I523" s="266"/>
      <c r="J523" s="267">
        <f>ROUND(I523*H523,2)</f>
        <v>0</v>
      </c>
      <c r="K523" s="263" t="s">
        <v>126</v>
      </c>
      <c r="L523" s="268"/>
      <c r="M523" s="269" t="s">
        <v>1</v>
      </c>
      <c r="N523" s="270" t="s">
        <v>41</v>
      </c>
      <c r="O523" s="91"/>
      <c r="P523" s="220">
        <f>O523*H523</f>
        <v>0</v>
      </c>
      <c r="Q523" s="220">
        <v>0.012</v>
      </c>
      <c r="R523" s="220">
        <f>Q523*H523</f>
        <v>0.857256</v>
      </c>
      <c r="S523" s="220">
        <v>0</v>
      </c>
      <c r="T523" s="221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2" t="s">
        <v>179</v>
      </c>
      <c r="AT523" s="222" t="s">
        <v>427</v>
      </c>
      <c r="AU523" s="222" t="s">
        <v>83</v>
      </c>
      <c r="AY523" s="17" t="s">
        <v>120</v>
      </c>
      <c r="BE523" s="223">
        <f>IF(N523="základní",J523,0)</f>
        <v>0</v>
      </c>
      <c r="BF523" s="223">
        <f>IF(N523="snížená",J523,0)</f>
        <v>0</v>
      </c>
      <c r="BG523" s="223">
        <f>IF(N523="zákl. přenesená",J523,0)</f>
        <v>0</v>
      </c>
      <c r="BH523" s="223">
        <f>IF(N523="sníž. přenesená",J523,0)</f>
        <v>0</v>
      </c>
      <c r="BI523" s="223">
        <f>IF(N523="nulová",J523,0)</f>
        <v>0</v>
      </c>
      <c r="BJ523" s="17" t="s">
        <v>81</v>
      </c>
      <c r="BK523" s="223">
        <f>ROUND(I523*H523,2)</f>
        <v>0</v>
      </c>
      <c r="BL523" s="17" t="s">
        <v>127</v>
      </c>
      <c r="BM523" s="222" t="s">
        <v>597</v>
      </c>
    </row>
    <row r="524" spans="1:47" s="2" customFormat="1" ht="12">
      <c r="A524" s="38"/>
      <c r="B524" s="39"/>
      <c r="C524" s="40"/>
      <c r="D524" s="224" t="s">
        <v>129</v>
      </c>
      <c r="E524" s="40"/>
      <c r="F524" s="225" t="s">
        <v>596</v>
      </c>
      <c r="G524" s="40"/>
      <c r="H524" s="40"/>
      <c r="I524" s="226"/>
      <c r="J524" s="40"/>
      <c r="K524" s="40"/>
      <c r="L524" s="44"/>
      <c r="M524" s="227"/>
      <c r="N524" s="228"/>
      <c r="O524" s="91"/>
      <c r="P524" s="91"/>
      <c r="Q524" s="91"/>
      <c r="R524" s="91"/>
      <c r="S524" s="91"/>
      <c r="T524" s="92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129</v>
      </c>
      <c r="AU524" s="17" t="s">
        <v>83</v>
      </c>
    </row>
    <row r="525" spans="1:51" s="14" customFormat="1" ht="12">
      <c r="A525" s="14"/>
      <c r="B525" s="239"/>
      <c r="C525" s="240"/>
      <c r="D525" s="224" t="s">
        <v>131</v>
      </c>
      <c r="E525" s="240"/>
      <c r="F525" s="242" t="s">
        <v>598</v>
      </c>
      <c r="G525" s="240"/>
      <c r="H525" s="243">
        <v>71.438</v>
      </c>
      <c r="I525" s="244"/>
      <c r="J525" s="240"/>
      <c r="K525" s="240"/>
      <c r="L525" s="245"/>
      <c r="M525" s="246"/>
      <c r="N525" s="247"/>
      <c r="O525" s="247"/>
      <c r="P525" s="247"/>
      <c r="Q525" s="247"/>
      <c r="R525" s="247"/>
      <c r="S525" s="247"/>
      <c r="T525" s="24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9" t="s">
        <v>131</v>
      </c>
      <c r="AU525" s="249" t="s">
        <v>83</v>
      </c>
      <c r="AV525" s="14" t="s">
        <v>83</v>
      </c>
      <c r="AW525" s="14" t="s">
        <v>4</v>
      </c>
      <c r="AX525" s="14" t="s">
        <v>81</v>
      </c>
      <c r="AY525" s="249" t="s">
        <v>120</v>
      </c>
    </row>
    <row r="526" spans="1:65" s="2" customFormat="1" ht="33" customHeight="1">
      <c r="A526" s="38"/>
      <c r="B526" s="39"/>
      <c r="C526" s="211" t="s">
        <v>599</v>
      </c>
      <c r="D526" s="211" t="s">
        <v>122</v>
      </c>
      <c r="E526" s="212" t="s">
        <v>600</v>
      </c>
      <c r="F526" s="213" t="s">
        <v>601</v>
      </c>
      <c r="G526" s="214" t="s">
        <v>125</v>
      </c>
      <c r="H526" s="215">
        <v>27</v>
      </c>
      <c r="I526" s="216"/>
      <c r="J526" s="217">
        <f>ROUND(I526*H526,2)</f>
        <v>0</v>
      </c>
      <c r="K526" s="213" t="s">
        <v>126</v>
      </c>
      <c r="L526" s="44"/>
      <c r="M526" s="218" t="s">
        <v>1</v>
      </c>
      <c r="N526" s="219" t="s">
        <v>41</v>
      </c>
      <c r="O526" s="91"/>
      <c r="P526" s="220">
        <f>O526*H526</f>
        <v>0</v>
      </c>
      <c r="Q526" s="220">
        <v>0.2631</v>
      </c>
      <c r="R526" s="220">
        <f>Q526*H526</f>
        <v>7.1037</v>
      </c>
      <c r="S526" s="220">
        <v>0</v>
      </c>
      <c r="T526" s="221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22" t="s">
        <v>127</v>
      </c>
      <c r="AT526" s="222" t="s">
        <v>122</v>
      </c>
      <c r="AU526" s="222" t="s">
        <v>83</v>
      </c>
      <c r="AY526" s="17" t="s">
        <v>120</v>
      </c>
      <c r="BE526" s="223">
        <f>IF(N526="základní",J526,0)</f>
        <v>0</v>
      </c>
      <c r="BF526" s="223">
        <f>IF(N526="snížená",J526,0)</f>
        <v>0</v>
      </c>
      <c r="BG526" s="223">
        <f>IF(N526="zákl. přenesená",J526,0)</f>
        <v>0</v>
      </c>
      <c r="BH526" s="223">
        <f>IF(N526="sníž. přenesená",J526,0)</f>
        <v>0</v>
      </c>
      <c r="BI526" s="223">
        <f>IF(N526="nulová",J526,0)</f>
        <v>0</v>
      </c>
      <c r="BJ526" s="17" t="s">
        <v>81</v>
      </c>
      <c r="BK526" s="223">
        <f>ROUND(I526*H526,2)</f>
        <v>0</v>
      </c>
      <c r="BL526" s="17" t="s">
        <v>127</v>
      </c>
      <c r="BM526" s="222" t="s">
        <v>602</v>
      </c>
    </row>
    <row r="527" spans="1:47" s="2" customFormat="1" ht="12">
      <c r="A527" s="38"/>
      <c r="B527" s="39"/>
      <c r="C527" s="40"/>
      <c r="D527" s="224" t="s">
        <v>129</v>
      </c>
      <c r="E527" s="40"/>
      <c r="F527" s="225" t="s">
        <v>603</v>
      </c>
      <c r="G527" s="40"/>
      <c r="H527" s="40"/>
      <c r="I527" s="226"/>
      <c r="J527" s="40"/>
      <c r="K527" s="40"/>
      <c r="L527" s="44"/>
      <c r="M527" s="227"/>
      <c r="N527" s="228"/>
      <c r="O527" s="91"/>
      <c r="P527" s="91"/>
      <c r="Q527" s="91"/>
      <c r="R527" s="91"/>
      <c r="S527" s="91"/>
      <c r="T527" s="92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129</v>
      </c>
      <c r="AU527" s="17" t="s">
        <v>83</v>
      </c>
    </row>
    <row r="528" spans="1:51" s="14" customFormat="1" ht="12">
      <c r="A528" s="14"/>
      <c r="B528" s="239"/>
      <c r="C528" s="240"/>
      <c r="D528" s="224" t="s">
        <v>131</v>
      </c>
      <c r="E528" s="241" t="s">
        <v>1</v>
      </c>
      <c r="F528" s="242" t="s">
        <v>604</v>
      </c>
      <c r="G528" s="240"/>
      <c r="H528" s="243">
        <v>27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9" t="s">
        <v>131</v>
      </c>
      <c r="AU528" s="249" t="s">
        <v>83</v>
      </c>
      <c r="AV528" s="14" t="s">
        <v>83</v>
      </c>
      <c r="AW528" s="14" t="s">
        <v>32</v>
      </c>
      <c r="AX528" s="14" t="s">
        <v>81</v>
      </c>
      <c r="AY528" s="249" t="s">
        <v>120</v>
      </c>
    </row>
    <row r="529" spans="1:65" s="2" customFormat="1" ht="24.15" customHeight="1">
      <c r="A529" s="38"/>
      <c r="B529" s="39"/>
      <c r="C529" s="261" t="s">
        <v>605</v>
      </c>
      <c r="D529" s="261" t="s">
        <v>427</v>
      </c>
      <c r="E529" s="262" t="s">
        <v>606</v>
      </c>
      <c r="F529" s="263" t="s">
        <v>607</v>
      </c>
      <c r="G529" s="264" t="s">
        <v>407</v>
      </c>
      <c r="H529" s="265">
        <v>0.192</v>
      </c>
      <c r="I529" s="266"/>
      <c r="J529" s="267">
        <f>ROUND(I529*H529,2)</f>
        <v>0</v>
      </c>
      <c r="K529" s="263" t="s">
        <v>126</v>
      </c>
      <c r="L529" s="268"/>
      <c r="M529" s="269" t="s">
        <v>1</v>
      </c>
      <c r="N529" s="270" t="s">
        <v>41</v>
      </c>
      <c r="O529" s="91"/>
      <c r="P529" s="220">
        <f>O529*H529</f>
        <v>0</v>
      </c>
      <c r="Q529" s="220">
        <v>1</v>
      </c>
      <c r="R529" s="220">
        <f>Q529*H529</f>
        <v>0.192</v>
      </c>
      <c r="S529" s="220">
        <v>0</v>
      </c>
      <c r="T529" s="221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22" t="s">
        <v>179</v>
      </c>
      <c r="AT529" s="222" t="s">
        <v>427</v>
      </c>
      <c r="AU529" s="222" t="s">
        <v>83</v>
      </c>
      <c r="AY529" s="17" t="s">
        <v>120</v>
      </c>
      <c r="BE529" s="223">
        <f>IF(N529="základní",J529,0)</f>
        <v>0</v>
      </c>
      <c r="BF529" s="223">
        <f>IF(N529="snížená",J529,0)</f>
        <v>0</v>
      </c>
      <c r="BG529" s="223">
        <f>IF(N529="zákl. přenesená",J529,0)</f>
        <v>0</v>
      </c>
      <c r="BH529" s="223">
        <f>IF(N529="sníž. přenesená",J529,0)</f>
        <v>0</v>
      </c>
      <c r="BI529" s="223">
        <f>IF(N529="nulová",J529,0)</f>
        <v>0</v>
      </c>
      <c r="BJ529" s="17" t="s">
        <v>81</v>
      </c>
      <c r="BK529" s="223">
        <f>ROUND(I529*H529,2)</f>
        <v>0</v>
      </c>
      <c r="BL529" s="17" t="s">
        <v>127</v>
      </c>
      <c r="BM529" s="222" t="s">
        <v>608</v>
      </c>
    </row>
    <row r="530" spans="1:47" s="2" customFormat="1" ht="12">
      <c r="A530" s="38"/>
      <c r="B530" s="39"/>
      <c r="C530" s="40"/>
      <c r="D530" s="224" t="s">
        <v>129</v>
      </c>
      <c r="E530" s="40"/>
      <c r="F530" s="225" t="s">
        <v>607</v>
      </c>
      <c r="G530" s="40"/>
      <c r="H530" s="40"/>
      <c r="I530" s="226"/>
      <c r="J530" s="40"/>
      <c r="K530" s="40"/>
      <c r="L530" s="44"/>
      <c r="M530" s="227"/>
      <c r="N530" s="228"/>
      <c r="O530" s="91"/>
      <c r="P530" s="91"/>
      <c r="Q530" s="91"/>
      <c r="R530" s="91"/>
      <c r="S530" s="91"/>
      <c r="T530" s="92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129</v>
      </c>
      <c r="AU530" s="17" t="s">
        <v>83</v>
      </c>
    </row>
    <row r="531" spans="1:51" s="13" customFormat="1" ht="12">
      <c r="A531" s="13"/>
      <c r="B531" s="229"/>
      <c r="C531" s="230"/>
      <c r="D531" s="224" t="s">
        <v>131</v>
      </c>
      <c r="E531" s="231" t="s">
        <v>1</v>
      </c>
      <c r="F531" s="232" t="s">
        <v>609</v>
      </c>
      <c r="G531" s="230"/>
      <c r="H531" s="231" t="s">
        <v>1</v>
      </c>
      <c r="I531" s="233"/>
      <c r="J531" s="230"/>
      <c r="K531" s="230"/>
      <c r="L531" s="234"/>
      <c r="M531" s="235"/>
      <c r="N531" s="236"/>
      <c r="O531" s="236"/>
      <c r="P531" s="236"/>
      <c r="Q531" s="236"/>
      <c r="R531" s="236"/>
      <c r="S531" s="236"/>
      <c r="T531" s="23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8" t="s">
        <v>131</v>
      </c>
      <c r="AU531" s="238" t="s">
        <v>83</v>
      </c>
      <c r="AV531" s="13" t="s">
        <v>81</v>
      </c>
      <c r="AW531" s="13" t="s">
        <v>32</v>
      </c>
      <c r="AX531" s="13" t="s">
        <v>76</v>
      </c>
      <c r="AY531" s="238" t="s">
        <v>120</v>
      </c>
    </row>
    <row r="532" spans="1:51" s="14" customFormat="1" ht="12">
      <c r="A532" s="14"/>
      <c r="B532" s="239"/>
      <c r="C532" s="240"/>
      <c r="D532" s="224" t="s">
        <v>131</v>
      </c>
      <c r="E532" s="241" t="s">
        <v>1</v>
      </c>
      <c r="F532" s="242" t="s">
        <v>610</v>
      </c>
      <c r="G532" s="240"/>
      <c r="H532" s="243">
        <v>0.192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9" t="s">
        <v>131</v>
      </c>
      <c r="AU532" s="249" t="s">
        <v>83</v>
      </c>
      <c r="AV532" s="14" t="s">
        <v>83</v>
      </c>
      <c r="AW532" s="14" t="s">
        <v>32</v>
      </c>
      <c r="AX532" s="14" t="s">
        <v>81</v>
      </c>
      <c r="AY532" s="249" t="s">
        <v>120</v>
      </c>
    </row>
    <row r="533" spans="1:65" s="2" customFormat="1" ht="24.15" customHeight="1">
      <c r="A533" s="38"/>
      <c r="B533" s="39"/>
      <c r="C533" s="211" t="s">
        <v>611</v>
      </c>
      <c r="D533" s="211" t="s">
        <v>122</v>
      </c>
      <c r="E533" s="212" t="s">
        <v>612</v>
      </c>
      <c r="F533" s="213" t="s">
        <v>613</v>
      </c>
      <c r="G533" s="214" t="s">
        <v>230</v>
      </c>
      <c r="H533" s="215">
        <v>33</v>
      </c>
      <c r="I533" s="216"/>
      <c r="J533" s="217">
        <f>ROUND(I533*H533,2)</f>
        <v>0</v>
      </c>
      <c r="K533" s="213" t="s">
        <v>126</v>
      </c>
      <c r="L533" s="44"/>
      <c r="M533" s="218" t="s">
        <v>1</v>
      </c>
      <c r="N533" s="219" t="s">
        <v>41</v>
      </c>
      <c r="O533" s="91"/>
      <c r="P533" s="220">
        <f>O533*H533</f>
        <v>0</v>
      </c>
      <c r="Q533" s="220">
        <v>0.0364</v>
      </c>
      <c r="R533" s="220">
        <f>Q533*H533</f>
        <v>1.2012</v>
      </c>
      <c r="S533" s="220">
        <v>0</v>
      </c>
      <c r="T533" s="221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22" t="s">
        <v>127</v>
      </c>
      <c r="AT533" s="222" t="s">
        <v>122</v>
      </c>
      <c r="AU533" s="222" t="s">
        <v>83</v>
      </c>
      <c r="AY533" s="17" t="s">
        <v>120</v>
      </c>
      <c r="BE533" s="223">
        <f>IF(N533="základní",J533,0)</f>
        <v>0</v>
      </c>
      <c r="BF533" s="223">
        <f>IF(N533="snížená",J533,0)</f>
        <v>0</v>
      </c>
      <c r="BG533" s="223">
        <f>IF(N533="zákl. přenesená",J533,0)</f>
        <v>0</v>
      </c>
      <c r="BH533" s="223">
        <f>IF(N533="sníž. přenesená",J533,0)</f>
        <v>0</v>
      </c>
      <c r="BI533" s="223">
        <f>IF(N533="nulová",J533,0)</f>
        <v>0</v>
      </c>
      <c r="BJ533" s="17" t="s">
        <v>81</v>
      </c>
      <c r="BK533" s="223">
        <f>ROUND(I533*H533,2)</f>
        <v>0</v>
      </c>
      <c r="BL533" s="17" t="s">
        <v>127</v>
      </c>
      <c r="BM533" s="222" t="s">
        <v>614</v>
      </c>
    </row>
    <row r="534" spans="1:47" s="2" customFormat="1" ht="12">
      <c r="A534" s="38"/>
      <c r="B534" s="39"/>
      <c r="C534" s="40"/>
      <c r="D534" s="224" t="s">
        <v>129</v>
      </c>
      <c r="E534" s="40"/>
      <c r="F534" s="225" t="s">
        <v>615</v>
      </c>
      <c r="G534" s="40"/>
      <c r="H534" s="40"/>
      <c r="I534" s="226"/>
      <c r="J534" s="40"/>
      <c r="K534" s="40"/>
      <c r="L534" s="44"/>
      <c r="M534" s="227"/>
      <c r="N534" s="228"/>
      <c r="O534" s="91"/>
      <c r="P534" s="91"/>
      <c r="Q534" s="91"/>
      <c r="R534" s="91"/>
      <c r="S534" s="91"/>
      <c r="T534" s="92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T534" s="17" t="s">
        <v>129</v>
      </c>
      <c r="AU534" s="17" t="s">
        <v>83</v>
      </c>
    </row>
    <row r="535" spans="1:51" s="14" customFormat="1" ht="12">
      <c r="A535" s="14"/>
      <c r="B535" s="239"/>
      <c r="C535" s="240"/>
      <c r="D535" s="224" t="s">
        <v>131</v>
      </c>
      <c r="E535" s="241" t="s">
        <v>1</v>
      </c>
      <c r="F535" s="242" t="s">
        <v>616</v>
      </c>
      <c r="G535" s="240"/>
      <c r="H535" s="243">
        <v>33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9" t="s">
        <v>131</v>
      </c>
      <c r="AU535" s="249" t="s">
        <v>83</v>
      </c>
      <c r="AV535" s="14" t="s">
        <v>83</v>
      </c>
      <c r="AW535" s="14" t="s">
        <v>32</v>
      </c>
      <c r="AX535" s="14" t="s">
        <v>81</v>
      </c>
      <c r="AY535" s="249" t="s">
        <v>120</v>
      </c>
    </row>
    <row r="536" spans="1:65" s="2" customFormat="1" ht="24.15" customHeight="1">
      <c r="A536" s="38"/>
      <c r="B536" s="39"/>
      <c r="C536" s="211" t="s">
        <v>617</v>
      </c>
      <c r="D536" s="211" t="s">
        <v>122</v>
      </c>
      <c r="E536" s="212" t="s">
        <v>618</v>
      </c>
      <c r="F536" s="213" t="s">
        <v>619</v>
      </c>
      <c r="G536" s="214" t="s">
        <v>230</v>
      </c>
      <c r="H536" s="215">
        <v>6.4</v>
      </c>
      <c r="I536" s="216"/>
      <c r="J536" s="217">
        <f>ROUND(I536*H536,2)</f>
        <v>0</v>
      </c>
      <c r="K536" s="213" t="s">
        <v>126</v>
      </c>
      <c r="L536" s="44"/>
      <c r="M536" s="218" t="s">
        <v>1</v>
      </c>
      <c r="N536" s="219" t="s">
        <v>41</v>
      </c>
      <c r="O536" s="91"/>
      <c r="P536" s="220">
        <f>O536*H536</f>
        <v>0</v>
      </c>
      <c r="Q536" s="220">
        <v>0.03818</v>
      </c>
      <c r="R536" s="220">
        <f>Q536*H536</f>
        <v>0.244352</v>
      </c>
      <c r="S536" s="220">
        <v>0</v>
      </c>
      <c r="T536" s="221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22" t="s">
        <v>127</v>
      </c>
      <c r="AT536" s="222" t="s">
        <v>122</v>
      </c>
      <c r="AU536" s="222" t="s">
        <v>83</v>
      </c>
      <c r="AY536" s="17" t="s">
        <v>120</v>
      </c>
      <c r="BE536" s="223">
        <f>IF(N536="základní",J536,0)</f>
        <v>0</v>
      </c>
      <c r="BF536" s="223">
        <f>IF(N536="snížená",J536,0)</f>
        <v>0</v>
      </c>
      <c r="BG536" s="223">
        <f>IF(N536="zákl. přenesená",J536,0)</f>
        <v>0</v>
      </c>
      <c r="BH536" s="223">
        <f>IF(N536="sníž. přenesená",J536,0)</f>
        <v>0</v>
      </c>
      <c r="BI536" s="223">
        <f>IF(N536="nulová",J536,0)</f>
        <v>0</v>
      </c>
      <c r="BJ536" s="17" t="s">
        <v>81</v>
      </c>
      <c r="BK536" s="223">
        <f>ROUND(I536*H536,2)</f>
        <v>0</v>
      </c>
      <c r="BL536" s="17" t="s">
        <v>127</v>
      </c>
      <c r="BM536" s="222" t="s">
        <v>620</v>
      </c>
    </row>
    <row r="537" spans="1:47" s="2" customFormat="1" ht="12">
      <c r="A537" s="38"/>
      <c r="B537" s="39"/>
      <c r="C537" s="40"/>
      <c r="D537" s="224" t="s">
        <v>129</v>
      </c>
      <c r="E537" s="40"/>
      <c r="F537" s="225" t="s">
        <v>621</v>
      </c>
      <c r="G537" s="40"/>
      <c r="H537" s="40"/>
      <c r="I537" s="226"/>
      <c r="J537" s="40"/>
      <c r="K537" s="40"/>
      <c r="L537" s="44"/>
      <c r="M537" s="227"/>
      <c r="N537" s="228"/>
      <c r="O537" s="91"/>
      <c r="P537" s="91"/>
      <c r="Q537" s="91"/>
      <c r="R537" s="91"/>
      <c r="S537" s="91"/>
      <c r="T537" s="92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129</v>
      </c>
      <c r="AU537" s="17" t="s">
        <v>83</v>
      </c>
    </row>
    <row r="538" spans="1:51" s="13" customFormat="1" ht="12">
      <c r="A538" s="13"/>
      <c r="B538" s="229"/>
      <c r="C538" s="230"/>
      <c r="D538" s="224" t="s">
        <v>131</v>
      </c>
      <c r="E538" s="231" t="s">
        <v>1</v>
      </c>
      <c r="F538" s="232" t="s">
        <v>622</v>
      </c>
      <c r="G538" s="230"/>
      <c r="H538" s="231" t="s">
        <v>1</v>
      </c>
      <c r="I538" s="233"/>
      <c r="J538" s="230"/>
      <c r="K538" s="230"/>
      <c r="L538" s="234"/>
      <c r="M538" s="235"/>
      <c r="N538" s="236"/>
      <c r="O538" s="236"/>
      <c r="P538" s="236"/>
      <c r="Q538" s="236"/>
      <c r="R538" s="236"/>
      <c r="S538" s="236"/>
      <c r="T538" s="237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8" t="s">
        <v>131</v>
      </c>
      <c r="AU538" s="238" t="s">
        <v>83</v>
      </c>
      <c r="AV538" s="13" t="s">
        <v>81</v>
      </c>
      <c r="AW538" s="13" t="s">
        <v>32</v>
      </c>
      <c r="AX538" s="13" t="s">
        <v>76</v>
      </c>
      <c r="AY538" s="238" t="s">
        <v>120</v>
      </c>
    </row>
    <row r="539" spans="1:51" s="13" customFormat="1" ht="12">
      <c r="A539" s="13"/>
      <c r="B539" s="229"/>
      <c r="C539" s="230"/>
      <c r="D539" s="224" t="s">
        <v>131</v>
      </c>
      <c r="E539" s="231" t="s">
        <v>1</v>
      </c>
      <c r="F539" s="232" t="s">
        <v>623</v>
      </c>
      <c r="G539" s="230"/>
      <c r="H539" s="231" t="s">
        <v>1</v>
      </c>
      <c r="I539" s="233"/>
      <c r="J539" s="230"/>
      <c r="K539" s="230"/>
      <c r="L539" s="234"/>
      <c r="M539" s="235"/>
      <c r="N539" s="236"/>
      <c r="O539" s="236"/>
      <c r="P539" s="236"/>
      <c r="Q539" s="236"/>
      <c r="R539" s="236"/>
      <c r="S539" s="236"/>
      <c r="T539" s="237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8" t="s">
        <v>131</v>
      </c>
      <c r="AU539" s="238" t="s">
        <v>83</v>
      </c>
      <c r="AV539" s="13" t="s">
        <v>81</v>
      </c>
      <c r="AW539" s="13" t="s">
        <v>32</v>
      </c>
      <c r="AX539" s="13" t="s">
        <v>76</v>
      </c>
      <c r="AY539" s="238" t="s">
        <v>120</v>
      </c>
    </row>
    <row r="540" spans="1:51" s="14" customFormat="1" ht="12">
      <c r="A540" s="14"/>
      <c r="B540" s="239"/>
      <c r="C540" s="240"/>
      <c r="D540" s="224" t="s">
        <v>131</v>
      </c>
      <c r="E540" s="241" t="s">
        <v>1</v>
      </c>
      <c r="F540" s="242" t="s">
        <v>624</v>
      </c>
      <c r="G540" s="240"/>
      <c r="H540" s="243">
        <v>6.4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9" t="s">
        <v>131</v>
      </c>
      <c r="AU540" s="249" t="s">
        <v>83</v>
      </c>
      <c r="AV540" s="14" t="s">
        <v>83</v>
      </c>
      <c r="AW540" s="14" t="s">
        <v>32</v>
      </c>
      <c r="AX540" s="14" t="s">
        <v>81</v>
      </c>
      <c r="AY540" s="249" t="s">
        <v>120</v>
      </c>
    </row>
    <row r="541" spans="1:63" s="12" customFormat="1" ht="22.8" customHeight="1">
      <c r="A541" s="12"/>
      <c r="B541" s="195"/>
      <c r="C541" s="196"/>
      <c r="D541" s="197" t="s">
        <v>75</v>
      </c>
      <c r="E541" s="209" t="s">
        <v>127</v>
      </c>
      <c r="F541" s="209" t="s">
        <v>625</v>
      </c>
      <c r="G541" s="196"/>
      <c r="H541" s="196"/>
      <c r="I541" s="199"/>
      <c r="J541" s="210">
        <f>BK541</f>
        <v>0</v>
      </c>
      <c r="K541" s="196"/>
      <c r="L541" s="201"/>
      <c r="M541" s="202"/>
      <c r="N541" s="203"/>
      <c r="O541" s="203"/>
      <c r="P541" s="204">
        <f>SUM(P542:P548)</f>
        <v>0</v>
      </c>
      <c r="Q541" s="203"/>
      <c r="R541" s="204">
        <f>SUM(R542:R548)</f>
        <v>0</v>
      </c>
      <c r="S541" s="203"/>
      <c r="T541" s="205">
        <f>SUM(T542:T548)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06" t="s">
        <v>81</v>
      </c>
      <c r="AT541" s="207" t="s">
        <v>75</v>
      </c>
      <c r="AU541" s="207" t="s">
        <v>81</v>
      </c>
      <c r="AY541" s="206" t="s">
        <v>120</v>
      </c>
      <c r="BK541" s="208">
        <f>SUM(BK542:BK548)</f>
        <v>0</v>
      </c>
    </row>
    <row r="542" spans="1:65" s="2" customFormat="1" ht="16.5" customHeight="1">
      <c r="A542" s="38"/>
      <c r="B542" s="39"/>
      <c r="C542" s="211" t="s">
        <v>626</v>
      </c>
      <c r="D542" s="211" t="s">
        <v>122</v>
      </c>
      <c r="E542" s="212" t="s">
        <v>627</v>
      </c>
      <c r="F542" s="213" t="s">
        <v>628</v>
      </c>
      <c r="G542" s="214" t="s">
        <v>305</v>
      </c>
      <c r="H542" s="215">
        <v>10.38</v>
      </c>
      <c r="I542" s="216"/>
      <c r="J542" s="217">
        <f>ROUND(I542*H542,2)</f>
        <v>0</v>
      </c>
      <c r="K542" s="213" t="s">
        <v>126</v>
      </c>
      <c r="L542" s="44"/>
      <c r="M542" s="218" t="s">
        <v>1</v>
      </c>
      <c r="N542" s="219" t="s">
        <v>41</v>
      </c>
      <c r="O542" s="91"/>
      <c r="P542" s="220">
        <f>O542*H542</f>
        <v>0</v>
      </c>
      <c r="Q542" s="220">
        <v>0</v>
      </c>
      <c r="R542" s="220">
        <f>Q542*H542</f>
        <v>0</v>
      </c>
      <c r="S542" s="220">
        <v>0</v>
      </c>
      <c r="T542" s="221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22" t="s">
        <v>127</v>
      </c>
      <c r="AT542" s="222" t="s">
        <v>122</v>
      </c>
      <c r="AU542" s="222" t="s">
        <v>83</v>
      </c>
      <c r="AY542" s="17" t="s">
        <v>120</v>
      </c>
      <c r="BE542" s="223">
        <f>IF(N542="základní",J542,0)</f>
        <v>0</v>
      </c>
      <c r="BF542" s="223">
        <f>IF(N542="snížená",J542,0)</f>
        <v>0</v>
      </c>
      <c r="BG542" s="223">
        <f>IF(N542="zákl. přenesená",J542,0)</f>
        <v>0</v>
      </c>
      <c r="BH542" s="223">
        <f>IF(N542="sníž. přenesená",J542,0)</f>
        <v>0</v>
      </c>
      <c r="BI542" s="223">
        <f>IF(N542="nulová",J542,0)</f>
        <v>0</v>
      </c>
      <c r="BJ542" s="17" t="s">
        <v>81</v>
      </c>
      <c r="BK542" s="223">
        <f>ROUND(I542*H542,2)</f>
        <v>0</v>
      </c>
      <c r="BL542" s="17" t="s">
        <v>127</v>
      </c>
      <c r="BM542" s="222" t="s">
        <v>629</v>
      </c>
    </row>
    <row r="543" spans="1:47" s="2" customFormat="1" ht="12">
      <c r="A543" s="38"/>
      <c r="B543" s="39"/>
      <c r="C543" s="40"/>
      <c r="D543" s="224" t="s">
        <v>129</v>
      </c>
      <c r="E543" s="40"/>
      <c r="F543" s="225" t="s">
        <v>630</v>
      </c>
      <c r="G543" s="40"/>
      <c r="H543" s="40"/>
      <c r="I543" s="226"/>
      <c r="J543" s="40"/>
      <c r="K543" s="40"/>
      <c r="L543" s="44"/>
      <c r="M543" s="227"/>
      <c r="N543" s="228"/>
      <c r="O543" s="91"/>
      <c r="P543" s="91"/>
      <c r="Q543" s="91"/>
      <c r="R543" s="91"/>
      <c r="S543" s="91"/>
      <c r="T543" s="92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129</v>
      </c>
      <c r="AU543" s="17" t="s">
        <v>83</v>
      </c>
    </row>
    <row r="544" spans="1:51" s="13" customFormat="1" ht="12">
      <c r="A544" s="13"/>
      <c r="B544" s="229"/>
      <c r="C544" s="230"/>
      <c r="D544" s="224" t="s">
        <v>131</v>
      </c>
      <c r="E544" s="231" t="s">
        <v>1</v>
      </c>
      <c r="F544" s="232" t="s">
        <v>631</v>
      </c>
      <c r="G544" s="230"/>
      <c r="H544" s="231" t="s">
        <v>1</v>
      </c>
      <c r="I544" s="233"/>
      <c r="J544" s="230"/>
      <c r="K544" s="230"/>
      <c r="L544" s="234"/>
      <c r="M544" s="235"/>
      <c r="N544" s="236"/>
      <c r="O544" s="236"/>
      <c r="P544" s="236"/>
      <c r="Q544" s="236"/>
      <c r="R544" s="236"/>
      <c r="S544" s="236"/>
      <c r="T544" s="23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8" t="s">
        <v>131</v>
      </c>
      <c r="AU544" s="238" t="s">
        <v>83</v>
      </c>
      <c r="AV544" s="13" t="s">
        <v>81</v>
      </c>
      <c r="AW544" s="13" t="s">
        <v>32</v>
      </c>
      <c r="AX544" s="13" t="s">
        <v>76</v>
      </c>
      <c r="AY544" s="238" t="s">
        <v>120</v>
      </c>
    </row>
    <row r="545" spans="1:51" s="14" customFormat="1" ht="12">
      <c r="A545" s="14"/>
      <c r="B545" s="239"/>
      <c r="C545" s="240"/>
      <c r="D545" s="224" t="s">
        <v>131</v>
      </c>
      <c r="E545" s="241" t="s">
        <v>1</v>
      </c>
      <c r="F545" s="242" t="s">
        <v>632</v>
      </c>
      <c r="G545" s="240"/>
      <c r="H545" s="243">
        <v>7.68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9" t="s">
        <v>131</v>
      </c>
      <c r="AU545" s="249" t="s">
        <v>83</v>
      </c>
      <c r="AV545" s="14" t="s">
        <v>83</v>
      </c>
      <c r="AW545" s="14" t="s">
        <v>32</v>
      </c>
      <c r="AX545" s="14" t="s">
        <v>76</v>
      </c>
      <c r="AY545" s="249" t="s">
        <v>120</v>
      </c>
    </row>
    <row r="546" spans="1:51" s="13" customFormat="1" ht="12">
      <c r="A546" s="13"/>
      <c r="B546" s="229"/>
      <c r="C546" s="230"/>
      <c r="D546" s="224" t="s">
        <v>131</v>
      </c>
      <c r="E546" s="231" t="s">
        <v>1</v>
      </c>
      <c r="F546" s="232" t="s">
        <v>357</v>
      </c>
      <c r="G546" s="230"/>
      <c r="H546" s="231" t="s">
        <v>1</v>
      </c>
      <c r="I546" s="233"/>
      <c r="J546" s="230"/>
      <c r="K546" s="230"/>
      <c r="L546" s="234"/>
      <c r="M546" s="235"/>
      <c r="N546" s="236"/>
      <c r="O546" s="236"/>
      <c r="P546" s="236"/>
      <c r="Q546" s="236"/>
      <c r="R546" s="236"/>
      <c r="S546" s="236"/>
      <c r="T546" s="23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8" t="s">
        <v>131</v>
      </c>
      <c r="AU546" s="238" t="s">
        <v>83</v>
      </c>
      <c r="AV546" s="13" t="s">
        <v>81</v>
      </c>
      <c r="AW546" s="13" t="s">
        <v>32</v>
      </c>
      <c r="AX546" s="13" t="s">
        <v>76</v>
      </c>
      <c r="AY546" s="238" t="s">
        <v>120</v>
      </c>
    </row>
    <row r="547" spans="1:51" s="14" customFormat="1" ht="12">
      <c r="A547" s="14"/>
      <c r="B547" s="239"/>
      <c r="C547" s="240"/>
      <c r="D547" s="224" t="s">
        <v>131</v>
      </c>
      <c r="E547" s="241" t="s">
        <v>1</v>
      </c>
      <c r="F547" s="242" t="s">
        <v>633</v>
      </c>
      <c r="G547" s="240"/>
      <c r="H547" s="243">
        <v>2.7</v>
      </c>
      <c r="I547" s="244"/>
      <c r="J547" s="240"/>
      <c r="K547" s="240"/>
      <c r="L547" s="245"/>
      <c r="M547" s="246"/>
      <c r="N547" s="247"/>
      <c r="O547" s="247"/>
      <c r="P547" s="247"/>
      <c r="Q547" s="247"/>
      <c r="R547" s="247"/>
      <c r="S547" s="247"/>
      <c r="T547" s="24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9" t="s">
        <v>131</v>
      </c>
      <c r="AU547" s="249" t="s">
        <v>83</v>
      </c>
      <c r="AV547" s="14" t="s">
        <v>83</v>
      </c>
      <c r="AW547" s="14" t="s">
        <v>32</v>
      </c>
      <c r="AX547" s="14" t="s">
        <v>76</v>
      </c>
      <c r="AY547" s="249" t="s">
        <v>120</v>
      </c>
    </row>
    <row r="548" spans="1:51" s="15" customFormat="1" ht="12">
      <c r="A548" s="15"/>
      <c r="B548" s="250"/>
      <c r="C548" s="251"/>
      <c r="D548" s="224" t="s">
        <v>131</v>
      </c>
      <c r="E548" s="252" t="s">
        <v>1</v>
      </c>
      <c r="F548" s="253" t="s">
        <v>142</v>
      </c>
      <c r="G548" s="251"/>
      <c r="H548" s="254">
        <v>10.379999999999999</v>
      </c>
      <c r="I548" s="255"/>
      <c r="J548" s="251"/>
      <c r="K548" s="251"/>
      <c r="L548" s="256"/>
      <c r="M548" s="257"/>
      <c r="N548" s="258"/>
      <c r="O548" s="258"/>
      <c r="P548" s="258"/>
      <c r="Q548" s="258"/>
      <c r="R548" s="258"/>
      <c r="S548" s="258"/>
      <c r="T548" s="259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0" t="s">
        <v>131</v>
      </c>
      <c r="AU548" s="260" t="s">
        <v>83</v>
      </c>
      <c r="AV548" s="15" t="s">
        <v>127</v>
      </c>
      <c r="AW548" s="15" t="s">
        <v>32</v>
      </c>
      <c r="AX548" s="15" t="s">
        <v>81</v>
      </c>
      <c r="AY548" s="260" t="s">
        <v>120</v>
      </c>
    </row>
    <row r="549" spans="1:63" s="12" customFormat="1" ht="22.8" customHeight="1">
      <c r="A549" s="12"/>
      <c r="B549" s="195"/>
      <c r="C549" s="196"/>
      <c r="D549" s="197" t="s">
        <v>75</v>
      </c>
      <c r="E549" s="209" t="s">
        <v>159</v>
      </c>
      <c r="F549" s="209" t="s">
        <v>634</v>
      </c>
      <c r="G549" s="196"/>
      <c r="H549" s="196"/>
      <c r="I549" s="199"/>
      <c r="J549" s="210">
        <f>BK549</f>
        <v>0</v>
      </c>
      <c r="K549" s="196"/>
      <c r="L549" s="201"/>
      <c r="M549" s="202"/>
      <c r="N549" s="203"/>
      <c r="O549" s="203"/>
      <c r="P549" s="204">
        <f>SUM(P550:P748)</f>
        <v>0</v>
      </c>
      <c r="Q549" s="203"/>
      <c r="R549" s="204">
        <f>SUM(R550:R748)</f>
        <v>591.755385</v>
      </c>
      <c r="S549" s="203"/>
      <c r="T549" s="205">
        <f>SUM(T550:T748)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06" t="s">
        <v>81</v>
      </c>
      <c r="AT549" s="207" t="s">
        <v>75</v>
      </c>
      <c r="AU549" s="207" t="s">
        <v>81</v>
      </c>
      <c r="AY549" s="206" t="s">
        <v>120</v>
      </c>
      <c r="BK549" s="208">
        <f>SUM(BK550:BK748)</f>
        <v>0</v>
      </c>
    </row>
    <row r="550" spans="1:65" s="2" customFormat="1" ht="24.15" customHeight="1">
      <c r="A550" s="38"/>
      <c r="B550" s="39"/>
      <c r="C550" s="211" t="s">
        <v>635</v>
      </c>
      <c r="D550" s="211" t="s">
        <v>122</v>
      </c>
      <c r="E550" s="212" t="s">
        <v>636</v>
      </c>
      <c r="F550" s="213" t="s">
        <v>637</v>
      </c>
      <c r="G550" s="214" t="s">
        <v>125</v>
      </c>
      <c r="H550" s="215">
        <v>550</v>
      </c>
      <c r="I550" s="216"/>
      <c r="J550" s="217">
        <f>ROUND(I550*H550,2)</f>
        <v>0</v>
      </c>
      <c r="K550" s="213" t="s">
        <v>126</v>
      </c>
      <c r="L550" s="44"/>
      <c r="M550" s="218" t="s">
        <v>1</v>
      </c>
      <c r="N550" s="219" t="s">
        <v>41</v>
      </c>
      <c r="O550" s="91"/>
      <c r="P550" s="220">
        <f>O550*H550</f>
        <v>0</v>
      </c>
      <c r="Q550" s="220">
        <v>0</v>
      </c>
      <c r="R550" s="220">
        <f>Q550*H550</f>
        <v>0</v>
      </c>
      <c r="S550" s="220">
        <v>0</v>
      </c>
      <c r="T550" s="221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22" t="s">
        <v>127</v>
      </c>
      <c r="AT550" s="222" t="s">
        <v>122</v>
      </c>
      <c r="AU550" s="222" t="s">
        <v>83</v>
      </c>
      <c r="AY550" s="17" t="s">
        <v>120</v>
      </c>
      <c r="BE550" s="223">
        <f>IF(N550="základní",J550,0)</f>
        <v>0</v>
      </c>
      <c r="BF550" s="223">
        <f>IF(N550="snížená",J550,0)</f>
        <v>0</v>
      </c>
      <c r="BG550" s="223">
        <f>IF(N550="zákl. přenesená",J550,0)</f>
        <v>0</v>
      </c>
      <c r="BH550" s="223">
        <f>IF(N550="sníž. přenesená",J550,0)</f>
        <v>0</v>
      </c>
      <c r="BI550" s="223">
        <f>IF(N550="nulová",J550,0)</f>
        <v>0</v>
      </c>
      <c r="BJ550" s="17" t="s">
        <v>81</v>
      </c>
      <c r="BK550" s="223">
        <f>ROUND(I550*H550,2)</f>
        <v>0</v>
      </c>
      <c r="BL550" s="17" t="s">
        <v>127</v>
      </c>
      <c r="BM550" s="222" t="s">
        <v>638</v>
      </c>
    </row>
    <row r="551" spans="1:47" s="2" customFormat="1" ht="12">
      <c r="A551" s="38"/>
      <c r="B551" s="39"/>
      <c r="C551" s="40"/>
      <c r="D551" s="224" t="s">
        <v>129</v>
      </c>
      <c r="E551" s="40"/>
      <c r="F551" s="225" t="s">
        <v>639</v>
      </c>
      <c r="G551" s="40"/>
      <c r="H551" s="40"/>
      <c r="I551" s="226"/>
      <c r="J551" s="40"/>
      <c r="K551" s="40"/>
      <c r="L551" s="44"/>
      <c r="M551" s="227"/>
      <c r="N551" s="228"/>
      <c r="O551" s="91"/>
      <c r="P551" s="91"/>
      <c r="Q551" s="91"/>
      <c r="R551" s="91"/>
      <c r="S551" s="91"/>
      <c r="T551" s="92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129</v>
      </c>
      <c r="AU551" s="17" t="s">
        <v>83</v>
      </c>
    </row>
    <row r="552" spans="1:51" s="13" customFormat="1" ht="12">
      <c r="A552" s="13"/>
      <c r="B552" s="229"/>
      <c r="C552" s="230"/>
      <c r="D552" s="224" t="s">
        <v>131</v>
      </c>
      <c r="E552" s="231" t="s">
        <v>1</v>
      </c>
      <c r="F552" s="232" t="s">
        <v>294</v>
      </c>
      <c r="G552" s="230"/>
      <c r="H552" s="231" t="s">
        <v>1</v>
      </c>
      <c r="I552" s="233"/>
      <c r="J552" s="230"/>
      <c r="K552" s="230"/>
      <c r="L552" s="234"/>
      <c r="M552" s="235"/>
      <c r="N552" s="236"/>
      <c r="O552" s="236"/>
      <c r="P552" s="236"/>
      <c r="Q552" s="236"/>
      <c r="R552" s="236"/>
      <c r="S552" s="236"/>
      <c r="T552" s="237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8" t="s">
        <v>131</v>
      </c>
      <c r="AU552" s="238" t="s">
        <v>83</v>
      </c>
      <c r="AV552" s="13" t="s">
        <v>81</v>
      </c>
      <c r="AW552" s="13" t="s">
        <v>32</v>
      </c>
      <c r="AX552" s="13" t="s">
        <v>76</v>
      </c>
      <c r="AY552" s="238" t="s">
        <v>120</v>
      </c>
    </row>
    <row r="553" spans="1:51" s="14" customFormat="1" ht="12">
      <c r="A553" s="14"/>
      <c r="B553" s="239"/>
      <c r="C553" s="240"/>
      <c r="D553" s="224" t="s">
        <v>131</v>
      </c>
      <c r="E553" s="241" t="s">
        <v>1</v>
      </c>
      <c r="F553" s="242" t="s">
        <v>295</v>
      </c>
      <c r="G553" s="240"/>
      <c r="H553" s="243">
        <v>130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9" t="s">
        <v>131</v>
      </c>
      <c r="AU553" s="249" t="s">
        <v>83</v>
      </c>
      <c r="AV553" s="14" t="s">
        <v>83</v>
      </c>
      <c r="AW553" s="14" t="s">
        <v>32</v>
      </c>
      <c r="AX553" s="14" t="s">
        <v>76</v>
      </c>
      <c r="AY553" s="249" t="s">
        <v>120</v>
      </c>
    </row>
    <row r="554" spans="1:51" s="13" customFormat="1" ht="12">
      <c r="A554" s="13"/>
      <c r="B554" s="229"/>
      <c r="C554" s="230"/>
      <c r="D554" s="224" t="s">
        <v>131</v>
      </c>
      <c r="E554" s="231" t="s">
        <v>1</v>
      </c>
      <c r="F554" s="232" t="s">
        <v>177</v>
      </c>
      <c r="G554" s="230"/>
      <c r="H554" s="231" t="s">
        <v>1</v>
      </c>
      <c r="I554" s="233"/>
      <c r="J554" s="230"/>
      <c r="K554" s="230"/>
      <c r="L554" s="234"/>
      <c r="M554" s="235"/>
      <c r="N554" s="236"/>
      <c r="O554" s="236"/>
      <c r="P554" s="236"/>
      <c r="Q554" s="236"/>
      <c r="R554" s="236"/>
      <c r="S554" s="236"/>
      <c r="T554" s="23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8" t="s">
        <v>131</v>
      </c>
      <c r="AU554" s="238" t="s">
        <v>83</v>
      </c>
      <c r="AV554" s="13" t="s">
        <v>81</v>
      </c>
      <c r="AW554" s="13" t="s">
        <v>32</v>
      </c>
      <c r="AX554" s="13" t="s">
        <v>76</v>
      </c>
      <c r="AY554" s="238" t="s">
        <v>120</v>
      </c>
    </row>
    <row r="555" spans="1:51" s="14" customFormat="1" ht="12">
      <c r="A555" s="14"/>
      <c r="B555" s="239"/>
      <c r="C555" s="240"/>
      <c r="D555" s="224" t="s">
        <v>131</v>
      </c>
      <c r="E555" s="241" t="s">
        <v>1</v>
      </c>
      <c r="F555" s="242" t="s">
        <v>178</v>
      </c>
      <c r="G555" s="240"/>
      <c r="H555" s="243">
        <v>420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9" t="s">
        <v>131</v>
      </c>
      <c r="AU555" s="249" t="s">
        <v>83</v>
      </c>
      <c r="AV555" s="14" t="s">
        <v>83</v>
      </c>
      <c r="AW555" s="14" t="s">
        <v>32</v>
      </c>
      <c r="AX555" s="14" t="s">
        <v>76</v>
      </c>
      <c r="AY555" s="249" t="s">
        <v>120</v>
      </c>
    </row>
    <row r="556" spans="1:51" s="15" customFormat="1" ht="12">
      <c r="A556" s="15"/>
      <c r="B556" s="250"/>
      <c r="C556" s="251"/>
      <c r="D556" s="224" t="s">
        <v>131</v>
      </c>
      <c r="E556" s="252" t="s">
        <v>1</v>
      </c>
      <c r="F556" s="253" t="s">
        <v>142</v>
      </c>
      <c r="G556" s="251"/>
      <c r="H556" s="254">
        <v>550</v>
      </c>
      <c r="I556" s="255"/>
      <c r="J556" s="251"/>
      <c r="K556" s="251"/>
      <c r="L556" s="256"/>
      <c r="M556" s="257"/>
      <c r="N556" s="258"/>
      <c r="O556" s="258"/>
      <c r="P556" s="258"/>
      <c r="Q556" s="258"/>
      <c r="R556" s="258"/>
      <c r="S556" s="258"/>
      <c r="T556" s="259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60" t="s">
        <v>131</v>
      </c>
      <c r="AU556" s="260" t="s">
        <v>83</v>
      </c>
      <c r="AV556" s="15" t="s">
        <v>127</v>
      </c>
      <c r="AW556" s="15" t="s">
        <v>32</v>
      </c>
      <c r="AX556" s="15" t="s">
        <v>81</v>
      </c>
      <c r="AY556" s="260" t="s">
        <v>120</v>
      </c>
    </row>
    <row r="557" spans="1:65" s="2" customFormat="1" ht="24.15" customHeight="1">
      <c r="A557" s="38"/>
      <c r="B557" s="39"/>
      <c r="C557" s="211" t="s">
        <v>640</v>
      </c>
      <c r="D557" s="211" t="s">
        <v>122</v>
      </c>
      <c r="E557" s="212" t="s">
        <v>641</v>
      </c>
      <c r="F557" s="213" t="s">
        <v>642</v>
      </c>
      <c r="G557" s="214" t="s">
        <v>125</v>
      </c>
      <c r="H557" s="215">
        <v>2617</v>
      </c>
      <c r="I557" s="216"/>
      <c r="J557" s="217">
        <f>ROUND(I557*H557,2)</f>
        <v>0</v>
      </c>
      <c r="K557" s="213" t="s">
        <v>126</v>
      </c>
      <c r="L557" s="44"/>
      <c r="M557" s="218" t="s">
        <v>1</v>
      </c>
      <c r="N557" s="219" t="s">
        <v>41</v>
      </c>
      <c r="O557" s="91"/>
      <c r="P557" s="220">
        <f>O557*H557</f>
        <v>0</v>
      </c>
      <c r="Q557" s="220">
        <v>0</v>
      </c>
      <c r="R557" s="220">
        <f>Q557*H557</f>
        <v>0</v>
      </c>
      <c r="S557" s="220">
        <v>0</v>
      </c>
      <c r="T557" s="221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22" t="s">
        <v>127</v>
      </c>
      <c r="AT557" s="222" t="s">
        <v>122</v>
      </c>
      <c r="AU557" s="222" t="s">
        <v>83</v>
      </c>
      <c r="AY557" s="17" t="s">
        <v>120</v>
      </c>
      <c r="BE557" s="223">
        <f>IF(N557="základní",J557,0)</f>
        <v>0</v>
      </c>
      <c r="BF557" s="223">
        <f>IF(N557="snížená",J557,0)</f>
        <v>0</v>
      </c>
      <c r="BG557" s="223">
        <f>IF(N557="zákl. přenesená",J557,0)</f>
        <v>0</v>
      </c>
      <c r="BH557" s="223">
        <f>IF(N557="sníž. přenesená",J557,0)</f>
        <v>0</v>
      </c>
      <c r="BI557" s="223">
        <f>IF(N557="nulová",J557,0)</f>
        <v>0</v>
      </c>
      <c r="BJ557" s="17" t="s">
        <v>81</v>
      </c>
      <c r="BK557" s="223">
        <f>ROUND(I557*H557,2)</f>
        <v>0</v>
      </c>
      <c r="BL557" s="17" t="s">
        <v>127</v>
      </c>
      <c r="BM557" s="222" t="s">
        <v>643</v>
      </c>
    </row>
    <row r="558" spans="1:47" s="2" customFormat="1" ht="12">
      <c r="A558" s="38"/>
      <c r="B558" s="39"/>
      <c r="C558" s="40"/>
      <c r="D558" s="224" t="s">
        <v>129</v>
      </c>
      <c r="E558" s="40"/>
      <c r="F558" s="225" t="s">
        <v>644</v>
      </c>
      <c r="G558" s="40"/>
      <c r="H558" s="40"/>
      <c r="I558" s="226"/>
      <c r="J558" s="40"/>
      <c r="K558" s="40"/>
      <c r="L558" s="44"/>
      <c r="M558" s="227"/>
      <c r="N558" s="228"/>
      <c r="O558" s="91"/>
      <c r="P558" s="91"/>
      <c r="Q558" s="91"/>
      <c r="R558" s="91"/>
      <c r="S558" s="91"/>
      <c r="T558" s="92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129</v>
      </c>
      <c r="AU558" s="17" t="s">
        <v>83</v>
      </c>
    </row>
    <row r="559" spans="1:51" s="13" customFormat="1" ht="12">
      <c r="A559" s="13"/>
      <c r="B559" s="229"/>
      <c r="C559" s="230"/>
      <c r="D559" s="224" t="s">
        <v>131</v>
      </c>
      <c r="E559" s="231" t="s">
        <v>1</v>
      </c>
      <c r="F559" s="232" t="s">
        <v>645</v>
      </c>
      <c r="G559" s="230"/>
      <c r="H559" s="231" t="s">
        <v>1</v>
      </c>
      <c r="I559" s="233"/>
      <c r="J559" s="230"/>
      <c r="K559" s="230"/>
      <c r="L559" s="234"/>
      <c r="M559" s="235"/>
      <c r="N559" s="236"/>
      <c r="O559" s="236"/>
      <c r="P559" s="236"/>
      <c r="Q559" s="236"/>
      <c r="R559" s="236"/>
      <c r="S559" s="236"/>
      <c r="T559" s="237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8" t="s">
        <v>131</v>
      </c>
      <c r="AU559" s="238" t="s">
        <v>83</v>
      </c>
      <c r="AV559" s="13" t="s">
        <v>81</v>
      </c>
      <c r="AW559" s="13" t="s">
        <v>32</v>
      </c>
      <c r="AX559" s="13" t="s">
        <v>76</v>
      </c>
      <c r="AY559" s="238" t="s">
        <v>120</v>
      </c>
    </row>
    <row r="560" spans="1:51" s="13" customFormat="1" ht="12">
      <c r="A560" s="13"/>
      <c r="B560" s="229"/>
      <c r="C560" s="230"/>
      <c r="D560" s="224" t="s">
        <v>131</v>
      </c>
      <c r="E560" s="231" t="s">
        <v>1</v>
      </c>
      <c r="F560" s="232" t="s">
        <v>646</v>
      </c>
      <c r="G560" s="230"/>
      <c r="H560" s="231" t="s">
        <v>1</v>
      </c>
      <c r="I560" s="233"/>
      <c r="J560" s="230"/>
      <c r="K560" s="230"/>
      <c r="L560" s="234"/>
      <c r="M560" s="235"/>
      <c r="N560" s="236"/>
      <c r="O560" s="236"/>
      <c r="P560" s="236"/>
      <c r="Q560" s="236"/>
      <c r="R560" s="236"/>
      <c r="S560" s="236"/>
      <c r="T560" s="237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8" t="s">
        <v>131</v>
      </c>
      <c r="AU560" s="238" t="s">
        <v>83</v>
      </c>
      <c r="AV560" s="13" t="s">
        <v>81</v>
      </c>
      <c r="AW560" s="13" t="s">
        <v>32</v>
      </c>
      <c r="AX560" s="13" t="s">
        <v>76</v>
      </c>
      <c r="AY560" s="238" t="s">
        <v>120</v>
      </c>
    </row>
    <row r="561" spans="1:51" s="14" customFormat="1" ht="12">
      <c r="A561" s="14"/>
      <c r="B561" s="239"/>
      <c r="C561" s="240"/>
      <c r="D561" s="224" t="s">
        <v>131</v>
      </c>
      <c r="E561" s="241" t="s">
        <v>1</v>
      </c>
      <c r="F561" s="242" t="s">
        <v>647</v>
      </c>
      <c r="G561" s="240"/>
      <c r="H561" s="243">
        <v>2474</v>
      </c>
      <c r="I561" s="244"/>
      <c r="J561" s="240"/>
      <c r="K561" s="240"/>
      <c r="L561" s="245"/>
      <c r="M561" s="246"/>
      <c r="N561" s="247"/>
      <c r="O561" s="247"/>
      <c r="P561" s="247"/>
      <c r="Q561" s="247"/>
      <c r="R561" s="247"/>
      <c r="S561" s="247"/>
      <c r="T561" s="24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9" t="s">
        <v>131</v>
      </c>
      <c r="AU561" s="249" t="s">
        <v>83</v>
      </c>
      <c r="AV561" s="14" t="s">
        <v>83</v>
      </c>
      <c r="AW561" s="14" t="s">
        <v>32</v>
      </c>
      <c r="AX561" s="14" t="s">
        <v>76</v>
      </c>
      <c r="AY561" s="249" t="s">
        <v>120</v>
      </c>
    </row>
    <row r="562" spans="1:51" s="13" customFormat="1" ht="12">
      <c r="A562" s="13"/>
      <c r="B562" s="229"/>
      <c r="C562" s="230"/>
      <c r="D562" s="224" t="s">
        <v>131</v>
      </c>
      <c r="E562" s="231" t="s">
        <v>1</v>
      </c>
      <c r="F562" s="232" t="s">
        <v>648</v>
      </c>
      <c r="G562" s="230"/>
      <c r="H562" s="231" t="s">
        <v>1</v>
      </c>
      <c r="I562" s="233"/>
      <c r="J562" s="230"/>
      <c r="K562" s="230"/>
      <c r="L562" s="234"/>
      <c r="M562" s="235"/>
      <c r="N562" s="236"/>
      <c r="O562" s="236"/>
      <c r="P562" s="236"/>
      <c r="Q562" s="236"/>
      <c r="R562" s="236"/>
      <c r="S562" s="236"/>
      <c r="T562" s="237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8" t="s">
        <v>131</v>
      </c>
      <c r="AU562" s="238" t="s">
        <v>83</v>
      </c>
      <c r="AV562" s="13" t="s">
        <v>81</v>
      </c>
      <c r="AW562" s="13" t="s">
        <v>32</v>
      </c>
      <c r="AX562" s="13" t="s">
        <v>76</v>
      </c>
      <c r="AY562" s="238" t="s">
        <v>120</v>
      </c>
    </row>
    <row r="563" spans="1:51" s="14" customFormat="1" ht="12">
      <c r="A563" s="14"/>
      <c r="B563" s="239"/>
      <c r="C563" s="240"/>
      <c r="D563" s="224" t="s">
        <v>131</v>
      </c>
      <c r="E563" s="241" t="s">
        <v>1</v>
      </c>
      <c r="F563" s="242" t="s">
        <v>467</v>
      </c>
      <c r="G563" s="240"/>
      <c r="H563" s="243">
        <v>143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9" t="s">
        <v>131</v>
      </c>
      <c r="AU563" s="249" t="s">
        <v>83</v>
      </c>
      <c r="AV563" s="14" t="s">
        <v>83</v>
      </c>
      <c r="AW563" s="14" t="s">
        <v>32</v>
      </c>
      <c r="AX563" s="14" t="s">
        <v>76</v>
      </c>
      <c r="AY563" s="249" t="s">
        <v>120</v>
      </c>
    </row>
    <row r="564" spans="1:51" s="15" customFormat="1" ht="12">
      <c r="A564" s="15"/>
      <c r="B564" s="250"/>
      <c r="C564" s="251"/>
      <c r="D564" s="224" t="s">
        <v>131</v>
      </c>
      <c r="E564" s="252" t="s">
        <v>1</v>
      </c>
      <c r="F564" s="253" t="s">
        <v>142</v>
      </c>
      <c r="G564" s="251"/>
      <c r="H564" s="254">
        <v>2617</v>
      </c>
      <c r="I564" s="255"/>
      <c r="J564" s="251"/>
      <c r="K564" s="251"/>
      <c r="L564" s="256"/>
      <c r="M564" s="257"/>
      <c r="N564" s="258"/>
      <c r="O564" s="258"/>
      <c r="P564" s="258"/>
      <c r="Q564" s="258"/>
      <c r="R564" s="258"/>
      <c r="S564" s="258"/>
      <c r="T564" s="259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0" t="s">
        <v>131</v>
      </c>
      <c r="AU564" s="260" t="s">
        <v>83</v>
      </c>
      <c r="AV564" s="15" t="s">
        <v>127</v>
      </c>
      <c r="AW564" s="15" t="s">
        <v>32</v>
      </c>
      <c r="AX564" s="15" t="s">
        <v>81</v>
      </c>
      <c r="AY564" s="260" t="s">
        <v>120</v>
      </c>
    </row>
    <row r="565" spans="1:65" s="2" customFormat="1" ht="21.75" customHeight="1">
      <c r="A565" s="38"/>
      <c r="B565" s="39"/>
      <c r="C565" s="211" t="s">
        <v>649</v>
      </c>
      <c r="D565" s="211" t="s">
        <v>122</v>
      </c>
      <c r="E565" s="212" t="s">
        <v>650</v>
      </c>
      <c r="F565" s="213" t="s">
        <v>651</v>
      </c>
      <c r="G565" s="214" t="s">
        <v>125</v>
      </c>
      <c r="H565" s="215">
        <v>716.5</v>
      </c>
      <c r="I565" s="216"/>
      <c r="J565" s="217">
        <f>ROUND(I565*H565,2)</f>
        <v>0</v>
      </c>
      <c r="K565" s="213" t="s">
        <v>126</v>
      </c>
      <c r="L565" s="44"/>
      <c r="M565" s="218" t="s">
        <v>1</v>
      </c>
      <c r="N565" s="219" t="s">
        <v>41</v>
      </c>
      <c r="O565" s="91"/>
      <c r="P565" s="220">
        <f>O565*H565</f>
        <v>0</v>
      </c>
      <c r="Q565" s="220">
        <v>0</v>
      </c>
      <c r="R565" s="220">
        <f>Q565*H565</f>
        <v>0</v>
      </c>
      <c r="S565" s="220">
        <v>0</v>
      </c>
      <c r="T565" s="221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22" t="s">
        <v>127</v>
      </c>
      <c r="AT565" s="222" t="s">
        <v>122</v>
      </c>
      <c r="AU565" s="222" t="s">
        <v>83</v>
      </c>
      <c r="AY565" s="17" t="s">
        <v>120</v>
      </c>
      <c r="BE565" s="223">
        <f>IF(N565="základní",J565,0)</f>
        <v>0</v>
      </c>
      <c r="BF565" s="223">
        <f>IF(N565="snížená",J565,0)</f>
        <v>0</v>
      </c>
      <c r="BG565" s="223">
        <f>IF(N565="zákl. přenesená",J565,0)</f>
        <v>0</v>
      </c>
      <c r="BH565" s="223">
        <f>IF(N565="sníž. přenesená",J565,0)</f>
        <v>0</v>
      </c>
      <c r="BI565" s="223">
        <f>IF(N565="nulová",J565,0)</f>
        <v>0</v>
      </c>
      <c r="BJ565" s="17" t="s">
        <v>81</v>
      </c>
      <c r="BK565" s="223">
        <f>ROUND(I565*H565,2)</f>
        <v>0</v>
      </c>
      <c r="BL565" s="17" t="s">
        <v>127</v>
      </c>
      <c r="BM565" s="222" t="s">
        <v>652</v>
      </c>
    </row>
    <row r="566" spans="1:47" s="2" customFormat="1" ht="12">
      <c r="A566" s="38"/>
      <c r="B566" s="39"/>
      <c r="C566" s="40"/>
      <c r="D566" s="224" t="s">
        <v>129</v>
      </c>
      <c r="E566" s="40"/>
      <c r="F566" s="225" t="s">
        <v>653</v>
      </c>
      <c r="G566" s="40"/>
      <c r="H566" s="40"/>
      <c r="I566" s="226"/>
      <c r="J566" s="40"/>
      <c r="K566" s="40"/>
      <c r="L566" s="44"/>
      <c r="M566" s="227"/>
      <c r="N566" s="228"/>
      <c r="O566" s="91"/>
      <c r="P566" s="91"/>
      <c r="Q566" s="91"/>
      <c r="R566" s="91"/>
      <c r="S566" s="91"/>
      <c r="T566" s="92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129</v>
      </c>
      <c r="AU566" s="17" t="s">
        <v>83</v>
      </c>
    </row>
    <row r="567" spans="1:51" s="13" customFormat="1" ht="12">
      <c r="A567" s="13"/>
      <c r="B567" s="229"/>
      <c r="C567" s="230"/>
      <c r="D567" s="224" t="s">
        <v>131</v>
      </c>
      <c r="E567" s="231" t="s">
        <v>1</v>
      </c>
      <c r="F567" s="232" t="s">
        <v>654</v>
      </c>
      <c r="G567" s="230"/>
      <c r="H567" s="231" t="s">
        <v>1</v>
      </c>
      <c r="I567" s="233"/>
      <c r="J567" s="230"/>
      <c r="K567" s="230"/>
      <c r="L567" s="234"/>
      <c r="M567" s="235"/>
      <c r="N567" s="236"/>
      <c r="O567" s="236"/>
      <c r="P567" s="236"/>
      <c r="Q567" s="236"/>
      <c r="R567" s="236"/>
      <c r="S567" s="236"/>
      <c r="T567" s="237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8" t="s">
        <v>131</v>
      </c>
      <c r="AU567" s="238" t="s">
        <v>83</v>
      </c>
      <c r="AV567" s="13" t="s">
        <v>81</v>
      </c>
      <c r="AW567" s="13" t="s">
        <v>32</v>
      </c>
      <c r="AX567" s="13" t="s">
        <v>76</v>
      </c>
      <c r="AY567" s="238" t="s">
        <v>120</v>
      </c>
    </row>
    <row r="568" spans="1:51" s="13" customFormat="1" ht="12">
      <c r="A568" s="13"/>
      <c r="B568" s="229"/>
      <c r="C568" s="230"/>
      <c r="D568" s="224" t="s">
        <v>131</v>
      </c>
      <c r="E568" s="231" t="s">
        <v>1</v>
      </c>
      <c r="F568" s="232" t="s">
        <v>175</v>
      </c>
      <c r="G568" s="230"/>
      <c r="H568" s="231" t="s">
        <v>1</v>
      </c>
      <c r="I568" s="233"/>
      <c r="J568" s="230"/>
      <c r="K568" s="230"/>
      <c r="L568" s="234"/>
      <c r="M568" s="235"/>
      <c r="N568" s="236"/>
      <c r="O568" s="236"/>
      <c r="P568" s="236"/>
      <c r="Q568" s="236"/>
      <c r="R568" s="236"/>
      <c r="S568" s="236"/>
      <c r="T568" s="237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8" t="s">
        <v>131</v>
      </c>
      <c r="AU568" s="238" t="s">
        <v>83</v>
      </c>
      <c r="AV568" s="13" t="s">
        <v>81</v>
      </c>
      <c r="AW568" s="13" t="s">
        <v>32</v>
      </c>
      <c r="AX568" s="13" t="s">
        <v>76</v>
      </c>
      <c r="AY568" s="238" t="s">
        <v>120</v>
      </c>
    </row>
    <row r="569" spans="1:51" s="14" customFormat="1" ht="12">
      <c r="A569" s="14"/>
      <c r="B569" s="239"/>
      <c r="C569" s="240"/>
      <c r="D569" s="224" t="s">
        <v>131</v>
      </c>
      <c r="E569" s="241" t="s">
        <v>1</v>
      </c>
      <c r="F569" s="242" t="s">
        <v>176</v>
      </c>
      <c r="G569" s="240"/>
      <c r="H569" s="243">
        <v>995</v>
      </c>
      <c r="I569" s="244"/>
      <c r="J569" s="240"/>
      <c r="K569" s="240"/>
      <c r="L569" s="245"/>
      <c r="M569" s="246"/>
      <c r="N569" s="247"/>
      <c r="O569" s="247"/>
      <c r="P569" s="247"/>
      <c r="Q569" s="247"/>
      <c r="R569" s="247"/>
      <c r="S569" s="247"/>
      <c r="T569" s="24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9" t="s">
        <v>131</v>
      </c>
      <c r="AU569" s="249" t="s">
        <v>83</v>
      </c>
      <c r="AV569" s="14" t="s">
        <v>83</v>
      </c>
      <c r="AW569" s="14" t="s">
        <v>32</v>
      </c>
      <c r="AX569" s="14" t="s">
        <v>76</v>
      </c>
      <c r="AY569" s="249" t="s">
        <v>120</v>
      </c>
    </row>
    <row r="570" spans="1:51" s="13" customFormat="1" ht="12">
      <c r="A570" s="13"/>
      <c r="B570" s="229"/>
      <c r="C570" s="230"/>
      <c r="D570" s="224" t="s">
        <v>131</v>
      </c>
      <c r="E570" s="231" t="s">
        <v>1</v>
      </c>
      <c r="F570" s="232" t="s">
        <v>209</v>
      </c>
      <c r="G570" s="230"/>
      <c r="H570" s="231" t="s">
        <v>1</v>
      </c>
      <c r="I570" s="233"/>
      <c r="J570" s="230"/>
      <c r="K570" s="230"/>
      <c r="L570" s="234"/>
      <c r="M570" s="235"/>
      <c r="N570" s="236"/>
      <c r="O570" s="236"/>
      <c r="P570" s="236"/>
      <c r="Q570" s="236"/>
      <c r="R570" s="236"/>
      <c r="S570" s="236"/>
      <c r="T570" s="23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8" t="s">
        <v>131</v>
      </c>
      <c r="AU570" s="238" t="s">
        <v>83</v>
      </c>
      <c r="AV570" s="13" t="s">
        <v>81</v>
      </c>
      <c r="AW570" s="13" t="s">
        <v>32</v>
      </c>
      <c r="AX570" s="13" t="s">
        <v>76</v>
      </c>
      <c r="AY570" s="238" t="s">
        <v>120</v>
      </c>
    </row>
    <row r="571" spans="1:51" s="14" customFormat="1" ht="12">
      <c r="A571" s="14"/>
      <c r="B571" s="239"/>
      <c r="C571" s="240"/>
      <c r="D571" s="224" t="s">
        <v>131</v>
      </c>
      <c r="E571" s="241" t="s">
        <v>1</v>
      </c>
      <c r="F571" s="242" t="s">
        <v>210</v>
      </c>
      <c r="G571" s="240"/>
      <c r="H571" s="243">
        <v>-278.5</v>
      </c>
      <c r="I571" s="244"/>
      <c r="J571" s="240"/>
      <c r="K571" s="240"/>
      <c r="L571" s="245"/>
      <c r="M571" s="246"/>
      <c r="N571" s="247"/>
      <c r="O571" s="247"/>
      <c r="P571" s="247"/>
      <c r="Q571" s="247"/>
      <c r="R571" s="247"/>
      <c r="S571" s="247"/>
      <c r="T571" s="248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9" t="s">
        <v>131</v>
      </c>
      <c r="AU571" s="249" t="s">
        <v>83</v>
      </c>
      <c r="AV571" s="14" t="s">
        <v>83</v>
      </c>
      <c r="AW571" s="14" t="s">
        <v>32</v>
      </c>
      <c r="AX571" s="14" t="s">
        <v>76</v>
      </c>
      <c r="AY571" s="249" t="s">
        <v>120</v>
      </c>
    </row>
    <row r="572" spans="1:51" s="15" customFormat="1" ht="12">
      <c r="A572" s="15"/>
      <c r="B572" s="250"/>
      <c r="C572" s="251"/>
      <c r="D572" s="224" t="s">
        <v>131</v>
      </c>
      <c r="E572" s="252" t="s">
        <v>1</v>
      </c>
      <c r="F572" s="253" t="s">
        <v>142</v>
      </c>
      <c r="G572" s="251"/>
      <c r="H572" s="254">
        <v>716.5</v>
      </c>
      <c r="I572" s="255"/>
      <c r="J572" s="251"/>
      <c r="K572" s="251"/>
      <c r="L572" s="256"/>
      <c r="M572" s="257"/>
      <c r="N572" s="258"/>
      <c r="O572" s="258"/>
      <c r="P572" s="258"/>
      <c r="Q572" s="258"/>
      <c r="R572" s="258"/>
      <c r="S572" s="258"/>
      <c r="T572" s="259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60" t="s">
        <v>131</v>
      </c>
      <c r="AU572" s="260" t="s">
        <v>83</v>
      </c>
      <c r="AV572" s="15" t="s">
        <v>127</v>
      </c>
      <c r="AW572" s="15" t="s">
        <v>32</v>
      </c>
      <c r="AX572" s="15" t="s">
        <v>81</v>
      </c>
      <c r="AY572" s="260" t="s">
        <v>120</v>
      </c>
    </row>
    <row r="573" spans="1:65" s="2" customFormat="1" ht="24.15" customHeight="1">
      <c r="A573" s="38"/>
      <c r="B573" s="39"/>
      <c r="C573" s="211" t="s">
        <v>655</v>
      </c>
      <c r="D573" s="211" t="s">
        <v>122</v>
      </c>
      <c r="E573" s="212" t="s">
        <v>656</v>
      </c>
      <c r="F573" s="213" t="s">
        <v>657</v>
      </c>
      <c r="G573" s="214" t="s">
        <v>125</v>
      </c>
      <c r="H573" s="215">
        <v>1167</v>
      </c>
      <c r="I573" s="216"/>
      <c r="J573" s="217">
        <f>ROUND(I573*H573,2)</f>
        <v>0</v>
      </c>
      <c r="K573" s="213" t="s">
        <v>126</v>
      </c>
      <c r="L573" s="44"/>
      <c r="M573" s="218" t="s">
        <v>1</v>
      </c>
      <c r="N573" s="219" t="s">
        <v>41</v>
      </c>
      <c r="O573" s="91"/>
      <c r="P573" s="220">
        <f>O573*H573</f>
        <v>0</v>
      </c>
      <c r="Q573" s="220">
        <v>0</v>
      </c>
      <c r="R573" s="220">
        <f>Q573*H573</f>
        <v>0</v>
      </c>
      <c r="S573" s="220">
        <v>0</v>
      </c>
      <c r="T573" s="221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22" t="s">
        <v>127</v>
      </c>
      <c r="AT573" s="222" t="s">
        <v>122</v>
      </c>
      <c r="AU573" s="222" t="s">
        <v>83</v>
      </c>
      <c r="AY573" s="17" t="s">
        <v>120</v>
      </c>
      <c r="BE573" s="223">
        <f>IF(N573="základní",J573,0)</f>
        <v>0</v>
      </c>
      <c r="BF573" s="223">
        <f>IF(N573="snížená",J573,0)</f>
        <v>0</v>
      </c>
      <c r="BG573" s="223">
        <f>IF(N573="zákl. přenesená",J573,0)</f>
        <v>0</v>
      </c>
      <c r="BH573" s="223">
        <f>IF(N573="sníž. přenesená",J573,0)</f>
        <v>0</v>
      </c>
      <c r="BI573" s="223">
        <f>IF(N573="nulová",J573,0)</f>
        <v>0</v>
      </c>
      <c r="BJ573" s="17" t="s">
        <v>81</v>
      </c>
      <c r="BK573" s="223">
        <f>ROUND(I573*H573,2)</f>
        <v>0</v>
      </c>
      <c r="BL573" s="17" t="s">
        <v>127</v>
      </c>
      <c r="BM573" s="222" t="s">
        <v>658</v>
      </c>
    </row>
    <row r="574" spans="1:47" s="2" customFormat="1" ht="12">
      <c r="A574" s="38"/>
      <c r="B574" s="39"/>
      <c r="C574" s="40"/>
      <c r="D574" s="224" t="s">
        <v>129</v>
      </c>
      <c r="E574" s="40"/>
      <c r="F574" s="225" t="s">
        <v>659</v>
      </c>
      <c r="G574" s="40"/>
      <c r="H574" s="40"/>
      <c r="I574" s="226"/>
      <c r="J574" s="40"/>
      <c r="K574" s="40"/>
      <c r="L574" s="44"/>
      <c r="M574" s="227"/>
      <c r="N574" s="228"/>
      <c r="O574" s="91"/>
      <c r="P574" s="91"/>
      <c r="Q574" s="91"/>
      <c r="R574" s="91"/>
      <c r="S574" s="91"/>
      <c r="T574" s="92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129</v>
      </c>
      <c r="AU574" s="17" t="s">
        <v>83</v>
      </c>
    </row>
    <row r="575" spans="1:51" s="13" customFormat="1" ht="12">
      <c r="A575" s="13"/>
      <c r="B575" s="229"/>
      <c r="C575" s="230"/>
      <c r="D575" s="224" t="s">
        <v>131</v>
      </c>
      <c r="E575" s="231" t="s">
        <v>1</v>
      </c>
      <c r="F575" s="232" t="s">
        <v>466</v>
      </c>
      <c r="G575" s="230"/>
      <c r="H575" s="231" t="s">
        <v>1</v>
      </c>
      <c r="I575" s="233"/>
      <c r="J575" s="230"/>
      <c r="K575" s="230"/>
      <c r="L575" s="234"/>
      <c r="M575" s="235"/>
      <c r="N575" s="236"/>
      <c r="O575" s="236"/>
      <c r="P575" s="236"/>
      <c r="Q575" s="236"/>
      <c r="R575" s="236"/>
      <c r="S575" s="236"/>
      <c r="T575" s="237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8" t="s">
        <v>131</v>
      </c>
      <c r="AU575" s="238" t="s">
        <v>83</v>
      </c>
      <c r="AV575" s="13" t="s">
        <v>81</v>
      </c>
      <c r="AW575" s="13" t="s">
        <v>32</v>
      </c>
      <c r="AX575" s="13" t="s">
        <v>76</v>
      </c>
      <c r="AY575" s="238" t="s">
        <v>120</v>
      </c>
    </row>
    <row r="576" spans="1:51" s="14" customFormat="1" ht="12">
      <c r="A576" s="14"/>
      <c r="B576" s="239"/>
      <c r="C576" s="240"/>
      <c r="D576" s="224" t="s">
        <v>131</v>
      </c>
      <c r="E576" s="241" t="s">
        <v>1</v>
      </c>
      <c r="F576" s="242" t="s">
        <v>467</v>
      </c>
      <c r="G576" s="240"/>
      <c r="H576" s="243">
        <v>143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9" t="s">
        <v>131</v>
      </c>
      <c r="AU576" s="249" t="s">
        <v>83</v>
      </c>
      <c r="AV576" s="14" t="s">
        <v>83</v>
      </c>
      <c r="AW576" s="14" t="s">
        <v>32</v>
      </c>
      <c r="AX576" s="14" t="s">
        <v>76</v>
      </c>
      <c r="AY576" s="249" t="s">
        <v>120</v>
      </c>
    </row>
    <row r="577" spans="1:51" s="13" customFormat="1" ht="12">
      <c r="A577" s="13"/>
      <c r="B577" s="229"/>
      <c r="C577" s="230"/>
      <c r="D577" s="224" t="s">
        <v>131</v>
      </c>
      <c r="E577" s="231" t="s">
        <v>1</v>
      </c>
      <c r="F577" s="232" t="s">
        <v>470</v>
      </c>
      <c r="G577" s="230"/>
      <c r="H577" s="231" t="s">
        <v>1</v>
      </c>
      <c r="I577" s="233"/>
      <c r="J577" s="230"/>
      <c r="K577" s="230"/>
      <c r="L577" s="234"/>
      <c r="M577" s="235"/>
      <c r="N577" s="236"/>
      <c r="O577" s="236"/>
      <c r="P577" s="236"/>
      <c r="Q577" s="236"/>
      <c r="R577" s="236"/>
      <c r="S577" s="236"/>
      <c r="T577" s="237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8" t="s">
        <v>131</v>
      </c>
      <c r="AU577" s="238" t="s">
        <v>83</v>
      </c>
      <c r="AV577" s="13" t="s">
        <v>81</v>
      </c>
      <c r="AW577" s="13" t="s">
        <v>32</v>
      </c>
      <c r="AX577" s="13" t="s">
        <v>76</v>
      </c>
      <c r="AY577" s="238" t="s">
        <v>120</v>
      </c>
    </row>
    <row r="578" spans="1:51" s="14" customFormat="1" ht="12">
      <c r="A578" s="14"/>
      <c r="B578" s="239"/>
      <c r="C578" s="240"/>
      <c r="D578" s="224" t="s">
        <v>131</v>
      </c>
      <c r="E578" s="241" t="s">
        <v>1</v>
      </c>
      <c r="F578" s="242" t="s">
        <v>471</v>
      </c>
      <c r="G578" s="240"/>
      <c r="H578" s="243">
        <v>278.5</v>
      </c>
      <c r="I578" s="244"/>
      <c r="J578" s="240"/>
      <c r="K578" s="240"/>
      <c r="L578" s="245"/>
      <c r="M578" s="246"/>
      <c r="N578" s="247"/>
      <c r="O578" s="247"/>
      <c r="P578" s="247"/>
      <c r="Q578" s="247"/>
      <c r="R578" s="247"/>
      <c r="S578" s="247"/>
      <c r="T578" s="248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9" t="s">
        <v>131</v>
      </c>
      <c r="AU578" s="249" t="s">
        <v>83</v>
      </c>
      <c r="AV578" s="14" t="s">
        <v>83</v>
      </c>
      <c r="AW578" s="14" t="s">
        <v>32</v>
      </c>
      <c r="AX578" s="14" t="s">
        <v>76</v>
      </c>
      <c r="AY578" s="249" t="s">
        <v>120</v>
      </c>
    </row>
    <row r="579" spans="1:51" s="13" customFormat="1" ht="12">
      <c r="A579" s="13"/>
      <c r="B579" s="229"/>
      <c r="C579" s="230"/>
      <c r="D579" s="224" t="s">
        <v>131</v>
      </c>
      <c r="E579" s="231" t="s">
        <v>1</v>
      </c>
      <c r="F579" s="232" t="s">
        <v>475</v>
      </c>
      <c r="G579" s="230"/>
      <c r="H579" s="231" t="s">
        <v>1</v>
      </c>
      <c r="I579" s="233"/>
      <c r="J579" s="230"/>
      <c r="K579" s="230"/>
      <c r="L579" s="234"/>
      <c r="M579" s="235"/>
      <c r="N579" s="236"/>
      <c r="O579" s="236"/>
      <c r="P579" s="236"/>
      <c r="Q579" s="236"/>
      <c r="R579" s="236"/>
      <c r="S579" s="236"/>
      <c r="T579" s="237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8" t="s">
        <v>131</v>
      </c>
      <c r="AU579" s="238" t="s">
        <v>83</v>
      </c>
      <c r="AV579" s="13" t="s">
        <v>81</v>
      </c>
      <c r="AW579" s="13" t="s">
        <v>32</v>
      </c>
      <c r="AX579" s="13" t="s">
        <v>76</v>
      </c>
      <c r="AY579" s="238" t="s">
        <v>120</v>
      </c>
    </row>
    <row r="580" spans="1:51" s="14" customFormat="1" ht="12">
      <c r="A580" s="14"/>
      <c r="B580" s="239"/>
      <c r="C580" s="240"/>
      <c r="D580" s="224" t="s">
        <v>131</v>
      </c>
      <c r="E580" s="241" t="s">
        <v>1</v>
      </c>
      <c r="F580" s="242" t="s">
        <v>476</v>
      </c>
      <c r="G580" s="240"/>
      <c r="H580" s="243">
        <v>133</v>
      </c>
      <c r="I580" s="244"/>
      <c r="J580" s="240"/>
      <c r="K580" s="240"/>
      <c r="L580" s="245"/>
      <c r="M580" s="246"/>
      <c r="N580" s="247"/>
      <c r="O580" s="247"/>
      <c r="P580" s="247"/>
      <c r="Q580" s="247"/>
      <c r="R580" s="247"/>
      <c r="S580" s="247"/>
      <c r="T580" s="248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9" t="s">
        <v>131</v>
      </c>
      <c r="AU580" s="249" t="s">
        <v>83</v>
      </c>
      <c r="AV580" s="14" t="s">
        <v>83</v>
      </c>
      <c r="AW580" s="14" t="s">
        <v>32</v>
      </c>
      <c r="AX580" s="14" t="s">
        <v>76</v>
      </c>
      <c r="AY580" s="249" t="s">
        <v>120</v>
      </c>
    </row>
    <row r="581" spans="1:51" s="13" customFormat="1" ht="12">
      <c r="A581" s="13"/>
      <c r="B581" s="229"/>
      <c r="C581" s="230"/>
      <c r="D581" s="224" t="s">
        <v>131</v>
      </c>
      <c r="E581" s="231" t="s">
        <v>1</v>
      </c>
      <c r="F581" s="232" t="s">
        <v>477</v>
      </c>
      <c r="G581" s="230"/>
      <c r="H581" s="231" t="s">
        <v>1</v>
      </c>
      <c r="I581" s="233"/>
      <c r="J581" s="230"/>
      <c r="K581" s="230"/>
      <c r="L581" s="234"/>
      <c r="M581" s="235"/>
      <c r="N581" s="236"/>
      <c r="O581" s="236"/>
      <c r="P581" s="236"/>
      <c r="Q581" s="236"/>
      <c r="R581" s="236"/>
      <c r="S581" s="236"/>
      <c r="T581" s="237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8" t="s">
        <v>131</v>
      </c>
      <c r="AU581" s="238" t="s">
        <v>83</v>
      </c>
      <c r="AV581" s="13" t="s">
        <v>81</v>
      </c>
      <c r="AW581" s="13" t="s">
        <v>32</v>
      </c>
      <c r="AX581" s="13" t="s">
        <v>76</v>
      </c>
      <c r="AY581" s="238" t="s">
        <v>120</v>
      </c>
    </row>
    <row r="582" spans="1:51" s="14" customFormat="1" ht="12">
      <c r="A582" s="14"/>
      <c r="B582" s="239"/>
      <c r="C582" s="240"/>
      <c r="D582" s="224" t="s">
        <v>131</v>
      </c>
      <c r="E582" s="241" t="s">
        <v>1</v>
      </c>
      <c r="F582" s="242" t="s">
        <v>478</v>
      </c>
      <c r="G582" s="240"/>
      <c r="H582" s="243">
        <v>35.5</v>
      </c>
      <c r="I582" s="244"/>
      <c r="J582" s="240"/>
      <c r="K582" s="240"/>
      <c r="L582" s="245"/>
      <c r="M582" s="246"/>
      <c r="N582" s="247"/>
      <c r="O582" s="247"/>
      <c r="P582" s="247"/>
      <c r="Q582" s="247"/>
      <c r="R582" s="247"/>
      <c r="S582" s="247"/>
      <c r="T582" s="248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9" t="s">
        <v>131</v>
      </c>
      <c r="AU582" s="249" t="s">
        <v>83</v>
      </c>
      <c r="AV582" s="14" t="s">
        <v>83</v>
      </c>
      <c r="AW582" s="14" t="s">
        <v>32</v>
      </c>
      <c r="AX582" s="14" t="s">
        <v>76</v>
      </c>
      <c r="AY582" s="249" t="s">
        <v>120</v>
      </c>
    </row>
    <row r="583" spans="1:51" s="13" customFormat="1" ht="12">
      <c r="A583" s="13"/>
      <c r="B583" s="229"/>
      <c r="C583" s="230"/>
      <c r="D583" s="224" t="s">
        <v>131</v>
      </c>
      <c r="E583" s="231" t="s">
        <v>1</v>
      </c>
      <c r="F583" s="232" t="s">
        <v>298</v>
      </c>
      <c r="G583" s="230"/>
      <c r="H583" s="231" t="s">
        <v>1</v>
      </c>
      <c r="I583" s="233"/>
      <c r="J583" s="230"/>
      <c r="K583" s="230"/>
      <c r="L583" s="234"/>
      <c r="M583" s="235"/>
      <c r="N583" s="236"/>
      <c r="O583" s="236"/>
      <c r="P583" s="236"/>
      <c r="Q583" s="236"/>
      <c r="R583" s="236"/>
      <c r="S583" s="236"/>
      <c r="T583" s="237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8" t="s">
        <v>131</v>
      </c>
      <c r="AU583" s="238" t="s">
        <v>83</v>
      </c>
      <c r="AV583" s="13" t="s">
        <v>81</v>
      </c>
      <c r="AW583" s="13" t="s">
        <v>32</v>
      </c>
      <c r="AX583" s="13" t="s">
        <v>76</v>
      </c>
      <c r="AY583" s="238" t="s">
        <v>120</v>
      </c>
    </row>
    <row r="584" spans="1:51" s="14" customFormat="1" ht="12">
      <c r="A584" s="14"/>
      <c r="B584" s="239"/>
      <c r="C584" s="240"/>
      <c r="D584" s="224" t="s">
        <v>131</v>
      </c>
      <c r="E584" s="241" t="s">
        <v>1</v>
      </c>
      <c r="F584" s="242" t="s">
        <v>299</v>
      </c>
      <c r="G584" s="240"/>
      <c r="H584" s="243">
        <v>27</v>
      </c>
      <c r="I584" s="244"/>
      <c r="J584" s="240"/>
      <c r="K584" s="240"/>
      <c r="L584" s="245"/>
      <c r="M584" s="246"/>
      <c r="N584" s="247"/>
      <c r="O584" s="247"/>
      <c r="P584" s="247"/>
      <c r="Q584" s="247"/>
      <c r="R584" s="247"/>
      <c r="S584" s="247"/>
      <c r="T584" s="248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9" t="s">
        <v>131</v>
      </c>
      <c r="AU584" s="249" t="s">
        <v>83</v>
      </c>
      <c r="AV584" s="14" t="s">
        <v>83</v>
      </c>
      <c r="AW584" s="14" t="s">
        <v>32</v>
      </c>
      <c r="AX584" s="14" t="s">
        <v>76</v>
      </c>
      <c r="AY584" s="249" t="s">
        <v>120</v>
      </c>
    </row>
    <row r="585" spans="1:51" s="13" customFormat="1" ht="12">
      <c r="A585" s="13"/>
      <c r="B585" s="229"/>
      <c r="C585" s="230"/>
      <c r="D585" s="224" t="s">
        <v>131</v>
      </c>
      <c r="E585" s="231" t="s">
        <v>1</v>
      </c>
      <c r="F585" s="232" t="s">
        <v>294</v>
      </c>
      <c r="G585" s="230"/>
      <c r="H585" s="231" t="s">
        <v>1</v>
      </c>
      <c r="I585" s="233"/>
      <c r="J585" s="230"/>
      <c r="K585" s="230"/>
      <c r="L585" s="234"/>
      <c r="M585" s="235"/>
      <c r="N585" s="236"/>
      <c r="O585" s="236"/>
      <c r="P585" s="236"/>
      <c r="Q585" s="236"/>
      <c r="R585" s="236"/>
      <c r="S585" s="236"/>
      <c r="T585" s="237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8" t="s">
        <v>131</v>
      </c>
      <c r="AU585" s="238" t="s">
        <v>83</v>
      </c>
      <c r="AV585" s="13" t="s">
        <v>81</v>
      </c>
      <c r="AW585" s="13" t="s">
        <v>32</v>
      </c>
      <c r="AX585" s="13" t="s">
        <v>76</v>
      </c>
      <c r="AY585" s="238" t="s">
        <v>120</v>
      </c>
    </row>
    <row r="586" spans="1:51" s="14" customFormat="1" ht="12">
      <c r="A586" s="14"/>
      <c r="B586" s="239"/>
      <c r="C586" s="240"/>
      <c r="D586" s="224" t="s">
        <v>131</v>
      </c>
      <c r="E586" s="241" t="s">
        <v>1</v>
      </c>
      <c r="F586" s="242" t="s">
        <v>295</v>
      </c>
      <c r="G586" s="240"/>
      <c r="H586" s="243">
        <v>130</v>
      </c>
      <c r="I586" s="244"/>
      <c r="J586" s="240"/>
      <c r="K586" s="240"/>
      <c r="L586" s="245"/>
      <c r="M586" s="246"/>
      <c r="N586" s="247"/>
      <c r="O586" s="247"/>
      <c r="P586" s="247"/>
      <c r="Q586" s="247"/>
      <c r="R586" s="247"/>
      <c r="S586" s="247"/>
      <c r="T586" s="248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9" t="s">
        <v>131</v>
      </c>
      <c r="AU586" s="249" t="s">
        <v>83</v>
      </c>
      <c r="AV586" s="14" t="s">
        <v>83</v>
      </c>
      <c r="AW586" s="14" t="s">
        <v>32</v>
      </c>
      <c r="AX586" s="14" t="s">
        <v>76</v>
      </c>
      <c r="AY586" s="249" t="s">
        <v>120</v>
      </c>
    </row>
    <row r="587" spans="1:51" s="13" customFormat="1" ht="12">
      <c r="A587" s="13"/>
      <c r="B587" s="229"/>
      <c r="C587" s="230"/>
      <c r="D587" s="224" t="s">
        <v>131</v>
      </c>
      <c r="E587" s="231" t="s">
        <v>1</v>
      </c>
      <c r="F587" s="232" t="s">
        <v>177</v>
      </c>
      <c r="G587" s="230"/>
      <c r="H587" s="231" t="s">
        <v>1</v>
      </c>
      <c r="I587" s="233"/>
      <c r="J587" s="230"/>
      <c r="K587" s="230"/>
      <c r="L587" s="234"/>
      <c r="M587" s="235"/>
      <c r="N587" s="236"/>
      <c r="O587" s="236"/>
      <c r="P587" s="236"/>
      <c r="Q587" s="236"/>
      <c r="R587" s="236"/>
      <c r="S587" s="236"/>
      <c r="T587" s="23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8" t="s">
        <v>131</v>
      </c>
      <c r="AU587" s="238" t="s">
        <v>83</v>
      </c>
      <c r="AV587" s="13" t="s">
        <v>81</v>
      </c>
      <c r="AW587" s="13" t="s">
        <v>32</v>
      </c>
      <c r="AX587" s="13" t="s">
        <v>76</v>
      </c>
      <c r="AY587" s="238" t="s">
        <v>120</v>
      </c>
    </row>
    <row r="588" spans="1:51" s="14" customFormat="1" ht="12">
      <c r="A588" s="14"/>
      <c r="B588" s="239"/>
      <c r="C588" s="240"/>
      <c r="D588" s="224" t="s">
        <v>131</v>
      </c>
      <c r="E588" s="241" t="s">
        <v>1</v>
      </c>
      <c r="F588" s="242" t="s">
        <v>178</v>
      </c>
      <c r="G588" s="240"/>
      <c r="H588" s="243">
        <v>420</v>
      </c>
      <c r="I588" s="244"/>
      <c r="J588" s="240"/>
      <c r="K588" s="240"/>
      <c r="L588" s="245"/>
      <c r="M588" s="246"/>
      <c r="N588" s="247"/>
      <c r="O588" s="247"/>
      <c r="P588" s="247"/>
      <c r="Q588" s="247"/>
      <c r="R588" s="247"/>
      <c r="S588" s="247"/>
      <c r="T588" s="248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9" t="s">
        <v>131</v>
      </c>
      <c r="AU588" s="249" t="s">
        <v>83</v>
      </c>
      <c r="AV588" s="14" t="s">
        <v>83</v>
      </c>
      <c r="AW588" s="14" t="s">
        <v>32</v>
      </c>
      <c r="AX588" s="14" t="s">
        <v>76</v>
      </c>
      <c r="AY588" s="249" t="s">
        <v>120</v>
      </c>
    </row>
    <row r="589" spans="1:51" s="15" customFormat="1" ht="12">
      <c r="A589" s="15"/>
      <c r="B589" s="250"/>
      <c r="C589" s="251"/>
      <c r="D589" s="224" t="s">
        <v>131</v>
      </c>
      <c r="E589" s="252" t="s">
        <v>1</v>
      </c>
      <c r="F589" s="253" t="s">
        <v>142</v>
      </c>
      <c r="G589" s="251"/>
      <c r="H589" s="254">
        <v>1167</v>
      </c>
      <c r="I589" s="255"/>
      <c r="J589" s="251"/>
      <c r="K589" s="251"/>
      <c r="L589" s="256"/>
      <c r="M589" s="257"/>
      <c r="N589" s="258"/>
      <c r="O589" s="258"/>
      <c r="P589" s="258"/>
      <c r="Q589" s="258"/>
      <c r="R589" s="258"/>
      <c r="S589" s="258"/>
      <c r="T589" s="259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0" t="s">
        <v>131</v>
      </c>
      <c r="AU589" s="260" t="s">
        <v>83</v>
      </c>
      <c r="AV589" s="15" t="s">
        <v>127</v>
      </c>
      <c r="AW589" s="15" t="s">
        <v>32</v>
      </c>
      <c r="AX589" s="15" t="s">
        <v>81</v>
      </c>
      <c r="AY589" s="260" t="s">
        <v>120</v>
      </c>
    </row>
    <row r="590" spans="1:65" s="2" customFormat="1" ht="24.15" customHeight="1">
      <c r="A590" s="38"/>
      <c r="B590" s="39"/>
      <c r="C590" s="211" t="s">
        <v>250</v>
      </c>
      <c r="D590" s="211" t="s">
        <v>122</v>
      </c>
      <c r="E590" s="212" t="s">
        <v>660</v>
      </c>
      <c r="F590" s="213" t="s">
        <v>661</v>
      </c>
      <c r="G590" s="214" t="s">
        <v>125</v>
      </c>
      <c r="H590" s="215">
        <v>2769</v>
      </c>
      <c r="I590" s="216"/>
      <c r="J590" s="217">
        <f>ROUND(I590*H590,2)</f>
        <v>0</v>
      </c>
      <c r="K590" s="213" t="s">
        <v>126</v>
      </c>
      <c r="L590" s="44"/>
      <c r="M590" s="218" t="s">
        <v>1</v>
      </c>
      <c r="N590" s="219" t="s">
        <v>41</v>
      </c>
      <c r="O590" s="91"/>
      <c r="P590" s="220">
        <f>O590*H590</f>
        <v>0</v>
      </c>
      <c r="Q590" s="220">
        <v>0</v>
      </c>
      <c r="R590" s="220">
        <f>Q590*H590</f>
        <v>0</v>
      </c>
      <c r="S590" s="220">
        <v>0</v>
      </c>
      <c r="T590" s="221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22" t="s">
        <v>127</v>
      </c>
      <c r="AT590" s="222" t="s">
        <v>122</v>
      </c>
      <c r="AU590" s="222" t="s">
        <v>83</v>
      </c>
      <c r="AY590" s="17" t="s">
        <v>120</v>
      </c>
      <c r="BE590" s="223">
        <f>IF(N590="základní",J590,0)</f>
        <v>0</v>
      </c>
      <c r="BF590" s="223">
        <f>IF(N590="snížená",J590,0)</f>
        <v>0</v>
      </c>
      <c r="BG590" s="223">
        <f>IF(N590="zákl. přenesená",J590,0)</f>
        <v>0</v>
      </c>
      <c r="BH590" s="223">
        <f>IF(N590="sníž. přenesená",J590,0)</f>
        <v>0</v>
      </c>
      <c r="BI590" s="223">
        <f>IF(N590="nulová",J590,0)</f>
        <v>0</v>
      </c>
      <c r="BJ590" s="17" t="s">
        <v>81</v>
      </c>
      <c r="BK590" s="223">
        <f>ROUND(I590*H590,2)</f>
        <v>0</v>
      </c>
      <c r="BL590" s="17" t="s">
        <v>127</v>
      </c>
      <c r="BM590" s="222" t="s">
        <v>662</v>
      </c>
    </row>
    <row r="591" spans="1:47" s="2" customFormat="1" ht="12">
      <c r="A591" s="38"/>
      <c r="B591" s="39"/>
      <c r="C591" s="40"/>
      <c r="D591" s="224" t="s">
        <v>129</v>
      </c>
      <c r="E591" s="40"/>
      <c r="F591" s="225" t="s">
        <v>663</v>
      </c>
      <c r="G591" s="40"/>
      <c r="H591" s="40"/>
      <c r="I591" s="226"/>
      <c r="J591" s="40"/>
      <c r="K591" s="40"/>
      <c r="L591" s="44"/>
      <c r="M591" s="227"/>
      <c r="N591" s="228"/>
      <c r="O591" s="91"/>
      <c r="P591" s="91"/>
      <c r="Q591" s="91"/>
      <c r="R591" s="91"/>
      <c r="S591" s="91"/>
      <c r="T591" s="92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T591" s="17" t="s">
        <v>129</v>
      </c>
      <c r="AU591" s="17" t="s">
        <v>83</v>
      </c>
    </row>
    <row r="592" spans="1:51" s="13" customFormat="1" ht="12">
      <c r="A592" s="13"/>
      <c r="B592" s="229"/>
      <c r="C592" s="230"/>
      <c r="D592" s="224" t="s">
        <v>131</v>
      </c>
      <c r="E592" s="231" t="s">
        <v>1</v>
      </c>
      <c r="F592" s="232" t="s">
        <v>646</v>
      </c>
      <c r="G592" s="230"/>
      <c r="H592" s="231" t="s">
        <v>1</v>
      </c>
      <c r="I592" s="233"/>
      <c r="J592" s="230"/>
      <c r="K592" s="230"/>
      <c r="L592" s="234"/>
      <c r="M592" s="235"/>
      <c r="N592" s="236"/>
      <c r="O592" s="236"/>
      <c r="P592" s="236"/>
      <c r="Q592" s="236"/>
      <c r="R592" s="236"/>
      <c r="S592" s="236"/>
      <c r="T592" s="237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8" t="s">
        <v>131</v>
      </c>
      <c r="AU592" s="238" t="s">
        <v>83</v>
      </c>
      <c r="AV592" s="13" t="s">
        <v>81</v>
      </c>
      <c r="AW592" s="13" t="s">
        <v>32</v>
      </c>
      <c r="AX592" s="13" t="s">
        <v>76</v>
      </c>
      <c r="AY592" s="238" t="s">
        <v>120</v>
      </c>
    </row>
    <row r="593" spans="1:51" s="14" customFormat="1" ht="12">
      <c r="A593" s="14"/>
      <c r="B593" s="239"/>
      <c r="C593" s="240"/>
      <c r="D593" s="224" t="s">
        <v>131</v>
      </c>
      <c r="E593" s="241" t="s">
        <v>1</v>
      </c>
      <c r="F593" s="242" t="s">
        <v>647</v>
      </c>
      <c r="G593" s="240"/>
      <c r="H593" s="243">
        <v>2474</v>
      </c>
      <c r="I593" s="244"/>
      <c r="J593" s="240"/>
      <c r="K593" s="240"/>
      <c r="L593" s="245"/>
      <c r="M593" s="246"/>
      <c r="N593" s="247"/>
      <c r="O593" s="247"/>
      <c r="P593" s="247"/>
      <c r="Q593" s="247"/>
      <c r="R593" s="247"/>
      <c r="S593" s="247"/>
      <c r="T593" s="24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9" t="s">
        <v>131</v>
      </c>
      <c r="AU593" s="249" t="s">
        <v>83</v>
      </c>
      <c r="AV593" s="14" t="s">
        <v>83</v>
      </c>
      <c r="AW593" s="14" t="s">
        <v>32</v>
      </c>
      <c r="AX593" s="14" t="s">
        <v>76</v>
      </c>
      <c r="AY593" s="249" t="s">
        <v>120</v>
      </c>
    </row>
    <row r="594" spans="1:51" s="13" customFormat="1" ht="12">
      <c r="A594" s="13"/>
      <c r="B594" s="229"/>
      <c r="C594" s="230"/>
      <c r="D594" s="224" t="s">
        <v>131</v>
      </c>
      <c r="E594" s="231" t="s">
        <v>1</v>
      </c>
      <c r="F594" s="232" t="s">
        <v>664</v>
      </c>
      <c r="G594" s="230"/>
      <c r="H594" s="231" t="s">
        <v>1</v>
      </c>
      <c r="I594" s="233"/>
      <c r="J594" s="230"/>
      <c r="K594" s="230"/>
      <c r="L594" s="234"/>
      <c r="M594" s="235"/>
      <c r="N594" s="236"/>
      <c r="O594" s="236"/>
      <c r="P594" s="236"/>
      <c r="Q594" s="236"/>
      <c r="R594" s="236"/>
      <c r="S594" s="236"/>
      <c r="T594" s="237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8" t="s">
        <v>131</v>
      </c>
      <c r="AU594" s="238" t="s">
        <v>83</v>
      </c>
      <c r="AV594" s="13" t="s">
        <v>81</v>
      </c>
      <c r="AW594" s="13" t="s">
        <v>32</v>
      </c>
      <c r="AX594" s="13" t="s">
        <v>76</v>
      </c>
      <c r="AY594" s="238" t="s">
        <v>120</v>
      </c>
    </row>
    <row r="595" spans="1:51" s="13" customFormat="1" ht="12">
      <c r="A595" s="13"/>
      <c r="B595" s="229"/>
      <c r="C595" s="230"/>
      <c r="D595" s="224" t="s">
        <v>131</v>
      </c>
      <c r="E595" s="231" t="s">
        <v>1</v>
      </c>
      <c r="F595" s="232" t="s">
        <v>292</v>
      </c>
      <c r="G595" s="230"/>
      <c r="H595" s="231" t="s">
        <v>1</v>
      </c>
      <c r="I595" s="233"/>
      <c r="J595" s="230"/>
      <c r="K595" s="230"/>
      <c r="L595" s="234"/>
      <c r="M595" s="235"/>
      <c r="N595" s="236"/>
      <c r="O595" s="236"/>
      <c r="P595" s="236"/>
      <c r="Q595" s="236"/>
      <c r="R595" s="236"/>
      <c r="S595" s="236"/>
      <c r="T595" s="23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8" t="s">
        <v>131</v>
      </c>
      <c r="AU595" s="238" t="s">
        <v>83</v>
      </c>
      <c r="AV595" s="13" t="s">
        <v>81</v>
      </c>
      <c r="AW595" s="13" t="s">
        <v>32</v>
      </c>
      <c r="AX595" s="13" t="s">
        <v>76</v>
      </c>
      <c r="AY595" s="238" t="s">
        <v>120</v>
      </c>
    </row>
    <row r="596" spans="1:51" s="14" customFormat="1" ht="12">
      <c r="A596" s="14"/>
      <c r="B596" s="239"/>
      <c r="C596" s="240"/>
      <c r="D596" s="224" t="s">
        <v>131</v>
      </c>
      <c r="E596" s="241" t="s">
        <v>1</v>
      </c>
      <c r="F596" s="242" t="s">
        <v>293</v>
      </c>
      <c r="G596" s="240"/>
      <c r="H596" s="243">
        <v>141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9" t="s">
        <v>131</v>
      </c>
      <c r="AU596" s="249" t="s">
        <v>83</v>
      </c>
      <c r="AV596" s="14" t="s">
        <v>83</v>
      </c>
      <c r="AW596" s="14" t="s">
        <v>32</v>
      </c>
      <c r="AX596" s="14" t="s">
        <v>76</v>
      </c>
      <c r="AY596" s="249" t="s">
        <v>120</v>
      </c>
    </row>
    <row r="597" spans="1:51" s="13" customFormat="1" ht="12">
      <c r="A597" s="13"/>
      <c r="B597" s="229"/>
      <c r="C597" s="230"/>
      <c r="D597" s="224" t="s">
        <v>131</v>
      </c>
      <c r="E597" s="231" t="s">
        <v>1</v>
      </c>
      <c r="F597" s="232" t="s">
        <v>473</v>
      </c>
      <c r="G597" s="230"/>
      <c r="H597" s="231" t="s">
        <v>1</v>
      </c>
      <c r="I597" s="233"/>
      <c r="J597" s="230"/>
      <c r="K597" s="230"/>
      <c r="L597" s="234"/>
      <c r="M597" s="235"/>
      <c r="N597" s="236"/>
      <c r="O597" s="236"/>
      <c r="P597" s="236"/>
      <c r="Q597" s="236"/>
      <c r="R597" s="236"/>
      <c r="S597" s="236"/>
      <c r="T597" s="237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8" t="s">
        <v>131</v>
      </c>
      <c r="AU597" s="238" t="s">
        <v>83</v>
      </c>
      <c r="AV597" s="13" t="s">
        <v>81</v>
      </c>
      <c r="AW597" s="13" t="s">
        <v>32</v>
      </c>
      <c r="AX597" s="13" t="s">
        <v>76</v>
      </c>
      <c r="AY597" s="238" t="s">
        <v>120</v>
      </c>
    </row>
    <row r="598" spans="1:51" s="14" customFormat="1" ht="12">
      <c r="A598" s="14"/>
      <c r="B598" s="239"/>
      <c r="C598" s="240"/>
      <c r="D598" s="224" t="s">
        <v>131</v>
      </c>
      <c r="E598" s="241" t="s">
        <v>1</v>
      </c>
      <c r="F598" s="242" t="s">
        <v>665</v>
      </c>
      <c r="G598" s="240"/>
      <c r="H598" s="243">
        <v>154</v>
      </c>
      <c r="I598" s="244"/>
      <c r="J598" s="240"/>
      <c r="K598" s="240"/>
      <c r="L598" s="245"/>
      <c r="M598" s="246"/>
      <c r="N598" s="247"/>
      <c r="O598" s="247"/>
      <c r="P598" s="247"/>
      <c r="Q598" s="247"/>
      <c r="R598" s="247"/>
      <c r="S598" s="247"/>
      <c r="T598" s="248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9" t="s">
        <v>131</v>
      </c>
      <c r="AU598" s="249" t="s">
        <v>83</v>
      </c>
      <c r="AV598" s="14" t="s">
        <v>83</v>
      </c>
      <c r="AW598" s="14" t="s">
        <v>32</v>
      </c>
      <c r="AX598" s="14" t="s">
        <v>76</v>
      </c>
      <c r="AY598" s="249" t="s">
        <v>120</v>
      </c>
    </row>
    <row r="599" spans="1:51" s="15" customFormat="1" ht="12">
      <c r="A599" s="15"/>
      <c r="B599" s="250"/>
      <c r="C599" s="251"/>
      <c r="D599" s="224" t="s">
        <v>131</v>
      </c>
      <c r="E599" s="252" t="s">
        <v>1</v>
      </c>
      <c r="F599" s="253" t="s">
        <v>142</v>
      </c>
      <c r="G599" s="251"/>
      <c r="H599" s="254">
        <v>2769</v>
      </c>
      <c r="I599" s="255"/>
      <c r="J599" s="251"/>
      <c r="K599" s="251"/>
      <c r="L599" s="256"/>
      <c r="M599" s="257"/>
      <c r="N599" s="258"/>
      <c r="O599" s="258"/>
      <c r="P599" s="258"/>
      <c r="Q599" s="258"/>
      <c r="R599" s="258"/>
      <c r="S599" s="258"/>
      <c r="T599" s="259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0" t="s">
        <v>131</v>
      </c>
      <c r="AU599" s="260" t="s">
        <v>83</v>
      </c>
      <c r="AV599" s="15" t="s">
        <v>127</v>
      </c>
      <c r="AW599" s="15" t="s">
        <v>32</v>
      </c>
      <c r="AX599" s="15" t="s">
        <v>81</v>
      </c>
      <c r="AY599" s="260" t="s">
        <v>120</v>
      </c>
    </row>
    <row r="600" spans="1:65" s="2" customFormat="1" ht="21.75" customHeight="1">
      <c r="A600" s="38"/>
      <c r="B600" s="39"/>
      <c r="C600" s="211" t="s">
        <v>666</v>
      </c>
      <c r="D600" s="211" t="s">
        <v>122</v>
      </c>
      <c r="E600" s="212" t="s">
        <v>667</v>
      </c>
      <c r="F600" s="213" t="s">
        <v>668</v>
      </c>
      <c r="G600" s="214" t="s">
        <v>125</v>
      </c>
      <c r="H600" s="215">
        <v>60</v>
      </c>
      <c r="I600" s="216"/>
      <c r="J600" s="217">
        <f>ROUND(I600*H600,2)</f>
        <v>0</v>
      </c>
      <c r="K600" s="213" t="s">
        <v>126</v>
      </c>
      <c r="L600" s="44"/>
      <c r="M600" s="218" t="s">
        <v>1</v>
      </c>
      <c r="N600" s="219" t="s">
        <v>41</v>
      </c>
      <c r="O600" s="91"/>
      <c r="P600" s="220">
        <f>O600*H600</f>
        <v>0</v>
      </c>
      <c r="Q600" s="220">
        <v>0</v>
      </c>
      <c r="R600" s="220">
        <f>Q600*H600</f>
        <v>0</v>
      </c>
      <c r="S600" s="220">
        <v>0</v>
      </c>
      <c r="T600" s="221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22" t="s">
        <v>127</v>
      </c>
      <c r="AT600" s="222" t="s">
        <v>122</v>
      </c>
      <c r="AU600" s="222" t="s">
        <v>83</v>
      </c>
      <c r="AY600" s="17" t="s">
        <v>120</v>
      </c>
      <c r="BE600" s="223">
        <f>IF(N600="základní",J600,0)</f>
        <v>0</v>
      </c>
      <c r="BF600" s="223">
        <f>IF(N600="snížená",J600,0)</f>
        <v>0</v>
      </c>
      <c r="BG600" s="223">
        <f>IF(N600="zákl. přenesená",J600,0)</f>
        <v>0</v>
      </c>
      <c r="BH600" s="223">
        <f>IF(N600="sníž. přenesená",J600,0)</f>
        <v>0</v>
      </c>
      <c r="BI600" s="223">
        <f>IF(N600="nulová",J600,0)</f>
        <v>0</v>
      </c>
      <c r="BJ600" s="17" t="s">
        <v>81</v>
      </c>
      <c r="BK600" s="223">
        <f>ROUND(I600*H600,2)</f>
        <v>0</v>
      </c>
      <c r="BL600" s="17" t="s">
        <v>127</v>
      </c>
      <c r="BM600" s="222" t="s">
        <v>669</v>
      </c>
    </row>
    <row r="601" spans="1:47" s="2" customFormat="1" ht="12">
      <c r="A601" s="38"/>
      <c r="B601" s="39"/>
      <c r="C601" s="40"/>
      <c r="D601" s="224" t="s">
        <v>129</v>
      </c>
      <c r="E601" s="40"/>
      <c r="F601" s="225" t="s">
        <v>670</v>
      </c>
      <c r="G601" s="40"/>
      <c r="H601" s="40"/>
      <c r="I601" s="226"/>
      <c r="J601" s="40"/>
      <c r="K601" s="40"/>
      <c r="L601" s="44"/>
      <c r="M601" s="227"/>
      <c r="N601" s="228"/>
      <c r="O601" s="91"/>
      <c r="P601" s="91"/>
      <c r="Q601" s="91"/>
      <c r="R601" s="91"/>
      <c r="S601" s="91"/>
      <c r="T601" s="92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129</v>
      </c>
      <c r="AU601" s="17" t="s">
        <v>83</v>
      </c>
    </row>
    <row r="602" spans="1:51" s="13" customFormat="1" ht="12">
      <c r="A602" s="13"/>
      <c r="B602" s="229"/>
      <c r="C602" s="230"/>
      <c r="D602" s="224" t="s">
        <v>131</v>
      </c>
      <c r="E602" s="231" t="s">
        <v>1</v>
      </c>
      <c r="F602" s="232" t="s">
        <v>671</v>
      </c>
      <c r="G602" s="230"/>
      <c r="H602" s="231" t="s">
        <v>1</v>
      </c>
      <c r="I602" s="233"/>
      <c r="J602" s="230"/>
      <c r="K602" s="230"/>
      <c r="L602" s="234"/>
      <c r="M602" s="235"/>
      <c r="N602" s="236"/>
      <c r="O602" s="236"/>
      <c r="P602" s="236"/>
      <c r="Q602" s="236"/>
      <c r="R602" s="236"/>
      <c r="S602" s="236"/>
      <c r="T602" s="23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8" t="s">
        <v>131</v>
      </c>
      <c r="AU602" s="238" t="s">
        <v>83</v>
      </c>
      <c r="AV602" s="13" t="s">
        <v>81</v>
      </c>
      <c r="AW602" s="13" t="s">
        <v>32</v>
      </c>
      <c r="AX602" s="13" t="s">
        <v>76</v>
      </c>
      <c r="AY602" s="238" t="s">
        <v>120</v>
      </c>
    </row>
    <row r="603" spans="1:51" s="14" customFormat="1" ht="12">
      <c r="A603" s="14"/>
      <c r="B603" s="239"/>
      <c r="C603" s="240"/>
      <c r="D603" s="224" t="s">
        <v>131</v>
      </c>
      <c r="E603" s="241" t="s">
        <v>1</v>
      </c>
      <c r="F603" s="242" t="s">
        <v>672</v>
      </c>
      <c r="G603" s="240"/>
      <c r="H603" s="243">
        <v>60</v>
      </c>
      <c r="I603" s="244"/>
      <c r="J603" s="240"/>
      <c r="K603" s="240"/>
      <c r="L603" s="245"/>
      <c r="M603" s="246"/>
      <c r="N603" s="247"/>
      <c r="O603" s="247"/>
      <c r="P603" s="247"/>
      <c r="Q603" s="247"/>
      <c r="R603" s="247"/>
      <c r="S603" s="247"/>
      <c r="T603" s="24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9" t="s">
        <v>131</v>
      </c>
      <c r="AU603" s="249" t="s">
        <v>83</v>
      </c>
      <c r="AV603" s="14" t="s">
        <v>83</v>
      </c>
      <c r="AW603" s="14" t="s">
        <v>32</v>
      </c>
      <c r="AX603" s="14" t="s">
        <v>81</v>
      </c>
      <c r="AY603" s="249" t="s">
        <v>120</v>
      </c>
    </row>
    <row r="604" spans="1:65" s="2" customFormat="1" ht="33" customHeight="1">
      <c r="A604" s="38"/>
      <c r="B604" s="39"/>
      <c r="C604" s="211" t="s">
        <v>673</v>
      </c>
      <c r="D604" s="211" t="s">
        <v>122</v>
      </c>
      <c r="E604" s="212" t="s">
        <v>674</v>
      </c>
      <c r="F604" s="213" t="s">
        <v>675</v>
      </c>
      <c r="G604" s="214" t="s">
        <v>125</v>
      </c>
      <c r="H604" s="215">
        <v>2380</v>
      </c>
      <c r="I604" s="216"/>
      <c r="J604" s="217">
        <f>ROUND(I604*H604,2)</f>
        <v>0</v>
      </c>
      <c r="K604" s="213" t="s">
        <v>126</v>
      </c>
      <c r="L604" s="44"/>
      <c r="M604" s="218" t="s">
        <v>1</v>
      </c>
      <c r="N604" s="219" t="s">
        <v>41</v>
      </c>
      <c r="O604" s="91"/>
      <c r="P604" s="220">
        <f>O604*H604</f>
        <v>0</v>
      </c>
      <c r="Q604" s="220">
        <v>0</v>
      </c>
      <c r="R604" s="220">
        <f>Q604*H604</f>
        <v>0</v>
      </c>
      <c r="S604" s="220">
        <v>0</v>
      </c>
      <c r="T604" s="221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22" t="s">
        <v>127</v>
      </c>
      <c r="AT604" s="222" t="s">
        <v>122</v>
      </c>
      <c r="AU604" s="222" t="s">
        <v>83</v>
      </c>
      <c r="AY604" s="17" t="s">
        <v>120</v>
      </c>
      <c r="BE604" s="223">
        <f>IF(N604="základní",J604,0)</f>
        <v>0</v>
      </c>
      <c r="BF604" s="223">
        <f>IF(N604="snížená",J604,0)</f>
        <v>0</v>
      </c>
      <c r="BG604" s="223">
        <f>IF(N604="zákl. přenesená",J604,0)</f>
        <v>0</v>
      </c>
      <c r="BH604" s="223">
        <f>IF(N604="sníž. přenesená",J604,0)</f>
        <v>0</v>
      </c>
      <c r="BI604" s="223">
        <f>IF(N604="nulová",J604,0)</f>
        <v>0</v>
      </c>
      <c r="BJ604" s="17" t="s">
        <v>81</v>
      </c>
      <c r="BK604" s="223">
        <f>ROUND(I604*H604,2)</f>
        <v>0</v>
      </c>
      <c r="BL604" s="17" t="s">
        <v>127</v>
      </c>
      <c r="BM604" s="222" t="s">
        <v>676</v>
      </c>
    </row>
    <row r="605" spans="1:47" s="2" customFormat="1" ht="12">
      <c r="A605" s="38"/>
      <c r="B605" s="39"/>
      <c r="C605" s="40"/>
      <c r="D605" s="224" t="s">
        <v>129</v>
      </c>
      <c r="E605" s="40"/>
      <c r="F605" s="225" t="s">
        <v>677</v>
      </c>
      <c r="G605" s="40"/>
      <c r="H605" s="40"/>
      <c r="I605" s="226"/>
      <c r="J605" s="40"/>
      <c r="K605" s="40"/>
      <c r="L605" s="44"/>
      <c r="M605" s="227"/>
      <c r="N605" s="228"/>
      <c r="O605" s="91"/>
      <c r="P605" s="91"/>
      <c r="Q605" s="91"/>
      <c r="R605" s="91"/>
      <c r="S605" s="91"/>
      <c r="T605" s="92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T605" s="17" t="s">
        <v>129</v>
      </c>
      <c r="AU605" s="17" t="s">
        <v>83</v>
      </c>
    </row>
    <row r="606" spans="1:51" s="14" customFormat="1" ht="12">
      <c r="A606" s="14"/>
      <c r="B606" s="239"/>
      <c r="C606" s="240"/>
      <c r="D606" s="224" t="s">
        <v>131</v>
      </c>
      <c r="E606" s="241" t="s">
        <v>1</v>
      </c>
      <c r="F606" s="242" t="s">
        <v>678</v>
      </c>
      <c r="G606" s="240"/>
      <c r="H606" s="243">
        <v>2380</v>
      </c>
      <c r="I606" s="244"/>
      <c r="J606" s="240"/>
      <c r="K606" s="240"/>
      <c r="L606" s="245"/>
      <c r="M606" s="246"/>
      <c r="N606" s="247"/>
      <c r="O606" s="247"/>
      <c r="P606" s="247"/>
      <c r="Q606" s="247"/>
      <c r="R606" s="247"/>
      <c r="S606" s="247"/>
      <c r="T606" s="24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9" t="s">
        <v>131</v>
      </c>
      <c r="AU606" s="249" t="s">
        <v>83</v>
      </c>
      <c r="AV606" s="14" t="s">
        <v>83</v>
      </c>
      <c r="AW606" s="14" t="s">
        <v>32</v>
      </c>
      <c r="AX606" s="14" t="s">
        <v>81</v>
      </c>
      <c r="AY606" s="249" t="s">
        <v>120</v>
      </c>
    </row>
    <row r="607" spans="1:65" s="2" customFormat="1" ht="24.15" customHeight="1">
      <c r="A607" s="38"/>
      <c r="B607" s="39"/>
      <c r="C607" s="211" t="s">
        <v>679</v>
      </c>
      <c r="D607" s="211" t="s">
        <v>122</v>
      </c>
      <c r="E607" s="212" t="s">
        <v>680</v>
      </c>
      <c r="F607" s="213" t="s">
        <v>681</v>
      </c>
      <c r="G607" s="214" t="s">
        <v>125</v>
      </c>
      <c r="H607" s="215">
        <v>617</v>
      </c>
      <c r="I607" s="216"/>
      <c r="J607" s="217">
        <f>ROUND(I607*H607,2)</f>
        <v>0</v>
      </c>
      <c r="K607" s="213" t="s">
        <v>126</v>
      </c>
      <c r="L607" s="44"/>
      <c r="M607" s="218" t="s">
        <v>1</v>
      </c>
      <c r="N607" s="219" t="s">
        <v>41</v>
      </c>
      <c r="O607" s="91"/>
      <c r="P607" s="220">
        <f>O607*H607</f>
        <v>0</v>
      </c>
      <c r="Q607" s="220">
        <v>0</v>
      </c>
      <c r="R607" s="220">
        <f>Q607*H607</f>
        <v>0</v>
      </c>
      <c r="S607" s="220">
        <v>0</v>
      </c>
      <c r="T607" s="221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22" t="s">
        <v>127</v>
      </c>
      <c r="AT607" s="222" t="s">
        <v>122</v>
      </c>
      <c r="AU607" s="222" t="s">
        <v>83</v>
      </c>
      <c r="AY607" s="17" t="s">
        <v>120</v>
      </c>
      <c r="BE607" s="223">
        <f>IF(N607="základní",J607,0)</f>
        <v>0</v>
      </c>
      <c r="BF607" s="223">
        <f>IF(N607="snížená",J607,0)</f>
        <v>0</v>
      </c>
      <c r="BG607" s="223">
        <f>IF(N607="zákl. přenesená",J607,0)</f>
        <v>0</v>
      </c>
      <c r="BH607" s="223">
        <f>IF(N607="sníž. přenesená",J607,0)</f>
        <v>0</v>
      </c>
      <c r="BI607" s="223">
        <f>IF(N607="nulová",J607,0)</f>
        <v>0</v>
      </c>
      <c r="BJ607" s="17" t="s">
        <v>81</v>
      </c>
      <c r="BK607" s="223">
        <f>ROUND(I607*H607,2)</f>
        <v>0</v>
      </c>
      <c r="BL607" s="17" t="s">
        <v>127</v>
      </c>
      <c r="BM607" s="222" t="s">
        <v>682</v>
      </c>
    </row>
    <row r="608" spans="1:47" s="2" customFormat="1" ht="12">
      <c r="A608" s="38"/>
      <c r="B608" s="39"/>
      <c r="C608" s="40"/>
      <c r="D608" s="224" t="s">
        <v>129</v>
      </c>
      <c r="E608" s="40"/>
      <c r="F608" s="225" t="s">
        <v>683</v>
      </c>
      <c r="G608" s="40"/>
      <c r="H608" s="40"/>
      <c r="I608" s="226"/>
      <c r="J608" s="40"/>
      <c r="K608" s="40"/>
      <c r="L608" s="44"/>
      <c r="M608" s="227"/>
      <c r="N608" s="228"/>
      <c r="O608" s="91"/>
      <c r="P608" s="91"/>
      <c r="Q608" s="91"/>
      <c r="R608" s="91"/>
      <c r="S608" s="91"/>
      <c r="T608" s="92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129</v>
      </c>
      <c r="AU608" s="17" t="s">
        <v>83</v>
      </c>
    </row>
    <row r="609" spans="1:51" s="13" customFormat="1" ht="12">
      <c r="A609" s="13"/>
      <c r="B609" s="229"/>
      <c r="C609" s="230"/>
      <c r="D609" s="224" t="s">
        <v>131</v>
      </c>
      <c r="E609" s="231" t="s">
        <v>1</v>
      </c>
      <c r="F609" s="232" t="s">
        <v>466</v>
      </c>
      <c r="G609" s="230"/>
      <c r="H609" s="231" t="s">
        <v>1</v>
      </c>
      <c r="I609" s="233"/>
      <c r="J609" s="230"/>
      <c r="K609" s="230"/>
      <c r="L609" s="234"/>
      <c r="M609" s="235"/>
      <c r="N609" s="236"/>
      <c r="O609" s="236"/>
      <c r="P609" s="236"/>
      <c r="Q609" s="236"/>
      <c r="R609" s="236"/>
      <c r="S609" s="236"/>
      <c r="T609" s="237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8" t="s">
        <v>131</v>
      </c>
      <c r="AU609" s="238" t="s">
        <v>83</v>
      </c>
      <c r="AV609" s="13" t="s">
        <v>81</v>
      </c>
      <c r="AW609" s="13" t="s">
        <v>32</v>
      </c>
      <c r="AX609" s="13" t="s">
        <v>76</v>
      </c>
      <c r="AY609" s="238" t="s">
        <v>120</v>
      </c>
    </row>
    <row r="610" spans="1:51" s="14" customFormat="1" ht="12">
      <c r="A610" s="14"/>
      <c r="B610" s="239"/>
      <c r="C610" s="240"/>
      <c r="D610" s="224" t="s">
        <v>131</v>
      </c>
      <c r="E610" s="241" t="s">
        <v>1</v>
      </c>
      <c r="F610" s="242" t="s">
        <v>467</v>
      </c>
      <c r="G610" s="240"/>
      <c r="H610" s="243">
        <v>143</v>
      </c>
      <c r="I610" s="244"/>
      <c r="J610" s="240"/>
      <c r="K610" s="240"/>
      <c r="L610" s="245"/>
      <c r="M610" s="246"/>
      <c r="N610" s="247"/>
      <c r="O610" s="247"/>
      <c r="P610" s="247"/>
      <c r="Q610" s="247"/>
      <c r="R610" s="247"/>
      <c r="S610" s="247"/>
      <c r="T610" s="248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9" t="s">
        <v>131</v>
      </c>
      <c r="AU610" s="249" t="s">
        <v>83</v>
      </c>
      <c r="AV610" s="14" t="s">
        <v>83</v>
      </c>
      <c r="AW610" s="14" t="s">
        <v>32</v>
      </c>
      <c r="AX610" s="14" t="s">
        <v>76</v>
      </c>
      <c r="AY610" s="249" t="s">
        <v>120</v>
      </c>
    </row>
    <row r="611" spans="1:51" s="13" customFormat="1" ht="12">
      <c r="A611" s="13"/>
      <c r="B611" s="229"/>
      <c r="C611" s="230"/>
      <c r="D611" s="224" t="s">
        <v>131</v>
      </c>
      <c r="E611" s="231" t="s">
        <v>1</v>
      </c>
      <c r="F611" s="232" t="s">
        <v>470</v>
      </c>
      <c r="G611" s="230"/>
      <c r="H611" s="231" t="s">
        <v>1</v>
      </c>
      <c r="I611" s="233"/>
      <c r="J611" s="230"/>
      <c r="K611" s="230"/>
      <c r="L611" s="234"/>
      <c r="M611" s="235"/>
      <c r="N611" s="236"/>
      <c r="O611" s="236"/>
      <c r="P611" s="236"/>
      <c r="Q611" s="236"/>
      <c r="R611" s="236"/>
      <c r="S611" s="236"/>
      <c r="T611" s="23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8" t="s">
        <v>131</v>
      </c>
      <c r="AU611" s="238" t="s">
        <v>83</v>
      </c>
      <c r="AV611" s="13" t="s">
        <v>81</v>
      </c>
      <c r="AW611" s="13" t="s">
        <v>32</v>
      </c>
      <c r="AX611" s="13" t="s">
        <v>76</v>
      </c>
      <c r="AY611" s="238" t="s">
        <v>120</v>
      </c>
    </row>
    <row r="612" spans="1:51" s="14" customFormat="1" ht="12">
      <c r="A612" s="14"/>
      <c r="B612" s="239"/>
      <c r="C612" s="240"/>
      <c r="D612" s="224" t="s">
        <v>131</v>
      </c>
      <c r="E612" s="241" t="s">
        <v>1</v>
      </c>
      <c r="F612" s="242" t="s">
        <v>471</v>
      </c>
      <c r="G612" s="240"/>
      <c r="H612" s="243">
        <v>278.5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9" t="s">
        <v>131</v>
      </c>
      <c r="AU612" s="249" t="s">
        <v>83</v>
      </c>
      <c r="AV612" s="14" t="s">
        <v>83</v>
      </c>
      <c r="AW612" s="14" t="s">
        <v>32</v>
      </c>
      <c r="AX612" s="14" t="s">
        <v>76</v>
      </c>
      <c r="AY612" s="249" t="s">
        <v>120</v>
      </c>
    </row>
    <row r="613" spans="1:51" s="13" customFormat="1" ht="12">
      <c r="A613" s="13"/>
      <c r="B613" s="229"/>
      <c r="C613" s="230"/>
      <c r="D613" s="224" t="s">
        <v>131</v>
      </c>
      <c r="E613" s="231" t="s">
        <v>1</v>
      </c>
      <c r="F613" s="232" t="s">
        <v>475</v>
      </c>
      <c r="G613" s="230"/>
      <c r="H613" s="231" t="s">
        <v>1</v>
      </c>
      <c r="I613" s="233"/>
      <c r="J613" s="230"/>
      <c r="K613" s="230"/>
      <c r="L613" s="234"/>
      <c r="M613" s="235"/>
      <c r="N613" s="236"/>
      <c r="O613" s="236"/>
      <c r="P613" s="236"/>
      <c r="Q613" s="236"/>
      <c r="R613" s="236"/>
      <c r="S613" s="236"/>
      <c r="T613" s="237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8" t="s">
        <v>131</v>
      </c>
      <c r="AU613" s="238" t="s">
        <v>83</v>
      </c>
      <c r="AV613" s="13" t="s">
        <v>81</v>
      </c>
      <c r="AW613" s="13" t="s">
        <v>32</v>
      </c>
      <c r="AX613" s="13" t="s">
        <v>76</v>
      </c>
      <c r="AY613" s="238" t="s">
        <v>120</v>
      </c>
    </row>
    <row r="614" spans="1:51" s="14" customFormat="1" ht="12">
      <c r="A614" s="14"/>
      <c r="B614" s="239"/>
      <c r="C614" s="240"/>
      <c r="D614" s="224" t="s">
        <v>131</v>
      </c>
      <c r="E614" s="241" t="s">
        <v>1</v>
      </c>
      <c r="F614" s="242" t="s">
        <v>476</v>
      </c>
      <c r="G614" s="240"/>
      <c r="H614" s="243">
        <v>133</v>
      </c>
      <c r="I614" s="244"/>
      <c r="J614" s="240"/>
      <c r="K614" s="240"/>
      <c r="L614" s="245"/>
      <c r="M614" s="246"/>
      <c r="N614" s="247"/>
      <c r="O614" s="247"/>
      <c r="P614" s="247"/>
      <c r="Q614" s="247"/>
      <c r="R614" s="247"/>
      <c r="S614" s="247"/>
      <c r="T614" s="248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9" t="s">
        <v>131</v>
      </c>
      <c r="AU614" s="249" t="s">
        <v>83</v>
      </c>
      <c r="AV614" s="14" t="s">
        <v>83</v>
      </c>
      <c r="AW614" s="14" t="s">
        <v>32</v>
      </c>
      <c r="AX614" s="14" t="s">
        <v>76</v>
      </c>
      <c r="AY614" s="249" t="s">
        <v>120</v>
      </c>
    </row>
    <row r="615" spans="1:51" s="13" customFormat="1" ht="12">
      <c r="A615" s="13"/>
      <c r="B615" s="229"/>
      <c r="C615" s="230"/>
      <c r="D615" s="224" t="s">
        <v>131</v>
      </c>
      <c r="E615" s="231" t="s">
        <v>1</v>
      </c>
      <c r="F615" s="232" t="s">
        <v>477</v>
      </c>
      <c r="G615" s="230"/>
      <c r="H615" s="231" t="s">
        <v>1</v>
      </c>
      <c r="I615" s="233"/>
      <c r="J615" s="230"/>
      <c r="K615" s="230"/>
      <c r="L615" s="234"/>
      <c r="M615" s="235"/>
      <c r="N615" s="236"/>
      <c r="O615" s="236"/>
      <c r="P615" s="236"/>
      <c r="Q615" s="236"/>
      <c r="R615" s="236"/>
      <c r="S615" s="236"/>
      <c r="T615" s="237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8" t="s">
        <v>131</v>
      </c>
      <c r="AU615" s="238" t="s">
        <v>83</v>
      </c>
      <c r="AV615" s="13" t="s">
        <v>81</v>
      </c>
      <c r="AW615" s="13" t="s">
        <v>32</v>
      </c>
      <c r="AX615" s="13" t="s">
        <v>76</v>
      </c>
      <c r="AY615" s="238" t="s">
        <v>120</v>
      </c>
    </row>
    <row r="616" spans="1:51" s="14" customFormat="1" ht="12">
      <c r="A616" s="14"/>
      <c r="B616" s="239"/>
      <c r="C616" s="240"/>
      <c r="D616" s="224" t="s">
        <v>131</v>
      </c>
      <c r="E616" s="241" t="s">
        <v>1</v>
      </c>
      <c r="F616" s="242" t="s">
        <v>478</v>
      </c>
      <c r="G616" s="240"/>
      <c r="H616" s="243">
        <v>35.5</v>
      </c>
      <c r="I616" s="244"/>
      <c r="J616" s="240"/>
      <c r="K616" s="240"/>
      <c r="L616" s="245"/>
      <c r="M616" s="246"/>
      <c r="N616" s="247"/>
      <c r="O616" s="247"/>
      <c r="P616" s="247"/>
      <c r="Q616" s="247"/>
      <c r="R616" s="247"/>
      <c r="S616" s="247"/>
      <c r="T616" s="248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9" t="s">
        <v>131</v>
      </c>
      <c r="AU616" s="249" t="s">
        <v>83</v>
      </c>
      <c r="AV616" s="14" t="s">
        <v>83</v>
      </c>
      <c r="AW616" s="14" t="s">
        <v>32</v>
      </c>
      <c r="AX616" s="14" t="s">
        <v>76</v>
      </c>
      <c r="AY616" s="249" t="s">
        <v>120</v>
      </c>
    </row>
    <row r="617" spans="1:51" s="13" customFormat="1" ht="12">
      <c r="A617" s="13"/>
      <c r="B617" s="229"/>
      <c r="C617" s="230"/>
      <c r="D617" s="224" t="s">
        <v>131</v>
      </c>
      <c r="E617" s="231" t="s">
        <v>1</v>
      </c>
      <c r="F617" s="232" t="s">
        <v>298</v>
      </c>
      <c r="G617" s="230"/>
      <c r="H617" s="231" t="s">
        <v>1</v>
      </c>
      <c r="I617" s="233"/>
      <c r="J617" s="230"/>
      <c r="K617" s="230"/>
      <c r="L617" s="234"/>
      <c r="M617" s="235"/>
      <c r="N617" s="236"/>
      <c r="O617" s="236"/>
      <c r="P617" s="236"/>
      <c r="Q617" s="236"/>
      <c r="R617" s="236"/>
      <c r="S617" s="236"/>
      <c r="T617" s="237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8" t="s">
        <v>131</v>
      </c>
      <c r="AU617" s="238" t="s">
        <v>83</v>
      </c>
      <c r="AV617" s="13" t="s">
        <v>81</v>
      </c>
      <c r="AW617" s="13" t="s">
        <v>32</v>
      </c>
      <c r="AX617" s="13" t="s">
        <v>76</v>
      </c>
      <c r="AY617" s="238" t="s">
        <v>120</v>
      </c>
    </row>
    <row r="618" spans="1:51" s="14" customFormat="1" ht="12">
      <c r="A618" s="14"/>
      <c r="B618" s="239"/>
      <c r="C618" s="240"/>
      <c r="D618" s="224" t="s">
        <v>131</v>
      </c>
      <c r="E618" s="241" t="s">
        <v>1</v>
      </c>
      <c r="F618" s="242" t="s">
        <v>299</v>
      </c>
      <c r="G618" s="240"/>
      <c r="H618" s="243">
        <v>27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9" t="s">
        <v>131</v>
      </c>
      <c r="AU618" s="249" t="s">
        <v>83</v>
      </c>
      <c r="AV618" s="14" t="s">
        <v>83</v>
      </c>
      <c r="AW618" s="14" t="s">
        <v>32</v>
      </c>
      <c r="AX618" s="14" t="s">
        <v>76</v>
      </c>
      <c r="AY618" s="249" t="s">
        <v>120</v>
      </c>
    </row>
    <row r="619" spans="1:51" s="15" customFormat="1" ht="12">
      <c r="A619" s="15"/>
      <c r="B619" s="250"/>
      <c r="C619" s="251"/>
      <c r="D619" s="224" t="s">
        <v>131</v>
      </c>
      <c r="E619" s="252" t="s">
        <v>1</v>
      </c>
      <c r="F619" s="253" t="s">
        <v>142</v>
      </c>
      <c r="G619" s="251"/>
      <c r="H619" s="254">
        <v>617</v>
      </c>
      <c r="I619" s="255"/>
      <c r="J619" s="251"/>
      <c r="K619" s="251"/>
      <c r="L619" s="256"/>
      <c r="M619" s="257"/>
      <c r="N619" s="258"/>
      <c r="O619" s="258"/>
      <c r="P619" s="258"/>
      <c r="Q619" s="258"/>
      <c r="R619" s="258"/>
      <c r="S619" s="258"/>
      <c r="T619" s="259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0" t="s">
        <v>131</v>
      </c>
      <c r="AU619" s="260" t="s">
        <v>83</v>
      </c>
      <c r="AV619" s="15" t="s">
        <v>127</v>
      </c>
      <c r="AW619" s="15" t="s">
        <v>32</v>
      </c>
      <c r="AX619" s="15" t="s">
        <v>81</v>
      </c>
      <c r="AY619" s="260" t="s">
        <v>120</v>
      </c>
    </row>
    <row r="620" spans="1:65" s="2" customFormat="1" ht="24.15" customHeight="1">
      <c r="A620" s="38"/>
      <c r="B620" s="39"/>
      <c r="C620" s="211" t="s">
        <v>684</v>
      </c>
      <c r="D620" s="211" t="s">
        <v>122</v>
      </c>
      <c r="E620" s="212" t="s">
        <v>685</v>
      </c>
      <c r="F620" s="213" t="s">
        <v>686</v>
      </c>
      <c r="G620" s="214" t="s">
        <v>125</v>
      </c>
      <c r="H620" s="215">
        <v>2474</v>
      </c>
      <c r="I620" s="216"/>
      <c r="J620" s="217">
        <f>ROUND(I620*H620,2)</f>
        <v>0</v>
      </c>
      <c r="K620" s="213" t="s">
        <v>126</v>
      </c>
      <c r="L620" s="44"/>
      <c r="M620" s="218" t="s">
        <v>1</v>
      </c>
      <c r="N620" s="219" t="s">
        <v>41</v>
      </c>
      <c r="O620" s="91"/>
      <c r="P620" s="220">
        <f>O620*H620</f>
        <v>0</v>
      </c>
      <c r="Q620" s="220">
        <v>0</v>
      </c>
      <c r="R620" s="220">
        <f>Q620*H620</f>
        <v>0</v>
      </c>
      <c r="S620" s="220">
        <v>0</v>
      </c>
      <c r="T620" s="221">
        <f>S620*H620</f>
        <v>0</v>
      </c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R620" s="222" t="s">
        <v>127</v>
      </c>
      <c r="AT620" s="222" t="s">
        <v>122</v>
      </c>
      <c r="AU620" s="222" t="s">
        <v>83</v>
      </c>
      <c r="AY620" s="17" t="s">
        <v>120</v>
      </c>
      <c r="BE620" s="223">
        <f>IF(N620="základní",J620,0)</f>
        <v>0</v>
      </c>
      <c r="BF620" s="223">
        <f>IF(N620="snížená",J620,0)</f>
        <v>0</v>
      </c>
      <c r="BG620" s="223">
        <f>IF(N620="zákl. přenesená",J620,0)</f>
        <v>0</v>
      </c>
      <c r="BH620" s="223">
        <f>IF(N620="sníž. přenesená",J620,0)</f>
        <v>0</v>
      </c>
      <c r="BI620" s="223">
        <f>IF(N620="nulová",J620,0)</f>
        <v>0</v>
      </c>
      <c r="BJ620" s="17" t="s">
        <v>81</v>
      </c>
      <c r="BK620" s="223">
        <f>ROUND(I620*H620,2)</f>
        <v>0</v>
      </c>
      <c r="BL620" s="17" t="s">
        <v>127</v>
      </c>
      <c r="BM620" s="222" t="s">
        <v>687</v>
      </c>
    </row>
    <row r="621" spans="1:47" s="2" customFormat="1" ht="12">
      <c r="A621" s="38"/>
      <c r="B621" s="39"/>
      <c r="C621" s="40"/>
      <c r="D621" s="224" t="s">
        <v>129</v>
      </c>
      <c r="E621" s="40"/>
      <c r="F621" s="225" t="s">
        <v>688</v>
      </c>
      <c r="G621" s="40"/>
      <c r="H621" s="40"/>
      <c r="I621" s="226"/>
      <c r="J621" s="40"/>
      <c r="K621" s="40"/>
      <c r="L621" s="44"/>
      <c r="M621" s="227"/>
      <c r="N621" s="228"/>
      <c r="O621" s="91"/>
      <c r="P621" s="91"/>
      <c r="Q621" s="91"/>
      <c r="R621" s="91"/>
      <c r="S621" s="91"/>
      <c r="T621" s="92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T621" s="17" t="s">
        <v>129</v>
      </c>
      <c r="AU621" s="17" t="s">
        <v>83</v>
      </c>
    </row>
    <row r="622" spans="1:51" s="13" customFormat="1" ht="12">
      <c r="A622" s="13"/>
      <c r="B622" s="229"/>
      <c r="C622" s="230"/>
      <c r="D622" s="224" t="s">
        <v>131</v>
      </c>
      <c r="E622" s="231" t="s">
        <v>1</v>
      </c>
      <c r="F622" s="232" t="s">
        <v>463</v>
      </c>
      <c r="G622" s="230"/>
      <c r="H622" s="231" t="s">
        <v>1</v>
      </c>
      <c r="I622" s="233"/>
      <c r="J622" s="230"/>
      <c r="K622" s="230"/>
      <c r="L622" s="234"/>
      <c r="M622" s="235"/>
      <c r="N622" s="236"/>
      <c r="O622" s="236"/>
      <c r="P622" s="236"/>
      <c r="Q622" s="236"/>
      <c r="R622" s="236"/>
      <c r="S622" s="236"/>
      <c r="T622" s="237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8" t="s">
        <v>131</v>
      </c>
      <c r="AU622" s="238" t="s">
        <v>83</v>
      </c>
      <c r="AV622" s="13" t="s">
        <v>81</v>
      </c>
      <c r="AW622" s="13" t="s">
        <v>32</v>
      </c>
      <c r="AX622" s="13" t="s">
        <v>76</v>
      </c>
      <c r="AY622" s="238" t="s">
        <v>120</v>
      </c>
    </row>
    <row r="623" spans="1:51" s="14" customFormat="1" ht="12">
      <c r="A623" s="14"/>
      <c r="B623" s="239"/>
      <c r="C623" s="240"/>
      <c r="D623" s="224" t="s">
        <v>131</v>
      </c>
      <c r="E623" s="241" t="s">
        <v>1</v>
      </c>
      <c r="F623" s="242" t="s">
        <v>224</v>
      </c>
      <c r="G623" s="240"/>
      <c r="H623" s="243">
        <v>1954</v>
      </c>
      <c r="I623" s="244"/>
      <c r="J623" s="240"/>
      <c r="K623" s="240"/>
      <c r="L623" s="245"/>
      <c r="M623" s="246"/>
      <c r="N623" s="247"/>
      <c r="O623" s="247"/>
      <c r="P623" s="247"/>
      <c r="Q623" s="247"/>
      <c r="R623" s="247"/>
      <c r="S623" s="247"/>
      <c r="T623" s="248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9" t="s">
        <v>131</v>
      </c>
      <c r="AU623" s="249" t="s">
        <v>83</v>
      </c>
      <c r="AV623" s="14" t="s">
        <v>83</v>
      </c>
      <c r="AW623" s="14" t="s">
        <v>32</v>
      </c>
      <c r="AX623" s="14" t="s">
        <v>76</v>
      </c>
      <c r="AY623" s="249" t="s">
        <v>120</v>
      </c>
    </row>
    <row r="624" spans="1:51" s="13" customFormat="1" ht="12">
      <c r="A624" s="13"/>
      <c r="B624" s="229"/>
      <c r="C624" s="230"/>
      <c r="D624" s="224" t="s">
        <v>131</v>
      </c>
      <c r="E624" s="231" t="s">
        <v>1</v>
      </c>
      <c r="F624" s="232" t="s">
        <v>464</v>
      </c>
      <c r="G624" s="230"/>
      <c r="H624" s="231" t="s">
        <v>1</v>
      </c>
      <c r="I624" s="233"/>
      <c r="J624" s="230"/>
      <c r="K624" s="230"/>
      <c r="L624" s="234"/>
      <c r="M624" s="235"/>
      <c r="N624" s="236"/>
      <c r="O624" s="236"/>
      <c r="P624" s="236"/>
      <c r="Q624" s="236"/>
      <c r="R624" s="236"/>
      <c r="S624" s="236"/>
      <c r="T624" s="237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8" t="s">
        <v>131</v>
      </c>
      <c r="AU624" s="238" t="s">
        <v>83</v>
      </c>
      <c r="AV624" s="13" t="s">
        <v>81</v>
      </c>
      <c r="AW624" s="13" t="s">
        <v>32</v>
      </c>
      <c r="AX624" s="13" t="s">
        <v>76</v>
      </c>
      <c r="AY624" s="238" t="s">
        <v>120</v>
      </c>
    </row>
    <row r="625" spans="1:51" s="14" customFormat="1" ht="12">
      <c r="A625" s="14"/>
      <c r="B625" s="239"/>
      <c r="C625" s="240"/>
      <c r="D625" s="224" t="s">
        <v>131</v>
      </c>
      <c r="E625" s="241" t="s">
        <v>1</v>
      </c>
      <c r="F625" s="242" t="s">
        <v>465</v>
      </c>
      <c r="G625" s="240"/>
      <c r="H625" s="243">
        <v>257</v>
      </c>
      <c r="I625" s="244"/>
      <c r="J625" s="240"/>
      <c r="K625" s="240"/>
      <c r="L625" s="245"/>
      <c r="M625" s="246"/>
      <c r="N625" s="247"/>
      <c r="O625" s="247"/>
      <c r="P625" s="247"/>
      <c r="Q625" s="247"/>
      <c r="R625" s="247"/>
      <c r="S625" s="247"/>
      <c r="T625" s="248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9" t="s">
        <v>131</v>
      </c>
      <c r="AU625" s="249" t="s">
        <v>83</v>
      </c>
      <c r="AV625" s="14" t="s">
        <v>83</v>
      </c>
      <c r="AW625" s="14" t="s">
        <v>32</v>
      </c>
      <c r="AX625" s="14" t="s">
        <v>76</v>
      </c>
      <c r="AY625" s="249" t="s">
        <v>120</v>
      </c>
    </row>
    <row r="626" spans="1:51" s="13" customFormat="1" ht="12">
      <c r="A626" s="13"/>
      <c r="B626" s="229"/>
      <c r="C626" s="230"/>
      <c r="D626" s="224" t="s">
        <v>131</v>
      </c>
      <c r="E626" s="231" t="s">
        <v>1</v>
      </c>
      <c r="F626" s="232" t="s">
        <v>157</v>
      </c>
      <c r="G626" s="230"/>
      <c r="H626" s="231" t="s">
        <v>1</v>
      </c>
      <c r="I626" s="233"/>
      <c r="J626" s="230"/>
      <c r="K626" s="230"/>
      <c r="L626" s="234"/>
      <c r="M626" s="235"/>
      <c r="N626" s="236"/>
      <c r="O626" s="236"/>
      <c r="P626" s="236"/>
      <c r="Q626" s="236"/>
      <c r="R626" s="236"/>
      <c r="S626" s="236"/>
      <c r="T626" s="23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8" t="s">
        <v>131</v>
      </c>
      <c r="AU626" s="238" t="s">
        <v>83</v>
      </c>
      <c r="AV626" s="13" t="s">
        <v>81</v>
      </c>
      <c r="AW626" s="13" t="s">
        <v>32</v>
      </c>
      <c r="AX626" s="13" t="s">
        <v>76</v>
      </c>
      <c r="AY626" s="238" t="s">
        <v>120</v>
      </c>
    </row>
    <row r="627" spans="1:51" s="14" customFormat="1" ht="12">
      <c r="A627" s="14"/>
      <c r="B627" s="239"/>
      <c r="C627" s="240"/>
      <c r="D627" s="224" t="s">
        <v>131</v>
      </c>
      <c r="E627" s="241" t="s">
        <v>1</v>
      </c>
      <c r="F627" s="242" t="s">
        <v>227</v>
      </c>
      <c r="G627" s="240"/>
      <c r="H627" s="243">
        <v>263</v>
      </c>
      <c r="I627" s="244"/>
      <c r="J627" s="240"/>
      <c r="K627" s="240"/>
      <c r="L627" s="245"/>
      <c r="M627" s="246"/>
      <c r="N627" s="247"/>
      <c r="O627" s="247"/>
      <c r="P627" s="247"/>
      <c r="Q627" s="247"/>
      <c r="R627" s="247"/>
      <c r="S627" s="247"/>
      <c r="T627" s="24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9" t="s">
        <v>131</v>
      </c>
      <c r="AU627" s="249" t="s">
        <v>83</v>
      </c>
      <c r="AV627" s="14" t="s">
        <v>83</v>
      </c>
      <c r="AW627" s="14" t="s">
        <v>32</v>
      </c>
      <c r="AX627" s="14" t="s">
        <v>76</v>
      </c>
      <c r="AY627" s="249" t="s">
        <v>120</v>
      </c>
    </row>
    <row r="628" spans="1:51" s="15" customFormat="1" ht="12">
      <c r="A628" s="15"/>
      <c r="B628" s="250"/>
      <c r="C628" s="251"/>
      <c r="D628" s="224" t="s">
        <v>131</v>
      </c>
      <c r="E628" s="252" t="s">
        <v>1</v>
      </c>
      <c r="F628" s="253" t="s">
        <v>142</v>
      </c>
      <c r="G628" s="251"/>
      <c r="H628" s="254">
        <v>2474</v>
      </c>
      <c r="I628" s="255"/>
      <c r="J628" s="251"/>
      <c r="K628" s="251"/>
      <c r="L628" s="256"/>
      <c r="M628" s="257"/>
      <c r="N628" s="258"/>
      <c r="O628" s="258"/>
      <c r="P628" s="258"/>
      <c r="Q628" s="258"/>
      <c r="R628" s="258"/>
      <c r="S628" s="258"/>
      <c r="T628" s="259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0" t="s">
        <v>131</v>
      </c>
      <c r="AU628" s="260" t="s">
        <v>83</v>
      </c>
      <c r="AV628" s="15" t="s">
        <v>127</v>
      </c>
      <c r="AW628" s="15" t="s">
        <v>32</v>
      </c>
      <c r="AX628" s="15" t="s">
        <v>81</v>
      </c>
      <c r="AY628" s="260" t="s">
        <v>120</v>
      </c>
    </row>
    <row r="629" spans="1:65" s="2" customFormat="1" ht="24.15" customHeight="1">
      <c r="A629" s="38"/>
      <c r="B629" s="39"/>
      <c r="C629" s="211" t="s">
        <v>689</v>
      </c>
      <c r="D629" s="211" t="s">
        <v>122</v>
      </c>
      <c r="E629" s="212" t="s">
        <v>690</v>
      </c>
      <c r="F629" s="213" t="s">
        <v>691</v>
      </c>
      <c r="G629" s="214" t="s">
        <v>125</v>
      </c>
      <c r="H629" s="215">
        <v>2617</v>
      </c>
      <c r="I629" s="216"/>
      <c r="J629" s="217">
        <f>ROUND(I629*H629,2)</f>
        <v>0</v>
      </c>
      <c r="K629" s="213" t="s">
        <v>126</v>
      </c>
      <c r="L629" s="44"/>
      <c r="M629" s="218" t="s">
        <v>1</v>
      </c>
      <c r="N629" s="219" t="s">
        <v>41</v>
      </c>
      <c r="O629" s="91"/>
      <c r="P629" s="220">
        <f>O629*H629</f>
        <v>0</v>
      </c>
      <c r="Q629" s="220">
        <v>0</v>
      </c>
      <c r="R629" s="220">
        <f>Q629*H629</f>
        <v>0</v>
      </c>
      <c r="S629" s="220">
        <v>0</v>
      </c>
      <c r="T629" s="221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22" t="s">
        <v>127</v>
      </c>
      <c r="AT629" s="222" t="s">
        <v>122</v>
      </c>
      <c r="AU629" s="222" t="s">
        <v>83</v>
      </c>
      <c r="AY629" s="17" t="s">
        <v>120</v>
      </c>
      <c r="BE629" s="223">
        <f>IF(N629="základní",J629,0)</f>
        <v>0</v>
      </c>
      <c r="BF629" s="223">
        <f>IF(N629="snížená",J629,0)</f>
        <v>0</v>
      </c>
      <c r="BG629" s="223">
        <f>IF(N629="zákl. přenesená",J629,0)</f>
        <v>0</v>
      </c>
      <c r="BH629" s="223">
        <f>IF(N629="sníž. přenesená",J629,0)</f>
        <v>0</v>
      </c>
      <c r="BI629" s="223">
        <f>IF(N629="nulová",J629,0)</f>
        <v>0</v>
      </c>
      <c r="BJ629" s="17" t="s">
        <v>81</v>
      </c>
      <c r="BK629" s="223">
        <f>ROUND(I629*H629,2)</f>
        <v>0</v>
      </c>
      <c r="BL629" s="17" t="s">
        <v>127</v>
      </c>
      <c r="BM629" s="222" t="s">
        <v>692</v>
      </c>
    </row>
    <row r="630" spans="1:47" s="2" customFormat="1" ht="12">
      <c r="A630" s="38"/>
      <c r="B630" s="39"/>
      <c r="C630" s="40"/>
      <c r="D630" s="224" t="s">
        <v>129</v>
      </c>
      <c r="E630" s="40"/>
      <c r="F630" s="225" t="s">
        <v>693</v>
      </c>
      <c r="G630" s="40"/>
      <c r="H630" s="40"/>
      <c r="I630" s="226"/>
      <c r="J630" s="40"/>
      <c r="K630" s="40"/>
      <c r="L630" s="44"/>
      <c r="M630" s="227"/>
      <c r="N630" s="228"/>
      <c r="O630" s="91"/>
      <c r="P630" s="91"/>
      <c r="Q630" s="91"/>
      <c r="R630" s="91"/>
      <c r="S630" s="91"/>
      <c r="T630" s="92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129</v>
      </c>
      <c r="AU630" s="17" t="s">
        <v>83</v>
      </c>
    </row>
    <row r="631" spans="1:51" s="13" customFormat="1" ht="12">
      <c r="A631" s="13"/>
      <c r="B631" s="229"/>
      <c r="C631" s="230"/>
      <c r="D631" s="224" t="s">
        <v>131</v>
      </c>
      <c r="E631" s="231" t="s">
        <v>1</v>
      </c>
      <c r="F631" s="232" t="s">
        <v>645</v>
      </c>
      <c r="G631" s="230"/>
      <c r="H631" s="231" t="s">
        <v>1</v>
      </c>
      <c r="I631" s="233"/>
      <c r="J631" s="230"/>
      <c r="K631" s="230"/>
      <c r="L631" s="234"/>
      <c r="M631" s="235"/>
      <c r="N631" s="236"/>
      <c r="O631" s="236"/>
      <c r="P631" s="236"/>
      <c r="Q631" s="236"/>
      <c r="R631" s="236"/>
      <c r="S631" s="236"/>
      <c r="T631" s="237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8" t="s">
        <v>131</v>
      </c>
      <c r="AU631" s="238" t="s">
        <v>83</v>
      </c>
      <c r="AV631" s="13" t="s">
        <v>81</v>
      </c>
      <c r="AW631" s="13" t="s">
        <v>32</v>
      </c>
      <c r="AX631" s="13" t="s">
        <v>76</v>
      </c>
      <c r="AY631" s="238" t="s">
        <v>120</v>
      </c>
    </row>
    <row r="632" spans="1:51" s="13" customFormat="1" ht="12">
      <c r="A632" s="13"/>
      <c r="B632" s="229"/>
      <c r="C632" s="230"/>
      <c r="D632" s="224" t="s">
        <v>131</v>
      </c>
      <c r="E632" s="231" t="s">
        <v>1</v>
      </c>
      <c r="F632" s="232" t="s">
        <v>646</v>
      </c>
      <c r="G632" s="230"/>
      <c r="H632" s="231" t="s">
        <v>1</v>
      </c>
      <c r="I632" s="233"/>
      <c r="J632" s="230"/>
      <c r="K632" s="230"/>
      <c r="L632" s="234"/>
      <c r="M632" s="235"/>
      <c r="N632" s="236"/>
      <c r="O632" s="236"/>
      <c r="P632" s="236"/>
      <c r="Q632" s="236"/>
      <c r="R632" s="236"/>
      <c r="S632" s="236"/>
      <c r="T632" s="237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8" t="s">
        <v>131</v>
      </c>
      <c r="AU632" s="238" t="s">
        <v>83</v>
      </c>
      <c r="AV632" s="13" t="s">
        <v>81</v>
      </c>
      <c r="AW632" s="13" t="s">
        <v>32</v>
      </c>
      <c r="AX632" s="13" t="s">
        <v>76</v>
      </c>
      <c r="AY632" s="238" t="s">
        <v>120</v>
      </c>
    </row>
    <row r="633" spans="1:51" s="14" customFormat="1" ht="12">
      <c r="A633" s="14"/>
      <c r="B633" s="239"/>
      <c r="C633" s="240"/>
      <c r="D633" s="224" t="s">
        <v>131</v>
      </c>
      <c r="E633" s="241" t="s">
        <v>1</v>
      </c>
      <c r="F633" s="242" t="s">
        <v>647</v>
      </c>
      <c r="G633" s="240"/>
      <c r="H633" s="243">
        <v>2474</v>
      </c>
      <c r="I633" s="244"/>
      <c r="J633" s="240"/>
      <c r="K633" s="240"/>
      <c r="L633" s="245"/>
      <c r="M633" s="246"/>
      <c r="N633" s="247"/>
      <c r="O633" s="247"/>
      <c r="P633" s="247"/>
      <c r="Q633" s="247"/>
      <c r="R633" s="247"/>
      <c r="S633" s="247"/>
      <c r="T633" s="248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9" t="s">
        <v>131</v>
      </c>
      <c r="AU633" s="249" t="s">
        <v>83</v>
      </c>
      <c r="AV633" s="14" t="s">
        <v>83</v>
      </c>
      <c r="AW633" s="14" t="s">
        <v>32</v>
      </c>
      <c r="AX633" s="14" t="s">
        <v>76</v>
      </c>
      <c r="AY633" s="249" t="s">
        <v>120</v>
      </c>
    </row>
    <row r="634" spans="1:51" s="13" customFormat="1" ht="12">
      <c r="A634" s="13"/>
      <c r="B634" s="229"/>
      <c r="C634" s="230"/>
      <c r="D634" s="224" t="s">
        <v>131</v>
      </c>
      <c r="E634" s="231" t="s">
        <v>1</v>
      </c>
      <c r="F634" s="232" t="s">
        <v>648</v>
      </c>
      <c r="G634" s="230"/>
      <c r="H634" s="231" t="s">
        <v>1</v>
      </c>
      <c r="I634" s="233"/>
      <c r="J634" s="230"/>
      <c r="K634" s="230"/>
      <c r="L634" s="234"/>
      <c r="M634" s="235"/>
      <c r="N634" s="236"/>
      <c r="O634" s="236"/>
      <c r="P634" s="236"/>
      <c r="Q634" s="236"/>
      <c r="R634" s="236"/>
      <c r="S634" s="236"/>
      <c r="T634" s="23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8" t="s">
        <v>131</v>
      </c>
      <c r="AU634" s="238" t="s">
        <v>83</v>
      </c>
      <c r="AV634" s="13" t="s">
        <v>81</v>
      </c>
      <c r="AW634" s="13" t="s">
        <v>32</v>
      </c>
      <c r="AX634" s="13" t="s">
        <v>76</v>
      </c>
      <c r="AY634" s="238" t="s">
        <v>120</v>
      </c>
    </row>
    <row r="635" spans="1:51" s="14" customFormat="1" ht="12">
      <c r="A635" s="14"/>
      <c r="B635" s="239"/>
      <c r="C635" s="240"/>
      <c r="D635" s="224" t="s">
        <v>131</v>
      </c>
      <c r="E635" s="241" t="s">
        <v>1</v>
      </c>
      <c r="F635" s="242" t="s">
        <v>467</v>
      </c>
      <c r="G635" s="240"/>
      <c r="H635" s="243">
        <v>143</v>
      </c>
      <c r="I635" s="244"/>
      <c r="J635" s="240"/>
      <c r="K635" s="240"/>
      <c r="L635" s="245"/>
      <c r="M635" s="246"/>
      <c r="N635" s="247"/>
      <c r="O635" s="247"/>
      <c r="P635" s="247"/>
      <c r="Q635" s="247"/>
      <c r="R635" s="247"/>
      <c r="S635" s="247"/>
      <c r="T635" s="248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9" t="s">
        <v>131</v>
      </c>
      <c r="AU635" s="249" t="s">
        <v>83</v>
      </c>
      <c r="AV635" s="14" t="s">
        <v>83</v>
      </c>
      <c r="AW635" s="14" t="s">
        <v>32</v>
      </c>
      <c r="AX635" s="14" t="s">
        <v>76</v>
      </c>
      <c r="AY635" s="249" t="s">
        <v>120</v>
      </c>
    </row>
    <row r="636" spans="1:51" s="15" customFormat="1" ht="12">
      <c r="A636" s="15"/>
      <c r="B636" s="250"/>
      <c r="C636" s="251"/>
      <c r="D636" s="224" t="s">
        <v>131</v>
      </c>
      <c r="E636" s="252" t="s">
        <v>1</v>
      </c>
      <c r="F636" s="253" t="s">
        <v>142</v>
      </c>
      <c r="G636" s="251"/>
      <c r="H636" s="254">
        <v>2617</v>
      </c>
      <c r="I636" s="255"/>
      <c r="J636" s="251"/>
      <c r="K636" s="251"/>
      <c r="L636" s="256"/>
      <c r="M636" s="257"/>
      <c r="N636" s="258"/>
      <c r="O636" s="258"/>
      <c r="P636" s="258"/>
      <c r="Q636" s="258"/>
      <c r="R636" s="258"/>
      <c r="S636" s="258"/>
      <c r="T636" s="259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60" t="s">
        <v>131</v>
      </c>
      <c r="AU636" s="260" t="s">
        <v>83</v>
      </c>
      <c r="AV636" s="15" t="s">
        <v>127</v>
      </c>
      <c r="AW636" s="15" t="s">
        <v>32</v>
      </c>
      <c r="AX636" s="15" t="s">
        <v>81</v>
      </c>
      <c r="AY636" s="260" t="s">
        <v>120</v>
      </c>
    </row>
    <row r="637" spans="1:65" s="2" customFormat="1" ht="24.15" customHeight="1">
      <c r="A637" s="38"/>
      <c r="B637" s="39"/>
      <c r="C637" s="211" t="s">
        <v>694</v>
      </c>
      <c r="D637" s="211" t="s">
        <v>122</v>
      </c>
      <c r="E637" s="212" t="s">
        <v>695</v>
      </c>
      <c r="F637" s="213" t="s">
        <v>696</v>
      </c>
      <c r="G637" s="214" t="s">
        <v>125</v>
      </c>
      <c r="H637" s="215">
        <v>60</v>
      </c>
      <c r="I637" s="216"/>
      <c r="J637" s="217">
        <f>ROUND(I637*H637,2)</f>
        <v>0</v>
      </c>
      <c r="K637" s="213" t="s">
        <v>126</v>
      </c>
      <c r="L637" s="44"/>
      <c r="M637" s="218" t="s">
        <v>1</v>
      </c>
      <c r="N637" s="219" t="s">
        <v>41</v>
      </c>
      <c r="O637" s="91"/>
      <c r="P637" s="220">
        <f>O637*H637</f>
        <v>0</v>
      </c>
      <c r="Q637" s="220">
        <v>0</v>
      </c>
      <c r="R637" s="220">
        <f>Q637*H637</f>
        <v>0</v>
      </c>
      <c r="S637" s="220">
        <v>0</v>
      </c>
      <c r="T637" s="221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22" t="s">
        <v>127</v>
      </c>
      <c r="AT637" s="222" t="s">
        <v>122</v>
      </c>
      <c r="AU637" s="222" t="s">
        <v>83</v>
      </c>
      <c r="AY637" s="17" t="s">
        <v>120</v>
      </c>
      <c r="BE637" s="223">
        <f>IF(N637="základní",J637,0)</f>
        <v>0</v>
      </c>
      <c r="BF637" s="223">
        <f>IF(N637="snížená",J637,0)</f>
        <v>0</v>
      </c>
      <c r="BG637" s="223">
        <f>IF(N637="zákl. přenesená",J637,0)</f>
        <v>0</v>
      </c>
      <c r="BH637" s="223">
        <f>IF(N637="sníž. přenesená",J637,0)</f>
        <v>0</v>
      </c>
      <c r="BI637" s="223">
        <f>IF(N637="nulová",J637,0)</f>
        <v>0</v>
      </c>
      <c r="BJ637" s="17" t="s">
        <v>81</v>
      </c>
      <c r="BK637" s="223">
        <f>ROUND(I637*H637,2)</f>
        <v>0</v>
      </c>
      <c r="BL637" s="17" t="s">
        <v>127</v>
      </c>
      <c r="BM637" s="222" t="s">
        <v>697</v>
      </c>
    </row>
    <row r="638" spans="1:47" s="2" customFormat="1" ht="12">
      <c r="A638" s="38"/>
      <c r="B638" s="39"/>
      <c r="C638" s="40"/>
      <c r="D638" s="224" t="s">
        <v>129</v>
      </c>
      <c r="E638" s="40"/>
      <c r="F638" s="225" t="s">
        <v>698</v>
      </c>
      <c r="G638" s="40"/>
      <c r="H638" s="40"/>
      <c r="I638" s="226"/>
      <c r="J638" s="40"/>
      <c r="K638" s="40"/>
      <c r="L638" s="44"/>
      <c r="M638" s="227"/>
      <c r="N638" s="228"/>
      <c r="O638" s="91"/>
      <c r="P638" s="91"/>
      <c r="Q638" s="91"/>
      <c r="R638" s="91"/>
      <c r="S638" s="91"/>
      <c r="T638" s="92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129</v>
      </c>
      <c r="AU638" s="17" t="s">
        <v>83</v>
      </c>
    </row>
    <row r="639" spans="1:51" s="13" customFormat="1" ht="12">
      <c r="A639" s="13"/>
      <c r="B639" s="229"/>
      <c r="C639" s="230"/>
      <c r="D639" s="224" t="s">
        <v>131</v>
      </c>
      <c r="E639" s="231" t="s">
        <v>1</v>
      </c>
      <c r="F639" s="232" t="s">
        <v>699</v>
      </c>
      <c r="G639" s="230"/>
      <c r="H639" s="231" t="s">
        <v>1</v>
      </c>
      <c r="I639" s="233"/>
      <c r="J639" s="230"/>
      <c r="K639" s="230"/>
      <c r="L639" s="234"/>
      <c r="M639" s="235"/>
      <c r="N639" s="236"/>
      <c r="O639" s="236"/>
      <c r="P639" s="236"/>
      <c r="Q639" s="236"/>
      <c r="R639" s="236"/>
      <c r="S639" s="236"/>
      <c r="T639" s="237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8" t="s">
        <v>131</v>
      </c>
      <c r="AU639" s="238" t="s">
        <v>83</v>
      </c>
      <c r="AV639" s="13" t="s">
        <v>81</v>
      </c>
      <c r="AW639" s="13" t="s">
        <v>32</v>
      </c>
      <c r="AX639" s="13" t="s">
        <v>76</v>
      </c>
      <c r="AY639" s="238" t="s">
        <v>120</v>
      </c>
    </row>
    <row r="640" spans="1:51" s="14" customFormat="1" ht="12">
      <c r="A640" s="14"/>
      <c r="B640" s="239"/>
      <c r="C640" s="240"/>
      <c r="D640" s="224" t="s">
        <v>131</v>
      </c>
      <c r="E640" s="241" t="s">
        <v>1</v>
      </c>
      <c r="F640" s="242" t="s">
        <v>672</v>
      </c>
      <c r="G640" s="240"/>
      <c r="H640" s="243">
        <v>60</v>
      </c>
      <c r="I640" s="244"/>
      <c r="J640" s="240"/>
      <c r="K640" s="240"/>
      <c r="L640" s="245"/>
      <c r="M640" s="246"/>
      <c r="N640" s="247"/>
      <c r="O640" s="247"/>
      <c r="P640" s="247"/>
      <c r="Q640" s="247"/>
      <c r="R640" s="247"/>
      <c r="S640" s="247"/>
      <c r="T640" s="248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9" t="s">
        <v>131</v>
      </c>
      <c r="AU640" s="249" t="s">
        <v>83</v>
      </c>
      <c r="AV640" s="14" t="s">
        <v>83</v>
      </c>
      <c r="AW640" s="14" t="s">
        <v>32</v>
      </c>
      <c r="AX640" s="14" t="s">
        <v>81</v>
      </c>
      <c r="AY640" s="249" t="s">
        <v>120</v>
      </c>
    </row>
    <row r="641" spans="1:65" s="2" customFormat="1" ht="24.15" customHeight="1">
      <c r="A641" s="38"/>
      <c r="B641" s="39"/>
      <c r="C641" s="261" t="s">
        <v>700</v>
      </c>
      <c r="D641" s="261" t="s">
        <v>427</v>
      </c>
      <c r="E641" s="262" t="s">
        <v>701</v>
      </c>
      <c r="F641" s="263" t="s">
        <v>702</v>
      </c>
      <c r="G641" s="264" t="s">
        <v>125</v>
      </c>
      <c r="H641" s="265">
        <v>72</v>
      </c>
      <c r="I641" s="266"/>
      <c r="J641" s="267">
        <f>ROUND(I641*H641,2)</f>
        <v>0</v>
      </c>
      <c r="K641" s="263" t="s">
        <v>126</v>
      </c>
      <c r="L641" s="268"/>
      <c r="M641" s="269" t="s">
        <v>1</v>
      </c>
      <c r="N641" s="270" t="s">
        <v>41</v>
      </c>
      <c r="O641" s="91"/>
      <c r="P641" s="220">
        <f>O641*H641</f>
        <v>0</v>
      </c>
      <c r="Q641" s="220">
        <v>0.00303</v>
      </c>
      <c r="R641" s="220">
        <f>Q641*H641</f>
        <v>0.21816000000000002</v>
      </c>
      <c r="S641" s="220">
        <v>0</v>
      </c>
      <c r="T641" s="221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22" t="s">
        <v>179</v>
      </c>
      <c r="AT641" s="222" t="s">
        <v>427</v>
      </c>
      <c r="AU641" s="222" t="s">
        <v>83</v>
      </c>
      <c r="AY641" s="17" t="s">
        <v>120</v>
      </c>
      <c r="BE641" s="223">
        <f>IF(N641="základní",J641,0)</f>
        <v>0</v>
      </c>
      <c r="BF641" s="223">
        <f>IF(N641="snížená",J641,0)</f>
        <v>0</v>
      </c>
      <c r="BG641" s="223">
        <f>IF(N641="zákl. přenesená",J641,0)</f>
        <v>0</v>
      </c>
      <c r="BH641" s="223">
        <f>IF(N641="sníž. přenesená",J641,0)</f>
        <v>0</v>
      </c>
      <c r="BI641" s="223">
        <f>IF(N641="nulová",J641,0)</f>
        <v>0</v>
      </c>
      <c r="BJ641" s="17" t="s">
        <v>81</v>
      </c>
      <c r="BK641" s="223">
        <f>ROUND(I641*H641,2)</f>
        <v>0</v>
      </c>
      <c r="BL641" s="17" t="s">
        <v>127</v>
      </c>
      <c r="BM641" s="222" t="s">
        <v>703</v>
      </c>
    </row>
    <row r="642" spans="1:47" s="2" customFormat="1" ht="12">
      <c r="A642" s="38"/>
      <c r="B642" s="39"/>
      <c r="C642" s="40"/>
      <c r="D642" s="224" t="s">
        <v>129</v>
      </c>
      <c r="E642" s="40"/>
      <c r="F642" s="225" t="s">
        <v>702</v>
      </c>
      <c r="G642" s="40"/>
      <c r="H642" s="40"/>
      <c r="I642" s="226"/>
      <c r="J642" s="40"/>
      <c r="K642" s="40"/>
      <c r="L642" s="44"/>
      <c r="M642" s="227"/>
      <c r="N642" s="228"/>
      <c r="O642" s="91"/>
      <c r="P642" s="91"/>
      <c r="Q642" s="91"/>
      <c r="R642" s="91"/>
      <c r="S642" s="91"/>
      <c r="T642" s="92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T642" s="17" t="s">
        <v>129</v>
      </c>
      <c r="AU642" s="17" t="s">
        <v>83</v>
      </c>
    </row>
    <row r="643" spans="1:51" s="14" customFormat="1" ht="12">
      <c r="A643" s="14"/>
      <c r="B643" s="239"/>
      <c r="C643" s="240"/>
      <c r="D643" s="224" t="s">
        <v>131</v>
      </c>
      <c r="E643" s="241" t="s">
        <v>1</v>
      </c>
      <c r="F643" s="242" t="s">
        <v>704</v>
      </c>
      <c r="G643" s="240"/>
      <c r="H643" s="243">
        <v>72</v>
      </c>
      <c r="I643" s="244"/>
      <c r="J643" s="240"/>
      <c r="K643" s="240"/>
      <c r="L643" s="245"/>
      <c r="M643" s="246"/>
      <c r="N643" s="247"/>
      <c r="O643" s="247"/>
      <c r="P643" s="247"/>
      <c r="Q643" s="247"/>
      <c r="R643" s="247"/>
      <c r="S643" s="247"/>
      <c r="T643" s="24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9" t="s">
        <v>131</v>
      </c>
      <c r="AU643" s="249" t="s">
        <v>83</v>
      </c>
      <c r="AV643" s="14" t="s">
        <v>83</v>
      </c>
      <c r="AW643" s="14" t="s">
        <v>32</v>
      </c>
      <c r="AX643" s="14" t="s">
        <v>81</v>
      </c>
      <c r="AY643" s="249" t="s">
        <v>120</v>
      </c>
    </row>
    <row r="644" spans="1:65" s="2" customFormat="1" ht="21.75" customHeight="1">
      <c r="A644" s="38"/>
      <c r="B644" s="39"/>
      <c r="C644" s="211" t="s">
        <v>705</v>
      </c>
      <c r="D644" s="211" t="s">
        <v>122</v>
      </c>
      <c r="E644" s="212" t="s">
        <v>706</v>
      </c>
      <c r="F644" s="213" t="s">
        <v>707</v>
      </c>
      <c r="G644" s="214" t="s">
        <v>125</v>
      </c>
      <c r="H644" s="215">
        <v>2380</v>
      </c>
      <c r="I644" s="216"/>
      <c r="J644" s="217">
        <f>ROUND(I644*H644,2)</f>
        <v>0</v>
      </c>
      <c r="K644" s="213" t="s">
        <v>126</v>
      </c>
      <c r="L644" s="44"/>
      <c r="M644" s="218" t="s">
        <v>1</v>
      </c>
      <c r="N644" s="219" t="s">
        <v>41</v>
      </c>
      <c r="O644" s="91"/>
      <c r="P644" s="220">
        <f>O644*H644</f>
        <v>0</v>
      </c>
      <c r="Q644" s="220">
        <v>0</v>
      </c>
      <c r="R644" s="220">
        <f>Q644*H644</f>
        <v>0</v>
      </c>
      <c r="S644" s="220">
        <v>0</v>
      </c>
      <c r="T644" s="221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22" t="s">
        <v>127</v>
      </c>
      <c r="AT644" s="222" t="s">
        <v>122</v>
      </c>
      <c r="AU644" s="222" t="s">
        <v>83</v>
      </c>
      <c r="AY644" s="17" t="s">
        <v>120</v>
      </c>
      <c r="BE644" s="223">
        <f>IF(N644="základní",J644,0)</f>
        <v>0</v>
      </c>
      <c r="BF644" s="223">
        <f>IF(N644="snížená",J644,0)</f>
        <v>0</v>
      </c>
      <c r="BG644" s="223">
        <f>IF(N644="zákl. přenesená",J644,0)</f>
        <v>0</v>
      </c>
      <c r="BH644" s="223">
        <f>IF(N644="sníž. přenesená",J644,0)</f>
        <v>0</v>
      </c>
      <c r="BI644" s="223">
        <f>IF(N644="nulová",J644,0)</f>
        <v>0</v>
      </c>
      <c r="BJ644" s="17" t="s">
        <v>81</v>
      </c>
      <c r="BK644" s="223">
        <f>ROUND(I644*H644,2)</f>
        <v>0</v>
      </c>
      <c r="BL644" s="17" t="s">
        <v>127</v>
      </c>
      <c r="BM644" s="222" t="s">
        <v>708</v>
      </c>
    </row>
    <row r="645" spans="1:47" s="2" customFormat="1" ht="12">
      <c r="A645" s="38"/>
      <c r="B645" s="39"/>
      <c r="C645" s="40"/>
      <c r="D645" s="224" t="s">
        <v>129</v>
      </c>
      <c r="E645" s="40"/>
      <c r="F645" s="225" t="s">
        <v>709</v>
      </c>
      <c r="G645" s="40"/>
      <c r="H645" s="40"/>
      <c r="I645" s="226"/>
      <c r="J645" s="40"/>
      <c r="K645" s="40"/>
      <c r="L645" s="44"/>
      <c r="M645" s="227"/>
      <c r="N645" s="228"/>
      <c r="O645" s="91"/>
      <c r="P645" s="91"/>
      <c r="Q645" s="91"/>
      <c r="R645" s="91"/>
      <c r="S645" s="91"/>
      <c r="T645" s="92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T645" s="17" t="s">
        <v>129</v>
      </c>
      <c r="AU645" s="17" t="s">
        <v>83</v>
      </c>
    </row>
    <row r="646" spans="1:65" s="2" customFormat="1" ht="33" customHeight="1">
      <c r="A646" s="38"/>
      <c r="B646" s="39"/>
      <c r="C646" s="211" t="s">
        <v>710</v>
      </c>
      <c r="D646" s="211" t="s">
        <v>122</v>
      </c>
      <c r="E646" s="212" t="s">
        <v>711</v>
      </c>
      <c r="F646" s="213" t="s">
        <v>712</v>
      </c>
      <c r="G646" s="214" t="s">
        <v>125</v>
      </c>
      <c r="H646" s="215">
        <v>2380</v>
      </c>
      <c r="I646" s="216"/>
      <c r="J646" s="217">
        <f>ROUND(I646*H646,2)</f>
        <v>0</v>
      </c>
      <c r="K646" s="213" t="s">
        <v>126</v>
      </c>
      <c r="L646" s="44"/>
      <c r="M646" s="218" t="s">
        <v>1</v>
      </c>
      <c r="N646" s="219" t="s">
        <v>41</v>
      </c>
      <c r="O646" s="91"/>
      <c r="P646" s="220">
        <f>O646*H646</f>
        <v>0</v>
      </c>
      <c r="Q646" s="220">
        <v>0</v>
      </c>
      <c r="R646" s="220">
        <f>Q646*H646</f>
        <v>0</v>
      </c>
      <c r="S646" s="220">
        <v>0</v>
      </c>
      <c r="T646" s="221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22" t="s">
        <v>127</v>
      </c>
      <c r="AT646" s="222" t="s">
        <v>122</v>
      </c>
      <c r="AU646" s="222" t="s">
        <v>83</v>
      </c>
      <c r="AY646" s="17" t="s">
        <v>120</v>
      </c>
      <c r="BE646" s="223">
        <f>IF(N646="základní",J646,0)</f>
        <v>0</v>
      </c>
      <c r="BF646" s="223">
        <f>IF(N646="snížená",J646,0)</f>
        <v>0</v>
      </c>
      <c r="BG646" s="223">
        <f>IF(N646="zákl. přenesená",J646,0)</f>
        <v>0</v>
      </c>
      <c r="BH646" s="223">
        <f>IF(N646="sníž. přenesená",J646,0)</f>
        <v>0</v>
      </c>
      <c r="BI646" s="223">
        <f>IF(N646="nulová",J646,0)</f>
        <v>0</v>
      </c>
      <c r="BJ646" s="17" t="s">
        <v>81</v>
      </c>
      <c r="BK646" s="223">
        <f>ROUND(I646*H646,2)</f>
        <v>0</v>
      </c>
      <c r="BL646" s="17" t="s">
        <v>127</v>
      </c>
      <c r="BM646" s="222" t="s">
        <v>713</v>
      </c>
    </row>
    <row r="647" spans="1:47" s="2" customFormat="1" ht="12">
      <c r="A647" s="38"/>
      <c r="B647" s="39"/>
      <c r="C647" s="40"/>
      <c r="D647" s="224" t="s">
        <v>129</v>
      </c>
      <c r="E647" s="40"/>
      <c r="F647" s="225" t="s">
        <v>714</v>
      </c>
      <c r="G647" s="40"/>
      <c r="H647" s="40"/>
      <c r="I647" s="226"/>
      <c r="J647" s="40"/>
      <c r="K647" s="40"/>
      <c r="L647" s="44"/>
      <c r="M647" s="227"/>
      <c r="N647" s="228"/>
      <c r="O647" s="91"/>
      <c r="P647" s="91"/>
      <c r="Q647" s="91"/>
      <c r="R647" s="91"/>
      <c r="S647" s="91"/>
      <c r="T647" s="92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T647" s="17" t="s">
        <v>129</v>
      </c>
      <c r="AU647" s="17" t="s">
        <v>83</v>
      </c>
    </row>
    <row r="648" spans="1:65" s="2" customFormat="1" ht="33" customHeight="1">
      <c r="A648" s="38"/>
      <c r="B648" s="39"/>
      <c r="C648" s="211" t="s">
        <v>715</v>
      </c>
      <c r="D648" s="211" t="s">
        <v>122</v>
      </c>
      <c r="E648" s="212" t="s">
        <v>716</v>
      </c>
      <c r="F648" s="213" t="s">
        <v>717</v>
      </c>
      <c r="G648" s="214" t="s">
        <v>125</v>
      </c>
      <c r="H648" s="215">
        <v>1069.5</v>
      </c>
      <c r="I648" s="216"/>
      <c r="J648" s="217">
        <f>ROUND(I648*H648,2)</f>
        <v>0</v>
      </c>
      <c r="K648" s="213" t="s">
        <v>126</v>
      </c>
      <c r="L648" s="44"/>
      <c r="M648" s="218" t="s">
        <v>1</v>
      </c>
      <c r="N648" s="219" t="s">
        <v>41</v>
      </c>
      <c r="O648" s="91"/>
      <c r="P648" s="220">
        <f>O648*H648</f>
        <v>0</v>
      </c>
      <c r="Q648" s="220">
        <v>0.08922</v>
      </c>
      <c r="R648" s="220">
        <f>Q648*H648</f>
        <v>95.42079</v>
      </c>
      <c r="S648" s="220">
        <v>0</v>
      </c>
      <c r="T648" s="221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22" t="s">
        <v>127</v>
      </c>
      <c r="AT648" s="222" t="s">
        <v>122</v>
      </c>
      <c r="AU648" s="222" t="s">
        <v>83</v>
      </c>
      <c r="AY648" s="17" t="s">
        <v>120</v>
      </c>
      <c r="BE648" s="223">
        <f>IF(N648="základní",J648,0)</f>
        <v>0</v>
      </c>
      <c r="BF648" s="223">
        <f>IF(N648="snížená",J648,0)</f>
        <v>0</v>
      </c>
      <c r="BG648" s="223">
        <f>IF(N648="zákl. přenesená",J648,0)</f>
        <v>0</v>
      </c>
      <c r="BH648" s="223">
        <f>IF(N648="sníž. přenesená",J648,0)</f>
        <v>0</v>
      </c>
      <c r="BI648" s="223">
        <f>IF(N648="nulová",J648,0)</f>
        <v>0</v>
      </c>
      <c r="BJ648" s="17" t="s">
        <v>81</v>
      </c>
      <c r="BK648" s="223">
        <f>ROUND(I648*H648,2)</f>
        <v>0</v>
      </c>
      <c r="BL648" s="17" t="s">
        <v>127</v>
      </c>
      <c r="BM648" s="222" t="s">
        <v>718</v>
      </c>
    </row>
    <row r="649" spans="1:47" s="2" customFormat="1" ht="12">
      <c r="A649" s="38"/>
      <c r="B649" s="39"/>
      <c r="C649" s="40"/>
      <c r="D649" s="224" t="s">
        <v>129</v>
      </c>
      <c r="E649" s="40"/>
      <c r="F649" s="225" t="s">
        <v>719</v>
      </c>
      <c r="G649" s="40"/>
      <c r="H649" s="40"/>
      <c r="I649" s="226"/>
      <c r="J649" s="40"/>
      <c r="K649" s="40"/>
      <c r="L649" s="44"/>
      <c r="M649" s="227"/>
      <c r="N649" s="228"/>
      <c r="O649" s="91"/>
      <c r="P649" s="91"/>
      <c r="Q649" s="91"/>
      <c r="R649" s="91"/>
      <c r="S649" s="91"/>
      <c r="T649" s="92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129</v>
      </c>
      <c r="AU649" s="17" t="s">
        <v>83</v>
      </c>
    </row>
    <row r="650" spans="1:51" s="13" customFormat="1" ht="12">
      <c r="A650" s="13"/>
      <c r="B650" s="229"/>
      <c r="C650" s="230"/>
      <c r="D650" s="224" t="s">
        <v>131</v>
      </c>
      <c r="E650" s="231" t="s">
        <v>1</v>
      </c>
      <c r="F650" s="232" t="s">
        <v>720</v>
      </c>
      <c r="G650" s="230"/>
      <c r="H650" s="231" t="s">
        <v>1</v>
      </c>
      <c r="I650" s="233"/>
      <c r="J650" s="230"/>
      <c r="K650" s="230"/>
      <c r="L650" s="234"/>
      <c r="M650" s="235"/>
      <c r="N650" s="236"/>
      <c r="O650" s="236"/>
      <c r="P650" s="236"/>
      <c r="Q650" s="236"/>
      <c r="R650" s="236"/>
      <c r="S650" s="236"/>
      <c r="T650" s="237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8" t="s">
        <v>131</v>
      </c>
      <c r="AU650" s="238" t="s">
        <v>83</v>
      </c>
      <c r="AV650" s="13" t="s">
        <v>81</v>
      </c>
      <c r="AW650" s="13" t="s">
        <v>32</v>
      </c>
      <c r="AX650" s="13" t="s">
        <v>76</v>
      </c>
      <c r="AY650" s="238" t="s">
        <v>120</v>
      </c>
    </row>
    <row r="651" spans="1:51" s="13" customFormat="1" ht="12">
      <c r="A651" s="13"/>
      <c r="B651" s="229"/>
      <c r="C651" s="230"/>
      <c r="D651" s="224" t="s">
        <v>131</v>
      </c>
      <c r="E651" s="231" t="s">
        <v>1</v>
      </c>
      <c r="F651" s="232" t="s">
        <v>468</v>
      </c>
      <c r="G651" s="230"/>
      <c r="H651" s="231" t="s">
        <v>1</v>
      </c>
      <c r="I651" s="233"/>
      <c r="J651" s="230"/>
      <c r="K651" s="230"/>
      <c r="L651" s="234"/>
      <c r="M651" s="235"/>
      <c r="N651" s="236"/>
      <c r="O651" s="236"/>
      <c r="P651" s="236"/>
      <c r="Q651" s="236"/>
      <c r="R651" s="236"/>
      <c r="S651" s="236"/>
      <c r="T651" s="237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8" t="s">
        <v>131</v>
      </c>
      <c r="AU651" s="238" t="s">
        <v>83</v>
      </c>
      <c r="AV651" s="13" t="s">
        <v>81</v>
      </c>
      <c r="AW651" s="13" t="s">
        <v>32</v>
      </c>
      <c r="AX651" s="13" t="s">
        <v>76</v>
      </c>
      <c r="AY651" s="238" t="s">
        <v>120</v>
      </c>
    </row>
    <row r="652" spans="1:51" s="14" customFormat="1" ht="12">
      <c r="A652" s="14"/>
      <c r="B652" s="239"/>
      <c r="C652" s="240"/>
      <c r="D652" s="224" t="s">
        <v>131</v>
      </c>
      <c r="E652" s="241" t="s">
        <v>1</v>
      </c>
      <c r="F652" s="242" t="s">
        <v>469</v>
      </c>
      <c r="G652" s="240"/>
      <c r="H652" s="243">
        <v>716.5</v>
      </c>
      <c r="I652" s="244"/>
      <c r="J652" s="240"/>
      <c r="K652" s="240"/>
      <c r="L652" s="245"/>
      <c r="M652" s="246"/>
      <c r="N652" s="247"/>
      <c r="O652" s="247"/>
      <c r="P652" s="247"/>
      <c r="Q652" s="247"/>
      <c r="R652" s="247"/>
      <c r="S652" s="247"/>
      <c r="T652" s="248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9" t="s">
        <v>131</v>
      </c>
      <c r="AU652" s="249" t="s">
        <v>83</v>
      </c>
      <c r="AV652" s="14" t="s">
        <v>83</v>
      </c>
      <c r="AW652" s="14" t="s">
        <v>32</v>
      </c>
      <c r="AX652" s="14" t="s">
        <v>76</v>
      </c>
      <c r="AY652" s="249" t="s">
        <v>120</v>
      </c>
    </row>
    <row r="653" spans="1:51" s="13" customFormat="1" ht="12">
      <c r="A653" s="13"/>
      <c r="B653" s="229"/>
      <c r="C653" s="230"/>
      <c r="D653" s="224" t="s">
        <v>131</v>
      </c>
      <c r="E653" s="231" t="s">
        <v>1</v>
      </c>
      <c r="F653" s="232" t="s">
        <v>472</v>
      </c>
      <c r="G653" s="230"/>
      <c r="H653" s="231" t="s">
        <v>1</v>
      </c>
      <c r="I653" s="233"/>
      <c r="J653" s="230"/>
      <c r="K653" s="230"/>
      <c r="L653" s="234"/>
      <c r="M653" s="235"/>
      <c r="N653" s="236"/>
      <c r="O653" s="236"/>
      <c r="P653" s="236"/>
      <c r="Q653" s="236"/>
      <c r="R653" s="236"/>
      <c r="S653" s="236"/>
      <c r="T653" s="23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8" t="s">
        <v>131</v>
      </c>
      <c r="AU653" s="238" t="s">
        <v>83</v>
      </c>
      <c r="AV653" s="13" t="s">
        <v>81</v>
      </c>
      <c r="AW653" s="13" t="s">
        <v>32</v>
      </c>
      <c r="AX653" s="13" t="s">
        <v>76</v>
      </c>
      <c r="AY653" s="238" t="s">
        <v>120</v>
      </c>
    </row>
    <row r="654" spans="1:51" s="14" customFormat="1" ht="12">
      <c r="A654" s="14"/>
      <c r="B654" s="239"/>
      <c r="C654" s="240"/>
      <c r="D654" s="224" t="s">
        <v>131</v>
      </c>
      <c r="E654" s="241" t="s">
        <v>1</v>
      </c>
      <c r="F654" s="242" t="s">
        <v>293</v>
      </c>
      <c r="G654" s="240"/>
      <c r="H654" s="243">
        <v>141</v>
      </c>
      <c r="I654" s="244"/>
      <c r="J654" s="240"/>
      <c r="K654" s="240"/>
      <c r="L654" s="245"/>
      <c r="M654" s="246"/>
      <c r="N654" s="247"/>
      <c r="O654" s="247"/>
      <c r="P654" s="247"/>
      <c r="Q654" s="247"/>
      <c r="R654" s="247"/>
      <c r="S654" s="247"/>
      <c r="T654" s="248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9" t="s">
        <v>131</v>
      </c>
      <c r="AU654" s="249" t="s">
        <v>83</v>
      </c>
      <c r="AV654" s="14" t="s">
        <v>83</v>
      </c>
      <c r="AW654" s="14" t="s">
        <v>32</v>
      </c>
      <c r="AX654" s="14" t="s">
        <v>76</v>
      </c>
      <c r="AY654" s="249" t="s">
        <v>120</v>
      </c>
    </row>
    <row r="655" spans="1:51" s="13" customFormat="1" ht="12">
      <c r="A655" s="13"/>
      <c r="B655" s="229"/>
      <c r="C655" s="230"/>
      <c r="D655" s="224" t="s">
        <v>131</v>
      </c>
      <c r="E655" s="231" t="s">
        <v>1</v>
      </c>
      <c r="F655" s="232" t="s">
        <v>473</v>
      </c>
      <c r="G655" s="230"/>
      <c r="H655" s="231" t="s">
        <v>1</v>
      </c>
      <c r="I655" s="233"/>
      <c r="J655" s="230"/>
      <c r="K655" s="230"/>
      <c r="L655" s="234"/>
      <c r="M655" s="235"/>
      <c r="N655" s="236"/>
      <c r="O655" s="236"/>
      <c r="P655" s="236"/>
      <c r="Q655" s="236"/>
      <c r="R655" s="236"/>
      <c r="S655" s="236"/>
      <c r="T655" s="237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8" t="s">
        <v>131</v>
      </c>
      <c r="AU655" s="238" t="s">
        <v>83</v>
      </c>
      <c r="AV655" s="13" t="s">
        <v>81</v>
      </c>
      <c r="AW655" s="13" t="s">
        <v>32</v>
      </c>
      <c r="AX655" s="13" t="s">
        <v>76</v>
      </c>
      <c r="AY655" s="238" t="s">
        <v>120</v>
      </c>
    </row>
    <row r="656" spans="1:51" s="14" customFormat="1" ht="12">
      <c r="A656" s="14"/>
      <c r="B656" s="239"/>
      <c r="C656" s="240"/>
      <c r="D656" s="224" t="s">
        <v>131</v>
      </c>
      <c r="E656" s="241" t="s">
        <v>1</v>
      </c>
      <c r="F656" s="242" t="s">
        <v>665</v>
      </c>
      <c r="G656" s="240"/>
      <c r="H656" s="243">
        <v>154</v>
      </c>
      <c r="I656" s="244"/>
      <c r="J656" s="240"/>
      <c r="K656" s="240"/>
      <c r="L656" s="245"/>
      <c r="M656" s="246"/>
      <c r="N656" s="247"/>
      <c r="O656" s="247"/>
      <c r="P656" s="247"/>
      <c r="Q656" s="247"/>
      <c r="R656" s="247"/>
      <c r="S656" s="247"/>
      <c r="T656" s="248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9" t="s">
        <v>131</v>
      </c>
      <c r="AU656" s="249" t="s">
        <v>83</v>
      </c>
      <c r="AV656" s="14" t="s">
        <v>83</v>
      </c>
      <c r="AW656" s="14" t="s">
        <v>32</v>
      </c>
      <c r="AX656" s="14" t="s">
        <v>76</v>
      </c>
      <c r="AY656" s="249" t="s">
        <v>120</v>
      </c>
    </row>
    <row r="657" spans="1:51" s="13" customFormat="1" ht="12">
      <c r="A657" s="13"/>
      <c r="B657" s="229"/>
      <c r="C657" s="230"/>
      <c r="D657" s="224" t="s">
        <v>131</v>
      </c>
      <c r="E657" s="231" t="s">
        <v>1</v>
      </c>
      <c r="F657" s="232" t="s">
        <v>721</v>
      </c>
      <c r="G657" s="230"/>
      <c r="H657" s="231" t="s">
        <v>1</v>
      </c>
      <c r="I657" s="233"/>
      <c r="J657" s="230"/>
      <c r="K657" s="230"/>
      <c r="L657" s="234"/>
      <c r="M657" s="235"/>
      <c r="N657" s="236"/>
      <c r="O657" s="236"/>
      <c r="P657" s="236"/>
      <c r="Q657" s="236"/>
      <c r="R657" s="236"/>
      <c r="S657" s="236"/>
      <c r="T657" s="237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8" t="s">
        <v>131</v>
      </c>
      <c r="AU657" s="238" t="s">
        <v>83</v>
      </c>
      <c r="AV657" s="13" t="s">
        <v>81</v>
      </c>
      <c r="AW657" s="13" t="s">
        <v>32</v>
      </c>
      <c r="AX657" s="13" t="s">
        <v>76</v>
      </c>
      <c r="AY657" s="238" t="s">
        <v>120</v>
      </c>
    </row>
    <row r="658" spans="1:51" s="14" customFormat="1" ht="12">
      <c r="A658" s="14"/>
      <c r="B658" s="239"/>
      <c r="C658" s="240"/>
      <c r="D658" s="224" t="s">
        <v>131</v>
      </c>
      <c r="E658" s="241" t="s">
        <v>1</v>
      </c>
      <c r="F658" s="242" t="s">
        <v>133</v>
      </c>
      <c r="G658" s="240"/>
      <c r="H658" s="243">
        <v>14</v>
      </c>
      <c r="I658" s="244"/>
      <c r="J658" s="240"/>
      <c r="K658" s="240"/>
      <c r="L658" s="245"/>
      <c r="M658" s="246"/>
      <c r="N658" s="247"/>
      <c r="O658" s="247"/>
      <c r="P658" s="247"/>
      <c r="Q658" s="247"/>
      <c r="R658" s="247"/>
      <c r="S658" s="247"/>
      <c r="T658" s="248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9" t="s">
        <v>131</v>
      </c>
      <c r="AU658" s="249" t="s">
        <v>83</v>
      </c>
      <c r="AV658" s="14" t="s">
        <v>83</v>
      </c>
      <c r="AW658" s="14" t="s">
        <v>32</v>
      </c>
      <c r="AX658" s="14" t="s">
        <v>76</v>
      </c>
      <c r="AY658" s="249" t="s">
        <v>120</v>
      </c>
    </row>
    <row r="659" spans="1:51" s="13" customFormat="1" ht="12">
      <c r="A659" s="13"/>
      <c r="B659" s="229"/>
      <c r="C659" s="230"/>
      <c r="D659" s="224" t="s">
        <v>131</v>
      </c>
      <c r="E659" s="231" t="s">
        <v>1</v>
      </c>
      <c r="F659" s="232" t="s">
        <v>722</v>
      </c>
      <c r="G659" s="230"/>
      <c r="H659" s="231" t="s">
        <v>1</v>
      </c>
      <c r="I659" s="233"/>
      <c r="J659" s="230"/>
      <c r="K659" s="230"/>
      <c r="L659" s="234"/>
      <c r="M659" s="235"/>
      <c r="N659" s="236"/>
      <c r="O659" s="236"/>
      <c r="P659" s="236"/>
      <c r="Q659" s="236"/>
      <c r="R659" s="236"/>
      <c r="S659" s="236"/>
      <c r="T659" s="237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8" t="s">
        <v>131</v>
      </c>
      <c r="AU659" s="238" t="s">
        <v>83</v>
      </c>
      <c r="AV659" s="13" t="s">
        <v>81</v>
      </c>
      <c r="AW659" s="13" t="s">
        <v>32</v>
      </c>
      <c r="AX659" s="13" t="s">
        <v>76</v>
      </c>
      <c r="AY659" s="238" t="s">
        <v>120</v>
      </c>
    </row>
    <row r="660" spans="1:51" s="14" customFormat="1" ht="12">
      <c r="A660" s="14"/>
      <c r="B660" s="239"/>
      <c r="C660" s="240"/>
      <c r="D660" s="224" t="s">
        <v>131</v>
      </c>
      <c r="E660" s="241" t="s">
        <v>1</v>
      </c>
      <c r="F660" s="242" t="s">
        <v>492</v>
      </c>
      <c r="G660" s="240"/>
      <c r="H660" s="243">
        <v>44</v>
      </c>
      <c r="I660" s="244"/>
      <c r="J660" s="240"/>
      <c r="K660" s="240"/>
      <c r="L660" s="245"/>
      <c r="M660" s="246"/>
      <c r="N660" s="247"/>
      <c r="O660" s="247"/>
      <c r="P660" s="247"/>
      <c r="Q660" s="247"/>
      <c r="R660" s="247"/>
      <c r="S660" s="247"/>
      <c r="T660" s="248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9" t="s">
        <v>131</v>
      </c>
      <c r="AU660" s="249" t="s">
        <v>83</v>
      </c>
      <c r="AV660" s="14" t="s">
        <v>83</v>
      </c>
      <c r="AW660" s="14" t="s">
        <v>32</v>
      </c>
      <c r="AX660" s="14" t="s">
        <v>76</v>
      </c>
      <c r="AY660" s="249" t="s">
        <v>120</v>
      </c>
    </row>
    <row r="661" spans="1:51" s="15" customFormat="1" ht="12">
      <c r="A661" s="15"/>
      <c r="B661" s="250"/>
      <c r="C661" s="251"/>
      <c r="D661" s="224" t="s">
        <v>131</v>
      </c>
      <c r="E661" s="252" t="s">
        <v>1</v>
      </c>
      <c r="F661" s="253" t="s">
        <v>142</v>
      </c>
      <c r="G661" s="251"/>
      <c r="H661" s="254">
        <v>1069.5</v>
      </c>
      <c r="I661" s="255"/>
      <c r="J661" s="251"/>
      <c r="K661" s="251"/>
      <c r="L661" s="256"/>
      <c r="M661" s="257"/>
      <c r="N661" s="258"/>
      <c r="O661" s="258"/>
      <c r="P661" s="258"/>
      <c r="Q661" s="258"/>
      <c r="R661" s="258"/>
      <c r="S661" s="258"/>
      <c r="T661" s="259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60" t="s">
        <v>131</v>
      </c>
      <c r="AU661" s="260" t="s">
        <v>83</v>
      </c>
      <c r="AV661" s="15" t="s">
        <v>127</v>
      </c>
      <c r="AW661" s="15" t="s">
        <v>32</v>
      </c>
      <c r="AX661" s="15" t="s">
        <v>81</v>
      </c>
      <c r="AY661" s="260" t="s">
        <v>120</v>
      </c>
    </row>
    <row r="662" spans="1:65" s="2" customFormat="1" ht="21.75" customHeight="1">
      <c r="A662" s="38"/>
      <c r="B662" s="39"/>
      <c r="C662" s="261" t="s">
        <v>723</v>
      </c>
      <c r="D662" s="261" t="s">
        <v>427</v>
      </c>
      <c r="E662" s="262" t="s">
        <v>724</v>
      </c>
      <c r="F662" s="263" t="s">
        <v>725</v>
      </c>
      <c r="G662" s="264" t="s">
        <v>125</v>
      </c>
      <c r="H662" s="265">
        <v>1079.996</v>
      </c>
      <c r="I662" s="266"/>
      <c r="J662" s="267">
        <f>ROUND(I662*H662,2)</f>
        <v>0</v>
      </c>
      <c r="K662" s="263" t="s">
        <v>126</v>
      </c>
      <c r="L662" s="268"/>
      <c r="M662" s="269" t="s">
        <v>1</v>
      </c>
      <c r="N662" s="270" t="s">
        <v>41</v>
      </c>
      <c r="O662" s="91"/>
      <c r="P662" s="220">
        <f>O662*H662</f>
        <v>0</v>
      </c>
      <c r="Q662" s="220">
        <v>0.131</v>
      </c>
      <c r="R662" s="220">
        <f>Q662*H662</f>
        <v>141.479476</v>
      </c>
      <c r="S662" s="220">
        <v>0</v>
      </c>
      <c r="T662" s="221">
        <f>S662*H662</f>
        <v>0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22" t="s">
        <v>179</v>
      </c>
      <c r="AT662" s="222" t="s">
        <v>427</v>
      </c>
      <c r="AU662" s="222" t="s">
        <v>83</v>
      </c>
      <c r="AY662" s="17" t="s">
        <v>120</v>
      </c>
      <c r="BE662" s="223">
        <f>IF(N662="základní",J662,0)</f>
        <v>0</v>
      </c>
      <c r="BF662" s="223">
        <f>IF(N662="snížená",J662,0)</f>
        <v>0</v>
      </c>
      <c r="BG662" s="223">
        <f>IF(N662="zákl. přenesená",J662,0)</f>
        <v>0</v>
      </c>
      <c r="BH662" s="223">
        <f>IF(N662="sníž. přenesená",J662,0)</f>
        <v>0</v>
      </c>
      <c r="BI662" s="223">
        <f>IF(N662="nulová",J662,0)</f>
        <v>0</v>
      </c>
      <c r="BJ662" s="17" t="s">
        <v>81</v>
      </c>
      <c r="BK662" s="223">
        <f>ROUND(I662*H662,2)</f>
        <v>0</v>
      </c>
      <c r="BL662" s="17" t="s">
        <v>127</v>
      </c>
      <c r="BM662" s="222" t="s">
        <v>726</v>
      </c>
    </row>
    <row r="663" spans="1:47" s="2" customFormat="1" ht="12">
      <c r="A663" s="38"/>
      <c r="B663" s="39"/>
      <c r="C663" s="40"/>
      <c r="D663" s="224" t="s">
        <v>129</v>
      </c>
      <c r="E663" s="40"/>
      <c r="F663" s="225" t="s">
        <v>725</v>
      </c>
      <c r="G663" s="40"/>
      <c r="H663" s="40"/>
      <c r="I663" s="226"/>
      <c r="J663" s="40"/>
      <c r="K663" s="40"/>
      <c r="L663" s="44"/>
      <c r="M663" s="227"/>
      <c r="N663" s="228"/>
      <c r="O663" s="91"/>
      <c r="P663" s="91"/>
      <c r="Q663" s="91"/>
      <c r="R663" s="91"/>
      <c r="S663" s="91"/>
      <c r="T663" s="92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T663" s="17" t="s">
        <v>129</v>
      </c>
      <c r="AU663" s="17" t="s">
        <v>83</v>
      </c>
    </row>
    <row r="664" spans="1:51" s="14" customFormat="1" ht="12">
      <c r="A664" s="14"/>
      <c r="B664" s="239"/>
      <c r="C664" s="240"/>
      <c r="D664" s="224" t="s">
        <v>131</v>
      </c>
      <c r="E664" s="241" t="s">
        <v>1</v>
      </c>
      <c r="F664" s="242" t="s">
        <v>727</v>
      </c>
      <c r="G664" s="240"/>
      <c r="H664" s="243">
        <v>1048.54</v>
      </c>
      <c r="I664" s="244"/>
      <c r="J664" s="240"/>
      <c r="K664" s="240"/>
      <c r="L664" s="245"/>
      <c r="M664" s="246"/>
      <c r="N664" s="247"/>
      <c r="O664" s="247"/>
      <c r="P664" s="247"/>
      <c r="Q664" s="247"/>
      <c r="R664" s="247"/>
      <c r="S664" s="247"/>
      <c r="T664" s="248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9" t="s">
        <v>131</v>
      </c>
      <c r="AU664" s="249" t="s">
        <v>83</v>
      </c>
      <c r="AV664" s="14" t="s">
        <v>83</v>
      </c>
      <c r="AW664" s="14" t="s">
        <v>32</v>
      </c>
      <c r="AX664" s="14" t="s">
        <v>81</v>
      </c>
      <c r="AY664" s="249" t="s">
        <v>120</v>
      </c>
    </row>
    <row r="665" spans="1:51" s="14" customFormat="1" ht="12">
      <c r="A665" s="14"/>
      <c r="B665" s="239"/>
      <c r="C665" s="240"/>
      <c r="D665" s="224" t="s">
        <v>131</v>
      </c>
      <c r="E665" s="240"/>
      <c r="F665" s="242" t="s">
        <v>728</v>
      </c>
      <c r="G665" s="240"/>
      <c r="H665" s="243">
        <v>1079.996</v>
      </c>
      <c r="I665" s="244"/>
      <c r="J665" s="240"/>
      <c r="K665" s="240"/>
      <c r="L665" s="245"/>
      <c r="M665" s="246"/>
      <c r="N665" s="247"/>
      <c r="O665" s="247"/>
      <c r="P665" s="247"/>
      <c r="Q665" s="247"/>
      <c r="R665" s="247"/>
      <c r="S665" s="247"/>
      <c r="T665" s="24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9" t="s">
        <v>131</v>
      </c>
      <c r="AU665" s="249" t="s">
        <v>83</v>
      </c>
      <c r="AV665" s="14" t="s">
        <v>83</v>
      </c>
      <c r="AW665" s="14" t="s">
        <v>4</v>
      </c>
      <c r="AX665" s="14" t="s">
        <v>81</v>
      </c>
      <c r="AY665" s="249" t="s">
        <v>120</v>
      </c>
    </row>
    <row r="666" spans="1:65" s="2" customFormat="1" ht="24.15" customHeight="1">
      <c r="A666" s="38"/>
      <c r="B666" s="39"/>
      <c r="C666" s="261" t="s">
        <v>729</v>
      </c>
      <c r="D666" s="261" t="s">
        <v>427</v>
      </c>
      <c r="E666" s="262" t="s">
        <v>730</v>
      </c>
      <c r="F666" s="263" t="s">
        <v>731</v>
      </c>
      <c r="G666" s="264" t="s">
        <v>125</v>
      </c>
      <c r="H666" s="265">
        <v>20.96</v>
      </c>
      <c r="I666" s="266"/>
      <c r="J666" s="267">
        <f>ROUND(I666*H666,2)</f>
        <v>0</v>
      </c>
      <c r="K666" s="263" t="s">
        <v>126</v>
      </c>
      <c r="L666" s="268"/>
      <c r="M666" s="269" t="s">
        <v>1</v>
      </c>
      <c r="N666" s="270" t="s">
        <v>41</v>
      </c>
      <c r="O666" s="91"/>
      <c r="P666" s="220">
        <f>O666*H666</f>
        <v>0</v>
      </c>
      <c r="Q666" s="220">
        <v>0.131</v>
      </c>
      <c r="R666" s="220">
        <f>Q666*H666</f>
        <v>2.74576</v>
      </c>
      <c r="S666" s="220">
        <v>0</v>
      </c>
      <c r="T666" s="221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22" t="s">
        <v>179</v>
      </c>
      <c r="AT666" s="222" t="s">
        <v>427</v>
      </c>
      <c r="AU666" s="222" t="s">
        <v>83</v>
      </c>
      <c r="AY666" s="17" t="s">
        <v>120</v>
      </c>
      <c r="BE666" s="223">
        <f>IF(N666="základní",J666,0)</f>
        <v>0</v>
      </c>
      <c r="BF666" s="223">
        <f>IF(N666="snížená",J666,0)</f>
        <v>0</v>
      </c>
      <c r="BG666" s="223">
        <f>IF(N666="zákl. přenesená",J666,0)</f>
        <v>0</v>
      </c>
      <c r="BH666" s="223">
        <f>IF(N666="sníž. přenesená",J666,0)</f>
        <v>0</v>
      </c>
      <c r="BI666" s="223">
        <f>IF(N666="nulová",J666,0)</f>
        <v>0</v>
      </c>
      <c r="BJ666" s="17" t="s">
        <v>81</v>
      </c>
      <c r="BK666" s="223">
        <f>ROUND(I666*H666,2)</f>
        <v>0</v>
      </c>
      <c r="BL666" s="17" t="s">
        <v>127</v>
      </c>
      <c r="BM666" s="222" t="s">
        <v>732</v>
      </c>
    </row>
    <row r="667" spans="1:47" s="2" customFormat="1" ht="12">
      <c r="A667" s="38"/>
      <c r="B667" s="39"/>
      <c r="C667" s="40"/>
      <c r="D667" s="224" t="s">
        <v>129</v>
      </c>
      <c r="E667" s="40"/>
      <c r="F667" s="225" t="s">
        <v>731</v>
      </c>
      <c r="G667" s="40"/>
      <c r="H667" s="40"/>
      <c r="I667" s="226"/>
      <c r="J667" s="40"/>
      <c r="K667" s="40"/>
      <c r="L667" s="44"/>
      <c r="M667" s="227"/>
      <c r="N667" s="228"/>
      <c r="O667" s="91"/>
      <c r="P667" s="91"/>
      <c r="Q667" s="91"/>
      <c r="R667" s="91"/>
      <c r="S667" s="91"/>
      <c r="T667" s="92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129</v>
      </c>
      <c r="AU667" s="17" t="s">
        <v>83</v>
      </c>
    </row>
    <row r="668" spans="1:51" s="13" customFormat="1" ht="12">
      <c r="A668" s="13"/>
      <c r="B668" s="229"/>
      <c r="C668" s="230"/>
      <c r="D668" s="224" t="s">
        <v>131</v>
      </c>
      <c r="E668" s="231" t="s">
        <v>1</v>
      </c>
      <c r="F668" s="232" t="s">
        <v>733</v>
      </c>
      <c r="G668" s="230"/>
      <c r="H668" s="231" t="s">
        <v>1</v>
      </c>
      <c r="I668" s="233"/>
      <c r="J668" s="230"/>
      <c r="K668" s="230"/>
      <c r="L668" s="234"/>
      <c r="M668" s="235"/>
      <c r="N668" s="236"/>
      <c r="O668" s="236"/>
      <c r="P668" s="236"/>
      <c r="Q668" s="236"/>
      <c r="R668" s="236"/>
      <c r="S668" s="236"/>
      <c r="T668" s="237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8" t="s">
        <v>131</v>
      </c>
      <c r="AU668" s="238" t="s">
        <v>83</v>
      </c>
      <c r="AV668" s="13" t="s">
        <v>81</v>
      </c>
      <c r="AW668" s="13" t="s">
        <v>32</v>
      </c>
      <c r="AX668" s="13" t="s">
        <v>76</v>
      </c>
      <c r="AY668" s="238" t="s">
        <v>120</v>
      </c>
    </row>
    <row r="669" spans="1:51" s="14" customFormat="1" ht="12">
      <c r="A669" s="14"/>
      <c r="B669" s="239"/>
      <c r="C669" s="240"/>
      <c r="D669" s="224" t="s">
        <v>131</v>
      </c>
      <c r="E669" s="241" t="s">
        <v>1</v>
      </c>
      <c r="F669" s="242" t="s">
        <v>734</v>
      </c>
      <c r="G669" s="240"/>
      <c r="H669" s="243">
        <v>20.96</v>
      </c>
      <c r="I669" s="244"/>
      <c r="J669" s="240"/>
      <c r="K669" s="240"/>
      <c r="L669" s="245"/>
      <c r="M669" s="246"/>
      <c r="N669" s="247"/>
      <c r="O669" s="247"/>
      <c r="P669" s="247"/>
      <c r="Q669" s="247"/>
      <c r="R669" s="247"/>
      <c r="S669" s="247"/>
      <c r="T669" s="248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9" t="s">
        <v>131</v>
      </c>
      <c r="AU669" s="249" t="s">
        <v>83</v>
      </c>
      <c r="AV669" s="14" t="s">
        <v>83</v>
      </c>
      <c r="AW669" s="14" t="s">
        <v>32</v>
      </c>
      <c r="AX669" s="14" t="s">
        <v>81</v>
      </c>
      <c r="AY669" s="249" t="s">
        <v>120</v>
      </c>
    </row>
    <row r="670" spans="1:65" s="2" customFormat="1" ht="37.8" customHeight="1">
      <c r="A670" s="38"/>
      <c r="B670" s="39"/>
      <c r="C670" s="211" t="s">
        <v>735</v>
      </c>
      <c r="D670" s="211" t="s">
        <v>122</v>
      </c>
      <c r="E670" s="212" t="s">
        <v>736</v>
      </c>
      <c r="F670" s="213" t="s">
        <v>737</v>
      </c>
      <c r="G670" s="214" t="s">
        <v>125</v>
      </c>
      <c r="H670" s="215">
        <v>20.96</v>
      </c>
      <c r="I670" s="216"/>
      <c r="J670" s="217">
        <f>ROUND(I670*H670,2)</f>
        <v>0</v>
      </c>
      <c r="K670" s="213" t="s">
        <v>126</v>
      </c>
      <c r="L670" s="44"/>
      <c r="M670" s="218" t="s">
        <v>1</v>
      </c>
      <c r="N670" s="219" t="s">
        <v>41</v>
      </c>
      <c r="O670" s="91"/>
      <c r="P670" s="220">
        <f>O670*H670</f>
        <v>0</v>
      </c>
      <c r="Q670" s="220">
        <v>0</v>
      </c>
      <c r="R670" s="220">
        <f>Q670*H670</f>
        <v>0</v>
      </c>
      <c r="S670" s="220">
        <v>0</v>
      </c>
      <c r="T670" s="221">
        <f>S670*H670</f>
        <v>0</v>
      </c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R670" s="222" t="s">
        <v>127</v>
      </c>
      <c r="AT670" s="222" t="s">
        <v>122</v>
      </c>
      <c r="AU670" s="222" t="s">
        <v>83</v>
      </c>
      <c r="AY670" s="17" t="s">
        <v>120</v>
      </c>
      <c r="BE670" s="223">
        <f>IF(N670="základní",J670,0)</f>
        <v>0</v>
      </c>
      <c r="BF670" s="223">
        <f>IF(N670="snížená",J670,0)</f>
        <v>0</v>
      </c>
      <c r="BG670" s="223">
        <f>IF(N670="zákl. přenesená",J670,0)</f>
        <v>0</v>
      </c>
      <c r="BH670" s="223">
        <f>IF(N670="sníž. přenesená",J670,0)</f>
        <v>0</v>
      </c>
      <c r="BI670" s="223">
        <f>IF(N670="nulová",J670,0)</f>
        <v>0</v>
      </c>
      <c r="BJ670" s="17" t="s">
        <v>81</v>
      </c>
      <c r="BK670" s="223">
        <f>ROUND(I670*H670,2)</f>
        <v>0</v>
      </c>
      <c r="BL670" s="17" t="s">
        <v>127</v>
      </c>
      <c r="BM670" s="222" t="s">
        <v>738</v>
      </c>
    </row>
    <row r="671" spans="1:47" s="2" customFormat="1" ht="12">
      <c r="A671" s="38"/>
      <c r="B671" s="39"/>
      <c r="C671" s="40"/>
      <c r="D671" s="224" t="s">
        <v>129</v>
      </c>
      <c r="E671" s="40"/>
      <c r="F671" s="225" t="s">
        <v>739</v>
      </c>
      <c r="G671" s="40"/>
      <c r="H671" s="40"/>
      <c r="I671" s="226"/>
      <c r="J671" s="40"/>
      <c r="K671" s="40"/>
      <c r="L671" s="44"/>
      <c r="M671" s="227"/>
      <c r="N671" s="228"/>
      <c r="O671" s="91"/>
      <c r="P671" s="91"/>
      <c r="Q671" s="91"/>
      <c r="R671" s="91"/>
      <c r="S671" s="91"/>
      <c r="T671" s="92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129</v>
      </c>
      <c r="AU671" s="17" t="s">
        <v>83</v>
      </c>
    </row>
    <row r="672" spans="1:51" s="13" customFormat="1" ht="12">
      <c r="A672" s="13"/>
      <c r="B672" s="229"/>
      <c r="C672" s="230"/>
      <c r="D672" s="224" t="s">
        <v>131</v>
      </c>
      <c r="E672" s="231" t="s">
        <v>1</v>
      </c>
      <c r="F672" s="232" t="s">
        <v>740</v>
      </c>
      <c r="G672" s="230"/>
      <c r="H672" s="231" t="s">
        <v>1</v>
      </c>
      <c r="I672" s="233"/>
      <c r="J672" s="230"/>
      <c r="K672" s="230"/>
      <c r="L672" s="234"/>
      <c r="M672" s="235"/>
      <c r="N672" s="236"/>
      <c r="O672" s="236"/>
      <c r="P672" s="236"/>
      <c r="Q672" s="236"/>
      <c r="R672" s="236"/>
      <c r="S672" s="236"/>
      <c r="T672" s="237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8" t="s">
        <v>131</v>
      </c>
      <c r="AU672" s="238" t="s">
        <v>83</v>
      </c>
      <c r="AV672" s="13" t="s">
        <v>81</v>
      </c>
      <c r="AW672" s="13" t="s">
        <v>32</v>
      </c>
      <c r="AX672" s="13" t="s">
        <v>76</v>
      </c>
      <c r="AY672" s="238" t="s">
        <v>120</v>
      </c>
    </row>
    <row r="673" spans="1:51" s="14" customFormat="1" ht="12">
      <c r="A673" s="14"/>
      <c r="B673" s="239"/>
      <c r="C673" s="240"/>
      <c r="D673" s="224" t="s">
        <v>131</v>
      </c>
      <c r="E673" s="241" t="s">
        <v>1</v>
      </c>
      <c r="F673" s="242" t="s">
        <v>741</v>
      </c>
      <c r="G673" s="240"/>
      <c r="H673" s="243">
        <v>20.96</v>
      </c>
      <c r="I673" s="244"/>
      <c r="J673" s="240"/>
      <c r="K673" s="240"/>
      <c r="L673" s="245"/>
      <c r="M673" s="246"/>
      <c r="N673" s="247"/>
      <c r="O673" s="247"/>
      <c r="P673" s="247"/>
      <c r="Q673" s="247"/>
      <c r="R673" s="247"/>
      <c r="S673" s="247"/>
      <c r="T673" s="248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9" t="s">
        <v>131</v>
      </c>
      <c r="AU673" s="249" t="s">
        <v>83</v>
      </c>
      <c r="AV673" s="14" t="s">
        <v>83</v>
      </c>
      <c r="AW673" s="14" t="s">
        <v>32</v>
      </c>
      <c r="AX673" s="14" t="s">
        <v>81</v>
      </c>
      <c r="AY673" s="249" t="s">
        <v>120</v>
      </c>
    </row>
    <row r="674" spans="1:65" s="2" customFormat="1" ht="24.15" customHeight="1">
      <c r="A674" s="38"/>
      <c r="B674" s="39"/>
      <c r="C674" s="211" t="s">
        <v>742</v>
      </c>
      <c r="D674" s="211" t="s">
        <v>122</v>
      </c>
      <c r="E674" s="212" t="s">
        <v>743</v>
      </c>
      <c r="F674" s="213" t="s">
        <v>744</v>
      </c>
      <c r="G674" s="214" t="s">
        <v>125</v>
      </c>
      <c r="H674" s="215">
        <v>617</v>
      </c>
      <c r="I674" s="216"/>
      <c r="J674" s="217">
        <f>ROUND(I674*H674,2)</f>
        <v>0</v>
      </c>
      <c r="K674" s="213" t="s">
        <v>126</v>
      </c>
      <c r="L674" s="44"/>
      <c r="M674" s="218" t="s">
        <v>1</v>
      </c>
      <c r="N674" s="219" t="s">
        <v>41</v>
      </c>
      <c r="O674" s="91"/>
      <c r="P674" s="220">
        <f>O674*H674</f>
        <v>0</v>
      </c>
      <c r="Q674" s="220">
        <v>0.11162</v>
      </c>
      <c r="R674" s="220">
        <f>Q674*H674</f>
        <v>68.86954</v>
      </c>
      <c r="S674" s="220">
        <v>0</v>
      </c>
      <c r="T674" s="221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22" t="s">
        <v>127</v>
      </c>
      <c r="AT674" s="222" t="s">
        <v>122</v>
      </c>
      <c r="AU674" s="222" t="s">
        <v>83</v>
      </c>
      <c r="AY674" s="17" t="s">
        <v>120</v>
      </c>
      <c r="BE674" s="223">
        <f>IF(N674="základní",J674,0)</f>
        <v>0</v>
      </c>
      <c r="BF674" s="223">
        <f>IF(N674="snížená",J674,0)</f>
        <v>0</v>
      </c>
      <c r="BG674" s="223">
        <f>IF(N674="zákl. přenesená",J674,0)</f>
        <v>0</v>
      </c>
      <c r="BH674" s="223">
        <f>IF(N674="sníž. přenesená",J674,0)</f>
        <v>0</v>
      </c>
      <c r="BI674" s="223">
        <f>IF(N674="nulová",J674,0)</f>
        <v>0</v>
      </c>
      <c r="BJ674" s="17" t="s">
        <v>81</v>
      </c>
      <c r="BK674" s="223">
        <f>ROUND(I674*H674,2)</f>
        <v>0</v>
      </c>
      <c r="BL674" s="17" t="s">
        <v>127</v>
      </c>
      <c r="BM674" s="222" t="s">
        <v>745</v>
      </c>
    </row>
    <row r="675" spans="1:47" s="2" customFormat="1" ht="12">
      <c r="A675" s="38"/>
      <c r="B675" s="39"/>
      <c r="C675" s="40"/>
      <c r="D675" s="224" t="s">
        <v>129</v>
      </c>
      <c r="E675" s="40"/>
      <c r="F675" s="225" t="s">
        <v>746</v>
      </c>
      <c r="G675" s="40"/>
      <c r="H675" s="40"/>
      <c r="I675" s="226"/>
      <c r="J675" s="40"/>
      <c r="K675" s="40"/>
      <c r="L675" s="44"/>
      <c r="M675" s="227"/>
      <c r="N675" s="228"/>
      <c r="O675" s="91"/>
      <c r="P675" s="91"/>
      <c r="Q675" s="91"/>
      <c r="R675" s="91"/>
      <c r="S675" s="91"/>
      <c r="T675" s="92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T675" s="17" t="s">
        <v>129</v>
      </c>
      <c r="AU675" s="17" t="s">
        <v>83</v>
      </c>
    </row>
    <row r="676" spans="1:51" s="13" customFormat="1" ht="12">
      <c r="A676" s="13"/>
      <c r="B676" s="229"/>
      <c r="C676" s="230"/>
      <c r="D676" s="224" t="s">
        <v>131</v>
      </c>
      <c r="E676" s="231" t="s">
        <v>1</v>
      </c>
      <c r="F676" s="232" t="s">
        <v>466</v>
      </c>
      <c r="G676" s="230"/>
      <c r="H676" s="231" t="s">
        <v>1</v>
      </c>
      <c r="I676" s="233"/>
      <c r="J676" s="230"/>
      <c r="K676" s="230"/>
      <c r="L676" s="234"/>
      <c r="M676" s="235"/>
      <c r="N676" s="236"/>
      <c r="O676" s="236"/>
      <c r="P676" s="236"/>
      <c r="Q676" s="236"/>
      <c r="R676" s="236"/>
      <c r="S676" s="236"/>
      <c r="T676" s="237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8" t="s">
        <v>131</v>
      </c>
      <c r="AU676" s="238" t="s">
        <v>83</v>
      </c>
      <c r="AV676" s="13" t="s">
        <v>81</v>
      </c>
      <c r="AW676" s="13" t="s">
        <v>32</v>
      </c>
      <c r="AX676" s="13" t="s">
        <v>76</v>
      </c>
      <c r="AY676" s="238" t="s">
        <v>120</v>
      </c>
    </row>
    <row r="677" spans="1:51" s="14" customFormat="1" ht="12">
      <c r="A677" s="14"/>
      <c r="B677" s="239"/>
      <c r="C677" s="240"/>
      <c r="D677" s="224" t="s">
        <v>131</v>
      </c>
      <c r="E677" s="241" t="s">
        <v>1</v>
      </c>
      <c r="F677" s="242" t="s">
        <v>467</v>
      </c>
      <c r="G677" s="240"/>
      <c r="H677" s="243">
        <v>143</v>
      </c>
      <c r="I677" s="244"/>
      <c r="J677" s="240"/>
      <c r="K677" s="240"/>
      <c r="L677" s="245"/>
      <c r="M677" s="246"/>
      <c r="N677" s="247"/>
      <c r="O677" s="247"/>
      <c r="P677" s="247"/>
      <c r="Q677" s="247"/>
      <c r="R677" s="247"/>
      <c r="S677" s="247"/>
      <c r="T677" s="24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9" t="s">
        <v>131</v>
      </c>
      <c r="AU677" s="249" t="s">
        <v>83</v>
      </c>
      <c r="AV677" s="14" t="s">
        <v>83</v>
      </c>
      <c r="AW677" s="14" t="s">
        <v>32</v>
      </c>
      <c r="AX677" s="14" t="s">
        <v>76</v>
      </c>
      <c r="AY677" s="249" t="s">
        <v>120</v>
      </c>
    </row>
    <row r="678" spans="1:51" s="13" customFormat="1" ht="12">
      <c r="A678" s="13"/>
      <c r="B678" s="229"/>
      <c r="C678" s="230"/>
      <c r="D678" s="224" t="s">
        <v>131</v>
      </c>
      <c r="E678" s="231" t="s">
        <v>1</v>
      </c>
      <c r="F678" s="232" t="s">
        <v>470</v>
      </c>
      <c r="G678" s="230"/>
      <c r="H678" s="231" t="s">
        <v>1</v>
      </c>
      <c r="I678" s="233"/>
      <c r="J678" s="230"/>
      <c r="K678" s="230"/>
      <c r="L678" s="234"/>
      <c r="M678" s="235"/>
      <c r="N678" s="236"/>
      <c r="O678" s="236"/>
      <c r="P678" s="236"/>
      <c r="Q678" s="236"/>
      <c r="R678" s="236"/>
      <c r="S678" s="236"/>
      <c r="T678" s="237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8" t="s">
        <v>131</v>
      </c>
      <c r="AU678" s="238" t="s">
        <v>83</v>
      </c>
      <c r="AV678" s="13" t="s">
        <v>81</v>
      </c>
      <c r="AW678" s="13" t="s">
        <v>32</v>
      </c>
      <c r="AX678" s="13" t="s">
        <v>76</v>
      </c>
      <c r="AY678" s="238" t="s">
        <v>120</v>
      </c>
    </row>
    <row r="679" spans="1:51" s="14" customFormat="1" ht="12">
      <c r="A679" s="14"/>
      <c r="B679" s="239"/>
      <c r="C679" s="240"/>
      <c r="D679" s="224" t="s">
        <v>131</v>
      </c>
      <c r="E679" s="241" t="s">
        <v>1</v>
      </c>
      <c r="F679" s="242" t="s">
        <v>471</v>
      </c>
      <c r="G679" s="240"/>
      <c r="H679" s="243">
        <v>278.5</v>
      </c>
      <c r="I679" s="244"/>
      <c r="J679" s="240"/>
      <c r="K679" s="240"/>
      <c r="L679" s="245"/>
      <c r="M679" s="246"/>
      <c r="N679" s="247"/>
      <c r="O679" s="247"/>
      <c r="P679" s="247"/>
      <c r="Q679" s="247"/>
      <c r="R679" s="247"/>
      <c r="S679" s="247"/>
      <c r="T679" s="24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9" t="s">
        <v>131</v>
      </c>
      <c r="AU679" s="249" t="s">
        <v>83</v>
      </c>
      <c r="AV679" s="14" t="s">
        <v>83</v>
      </c>
      <c r="AW679" s="14" t="s">
        <v>32</v>
      </c>
      <c r="AX679" s="14" t="s">
        <v>76</v>
      </c>
      <c r="AY679" s="249" t="s">
        <v>120</v>
      </c>
    </row>
    <row r="680" spans="1:51" s="13" customFormat="1" ht="12">
      <c r="A680" s="13"/>
      <c r="B680" s="229"/>
      <c r="C680" s="230"/>
      <c r="D680" s="224" t="s">
        <v>131</v>
      </c>
      <c r="E680" s="231" t="s">
        <v>1</v>
      </c>
      <c r="F680" s="232" t="s">
        <v>475</v>
      </c>
      <c r="G680" s="230"/>
      <c r="H680" s="231" t="s">
        <v>1</v>
      </c>
      <c r="I680" s="233"/>
      <c r="J680" s="230"/>
      <c r="K680" s="230"/>
      <c r="L680" s="234"/>
      <c r="M680" s="235"/>
      <c r="N680" s="236"/>
      <c r="O680" s="236"/>
      <c r="P680" s="236"/>
      <c r="Q680" s="236"/>
      <c r="R680" s="236"/>
      <c r="S680" s="236"/>
      <c r="T680" s="23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8" t="s">
        <v>131</v>
      </c>
      <c r="AU680" s="238" t="s">
        <v>83</v>
      </c>
      <c r="AV680" s="13" t="s">
        <v>81</v>
      </c>
      <c r="AW680" s="13" t="s">
        <v>32</v>
      </c>
      <c r="AX680" s="13" t="s">
        <v>76</v>
      </c>
      <c r="AY680" s="238" t="s">
        <v>120</v>
      </c>
    </row>
    <row r="681" spans="1:51" s="14" customFormat="1" ht="12">
      <c r="A681" s="14"/>
      <c r="B681" s="239"/>
      <c r="C681" s="240"/>
      <c r="D681" s="224" t="s">
        <v>131</v>
      </c>
      <c r="E681" s="241" t="s">
        <v>1</v>
      </c>
      <c r="F681" s="242" t="s">
        <v>476</v>
      </c>
      <c r="G681" s="240"/>
      <c r="H681" s="243">
        <v>133</v>
      </c>
      <c r="I681" s="244"/>
      <c r="J681" s="240"/>
      <c r="K681" s="240"/>
      <c r="L681" s="245"/>
      <c r="M681" s="246"/>
      <c r="N681" s="247"/>
      <c r="O681" s="247"/>
      <c r="P681" s="247"/>
      <c r="Q681" s="247"/>
      <c r="R681" s="247"/>
      <c r="S681" s="247"/>
      <c r="T681" s="248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9" t="s">
        <v>131</v>
      </c>
      <c r="AU681" s="249" t="s">
        <v>83</v>
      </c>
      <c r="AV681" s="14" t="s">
        <v>83</v>
      </c>
      <c r="AW681" s="14" t="s">
        <v>32</v>
      </c>
      <c r="AX681" s="14" t="s">
        <v>76</v>
      </c>
      <c r="AY681" s="249" t="s">
        <v>120</v>
      </c>
    </row>
    <row r="682" spans="1:51" s="13" customFormat="1" ht="12">
      <c r="A682" s="13"/>
      <c r="B682" s="229"/>
      <c r="C682" s="230"/>
      <c r="D682" s="224" t="s">
        <v>131</v>
      </c>
      <c r="E682" s="231" t="s">
        <v>1</v>
      </c>
      <c r="F682" s="232" t="s">
        <v>477</v>
      </c>
      <c r="G682" s="230"/>
      <c r="H682" s="231" t="s">
        <v>1</v>
      </c>
      <c r="I682" s="233"/>
      <c r="J682" s="230"/>
      <c r="K682" s="230"/>
      <c r="L682" s="234"/>
      <c r="M682" s="235"/>
      <c r="N682" s="236"/>
      <c r="O682" s="236"/>
      <c r="P682" s="236"/>
      <c r="Q682" s="236"/>
      <c r="R682" s="236"/>
      <c r="S682" s="236"/>
      <c r="T682" s="237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8" t="s">
        <v>131</v>
      </c>
      <c r="AU682" s="238" t="s">
        <v>83</v>
      </c>
      <c r="AV682" s="13" t="s">
        <v>81</v>
      </c>
      <c r="AW682" s="13" t="s">
        <v>32</v>
      </c>
      <c r="AX682" s="13" t="s">
        <v>76</v>
      </c>
      <c r="AY682" s="238" t="s">
        <v>120</v>
      </c>
    </row>
    <row r="683" spans="1:51" s="14" customFormat="1" ht="12">
      <c r="A683" s="14"/>
      <c r="B683" s="239"/>
      <c r="C683" s="240"/>
      <c r="D683" s="224" t="s">
        <v>131</v>
      </c>
      <c r="E683" s="241" t="s">
        <v>1</v>
      </c>
      <c r="F683" s="242" t="s">
        <v>478</v>
      </c>
      <c r="G683" s="240"/>
      <c r="H683" s="243">
        <v>35.5</v>
      </c>
      <c r="I683" s="244"/>
      <c r="J683" s="240"/>
      <c r="K683" s="240"/>
      <c r="L683" s="245"/>
      <c r="M683" s="246"/>
      <c r="N683" s="247"/>
      <c r="O683" s="247"/>
      <c r="P683" s="247"/>
      <c r="Q683" s="247"/>
      <c r="R683" s="247"/>
      <c r="S683" s="247"/>
      <c r="T683" s="248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9" t="s">
        <v>131</v>
      </c>
      <c r="AU683" s="249" t="s">
        <v>83</v>
      </c>
      <c r="AV683" s="14" t="s">
        <v>83</v>
      </c>
      <c r="AW683" s="14" t="s">
        <v>32</v>
      </c>
      <c r="AX683" s="14" t="s">
        <v>76</v>
      </c>
      <c r="AY683" s="249" t="s">
        <v>120</v>
      </c>
    </row>
    <row r="684" spans="1:51" s="13" customFormat="1" ht="12">
      <c r="A684" s="13"/>
      <c r="B684" s="229"/>
      <c r="C684" s="230"/>
      <c r="D684" s="224" t="s">
        <v>131</v>
      </c>
      <c r="E684" s="231" t="s">
        <v>1</v>
      </c>
      <c r="F684" s="232" t="s">
        <v>298</v>
      </c>
      <c r="G684" s="230"/>
      <c r="H684" s="231" t="s">
        <v>1</v>
      </c>
      <c r="I684" s="233"/>
      <c r="J684" s="230"/>
      <c r="K684" s="230"/>
      <c r="L684" s="234"/>
      <c r="M684" s="235"/>
      <c r="N684" s="236"/>
      <c r="O684" s="236"/>
      <c r="P684" s="236"/>
      <c r="Q684" s="236"/>
      <c r="R684" s="236"/>
      <c r="S684" s="236"/>
      <c r="T684" s="237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8" t="s">
        <v>131</v>
      </c>
      <c r="AU684" s="238" t="s">
        <v>83</v>
      </c>
      <c r="AV684" s="13" t="s">
        <v>81</v>
      </c>
      <c r="AW684" s="13" t="s">
        <v>32</v>
      </c>
      <c r="AX684" s="13" t="s">
        <v>76</v>
      </c>
      <c r="AY684" s="238" t="s">
        <v>120</v>
      </c>
    </row>
    <row r="685" spans="1:51" s="14" customFormat="1" ht="12">
      <c r="A685" s="14"/>
      <c r="B685" s="239"/>
      <c r="C685" s="240"/>
      <c r="D685" s="224" t="s">
        <v>131</v>
      </c>
      <c r="E685" s="241" t="s">
        <v>1</v>
      </c>
      <c r="F685" s="242" t="s">
        <v>299</v>
      </c>
      <c r="G685" s="240"/>
      <c r="H685" s="243">
        <v>27</v>
      </c>
      <c r="I685" s="244"/>
      <c r="J685" s="240"/>
      <c r="K685" s="240"/>
      <c r="L685" s="245"/>
      <c r="M685" s="246"/>
      <c r="N685" s="247"/>
      <c r="O685" s="247"/>
      <c r="P685" s="247"/>
      <c r="Q685" s="247"/>
      <c r="R685" s="247"/>
      <c r="S685" s="247"/>
      <c r="T685" s="24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9" t="s">
        <v>131</v>
      </c>
      <c r="AU685" s="249" t="s">
        <v>83</v>
      </c>
      <c r="AV685" s="14" t="s">
        <v>83</v>
      </c>
      <c r="AW685" s="14" t="s">
        <v>32</v>
      </c>
      <c r="AX685" s="14" t="s">
        <v>76</v>
      </c>
      <c r="AY685" s="249" t="s">
        <v>120</v>
      </c>
    </row>
    <row r="686" spans="1:51" s="15" customFormat="1" ht="12">
      <c r="A686" s="15"/>
      <c r="B686" s="250"/>
      <c r="C686" s="251"/>
      <c r="D686" s="224" t="s">
        <v>131</v>
      </c>
      <c r="E686" s="252" t="s">
        <v>1</v>
      </c>
      <c r="F686" s="253" t="s">
        <v>142</v>
      </c>
      <c r="G686" s="251"/>
      <c r="H686" s="254">
        <v>617</v>
      </c>
      <c r="I686" s="255"/>
      <c r="J686" s="251"/>
      <c r="K686" s="251"/>
      <c r="L686" s="256"/>
      <c r="M686" s="257"/>
      <c r="N686" s="258"/>
      <c r="O686" s="258"/>
      <c r="P686" s="258"/>
      <c r="Q686" s="258"/>
      <c r="R686" s="258"/>
      <c r="S686" s="258"/>
      <c r="T686" s="259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0" t="s">
        <v>131</v>
      </c>
      <c r="AU686" s="260" t="s">
        <v>83</v>
      </c>
      <c r="AV686" s="15" t="s">
        <v>127</v>
      </c>
      <c r="AW686" s="15" t="s">
        <v>32</v>
      </c>
      <c r="AX686" s="15" t="s">
        <v>81</v>
      </c>
      <c r="AY686" s="260" t="s">
        <v>120</v>
      </c>
    </row>
    <row r="687" spans="1:65" s="2" customFormat="1" ht="21.75" customHeight="1">
      <c r="A687" s="38"/>
      <c r="B687" s="39"/>
      <c r="C687" s="261" t="s">
        <v>747</v>
      </c>
      <c r="D687" s="261" t="s">
        <v>427</v>
      </c>
      <c r="E687" s="262" t="s">
        <v>748</v>
      </c>
      <c r="F687" s="263" t="s">
        <v>749</v>
      </c>
      <c r="G687" s="264" t="s">
        <v>125</v>
      </c>
      <c r="H687" s="265">
        <v>100.94</v>
      </c>
      <c r="I687" s="266"/>
      <c r="J687" s="267">
        <f>ROUND(I687*H687,2)</f>
        <v>0</v>
      </c>
      <c r="K687" s="263" t="s">
        <v>126</v>
      </c>
      <c r="L687" s="268"/>
      <c r="M687" s="269" t="s">
        <v>1</v>
      </c>
      <c r="N687" s="270" t="s">
        <v>41</v>
      </c>
      <c r="O687" s="91"/>
      <c r="P687" s="220">
        <f>O687*H687</f>
        <v>0</v>
      </c>
      <c r="Q687" s="220">
        <v>0.176</v>
      </c>
      <c r="R687" s="220">
        <f>Q687*H687</f>
        <v>17.765439999999998</v>
      </c>
      <c r="S687" s="220">
        <v>0</v>
      </c>
      <c r="T687" s="221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22" t="s">
        <v>179</v>
      </c>
      <c r="AT687" s="222" t="s">
        <v>427</v>
      </c>
      <c r="AU687" s="222" t="s">
        <v>83</v>
      </c>
      <c r="AY687" s="17" t="s">
        <v>120</v>
      </c>
      <c r="BE687" s="223">
        <f>IF(N687="základní",J687,0)</f>
        <v>0</v>
      </c>
      <c r="BF687" s="223">
        <f>IF(N687="snížená",J687,0)</f>
        <v>0</v>
      </c>
      <c r="BG687" s="223">
        <f>IF(N687="zákl. přenesená",J687,0)</f>
        <v>0</v>
      </c>
      <c r="BH687" s="223">
        <f>IF(N687="sníž. přenesená",J687,0)</f>
        <v>0</v>
      </c>
      <c r="BI687" s="223">
        <f>IF(N687="nulová",J687,0)</f>
        <v>0</v>
      </c>
      <c r="BJ687" s="17" t="s">
        <v>81</v>
      </c>
      <c r="BK687" s="223">
        <f>ROUND(I687*H687,2)</f>
        <v>0</v>
      </c>
      <c r="BL687" s="17" t="s">
        <v>127</v>
      </c>
      <c r="BM687" s="222" t="s">
        <v>750</v>
      </c>
    </row>
    <row r="688" spans="1:47" s="2" customFormat="1" ht="12">
      <c r="A688" s="38"/>
      <c r="B688" s="39"/>
      <c r="C688" s="40"/>
      <c r="D688" s="224" t="s">
        <v>129</v>
      </c>
      <c r="E688" s="40"/>
      <c r="F688" s="225" t="s">
        <v>749</v>
      </c>
      <c r="G688" s="40"/>
      <c r="H688" s="40"/>
      <c r="I688" s="226"/>
      <c r="J688" s="40"/>
      <c r="K688" s="40"/>
      <c r="L688" s="44"/>
      <c r="M688" s="227"/>
      <c r="N688" s="228"/>
      <c r="O688" s="91"/>
      <c r="P688" s="91"/>
      <c r="Q688" s="91"/>
      <c r="R688" s="91"/>
      <c r="S688" s="91"/>
      <c r="T688" s="92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T688" s="17" t="s">
        <v>129</v>
      </c>
      <c r="AU688" s="17" t="s">
        <v>83</v>
      </c>
    </row>
    <row r="689" spans="1:51" s="13" customFormat="1" ht="12">
      <c r="A689" s="13"/>
      <c r="B689" s="229"/>
      <c r="C689" s="230"/>
      <c r="D689" s="224" t="s">
        <v>131</v>
      </c>
      <c r="E689" s="231" t="s">
        <v>1</v>
      </c>
      <c r="F689" s="232" t="s">
        <v>751</v>
      </c>
      <c r="G689" s="230"/>
      <c r="H689" s="231" t="s">
        <v>1</v>
      </c>
      <c r="I689" s="233"/>
      <c r="J689" s="230"/>
      <c r="K689" s="230"/>
      <c r="L689" s="234"/>
      <c r="M689" s="235"/>
      <c r="N689" s="236"/>
      <c r="O689" s="236"/>
      <c r="P689" s="236"/>
      <c r="Q689" s="236"/>
      <c r="R689" s="236"/>
      <c r="S689" s="236"/>
      <c r="T689" s="237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8" t="s">
        <v>131</v>
      </c>
      <c r="AU689" s="238" t="s">
        <v>83</v>
      </c>
      <c r="AV689" s="13" t="s">
        <v>81</v>
      </c>
      <c r="AW689" s="13" t="s">
        <v>32</v>
      </c>
      <c r="AX689" s="13" t="s">
        <v>76</v>
      </c>
      <c r="AY689" s="238" t="s">
        <v>120</v>
      </c>
    </row>
    <row r="690" spans="1:51" s="14" customFormat="1" ht="12">
      <c r="A690" s="14"/>
      <c r="B690" s="239"/>
      <c r="C690" s="240"/>
      <c r="D690" s="224" t="s">
        <v>131</v>
      </c>
      <c r="E690" s="241" t="s">
        <v>1</v>
      </c>
      <c r="F690" s="242" t="s">
        <v>752</v>
      </c>
      <c r="G690" s="240"/>
      <c r="H690" s="243">
        <v>98</v>
      </c>
      <c r="I690" s="244"/>
      <c r="J690" s="240"/>
      <c r="K690" s="240"/>
      <c r="L690" s="245"/>
      <c r="M690" s="246"/>
      <c r="N690" s="247"/>
      <c r="O690" s="247"/>
      <c r="P690" s="247"/>
      <c r="Q690" s="247"/>
      <c r="R690" s="247"/>
      <c r="S690" s="247"/>
      <c r="T690" s="248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9" t="s">
        <v>131</v>
      </c>
      <c r="AU690" s="249" t="s">
        <v>83</v>
      </c>
      <c r="AV690" s="14" t="s">
        <v>83</v>
      </c>
      <c r="AW690" s="14" t="s">
        <v>32</v>
      </c>
      <c r="AX690" s="14" t="s">
        <v>81</v>
      </c>
      <c r="AY690" s="249" t="s">
        <v>120</v>
      </c>
    </row>
    <row r="691" spans="1:51" s="14" customFormat="1" ht="12">
      <c r="A691" s="14"/>
      <c r="B691" s="239"/>
      <c r="C691" s="240"/>
      <c r="D691" s="224" t="s">
        <v>131</v>
      </c>
      <c r="E691" s="240"/>
      <c r="F691" s="242" t="s">
        <v>753</v>
      </c>
      <c r="G691" s="240"/>
      <c r="H691" s="243">
        <v>100.94</v>
      </c>
      <c r="I691" s="244"/>
      <c r="J691" s="240"/>
      <c r="K691" s="240"/>
      <c r="L691" s="245"/>
      <c r="M691" s="246"/>
      <c r="N691" s="247"/>
      <c r="O691" s="247"/>
      <c r="P691" s="247"/>
      <c r="Q691" s="247"/>
      <c r="R691" s="247"/>
      <c r="S691" s="247"/>
      <c r="T691" s="248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9" t="s">
        <v>131</v>
      </c>
      <c r="AU691" s="249" t="s">
        <v>83</v>
      </c>
      <c r="AV691" s="14" t="s">
        <v>83</v>
      </c>
      <c r="AW691" s="14" t="s">
        <v>4</v>
      </c>
      <c r="AX691" s="14" t="s">
        <v>81</v>
      </c>
      <c r="AY691" s="249" t="s">
        <v>120</v>
      </c>
    </row>
    <row r="692" spans="1:65" s="2" customFormat="1" ht="21.75" customHeight="1">
      <c r="A692" s="38"/>
      <c r="B692" s="39"/>
      <c r="C692" s="261" t="s">
        <v>754</v>
      </c>
      <c r="D692" s="261" t="s">
        <v>427</v>
      </c>
      <c r="E692" s="262" t="s">
        <v>755</v>
      </c>
      <c r="F692" s="263" t="s">
        <v>756</v>
      </c>
      <c r="G692" s="264" t="s">
        <v>125</v>
      </c>
      <c r="H692" s="265">
        <v>475.775</v>
      </c>
      <c r="I692" s="266"/>
      <c r="J692" s="267">
        <f>ROUND(I692*H692,2)</f>
        <v>0</v>
      </c>
      <c r="K692" s="263" t="s">
        <v>126</v>
      </c>
      <c r="L692" s="268"/>
      <c r="M692" s="269" t="s">
        <v>1</v>
      </c>
      <c r="N692" s="270" t="s">
        <v>41</v>
      </c>
      <c r="O692" s="91"/>
      <c r="P692" s="220">
        <f>O692*H692</f>
        <v>0</v>
      </c>
      <c r="Q692" s="220">
        <v>0.176</v>
      </c>
      <c r="R692" s="220">
        <f>Q692*H692</f>
        <v>83.73639999999999</v>
      </c>
      <c r="S692" s="220">
        <v>0</v>
      </c>
      <c r="T692" s="221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22" t="s">
        <v>179</v>
      </c>
      <c r="AT692" s="222" t="s">
        <v>427</v>
      </c>
      <c r="AU692" s="222" t="s">
        <v>83</v>
      </c>
      <c r="AY692" s="17" t="s">
        <v>120</v>
      </c>
      <c r="BE692" s="223">
        <f>IF(N692="základní",J692,0)</f>
        <v>0</v>
      </c>
      <c r="BF692" s="223">
        <f>IF(N692="snížená",J692,0)</f>
        <v>0</v>
      </c>
      <c r="BG692" s="223">
        <f>IF(N692="zákl. přenesená",J692,0)</f>
        <v>0</v>
      </c>
      <c r="BH692" s="223">
        <f>IF(N692="sníž. přenesená",J692,0)</f>
        <v>0</v>
      </c>
      <c r="BI692" s="223">
        <f>IF(N692="nulová",J692,0)</f>
        <v>0</v>
      </c>
      <c r="BJ692" s="17" t="s">
        <v>81</v>
      </c>
      <c r="BK692" s="223">
        <f>ROUND(I692*H692,2)</f>
        <v>0</v>
      </c>
      <c r="BL692" s="17" t="s">
        <v>127</v>
      </c>
      <c r="BM692" s="222" t="s">
        <v>757</v>
      </c>
    </row>
    <row r="693" spans="1:47" s="2" customFormat="1" ht="12">
      <c r="A693" s="38"/>
      <c r="B693" s="39"/>
      <c r="C693" s="40"/>
      <c r="D693" s="224" t="s">
        <v>129</v>
      </c>
      <c r="E693" s="40"/>
      <c r="F693" s="225" t="s">
        <v>756</v>
      </c>
      <c r="G693" s="40"/>
      <c r="H693" s="40"/>
      <c r="I693" s="226"/>
      <c r="J693" s="40"/>
      <c r="K693" s="40"/>
      <c r="L693" s="44"/>
      <c r="M693" s="227"/>
      <c r="N693" s="228"/>
      <c r="O693" s="91"/>
      <c r="P693" s="91"/>
      <c r="Q693" s="91"/>
      <c r="R693" s="91"/>
      <c r="S693" s="91"/>
      <c r="T693" s="92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T693" s="17" t="s">
        <v>129</v>
      </c>
      <c r="AU693" s="17" t="s">
        <v>83</v>
      </c>
    </row>
    <row r="694" spans="1:51" s="13" customFormat="1" ht="12">
      <c r="A694" s="13"/>
      <c r="B694" s="229"/>
      <c r="C694" s="230"/>
      <c r="D694" s="224" t="s">
        <v>131</v>
      </c>
      <c r="E694" s="231" t="s">
        <v>1</v>
      </c>
      <c r="F694" s="232" t="s">
        <v>758</v>
      </c>
      <c r="G694" s="230"/>
      <c r="H694" s="231" t="s">
        <v>1</v>
      </c>
      <c r="I694" s="233"/>
      <c r="J694" s="230"/>
      <c r="K694" s="230"/>
      <c r="L694" s="234"/>
      <c r="M694" s="235"/>
      <c r="N694" s="236"/>
      <c r="O694" s="236"/>
      <c r="P694" s="236"/>
      <c r="Q694" s="236"/>
      <c r="R694" s="236"/>
      <c r="S694" s="236"/>
      <c r="T694" s="237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8" t="s">
        <v>131</v>
      </c>
      <c r="AU694" s="238" t="s">
        <v>83</v>
      </c>
      <c r="AV694" s="13" t="s">
        <v>81</v>
      </c>
      <c r="AW694" s="13" t="s">
        <v>32</v>
      </c>
      <c r="AX694" s="13" t="s">
        <v>76</v>
      </c>
      <c r="AY694" s="238" t="s">
        <v>120</v>
      </c>
    </row>
    <row r="695" spans="1:51" s="13" customFormat="1" ht="12">
      <c r="A695" s="13"/>
      <c r="B695" s="229"/>
      <c r="C695" s="230"/>
      <c r="D695" s="224" t="s">
        <v>131</v>
      </c>
      <c r="E695" s="231" t="s">
        <v>1</v>
      </c>
      <c r="F695" s="232" t="s">
        <v>759</v>
      </c>
      <c r="G695" s="230"/>
      <c r="H695" s="231" t="s">
        <v>1</v>
      </c>
      <c r="I695" s="233"/>
      <c r="J695" s="230"/>
      <c r="K695" s="230"/>
      <c r="L695" s="234"/>
      <c r="M695" s="235"/>
      <c r="N695" s="236"/>
      <c r="O695" s="236"/>
      <c r="P695" s="236"/>
      <c r="Q695" s="236"/>
      <c r="R695" s="236"/>
      <c r="S695" s="236"/>
      <c r="T695" s="237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8" t="s">
        <v>131</v>
      </c>
      <c r="AU695" s="238" t="s">
        <v>83</v>
      </c>
      <c r="AV695" s="13" t="s">
        <v>81</v>
      </c>
      <c r="AW695" s="13" t="s">
        <v>32</v>
      </c>
      <c r="AX695" s="13" t="s">
        <v>76</v>
      </c>
      <c r="AY695" s="238" t="s">
        <v>120</v>
      </c>
    </row>
    <row r="696" spans="1:51" s="14" customFormat="1" ht="12">
      <c r="A696" s="14"/>
      <c r="B696" s="239"/>
      <c r="C696" s="240"/>
      <c r="D696" s="224" t="s">
        <v>131</v>
      </c>
      <c r="E696" s="241" t="s">
        <v>1</v>
      </c>
      <c r="F696" s="242" t="s">
        <v>760</v>
      </c>
      <c r="G696" s="240"/>
      <c r="H696" s="243">
        <v>45</v>
      </c>
      <c r="I696" s="244"/>
      <c r="J696" s="240"/>
      <c r="K696" s="240"/>
      <c r="L696" s="245"/>
      <c r="M696" s="246"/>
      <c r="N696" s="247"/>
      <c r="O696" s="247"/>
      <c r="P696" s="247"/>
      <c r="Q696" s="247"/>
      <c r="R696" s="247"/>
      <c r="S696" s="247"/>
      <c r="T696" s="248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9" t="s">
        <v>131</v>
      </c>
      <c r="AU696" s="249" t="s">
        <v>83</v>
      </c>
      <c r="AV696" s="14" t="s">
        <v>83</v>
      </c>
      <c r="AW696" s="14" t="s">
        <v>32</v>
      </c>
      <c r="AX696" s="14" t="s">
        <v>76</v>
      </c>
      <c r="AY696" s="249" t="s">
        <v>120</v>
      </c>
    </row>
    <row r="697" spans="1:51" s="13" customFormat="1" ht="12">
      <c r="A697" s="13"/>
      <c r="B697" s="229"/>
      <c r="C697" s="230"/>
      <c r="D697" s="224" t="s">
        <v>131</v>
      </c>
      <c r="E697" s="231" t="s">
        <v>1</v>
      </c>
      <c r="F697" s="232" t="s">
        <v>470</v>
      </c>
      <c r="G697" s="230"/>
      <c r="H697" s="231" t="s">
        <v>1</v>
      </c>
      <c r="I697" s="233"/>
      <c r="J697" s="230"/>
      <c r="K697" s="230"/>
      <c r="L697" s="234"/>
      <c r="M697" s="235"/>
      <c r="N697" s="236"/>
      <c r="O697" s="236"/>
      <c r="P697" s="236"/>
      <c r="Q697" s="236"/>
      <c r="R697" s="236"/>
      <c r="S697" s="236"/>
      <c r="T697" s="237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8" t="s">
        <v>131</v>
      </c>
      <c r="AU697" s="238" t="s">
        <v>83</v>
      </c>
      <c r="AV697" s="13" t="s">
        <v>81</v>
      </c>
      <c r="AW697" s="13" t="s">
        <v>32</v>
      </c>
      <c r="AX697" s="13" t="s">
        <v>76</v>
      </c>
      <c r="AY697" s="238" t="s">
        <v>120</v>
      </c>
    </row>
    <row r="698" spans="1:51" s="14" customFormat="1" ht="12">
      <c r="A698" s="14"/>
      <c r="B698" s="239"/>
      <c r="C698" s="240"/>
      <c r="D698" s="224" t="s">
        <v>131</v>
      </c>
      <c r="E698" s="241" t="s">
        <v>1</v>
      </c>
      <c r="F698" s="242" t="s">
        <v>471</v>
      </c>
      <c r="G698" s="240"/>
      <c r="H698" s="243">
        <v>278.5</v>
      </c>
      <c r="I698" s="244"/>
      <c r="J698" s="240"/>
      <c r="K698" s="240"/>
      <c r="L698" s="245"/>
      <c r="M698" s="246"/>
      <c r="N698" s="247"/>
      <c r="O698" s="247"/>
      <c r="P698" s="247"/>
      <c r="Q698" s="247"/>
      <c r="R698" s="247"/>
      <c r="S698" s="247"/>
      <c r="T698" s="248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9" t="s">
        <v>131</v>
      </c>
      <c r="AU698" s="249" t="s">
        <v>83</v>
      </c>
      <c r="AV698" s="14" t="s">
        <v>83</v>
      </c>
      <c r="AW698" s="14" t="s">
        <v>32</v>
      </c>
      <c r="AX698" s="14" t="s">
        <v>76</v>
      </c>
      <c r="AY698" s="249" t="s">
        <v>120</v>
      </c>
    </row>
    <row r="699" spans="1:51" s="13" customFormat="1" ht="12">
      <c r="A699" s="13"/>
      <c r="B699" s="229"/>
      <c r="C699" s="230"/>
      <c r="D699" s="224" t="s">
        <v>131</v>
      </c>
      <c r="E699" s="231" t="s">
        <v>1</v>
      </c>
      <c r="F699" s="232" t="s">
        <v>475</v>
      </c>
      <c r="G699" s="230"/>
      <c r="H699" s="231" t="s">
        <v>1</v>
      </c>
      <c r="I699" s="233"/>
      <c r="J699" s="230"/>
      <c r="K699" s="230"/>
      <c r="L699" s="234"/>
      <c r="M699" s="235"/>
      <c r="N699" s="236"/>
      <c r="O699" s="236"/>
      <c r="P699" s="236"/>
      <c r="Q699" s="236"/>
      <c r="R699" s="236"/>
      <c r="S699" s="236"/>
      <c r="T699" s="237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8" t="s">
        <v>131</v>
      </c>
      <c r="AU699" s="238" t="s">
        <v>83</v>
      </c>
      <c r="AV699" s="13" t="s">
        <v>81</v>
      </c>
      <c r="AW699" s="13" t="s">
        <v>32</v>
      </c>
      <c r="AX699" s="13" t="s">
        <v>76</v>
      </c>
      <c r="AY699" s="238" t="s">
        <v>120</v>
      </c>
    </row>
    <row r="700" spans="1:51" s="14" customFormat="1" ht="12">
      <c r="A700" s="14"/>
      <c r="B700" s="239"/>
      <c r="C700" s="240"/>
      <c r="D700" s="224" t="s">
        <v>131</v>
      </c>
      <c r="E700" s="241" t="s">
        <v>1</v>
      </c>
      <c r="F700" s="242" t="s">
        <v>476</v>
      </c>
      <c r="G700" s="240"/>
      <c r="H700" s="243">
        <v>133</v>
      </c>
      <c r="I700" s="244"/>
      <c r="J700" s="240"/>
      <c r="K700" s="240"/>
      <c r="L700" s="245"/>
      <c r="M700" s="246"/>
      <c r="N700" s="247"/>
      <c r="O700" s="247"/>
      <c r="P700" s="247"/>
      <c r="Q700" s="247"/>
      <c r="R700" s="247"/>
      <c r="S700" s="247"/>
      <c r="T700" s="248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9" t="s">
        <v>131</v>
      </c>
      <c r="AU700" s="249" t="s">
        <v>83</v>
      </c>
      <c r="AV700" s="14" t="s">
        <v>83</v>
      </c>
      <c r="AW700" s="14" t="s">
        <v>32</v>
      </c>
      <c r="AX700" s="14" t="s">
        <v>76</v>
      </c>
      <c r="AY700" s="249" t="s">
        <v>120</v>
      </c>
    </row>
    <row r="701" spans="1:51" s="13" customFormat="1" ht="12">
      <c r="A701" s="13"/>
      <c r="B701" s="229"/>
      <c r="C701" s="230"/>
      <c r="D701" s="224" t="s">
        <v>131</v>
      </c>
      <c r="E701" s="231" t="s">
        <v>1</v>
      </c>
      <c r="F701" s="232" t="s">
        <v>477</v>
      </c>
      <c r="G701" s="230"/>
      <c r="H701" s="231" t="s">
        <v>1</v>
      </c>
      <c r="I701" s="233"/>
      <c r="J701" s="230"/>
      <c r="K701" s="230"/>
      <c r="L701" s="234"/>
      <c r="M701" s="235"/>
      <c r="N701" s="236"/>
      <c r="O701" s="236"/>
      <c r="P701" s="236"/>
      <c r="Q701" s="236"/>
      <c r="R701" s="236"/>
      <c r="S701" s="236"/>
      <c r="T701" s="237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8" t="s">
        <v>131</v>
      </c>
      <c r="AU701" s="238" t="s">
        <v>83</v>
      </c>
      <c r="AV701" s="13" t="s">
        <v>81</v>
      </c>
      <c r="AW701" s="13" t="s">
        <v>32</v>
      </c>
      <c r="AX701" s="13" t="s">
        <v>76</v>
      </c>
      <c r="AY701" s="238" t="s">
        <v>120</v>
      </c>
    </row>
    <row r="702" spans="1:51" s="14" customFormat="1" ht="12">
      <c r="A702" s="14"/>
      <c r="B702" s="239"/>
      <c r="C702" s="240"/>
      <c r="D702" s="224" t="s">
        <v>131</v>
      </c>
      <c r="E702" s="241" t="s">
        <v>1</v>
      </c>
      <c r="F702" s="242" t="s">
        <v>478</v>
      </c>
      <c r="G702" s="240"/>
      <c r="H702" s="243">
        <v>35.5</v>
      </c>
      <c r="I702" s="244"/>
      <c r="J702" s="240"/>
      <c r="K702" s="240"/>
      <c r="L702" s="245"/>
      <c r="M702" s="246"/>
      <c r="N702" s="247"/>
      <c r="O702" s="247"/>
      <c r="P702" s="247"/>
      <c r="Q702" s="247"/>
      <c r="R702" s="247"/>
      <c r="S702" s="247"/>
      <c r="T702" s="248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9" t="s">
        <v>131</v>
      </c>
      <c r="AU702" s="249" t="s">
        <v>83</v>
      </c>
      <c r="AV702" s="14" t="s">
        <v>83</v>
      </c>
      <c r="AW702" s="14" t="s">
        <v>32</v>
      </c>
      <c r="AX702" s="14" t="s">
        <v>76</v>
      </c>
      <c r="AY702" s="249" t="s">
        <v>120</v>
      </c>
    </row>
    <row r="703" spans="1:51" s="13" customFormat="1" ht="12">
      <c r="A703" s="13"/>
      <c r="B703" s="229"/>
      <c r="C703" s="230"/>
      <c r="D703" s="224" t="s">
        <v>131</v>
      </c>
      <c r="E703" s="231" t="s">
        <v>1</v>
      </c>
      <c r="F703" s="232" t="s">
        <v>298</v>
      </c>
      <c r="G703" s="230"/>
      <c r="H703" s="231" t="s">
        <v>1</v>
      </c>
      <c r="I703" s="233"/>
      <c r="J703" s="230"/>
      <c r="K703" s="230"/>
      <c r="L703" s="234"/>
      <c r="M703" s="235"/>
      <c r="N703" s="236"/>
      <c r="O703" s="236"/>
      <c r="P703" s="236"/>
      <c r="Q703" s="236"/>
      <c r="R703" s="236"/>
      <c r="S703" s="236"/>
      <c r="T703" s="237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8" t="s">
        <v>131</v>
      </c>
      <c r="AU703" s="238" t="s">
        <v>83</v>
      </c>
      <c r="AV703" s="13" t="s">
        <v>81</v>
      </c>
      <c r="AW703" s="13" t="s">
        <v>32</v>
      </c>
      <c r="AX703" s="13" t="s">
        <v>76</v>
      </c>
      <c r="AY703" s="238" t="s">
        <v>120</v>
      </c>
    </row>
    <row r="704" spans="1:51" s="14" customFormat="1" ht="12">
      <c r="A704" s="14"/>
      <c r="B704" s="239"/>
      <c r="C704" s="240"/>
      <c r="D704" s="224" t="s">
        <v>131</v>
      </c>
      <c r="E704" s="241" t="s">
        <v>1</v>
      </c>
      <c r="F704" s="242" t="s">
        <v>299</v>
      </c>
      <c r="G704" s="240"/>
      <c r="H704" s="243">
        <v>27</v>
      </c>
      <c r="I704" s="244"/>
      <c r="J704" s="240"/>
      <c r="K704" s="240"/>
      <c r="L704" s="245"/>
      <c r="M704" s="246"/>
      <c r="N704" s="247"/>
      <c r="O704" s="247"/>
      <c r="P704" s="247"/>
      <c r="Q704" s="247"/>
      <c r="R704" s="247"/>
      <c r="S704" s="247"/>
      <c r="T704" s="248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9" t="s">
        <v>131</v>
      </c>
      <c r="AU704" s="249" t="s">
        <v>83</v>
      </c>
      <c r="AV704" s="14" t="s">
        <v>83</v>
      </c>
      <c r="AW704" s="14" t="s">
        <v>32</v>
      </c>
      <c r="AX704" s="14" t="s">
        <v>76</v>
      </c>
      <c r="AY704" s="249" t="s">
        <v>120</v>
      </c>
    </row>
    <row r="705" spans="1:51" s="13" customFormat="1" ht="12">
      <c r="A705" s="13"/>
      <c r="B705" s="229"/>
      <c r="C705" s="230"/>
      <c r="D705" s="224" t="s">
        <v>131</v>
      </c>
      <c r="E705" s="231" t="s">
        <v>1</v>
      </c>
      <c r="F705" s="232" t="s">
        <v>761</v>
      </c>
      <c r="G705" s="230"/>
      <c r="H705" s="231" t="s">
        <v>1</v>
      </c>
      <c r="I705" s="233"/>
      <c r="J705" s="230"/>
      <c r="K705" s="230"/>
      <c r="L705" s="234"/>
      <c r="M705" s="235"/>
      <c r="N705" s="236"/>
      <c r="O705" s="236"/>
      <c r="P705" s="236"/>
      <c r="Q705" s="236"/>
      <c r="R705" s="236"/>
      <c r="S705" s="236"/>
      <c r="T705" s="237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8" t="s">
        <v>131</v>
      </c>
      <c r="AU705" s="238" t="s">
        <v>83</v>
      </c>
      <c r="AV705" s="13" t="s">
        <v>81</v>
      </c>
      <c r="AW705" s="13" t="s">
        <v>32</v>
      </c>
      <c r="AX705" s="13" t="s">
        <v>76</v>
      </c>
      <c r="AY705" s="238" t="s">
        <v>120</v>
      </c>
    </row>
    <row r="706" spans="1:51" s="14" customFormat="1" ht="12">
      <c r="A706" s="14"/>
      <c r="B706" s="239"/>
      <c r="C706" s="240"/>
      <c r="D706" s="224" t="s">
        <v>131</v>
      </c>
      <c r="E706" s="241" t="s">
        <v>1</v>
      </c>
      <c r="F706" s="242" t="s">
        <v>762</v>
      </c>
      <c r="G706" s="240"/>
      <c r="H706" s="243">
        <v>-57.083</v>
      </c>
      <c r="I706" s="244"/>
      <c r="J706" s="240"/>
      <c r="K706" s="240"/>
      <c r="L706" s="245"/>
      <c r="M706" s="246"/>
      <c r="N706" s="247"/>
      <c r="O706" s="247"/>
      <c r="P706" s="247"/>
      <c r="Q706" s="247"/>
      <c r="R706" s="247"/>
      <c r="S706" s="247"/>
      <c r="T706" s="248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9" t="s">
        <v>131</v>
      </c>
      <c r="AU706" s="249" t="s">
        <v>83</v>
      </c>
      <c r="AV706" s="14" t="s">
        <v>83</v>
      </c>
      <c r="AW706" s="14" t="s">
        <v>32</v>
      </c>
      <c r="AX706" s="14" t="s">
        <v>76</v>
      </c>
      <c r="AY706" s="249" t="s">
        <v>120</v>
      </c>
    </row>
    <row r="707" spans="1:51" s="15" customFormat="1" ht="12">
      <c r="A707" s="15"/>
      <c r="B707" s="250"/>
      <c r="C707" s="251"/>
      <c r="D707" s="224" t="s">
        <v>131</v>
      </c>
      <c r="E707" s="252" t="s">
        <v>1</v>
      </c>
      <c r="F707" s="253" t="s">
        <v>142</v>
      </c>
      <c r="G707" s="251"/>
      <c r="H707" s="254">
        <v>461.91700000000003</v>
      </c>
      <c r="I707" s="255"/>
      <c r="J707" s="251"/>
      <c r="K707" s="251"/>
      <c r="L707" s="256"/>
      <c r="M707" s="257"/>
      <c r="N707" s="258"/>
      <c r="O707" s="258"/>
      <c r="P707" s="258"/>
      <c r="Q707" s="258"/>
      <c r="R707" s="258"/>
      <c r="S707" s="258"/>
      <c r="T707" s="259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60" t="s">
        <v>131</v>
      </c>
      <c r="AU707" s="260" t="s">
        <v>83</v>
      </c>
      <c r="AV707" s="15" t="s">
        <v>127</v>
      </c>
      <c r="AW707" s="15" t="s">
        <v>32</v>
      </c>
      <c r="AX707" s="15" t="s">
        <v>81</v>
      </c>
      <c r="AY707" s="260" t="s">
        <v>120</v>
      </c>
    </row>
    <row r="708" spans="1:51" s="14" customFormat="1" ht="12">
      <c r="A708" s="14"/>
      <c r="B708" s="239"/>
      <c r="C708" s="240"/>
      <c r="D708" s="224" t="s">
        <v>131</v>
      </c>
      <c r="E708" s="240"/>
      <c r="F708" s="242" t="s">
        <v>763</v>
      </c>
      <c r="G708" s="240"/>
      <c r="H708" s="243">
        <v>475.775</v>
      </c>
      <c r="I708" s="244"/>
      <c r="J708" s="240"/>
      <c r="K708" s="240"/>
      <c r="L708" s="245"/>
      <c r="M708" s="246"/>
      <c r="N708" s="247"/>
      <c r="O708" s="247"/>
      <c r="P708" s="247"/>
      <c r="Q708" s="247"/>
      <c r="R708" s="247"/>
      <c r="S708" s="247"/>
      <c r="T708" s="248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9" t="s">
        <v>131</v>
      </c>
      <c r="AU708" s="249" t="s">
        <v>83</v>
      </c>
      <c r="AV708" s="14" t="s">
        <v>83</v>
      </c>
      <c r="AW708" s="14" t="s">
        <v>4</v>
      </c>
      <c r="AX708" s="14" t="s">
        <v>81</v>
      </c>
      <c r="AY708" s="249" t="s">
        <v>120</v>
      </c>
    </row>
    <row r="709" spans="1:65" s="2" customFormat="1" ht="24.15" customHeight="1">
      <c r="A709" s="38"/>
      <c r="B709" s="39"/>
      <c r="C709" s="261" t="s">
        <v>764</v>
      </c>
      <c r="D709" s="261" t="s">
        <v>427</v>
      </c>
      <c r="E709" s="262" t="s">
        <v>765</v>
      </c>
      <c r="F709" s="263" t="s">
        <v>766</v>
      </c>
      <c r="G709" s="264" t="s">
        <v>125</v>
      </c>
      <c r="H709" s="265">
        <v>57.083</v>
      </c>
      <c r="I709" s="266"/>
      <c r="J709" s="267">
        <f>ROUND(I709*H709,2)</f>
        <v>0</v>
      </c>
      <c r="K709" s="263" t="s">
        <v>126</v>
      </c>
      <c r="L709" s="268"/>
      <c r="M709" s="269" t="s">
        <v>1</v>
      </c>
      <c r="N709" s="270" t="s">
        <v>41</v>
      </c>
      <c r="O709" s="91"/>
      <c r="P709" s="220">
        <f>O709*H709</f>
        <v>0</v>
      </c>
      <c r="Q709" s="220">
        <v>0.175</v>
      </c>
      <c r="R709" s="220">
        <f>Q709*H709</f>
        <v>9.989524999999999</v>
      </c>
      <c r="S709" s="220">
        <v>0</v>
      </c>
      <c r="T709" s="221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22" t="s">
        <v>179</v>
      </c>
      <c r="AT709" s="222" t="s">
        <v>427</v>
      </c>
      <c r="AU709" s="222" t="s">
        <v>83</v>
      </c>
      <c r="AY709" s="17" t="s">
        <v>120</v>
      </c>
      <c r="BE709" s="223">
        <f>IF(N709="základní",J709,0)</f>
        <v>0</v>
      </c>
      <c r="BF709" s="223">
        <f>IF(N709="snížená",J709,0)</f>
        <v>0</v>
      </c>
      <c r="BG709" s="223">
        <f>IF(N709="zákl. přenesená",J709,0)</f>
        <v>0</v>
      </c>
      <c r="BH709" s="223">
        <f>IF(N709="sníž. přenesená",J709,0)</f>
        <v>0</v>
      </c>
      <c r="BI709" s="223">
        <f>IF(N709="nulová",J709,0)</f>
        <v>0</v>
      </c>
      <c r="BJ709" s="17" t="s">
        <v>81</v>
      </c>
      <c r="BK709" s="223">
        <f>ROUND(I709*H709,2)</f>
        <v>0</v>
      </c>
      <c r="BL709" s="17" t="s">
        <v>127</v>
      </c>
      <c r="BM709" s="222" t="s">
        <v>767</v>
      </c>
    </row>
    <row r="710" spans="1:47" s="2" customFormat="1" ht="12">
      <c r="A710" s="38"/>
      <c r="B710" s="39"/>
      <c r="C710" s="40"/>
      <c r="D710" s="224" t="s">
        <v>129</v>
      </c>
      <c r="E710" s="40"/>
      <c r="F710" s="225" t="s">
        <v>766</v>
      </c>
      <c r="G710" s="40"/>
      <c r="H710" s="40"/>
      <c r="I710" s="226"/>
      <c r="J710" s="40"/>
      <c r="K710" s="40"/>
      <c r="L710" s="44"/>
      <c r="M710" s="227"/>
      <c r="N710" s="228"/>
      <c r="O710" s="91"/>
      <c r="P710" s="91"/>
      <c r="Q710" s="91"/>
      <c r="R710" s="91"/>
      <c r="S710" s="91"/>
      <c r="T710" s="92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T710" s="17" t="s">
        <v>129</v>
      </c>
      <c r="AU710" s="17" t="s">
        <v>83</v>
      </c>
    </row>
    <row r="711" spans="1:51" s="13" customFormat="1" ht="12">
      <c r="A711" s="13"/>
      <c r="B711" s="229"/>
      <c r="C711" s="230"/>
      <c r="D711" s="224" t="s">
        <v>131</v>
      </c>
      <c r="E711" s="231" t="s">
        <v>1</v>
      </c>
      <c r="F711" s="232" t="s">
        <v>768</v>
      </c>
      <c r="G711" s="230"/>
      <c r="H711" s="231" t="s">
        <v>1</v>
      </c>
      <c r="I711" s="233"/>
      <c r="J711" s="230"/>
      <c r="K711" s="230"/>
      <c r="L711" s="234"/>
      <c r="M711" s="235"/>
      <c r="N711" s="236"/>
      <c r="O711" s="236"/>
      <c r="P711" s="236"/>
      <c r="Q711" s="236"/>
      <c r="R711" s="236"/>
      <c r="S711" s="236"/>
      <c r="T711" s="237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8" t="s">
        <v>131</v>
      </c>
      <c r="AU711" s="238" t="s">
        <v>83</v>
      </c>
      <c r="AV711" s="13" t="s">
        <v>81</v>
      </c>
      <c r="AW711" s="13" t="s">
        <v>32</v>
      </c>
      <c r="AX711" s="13" t="s">
        <v>76</v>
      </c>
      <c r="AY711" s="238" t="s">
        <v>120</v>
      </c>
    </row>
    <row r="712" spans="1:51" s="14" customFormat="1" ht="12">
      <c r="A712" s="14"/>
      <c r="B712" s="239"/>
      <c r="C712" s="240"/>
      <c r="D712" s="224" t="s">
        <v>131</v>
      </c>
      <c r="E712" s="241" t="s">
        <v>1</v>
      </c>
      <c r="F712" s="242" t="s">
        <v>769</v>
      </c>
      <c r="G712" s="240"/>
      <c r="H712" s="243">
        <v>55.42</v>
      </c>
      <c r="I712" s="244"/>
      <c r="J712" s="240"/>
      <c r="K712" s="240"/>
      <c r="L712" s="245"/>
      <c r="M712" s="246"/>
      <c r="N712" s="247"/>
      <c r="O712" s="247"/>
      <c r="P712" s="247"/>
      <c r="Q712" s="247"/>
      <c r="R712" s="247"/>
      <c r="S712" s="247"/>
      <c r="T712" s="248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9" t="s">
        <v>131</v>
      </c>
      <c r="AU712" s="249" t="s">
        <v>83</v>
      </c>
      <c r="AV712" s="14" t="s">
        <v>83</v>
      </c>
      <c r="AW712" s="14" t="s">
        <v>32</v>
      </c>
      <c r="AX712" s="14" t="s">
        <v>81</v>
      </c>
      <c r="AY712" s="249" t="s">
        <v>120</v>
      </c>
    </row>
    <row r="713" spans="1:51" s="14" customFormat="1" ht="12">
      <c r="A713" s="14"/>
      <c r="B713" s="239"/>
      <c r="C713" s="240"/>
      <c r="D713" s="224" t="s">
        <v>131</v>
      </c>
      <c r="E713" s="240"/>
      <c r="F713" s="242" t="s">
        <v>770</v>
      </c>
      <c r="G713" s="240"/>
      <c r="H713" s="243">
        <v>57.083</v>
      </c>
      <c r="I713" s="244"/>
      <c r="J713" s="240"/>
      <c r="K713" s="240"/>
      <c r="L713" s="245"/>
      <c r="M713" s="246"/>
      <c r="N713" s="247"/>
      <c r="O713" s="247"/>
      <c r="P713" s="247"/>
      <c r="Q713" s="247"/>
      <c r="R713" s="247"/>
      <c r="S713" s="247"/>
      <c r="T713" s="248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9" t="s">
        <v>131</v>
      </c>
      <c r="AU713" s="249" t="s">
        <v>83</v>
      </c>
      <c r="AV713" s="14" t="s">
        <v>83</v>
      </c>
      <c r="AW713" s="14" t="s">
        <v>4</v>
      </c>
      <c r="AX713" s="14" t="s">
        <v>81</v>
      </c>
      <c r="AY713" s="249" t="s">
        <v>120</v>
      </c>
    </row>
    <row r="714" spans="1:65" s="2" customFormat="1" ht="33" customHeight="1">
      <c r="A714" s="38"/>
      <c r="B714" s="39"/>
      <c r="C714" s="211" t="s">
        <v>771</v>
      </c>
      <c r="D714" s="211" t="s">
        <v>122</v>
      </c>
      <c r="E714" s="212" t="s">
        <v>772</v>
      </c>
      <c r="F714" s="213" t="s">
        <v>773</v>
      </c>
      <c r="G714" s="214" t="s">
        <v>125</v>
      </c>
      <c r="H714" s="215">
        <v>57.083</v>
      </c>
      <c r="I714" s="216"/>
      <c r="J714" s="217">
        <f>ROUND(I714*H714,2)</f>
        <v>0</v>
      </c>
      <c r="K714" s="213" t="s">
        <v>126</v>
      </c>
      <c r="L714" s="44"/>
      <c r="M714" s="218" t="s">
        <v>1</v>
      </c>
      <c r="N714" s="219" t="s">
        <v>41</v>
      </c>
      <c r="O714" s="91"/>
      <c r="P714" s="220">
        <f>O714*H714</f>
        <v>0</v>
      </c>
      <c r="Q714" s="220">
        <v>0</v>
      </c>
      <c r="R714" s="220">
        <f>Q714*H714</f>
        <v>0</v>
      </c>
      <c r="S714" s="220">
        <v>0</v>
      </c>
      <c r="T714" s="221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22" t="s">
        <v>127</v>
      </c>
      <c r="AT714" s="222" t="s">
        <v>122</v>
      </c>
      <c r="AU714" s="222" t="s">
        <v>83</v>
      </c>
      <c r="AY714" s="17" t="s">
        <v>120</v>
      </c>
      <c r="BE714" s="223">
        <f>IF(N714="základní",J714,0)</f>
        <v>0</v>
      </c>
      <c r="BF714" s="223">
        <f>IF(N714="snížená",J714,0)</f>
        <v>0</v>
      </c>
      <c r="BG714" s="223">
        <f>IF(N714="zákl. přenesená",J714,0)</f>
        <v>0</v>
      </c>
      <c r="BH714" s="223">
        <f>IF(N714="sníž. přenesená",J714,0)</f>
        <v>0</v>
      </c>
      <c r="BI714" s="223">
        <f>IF(N714="nulová",J714,0)</f>
        <v>0</v>
      </c>
      <c r="BJ714" s="17" t="s">
        <v>81</v>
      </c>
      <c r="BK714" s="223">
        <f>ROUND(I714*H714,2)</f>
        <v>0</v>
      </c>
      <c r="BL714" s="17" t="s">
        <v>127</v>
      </c>
      <c r="BM714" s="222" t="s">
        <v>774</v>
      </c>
    </row>
    <row r="715" spans="1:47" s="2" customFormat="1" ht="12">
      <c r="A715" s="38"/>
      <c r="B715" s="39"/>
      <c r="C715" s="40"/>
      <c r="D715" s="224" t="s">
        <v>129</v>
      </c>
      <c r="E715" s="40"/>
      <c r="F715" s="225" t="s">
        <v>775</v>
      </c>
      <c r="G715" s="40"/>
      <c r="H715" s="40"/>
      <c r="I715" s="226"/>
      <c r="J715" s="40"/>
      <c r="K715" s="40"/>
      <c r="L715" s="44"/>
      <c r="M715" s="227"/>
      <c r="N715" s="228"/>
      <c r="O715" s="91"/>
      <c r="P715" s="91"/>
      <c r="Q715" s="91"/>
      <c r="R715" s="91"/>
      <c r="S715" s="91"/>
      <c r="T715" s="92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T715" s="17" t="s">
        <v>129</v>
      </c>
      <c r="AU715" s="17" t="s">
        <v>83</v>
      </c>
    </row>
    <row r="716" spans="1:51" s="14" customFormat="1" ht="12">
      <c r="A716" s="14"/>
      <c r="B716" s="239"/>
      <c r="C716" s="240"/>
      <c r="D716" s="224" t="s">
        <v>131</v>
      </c>
      <c r="E716" s="241" t="s">
        <v>1</v>
      </c>
      <c r="F716" s="242" t="s">
        <v>776</v>
      </c>
      <c r="G716" s="240"/>
      <c r="H716" s="243">
        <v>57.083</v>
      </c>
      <c r="I716" s="244"/>
      <c r="J716" s="240"/>
      <c r="K716" s="240"/>
      <c r="L716" s="245"/>
      <c r="M716" s="246"/>
      <c r="N716" s="247"/>
      <c r="O716" s="247"/>
      <c r="P716" s="247"/>
      <c r="Q716" s="247"/>
      <c r="R716" s="247"/>
      <c r="S716" s="247"/>
      <c r="T716" s="248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9" t="s">
        <v>131</v>
      </c>
      <c r="AU716" s="249" t="s">
        <v>83</v>
      </c>
      <c r="AV716" s="14" t="s">
        <v>83</v>
      </c>
      <c r="AW716" s="14" t="s">
        <v>32</v>
      </c>
      <c r="AX716" s="14" t="s">
        <v>81</v>
      </c>
      <c r="AY716" s="249" t="s">
        <v>120</v>
      </c>
    </row>
    <row r="717" spans="1:65" s="2" customFormat="1" ht="24.15" customHeight="1">
      <c r="A717" s="38"/>
      <c r="B717" s="39"/>
      <c r="C717" s="211" t="s">
        <v>777</v>
      </c>
      <c r="D717" s="211" t="s">
        <v>122</v>
      </c>
      <c r="E717" s="212" t="s">
        <v>778</v>
      </c>
      <c r="F717" s="213" t="s">
        <v>779</v>
      </c>
      <c r="G717" s="214" t="s">
        <v>125</v>
      </c>
      <c r="H717" s="215">
        <v>60</v>
      </c>
      <c r="I717" s="216"/>
      <c r="J717" s="217">
        <f>ROUND(I717*H717,2)</f>
        <v>0</v>
      </c>
      <c r="K717" s="213" t="s">
        <v>126</v>
      </c>
      <c r="L717" s="44"/>
      <c r="M717" s="218" t="s">
        <v>1</v>
      </c>
      <c r="N717" s="219" t="s">
        <v>41</v>
      </c>
      <c r="O717" s="91"/>
      <c r="P717" s="220">
        <f>O717*H717</f>
        <v>0</v>
      </c>
      <c r="Q717" s="220">
        <v>0.11303</v>
      </c>
      <c r="R717" s="220">
        <f>Q717*H717</f>
        <v>6.7818000000000005</v>
      </c>
      <c r="S717" s="220">
        <v>0</v>
      </c>
      <c r="T717" s="221">
        <f>S717*H717</f>
        <v>0</v>
      </c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R717" s="222" t="s">
        <v>127</v>
      </c>
      <c r="AT717" s="222" t="s">
        <v>122</v>
      </c>
      <c r="AU717" s="222" t="s">
        <v>83</v>
      </c>
      <c r="AY717" s="17" t="s">
        <v>120</v>
      </c>
      <c r="BE717" s="223">
        <f>IF(N717="základní",J717,0)</f>
        <v>0</v>
      </c>
      <c r="BF717" s="223">
        <f>IF(N717="snížená",J717,0)</f>
        <v>0</v>
      </c>
      <c r="BG717" s="223">
        <f>IF(N717="zákl. přenesená",J717,0)</f>
        <v>0</v>
      </c>
      <c r="BH717" s="223">
        <f>IF(N717="sníž. přenesená",J717,0)</f>
        <v>0</v>
      </c>
      <c r="BI717" s="223">
        <f>IF(N717="nulová",J717,0)</f>
        <v>0</v>
      </c>
      <c r="BJ717" s="17" t="s">
        <v>81</v>
      </c>
      <c r="BK717" s="223">
        <f>ROUND(I717*H717,2)</f>
        <v>0</v>
      </c>
      <c r="BL717" s="17" t="s">
        <v>127</v>
      </c>
      <c r="BM717" s="222" t="s">
        <v>780</v>
      </c>
    </row>
    <row r="718" spans="1:47" s="2" customFormat="1" ht="12">
      <c r="A718" s="38"/>
      <c r="B718" s="39"/>
      <c r="C718" s="40"/>
      <c r="D718" s="224" t="s">
        <v>129</v>
      </c>
      <c r="E718" s="40"/>
      <c r="F718" s="225" t="s">
        <v>781</v>
      </c>
      <c r="G718" s="40"/>
      <c r="H718" s="40"/>
      <c r="I718" s="226"/>
      <c r="J718" s="40"/>
      <c r="K718" s="40"/>
      <c r="L718" s="44"/>
      <c r="M718" s="227"/>
      <c r="N718" s="228"/>
      <c r="O718" s="91"/>
      <c r="P718" s="91"/>
      <c r="Q718" s="91"/>
      <c r="R718" s="91"/>
      <c r="S718" s="91"/>
      <c r="T718" s="92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T718" s="17" t="s">
        <v>129</v>
      </c>
      <c r="AU718" s="17" t="s">
        <v>83</v>
      </c>
    </row>
    <row r="719" spans="1:51" s="13" customFormat="1" ht="12">
      <c r="A719" s="13"/>
      <c r="B719" s="229"/>
      <c r="C719" s="230"/>
      <c r="D719" s="224" t="s">
        <v>131</v>
      </c>
      <c r="E719" s="231" t="s">
        <v>1</v>
      </c>
      <c r="F719" s="232" t="s">
        <v>782</v>
      </c>
      <c r="G719" s="230"/>
      <c r="H719" s="231" t="s">
        <v>1</v>
      </c>
      <c r="I719" s="233"/>
      <c r="J719" s="230"/>
      <c r="K719" s="230"/>
      <c r="L719" s="234"/>
      <c r="M719" s="235"/>
      <c r="N719" s="236"/>
      <c r="O719" s="236"/>
      <c r="P719" s="236"/>
      <c r="Q719" s="236"/>
      <c r="R719" s="236"/>
      <c r="S719" s="236"/>
      <c r="T719" s="237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8" t="s">
        <v>131</v>
      </c>
      <c r="AU719" s="238" t="s">
        <v>83</v>
      </c>
      <c r="AV719" s="13" t="s">
        <v>81</v>
      </c>
      <c r="AW719" s="13" t="s">
        <v>32</v>
      </c>
      <c r="AX719" s="13" t="s">
        <v>76</v>
      </c>
      <c r="AY719" s="238" t="s">
        <v>120</v>
      </c>
    </row>
    <row r="720" spans="1:51" s="13" customFormat="1" ht="12">
      <c r="A720" s="13"/>
      <c r="B720" s="229"/>
      <c r="C720" s="230"/>
      <c r="D720" s="224" t="s">
        <v>131</v>
      </c>
      <c r="E720" s="231" t="s">
        <v>1</v>
      </c>
      <c r="F720" s="232" t="s">
        <v>783</v>
      </c>
      <c r="G720" s="230"/>
      <c r="H720" s="231" t="s">
        <v>1</v>
      </c>
      <c r="I720" s="233"/>
      <c r="J720" s="230"/>
      <c r="K720" s="230"/>
      <c r="L720" s="234"/>
      <c r="M720" s="235"/>
      <c r="N720" s="236"/>
      <c r="O720" s="236"/>
      <c r="P720" s="236"/>
      <c r="Q720" s="236"/>
      <c r="R720" s="236"/>
      <c r="S720" s="236"/>
      <c r="T720" s="237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8" t="s">
        <v>131</v>
      </c>
      <c r="AU720" s="238" t="s">
        <v>83</v>
      </c>
      <c r="AV720" s="13" t="s">
        <v>81</v>
      </c>
      <c r="AW720" s="13" t="s">
        <v>32</v>
      </c>
      <c r="AX720" s="13" t="s">
        <v>76</v>
      </c>
      <c r="AY720" s="238" t="s">
        <v>120</v>
      </c>
    </row>
    <row r="721" spans="1:51" s="14" customFormat="1" ht="12">
      <c r="A721" s="14"/>
      <c r="B721" s="239"/>
      <c r="C721" s="240"/>
      <c r="D721" s="224" t="s">
        <v>131</v>
      </c>
      <c r="E721" s="241" t="s">
        <v>1</v>
      </c>
      <c r="F721" s="242" t="s">
        <v>672</v>
      </c>
      <c r="G721" s="240"/>
      <c r="H721" s="243">
        <v>60</v>
      </c>
      <c r="I721" s="244"/>
      <c r="J721" s="240"/>
      <c r="K721" s="240"/>
      <c r="L721" s="245"/>
      <c r="M721" s="246"/>
      <c r="N721" s="247"/>
      <c r="O721" s="247"/>
      <c r="P721" s="247"/>
      <c r="Q721" s="247"/>
      <c r="R721" s="247"/>
      <c r="S721" s="247"/>
      <c r="T721" s="248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49" t="s">
        <v>131</v>
      </c>
      <c r="AU721" s="249" t="s">
        <v>83</v>
      </c>
      <c r="AV721" s="14" t="s">
        <v>83</v>
      </c>
      <c r="AW721" s="14" t="s">
        <v>32</v>
      </c>
      <c r="AX721" s="14" t="s">
        <v>81</v>
      </c>
      <c r="AY721" s="249" t="s">
        <v>120</v>
      </c>
    </row>
    <row r="722" spans="1:65" s="2" customFormat="1" ht="16.5" customHeight="1">
      <c r="A722" s="38"/>
      <c r="B722" s="39"/>
      <c r="C722" s="261" t="s">
        <v>784</v>
      </c>
      <c r="D722" s="261" t="s">
        <v>427</v>
      </c>
      <c r="E722" s="262" t="s">
        <v>785</v>
      </c>
      <c r="F722" s="263" t="s">
        <v>786</v>
      </c>
      <c r="G722" s="264" t="s">
        <v>125</v>
      </c>
      <c r="H722" s="265">
        <v>61.2</v>
      </c>
      <c r="I722" s="266"/>
      <c r="J722" s="267">
        <f>ROUND(I722*H722,2)</f>
        <v>0</v>
      </c>
      <c r="K722" s="263" t="s">
        <v>126</v>
      </c>
      <c r="L722" s="268"/>
      <c r="M722" s="269" t="s">
        <v>1</v>
      </c>
      <c r="N722" s="270" t="s">
        <v>41</v>
      </c>
      <c r="O722" s="91"/>
      <c r="P722" s="220">
        <f>O722*H722</f>
        <v>0</v>
      </c>
      <c r="Q722" s="220">
        <v>0.191</v>
      </c>
      <c r="R722" s="220">
        <f>Q722*H722</f>
        <v>11.689200000000001</v>
      </c>
      <c r="S722" s="220">
        <v>0</v>
      </c>
      <c r="T722" s="221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22" t="s">
        <v>179</v>
      </c>
      <c r="AT722" s="222" t="s">
        <v>427</v>
      </c>
      <c r="AU722" s="222" t="s">
        <v>83</v>
      </c>
      <c r="AY722" s="17" t="s">
        <v>120</v>
      </c>
      <c r="BE722" s="223">
        <f>IF(N722="základní",J722,0)</f>
        <v>0</v>
      </c>
      <c r="BF722" s="223">
        <f>IF(N722="snížená",J722,0)</f>
        <v>0</v>
      </c>
      <c r="BG722" s="223">
        <f>IF(N722="zákl. přenesená",J722,0)</f>
        <v>0</v>
      </c>
      <c r="BH722" s="223">
        <f>IF(N722="sníž. přenesená",J722,0)</f>
        <v>0</v>
      </c>
      <c r="BI722" s="223">
        <f>IF(N722="nulová",J722,0)</f>
        <v>0</v>
      </c>
      <c r="BJ722" s="17" t="s">
        <v>81</v>
      </c>
      <c r="BK722" s="223">
        <f>ROUND(I722*H722,2)</f>
        <v>0</v>
      </c>
      <c r="BL722" s="17" t="s">
        <v>127</v>
      </c>
      <c r="BM722" s="222" t="s">
        <v>787</v>
      </c>
    </row>
    <row r="723" spans="1:47" s="2" customFormat="1" ht="12">
      <c r="A723" s="38"/>
      <c r="B723" s="39"/>
      <c r="C723" s="40"/>
      <c r="D723" s="224" t="s">
        <v>129</v>
      </c>
      <c r="E723" s="40"/>
      <c r="F723" s="225" t="s">
        <v>786</v>
      </c>
      <c r="G723" s="40"/>
      <c r="H723" s="40"/>
      <c r="I723" s="226"/>
      <c r="J723" s="40"/>
      <c r="K723" s="40"/>
      <c r="L723" s="44"/>
      <c r="M723" s="227"/>
      <c r="N723" s="228"/>
      <c r="O723" s="91"/>
      <c r="P723" s="91"/>
      <c r="Q723" s="91"/>
      <c r="R723" s="91"/>
      <c r="S723" s="91"/>
      <c r="T723" s="92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T723" s="17" t="s">
        <v>129</v>
      </c>
      <c r="AU723" s="17" t="s">
        <v>83</v>
      </c>
    </row>
    <row r="724" spans="1:51" s="14" customFormat="1" ht="12">
      <c r="A724" s="14"/>
      <c r="B724" s="239"/>
      <c r="C724" s="240"/>
      <c r="D724" s="224" t="s">
        <v>131</v>
      </c>
      <c r="E724" s="240"/>
      <c r="F724" s="242" t="s">
        <v>788</v>
      </c>
      <c r="G724" s="240"/>
      <c r="H724" s="243">
        <v>61.2</v>
      </c>
      <c r="I724" s="244"/>
      <c r="J724" s="240"/>
      <c r="K724" s="240"/>
      <c r="L724" s="245"/>
      <c r="M724" s="246"/>
      <c r="N724" s="247"/>
      <c r="O724" s="247"/>
      <c r="P724" s="247"/>
      <c r="Q724" s="247"/>
      <c r="R724" s="247"/>
      <c r="S724" s="247"/>
      <c r="T724" s="248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9" t="s">
        <v>131</v>
      </c>
      <c r="AU724" s="249" t="s">
        <v>83</v>
      </c>
      <c r="AV724" s="14" t="s">
        <v>83</v>
      </c>
      <c r="AW724" s="14" t="s">
        <v>4</v>
      </c>
      <c r="AX724" s="14" t="s">
        <v>81</v>
      </c>
      <c r="AY724" s="249" t="s">
        <v>120</v>
      </c>
    </row>
    <row r="725" spans="1:65" s="2" customFormat="1" ht="24.15" customHeight="1">
      <c r="A725" s="38"/>
      <c r="B725" s="39"/>
      <c r="C725" s="211" t="s">
        <v>789</v>
      </c>
      <c r="D725" s="211" t="s">
        <v>122</v>
      </c>
      <c r="E725" s="212" t="s">
        <v>790</v>
      </c>
      <c r="F725" s="213" t="s">
        <v>791</v>
      </c>
      <c r="G725" s="214" t="s">
        <v>125</v>
      </c>
      <c r="H725" s="215">
        <v>550</v>
      </c>
      <c r="I725" s="216"/>
      <c r="J725" s="217">
        <f>ROUND(I725*H725,2)</f>
        <v>0</v>
      </c>
      <c r="K725" s="213" t="s">
        <v>126</v>
      </c>
      <c r="L725" s="44"/>
      <c r="M725" s="218" t="s">
        <v>1</v>
      </c>
      <c r="N725" s="219" t="s">
        <v>41</v>
      </c>
      <c r="O725" s="91"/>
      <c r="P725" s="220">
        <f>O725*H725</f>
        <v>0</v>
      </c>
      <c r="Q725" s="220">
        <v>0.098</v>
      </c>
      <c r="R725" s="220">
        <f>Q725*H725</f>
        <v>53.9</v>
      </c>
      <c r="S725" s="220">
        <v>0</v>
      </c>
      <c r="T725" s="221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22" t="s">
        <v>127</v>
      </c>
      <c r="AT725" s="222" t="s">
        <v>122</v>
      </c>
      <c r="AU725" s="222" t="s">
        <v>83</v>
      </c>
      <c r="AY725" s="17" t="s">
        <v>120</v>
      </c>
      <c r="BE725" s="223">
        <f>IF(N725="základní",J725,0)</f>
        <v>0</v>
      </c>
      <c r="BF725" s="223">
        <f>IF(N725="snížená",J725,0)</f>
        <v>0</v>
      </c>
      <c r="BG725" s="223">
        <f>IF(N725="zákl. přenesená",J725,0)</f>
        <v>0</v>
      </c>
      <c r="BH725" s="223">
        <f>IF(N725="sníž. přenesená",J725,0)</f>
        <v>0</v>
      </c>
      <c r="BI725" s="223">
        <f>IF(N725="nulová",J725,0)</f>
        <v>0</v>
      </c>
      <c r="BJ725" s="17" t="s">
        <v>81</v>
      </c>
      <c r="BK725" s="223">
        <f>ROUND(I725*H725,2)</f>
        <v>0</v>
      </c>
      <c r="BL725" s="17" t="s">
        <v>127</v>
      </c>
      <c r="BM725" s="222" t="s">
        <v>792</v>
      </c>
    </row>
    <row r="726" spans="1:47" s="2" customFormat="1" ht="12">
      <c r="A726" s="38"/>
      <c r="B726" s="39"/>
      <c r="C726" s="40"/>
      <c r="D726" s="224" t="s">
        <v>129</v>
      </c>
      <c r="E726" s="40"/>
      <c r="F726" s="225" t="s">
        <v>793</v>
      </c>
      <c r="G726" s="40"/>
      <c r="H726" s="40"/>
      <c r="I726" s="226"/>
      <c r="J726" s="40"/>
      <c r="K726" s="40"/>
      <c r="L726" s="44"/>
      <c r="M726" s="227"/>
      <c r="N726" s="228"/>
      <c r="O726" s="91"/>
      <c r="P726" s="91"/>
      <c r="Q726" s="91"/>
      <c r="R726" s="91"/>
      <c r="S726" s="91"/>
      <c r="T726" s="92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T726" s="17" t="s">
        <v>129</v>
      </c>
      <c r="AU726" s="17" t="s">
        <v>83</v>
      </c>
    </row>
    <row r="727" spans="1:51" s="13" customFormat="1" ht="12">
      <c r="A727" s="13"/>
      <c r="B727" s="229"/>
      <c r="C727" s="230"/>
      <c r="D727" s="224" t="s">
        <v>131</v>
      </c>
      <c r="E727" s="231" t="s">
        <v>1</v>
      </c>
      <c r="F727" s="232" t="s">
        <v>294</v>
      </c>
      <c r="G727" s="230"/>
      <c r="H727" s="231" t="s">
        <v>1</v>
      </c>
      <c r="I727" s="233"/>
      <c r="J727" s="230"/>
      <c r="K727" s="230"/>
      <c r="L727" s="234"/>
      <c r="M727" s="235"/>
      <c r="N727" s="236"/>
      <c r="O727" s="236"/>
      <c r="P727" s="236"/>
      <c r="Q727" s="236"/>
      <c r="R727" s="236"/>
      <c r="S727" s="236"/>
      <c r="T727" s="237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8" t="s">
        <v>131</v>
      </c>
      <c r="AU727" s="238" t="s">
        <v>83</v>
      </c>
      <c r="AV727" s="13" t="s">
        <v>81</v>
      </c>
      <c r="AW727" s="13" t="s">
        <v>32</v>
      </c>
      <c r="AX727" s="13" t="s">
        <v>76</v>
      </c>
      <c r="AY727" s="238" t="s">
        <v>120</v>
      </c>
    </row>
    <row r="728" spans="1:51" s="14" customFormat="1" ht="12">
      <c r="A728" s="14"/>
      <c r="B728" s="239"/>
      <c r="C728" s="240"/>
      <c r="D728" s="224" t="s">
        <v>131</v>
      </c>
      <c r="E728" s="241" t="s">
        <v>1</v>
      </c>
      <c r="F728" s="242" t="s">
        <v>295</v>
      </c>
      <c r="G728" s="240"/>
      <c r="H728" s="243">
        <v>130</v>
      </c>
      <c r="I728" s="244"/>
      <c r="J728" s="240"/>
      <c r="K728" s="240"/>
      <c r="L728" s="245"/>
      <c r="M728" s="246"/>
      <c r="N728" s="247"/>
      <c r="O728" s="247"/>
      <c r="P728" s="247"/>
      <c r="Q728" s="247"/>
      <c r="R728" s="247"/>
      <c r="S728" s="247"/>
      <c r="T728" s="248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9" t="s">
        <v>131</v>
      </c>
      <c r="AU728" s="249" t="s">
        <v>83</v>
      </c>
      <c r="AV728" s="14" t="s">
        <v>83</v>
      </c>
      <c r="AW728" s="14" t="s">
        <v>32</v>
      </c>
      <c r="AX728" s="14" t="s">
        <v>76</v>
      </c>
      <c r="AY728" s="249" t="s">
        <v>120</v>
      </c>
    </row>
    <row r="729" spans="1:51" s="13" customFormat="1" ht="12">
      <c r="A729" s="13"/>
      <c r="B729" s="229"/>
      <c r="C729" s="230"/>
      <c r="D729" s="224" t="s">
        <v>131</v>
      </c>
      <c r="E729" s="231" t="s">
        <v>1</v>
      </c>
      <c r="F729" s="232" t="s">
        <v>177</v>
      </c>
      <c r="G729" s="230"/>
      <c r="H729" s="231" t="s">
        <v>1</v>
      </c>
      <c r="I729" s="233"/>
      <c r="J729" s="230"/>
      <c r="K729" s="230"/>
      <c r="L729" s="234"/>
      <c r="M729" s="235"/>
      <c r="N729" s="236"/>
      <c r="O729" s="236"/>
      <c r="P729" s="236"/>
      <c r="Q729" s="236"/>
      <c r="R729" s="236"/>
      <c r="S729" s="236"/>
      <c r="T729" s="237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8" t="s">
        <v>131</v>
      </c>
      <c r="AU729" s="238" t="s">
        <v>83</v>
      </c>
      <c r="AV729" s="13" t="s">
        <v>81</v>
      </c>
      <c r="AW729" s="13" t="s">
        <v>32</v>
      </c>
      <c r="AX729" s="13" t="s">
        <v>76</v>
      </c>
      <c r="AY729" s="238" t="s">
        <v>120</v>
      </c>
    </row>
    <row r="730" spans="1:51" s="14" customFormat="1" ht="12">
      <c r="A730" s="14"/>
      <c r="B730" s="239"/>
      <c r="C730" s="240"/>
      <c r="D730" s="224" t="s">
        <v>131</v>
      </c>
      <c r="E730" s="241" t="s">
        <v>1</v>
      </c>
      <c r="F730" s="242" t="s">
        <v>178</v>
      </c>
      <c r="G730" s="240"/>
      <c r="H730" s="243">
        <v>420</v>
      </c>
      <c r="I730" s="244"/>
      <c r="J730" s="240"/>
      <c r="K730" s="240"/>
      <c r="L730" s="245"/>
      <c r="M730" s="246"/>
      <c r="N730" s="247"/>
      <c r="O730" s="247"/>
      <c r="P730" s="247"/>
      <c r="Q730" s="247"/>
      <c r="R730" s="247"/>
      <c r="S730" s="247"/>
      <c r="T730" s="248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9" t="s">
        <v>131</v>
      </c>
      <c r="AU730" s="249" t="s">
        <v>83</v>
      </c>
      <c r="AV730" s="14" t="s">
        <v>83</v>
      </c>
      <c r="AW730" s="14" t="s">
        <v>32</v>
      </c>
      <c r="AX730" s="14" t="s">
        <v>76</v>
      </c>
      <c r="AY730" s="249" t="s">
        <v>120</v>
      </c>
    </row>
    <row r="731" spans="1:51" s="15" customFormat="1" ht="12">
      <c r="A731" s="15"/>
      <c r="B731" s="250"/>
      <c r="C731" s="251"/>
      <c r="D731" s="224" t="s">
        <v>131</v>
      </c>
      <c r="E731" s="252" t="s">
        <v>1</v>
      </c>
      <c r="F731" s="253" t="s">
        <v>142</v>
      </c>
      <c r="G731" s="251"/>
      <c r="H731" s="254">
        <v>550</v>
      </c>
      <c r="I731" s="255"/>
      <c r="J731" s="251"/>
      <c r="K731" s="251"/>
      <c r="L731" s="256"/>
      <c r="M731" s="257"/>
      <c r="N731" s="258"/>
      <c r="O731" s="258"/>
      <c r="P731" s="258"/>
      <c r="Q731" s="258"/>
      <c r="R731" s="258"/>
      <c r="S731" s="258"/>
      <c r="T731" s="259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60" t="s">
        <v>131</v>
      </c>
      <c r="AU731" s="260" t="s">
        <v>83</v>
      </c>
      <c r="AV731" s="15" t="s">
        <v>127</v>
      </c>
      <c r="AW731" s="15" t="s">
        <v>32</v>
      </c>
      <c r="AX731" s="15" t="s">
        <v>81</v>
      </c>
      <c r="AY731" s="260" t="s">
        <v>120</v>
      </c>
    </row>
    <row r="732" spans="1:65" s="2" customFormat="1" ht="16.5" customHeight="1">
      <c r="A732" s="38"/>
      <c r="B732" s="39"/>
      <c r="C732" s="261" t="s">
        <v>794</v>
      </c>
      <c r="D732" s="261" t="s">
        <v>427</v>
      </c>
      <c r="E732" s="262" t="s">
        <v>795</v>
      </c>
      <c r="F732" s="263" t="s">
        <v>796</v>
      </c>
      <c r="G732" s="264" t="s">
        <v>125</v>
      </c>
      <c r="H732" s="265">
        <v>561</v>
      </c>
      <c r="I732" s="266"/>
      <c r="J732" s="267">
        <f>ROUND(I732*H732,2)</f>
        <v>0</v>
      </c>
      <c r="K732" s="263" t="s">
        <v>1</v>
      </c>
      <c r="L732" s="268"/>
      <c r="M732" s="269" t="s">
        <v>1</v>
      </c>
      <c r="N732" s="270" t="s">
        <v>41</v>
      </c>
      <c r="O732" s="91"/>
      <c r="P732" s="220">
        <f>O732*H732</f>
        <v>0</v>
      </c>
      <c r="Q732" s="220">
        <v>0.144</v>
      </c>
      <c r="R732" s="220">
        <f>Q732*H732</f>
        <v>80.78399999999999</v>
      </c>
      <c r="S732" s="220">
        <v>0</v>
      </c>
      <c r="T732" s="221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22" t="s">
        <v>179</v>
      </c>
      <c r="AT732" s="222" t="s">
        <v>427</v>
      </c>
      <c r="AU732" s="222" t="s">
        <v>83</v>
      </c>
      <c r="AY732" s="17" t="s">
        <v>120</v>
      </c>
      <c r="BE732" s="223">
        <f>IF(N732="základní",J732,0)</f>
        <v>0</v>
      </c>
      <c r="BF732" s="223">
        <f>IF(N732="snížená",J732,0)</f>
        <v>0</v>
      </c>
      <c r="BG732" s="223">
        <f>IF(N732="zákl. přenesená",J732,0)</f>
        <v>0</v>
      </c>
      <c r="BH732" s="223">
        <f>IF(N732="sníž. přenesená",J732,0)</f>
        <v>0</v>
      </c>
      <c r="BI732" s="223">
        <f>IF(N732="nulová",J732,0)</f>
        <v>0</v>
      </c>
      <c r="BJ732" s="17" t="s">
        <v>81</v>
      </c>
      <c r="BK732" s="223">
        <f>ROUND(I732*H732,2)</f>
        <v>0</v>
      </c>
      <c r="BL732" s="17" t="s">
        <v>127</v>
      </c>
      <c r="BM732" s="222" t="s">
        <v>797</v>
      </c>
    </row>
    <row r="733" spans="1:47" s="2" customFormat="1" ht="12">
      <c r="A733" s="38"/>
      <c r="B733" s="39"/>
      <c r="C733" s="40"/>
      <c r="D733" s="224" t="s">
        <v>129</v>
      </c>
      <c r="E733" s="40"/>
      <c r="F733" s="225" t="s">
        <v>796</v>
      </c>
      <c r="G733" s="40"/>
      <c r="H733" s="40"/>
      <c r="I733" s="226"/>
      <c r="J733" s="40"/>
      <c r="K733" s="40"/>
      <c r="L733" s="44"/>
      <c r="M733" s="227"/>
      <c r="N733" s="228"/>
      <c r="O733" s="91"/>
      <c r="P733" s="91"/>
      <c r="Q733" s="91"/>
      <c r="R733" s="91"/>
      <c r="S733" s="91"/>
      <c r="T733" s="92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T733" s="17" t="s">
        <v>129</v>
      </c>
      <c r="AU733" s="17" t="s">
        <v>83</v>
      </c>
    </row>
    <row r="734" spans="1:51" s="14" customFormat="1" ht="12">
      <c r="A734" s="14"/>
      <c r="B734" s="239"/>
      <c r="C734" s="240"/>
      <c r="D734" s="224" t="s">
        <v>131</v>
      </c>
      <c r="E734" s="240"/>
      <c r="F734" s="242" t="s">
        <v>798</v>
      </c>
      <c r="G734" s="240"/>
      <c r="H734" s="243">
        <v>561</v>
      </c>
      <c r="I734" s="244"/>
      <c r="J734" s="240"/>
      <c r="K734" s="240"/>
      <c r="L734" s="245"/>
      <c r="M734" s="246"/>
      <c r="N734" s="247"/>
      <c r="O734" s="247"/>
      <c r="P734" s="247"/>
      <c r="Q734" s="247"/>
      <c r="R734" s="247"/>
      <c r="S734" s="247"/>
      <c r="T734" s="248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9" t="s">
        <v>131</v>
      </c>
      <c r="AU734" s="249" t="s">
        <v>83</v>
      </c>
      <c r="AV734" s="14" t="s">
        <v>83</v>
      </c>
      <c r="AW734" s="14" t="s">
        <v>4</v>
      </c>
      <c r="AX734" s="14" t="s">
        <v>81</v>
      </c>
      <c r="AY734" s="249" t="s">
        <v>120</v>
      </c>
    </row>
    <row r="735" spans="1:65" s="2" customFormat="1" ht="33" customHeight="1">
      <c r="A735" s="38"/>
      <c r="B735" s="39"/>
      <c r="C735" s="211" t="s">
        <v>799</v>
      </c>
      <c r="D735" s="211" t="s">
        <v>122</v>
      </c>
      <c r="E735" s="212" t="s">
        <v>800</v>
      </c>
      <c r="F735" s="213" t="s">
        <v>801</v>
      </c>
      <c r="G735" s="214" t="s">
        <v>125</v>
      </c>
      <c r="H735" s="215">
        <v>56</v>
      </c>
      <c r="I735" s="216"/>
      <c r="J735" s="217">
        <f>ROUND(I735*H735,2)</f>
        <v>0</v>
      </c>
      <c r="K735" s="213" t="s">
        <v>126</v>
      </c>
      <c r="L735" s="44"/>
      <c r="M735" s="218" t="s">
        <v>1</v>
      </c>
      <c r="N735" s="219" t="s">
        <v>41</v>
      </c>
      <c r="O735" s="91"/>
      <c r="P735" s="220">
        <f>O735*H735</f>
        <v>0</v>
      </c>
      <c r="Q735" s="220">
        <v>0.098</v>
      </c>
      <c r="R735" s="220">
        <f>Q735*H735</f>
        <v>5.488</v>
      </c>
      <c r="S735" s="220">
        <v>0</v>
      </c>
      <c r="T735" s="221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22" t="s">
        <v>127</v>
      </c>
      <c r="AT735" s="222" t="s">
        <v>122</v>
      </c>
      <c r="AU735" s="222" t="s">
        <v>83</v>
      </c>
      <c r="AY735" s="17" t="s">
        <v>120</v>
      </c>
      <c r="BE735" s="223">
        <f>IF(N735="základní",J735,0)</f>
        <v>0</v>
      </c>
      <c r="BF735" s="223">
        <f>IF(N735="snížená",J735,0)</f>
        <v>0</v>
      </c>
      <c r="BG735" s="223">
        <f>IF(N735="zákl. přenesená",J735,0)</f>
        <v>0</v>
      </c>
      <c r="BH735" s="223">
        <f>IF(N735="sníž. přenesená",J735,0)</f>
        <v>0</v>
      </c>
      <c r="BI735" s="223">
        <f>IF(N735="nulová",J735,0)</f>
        <v>0</v>
      </c>
      <c r="BJ735" s="17" t="s">
        <v>81</v>
      </c>
      <c r="BK735" s="223">
        <f>ROUND(I735*H735,2)</f>
        <v>0</v>
      </c>
      <c r="BL735" s="17" t="s">
        <v>127</v>
      </c>
      <c r="BM735" s="222" t="s">
        <v>802</v>
      </c>
    </row>
    <row r="736" spans="1:47" s="2" customFormat="1" ht="12">
      <c r="A736" s="38"/>
      <c r="B736" s="39"/>
      <c r="C736" s="40"/>
      <c r="D736" s="224" t="s">
        <v>129</v>
      </c>
      <c r="E736" s="40"/>
      <c r="F736" s="225" t="s">
        <v>803</v>
      </c>
      <c r="G736" s="40"/>
      <c r="H736" s="40"/>
      <c r="I736" s="226"/>
      <c r="J736" s="40"/>
      <c r="K736" s="40"/>
      <c r="L736" s="44"/>
      <c r="M736" s="227"/>
      <c r="N736" s="228"/>
      <c r="O736" s="91"/>
      <c r="P736" s="91"/>
      <c r="Q736" s="91"/>
      <c r="R736" s="91"/>
      <c r="S736" s="91"/>
      <c r="T736" s="92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T736" s="17" t="s">
        <v>129</v>
      </c>
      <c r="AU736" s="17" t="s">
        <v>83</v>
      </c>
    </row>
    <row r="737" spans="1:51" s="13" customFormat="1" ht="12">
      <c r="A737" s="13"/>
      <c r="B737" s="229"/>
      <c r="C737" s="230"/>
      <c r="D737" s="224" t="s">
        <v>131</v>
      </c>
      <c r="E737" s="231" t="s">
        <v>1</v>
      </c>
      <c r="F737" s="232" t="s">
        <v>804</v>
      </c>
      <c r="G737" s="230"/>
      <c r="H737" s="231" t="s">
        <v>1</v>
      </c>
      <c r="I737" s="233"/>
      <c r="J737" s="230"/>
      <c r="K737" s="230"/>
      <c r="L737" s="234"/>
      <c r="M737" s="235"/>
      <c r="N737" s="236"/>
      <c r="O737" s="236"/>
      <c r="P737" s="236"/>
      <c r="Q737" s="236"/>
      <c r="R737" s="236"/>
      <c r="S737" s="236"/>
      <c r="T737" s="237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8" t="s">
        <v>131</v>
      </c>
      <c r="AU737" s="238" t="s">
        <v>83</v>
      </c>
      <c r="AV737" s="13" t="s">
        <v>81</v>
      </c>
      <c r="AW737" s="13" t="s">
        <v>32</v>
      </c>
      <c r="AX737" s="13" t="s">
        <v>76</v>
      </c>
      <c r="AY737" s="238" t="s">
        <v>120</v>
      </c>
    </row>
    <row r="738" spans="1:51" s="14" customFormat="1" ht="12">
      <c r="A738" s="14"/>
      <c r="B738" s="239"/>
      <c r="C738" s="240"/>
      <c r="D738" s="224" t="s">
        <v>131</v>
      </c>
      <c r="E738" s="241" t="s">
        <v>1</v>
      </c>
      <c r="F738" s="242" t="s">
        <v>149</v>
      </c>
      <c r="G738" s="240"/>
      <c r="H738" s="243">
        <v>56</v>
      </c>
      <c r="I738" s="244"/>
      <c r="J738" s="240"/>
      <c r="K738" s="240"/>
      <c r="L738" s="245"/>
      <c r="M738" s="246"/>
      <c r="N738" s="247"/>
      <c r="O738" s="247"/>
      <c r="P738" s="247"/>
      <c r="Q738" s="247"/>
      <c r="R738" s="247"/>
      <c r="S738" s="247"/>
      <c r="T738" s="248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9" t="s">
        <v>131</v>
      </c>
      <c r="AU738" s="249" t="s">
        <v>83</v>
      </c>
      <c r="AV738" s="14" t="s">
        <v>83</v>
      </c>
      <c r="AW738" s="14" t="s">
        <v>32</v>
      </c>
      <c r="AX738" s="14" t="s">
        <v>81</v>
      </c>
      <c r="AY738" s="249" t="s">
        <v>120</v>
      </c>
    </row>
    <row r="739" spans="1:65" s="2" customFormat="1" ht="33" customHeight="1">
      <c r="A739" s="38"/>
      <c r="B739" s="39"/>
      <c r="C739" s="211" t="s">
        <v>805</v>
      </c>
      <c r="D739" s="211" t="s">
        <v>122</v>
      </c>
      <c r="E739" s="212" t="s">
        <v>806</v>
      </c>
      <c r="F739" s="213" t="s">
        <v>807</v>
      </c>
      <c r="G739" s="214" t="s">
        <v>125</v>
      </c>
      <c r="H739" s="215">
        <v>31.54</v>
      </c>
      <c r="I739" s="216"/>
      <c r="J739" s="217">
        <f>ROUND(I739*H739,2)</f>
        <v>0</v>
      </c>
      <c r="K739" s="213" t="s">
        <v>126</v>
      </c>
      <c r="L739" s="44"/>
      <c r="M739" s="218" t="s">
        <v>1</v>
      </c>
      <c r="N739" s="219" t="s">
        <v>41</v>
      </c>
      <c r="O739" s="91"/>
      <c r="P739" s="220">
        <f>O739*H739</f>
        <v>0</v>
      </c>
      <c r="Q739" s="220">
        <v>0.1461</v>
      </c>
      <c r="R739" s="220">
        <f>Q739*H739</f>
        <v>4.607994</v>
      </c>
      <c r="S739" s="220">
        <v>0</v>
      </c>
      <c r="T739" s="221">
        <f>S739*H739</f>
        <v>0</v>
      </c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R739" s="222" t="s">
        <v>127</v>
      </c>
      <c r="AT739" s="222" t="s">
        <v>122</v>
      </c>
      <c r="AU739" s="222" t="s">
        <v>83</v>
      </c>
      <c r="AY739" s="17" t="s">
        <v>120</v>
      </c>
      <c r="BE739" s="223">
        <f>IF(N739="základní",J739,0)</f>
        <v>0</v>
      </c>
      <c r="BF739" s="223">
        <f>IF(N739="snížená",J739,0)</f>
        <v>0</v>
      </c>
      <c r="BG739" s="223">
        <f>IF(N739="zákl. přenesená",J739,0)</f>
        <v>0</v>
      </c>
      <c r="BH739" s="223">
        <f>IF(N739="sníž. přenesená",J739,0)</f>
        <v>0</v>
      </c>
      <c r="BI739" s="223">
        <f>IF(N739="nulová",J739,0)</f>
        <v>0</v>
      </c>
      <c r="BJ739" s="17" t="s">
        <v>81</v>
      </c>
      <c r="BK739" s="223">
        <f>ROUND(I739*H739,2)</f>
        <v>0</v>
      </c>
      <c r="BL739" s="17" t="s">
        <v>127</v>
      </c>
      <c r="BM739" s="222" t="s">
        <v>808</v>
      </c>
    </row>
    <row r="740" spans="1:47" s="2" customFormat="1" ht="12">
      <c r="A740" s="38"/>
      <c r="B740" s="39"/>
      <c r="C740" s="40"/>
      <c r="D740" s="224" t="s">
        <v>129</v>
      </c>
      <c r="E740" s="40"/>
      <c r="F740" s="225" t="s">
        <v>809</v>
      </c>
      <c r="G740" s="40"/>
      <c r="H740" s="40"/>
      <c r="I740" s="226"/>
      <c r="J740" s="40"/>
      <c r="K740" s="40"/>
      <c r="L740" s="44"/>
      <c r="M740" s="227"/>
      <c r="N740" s="228"/>
      <c r="O740" s="91"/>
      <c r="P740" s="91"/>
      <c r="Q740" s="91"/>
      <c r="R740" s="91"/>
      <c r="S740" s="91"/>
      <c r="T740" s="92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T740" s="17" t="s">
        <v>129</v>
      </c>
      <c r="AU740" s="17" t="s">
        <v>83</v>
      </c>
    </row>
    <row r="741" spans="1:51" s="13" customFormat="1" ht="12">
      <c r="A741" s="13"/>
      <c r="B741" s="229"/>
      <c r="C741" s="230"/>
      <c r="D741" s="224" t="s">
        <v>131</v>
      </c>
      <c r="E741" s="231" t="s">
        <v>1</v>
      </c>
      <c r="F741" s="232" t="s">
        <v>810</v>
      </c>
      <c r="G741" s="230"/>
      <c r="H741" s="231" t="s">
        <v>1</v>
      </c>
      <c r="I741" s="233"/>
      <c r="J741" s="230"/>
      <c r="K741" s="230"/>
      <c r="L741" s="234"/>
      <c r="M741" s="235"/>
      <c r="N741" s="236"/>
      <c r="O741" s="236"/>
      <c r="P741" s="236"/>
      <c r="Q741" s="236"/>
      <c r="R741" s="236"/>
      <c r="S741" s="236"/>
      <c r="T741" s="237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8" t="s">
        <v>131</v>
      </c>
      <c r="AU741" s="238" t="s">
        <v>83</v>
      </c>
      <c r="AV741" s="13" t="s">
        <v>81</v>
      </c>
      <c r="AW741" s="13" t="s">
        <v>32</v>
      </c>
      <c r="AX741" s="13" t="s">
        <v>76</v>
      </c>
      <c r="AY741" s="238" t="s">
        <v>120</v>
      </c>
    </row>
    <row r="742" spans="1:51" s="14" customFormat="1" ht="12">
      <c r="A742" s="14"/>
      <c r="B742" s="239"/>
      <c r="C742" s="240"/>
      <c r="D742" s="224" t="s">
        <v>131</v>
      </c>
      <c r="E742" s="241" t="s">
        <v>1</v>
      </c>
      <c r="F742" s="242" t="s">
        <v>811</v>
      </c>
      <c r="G742" s="240"/>
      <c r="H742" s="243">
        <v>31.54</v>
      </c>
      <c r="I742" s="244"/>
      <c r="J742" s="240"/>
      <c r="K742" s="240"/>
      <c r="L742" s="245"/>
      <c r="M742" s="246"/>
      <c r="N742" s="247"/>
      <c r="O742" s="247"/>
      <c r="P742" s="247"/>
      <c r="Q742" s="247"/>
      <c r="R742" s="247"/>
      <c r="S742" s="247"/>
      <c r="T742" s="24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9" t="s">
        <v>131</v>
      </c>
      <c r="AU742" s="249" t="s">
        <v>83</v>
      </c>
      <c r="AV742" s="14" t="s">
        <v>83</v>
      </c>
      <c r="AW742" s="14" t="s">
        <v>32</v>
      </c>
      <c r="AX742" s="14" t="s">
        <v>81</v>
      </c>
      <c r="AY742" s="249" t="s">
        <v>120</v>
      </c>
    </row>
    <row r="743" spans="1:65" s="2" customFormat="1" ht="33" customHeight="1">
      <c r="A743" s="38"/>
      <c r="B743" s="39"/>
      <c r="C743" s="261" t="s">
        <v>812</v>
      </c>
      <c r="D743" s="261" t="s">
        <v>427</v>
      </c>
      <c r="E743" s="262" t="s">
        <v>813</v>
      </c>
      <c r="F743" s="263" t="s">
        <v>814</v>
      </c>
      <c r="G743" s="264" t="s">
        <v>230</v>
      </c>
      <c r="H743" s="265">
        <v>82.793</v>
      </c>
      <c r="I743" s="266"/>
      <c r="J743" s="267">
        <f>ROUND(I743*H743,2)</f>
        <v>0</v>
      </c>
      <c r="K743" s="263" t="s">
        <v>1</v>
      </c>
      <c r="L743" s="268"/>
      <c r="M743" s="269" t="s">
        <v>1</v>
      </c>
      <c r="N743" s="270" t="s">
        <v>41</v>
      </c>
      <c r="O743" s="91"/>
      <c r="P743" s="220">
        <f>O743*H743</f>
        <v>0</v>
      </c>
      <c r="Q743" s="220">
        <v>0.1</v>
      </c>
      <c r="R743" s="220">
        <f>Q743*H743</f>
        <v>8.279300000000001</v>
      </c>
      <c r="S743" s="220">
        <v>0</v>
      </c>
      <c r="T743" s="221">
        <f>S743*H743</f>
        <v>0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22" t="s">
        <v>179</v>
      </c>
      <c r="AT743" s="222" t="s">
        <v>427</v>
      </c>
      <c r="AU743" s="222" t="s">
        <v>83</v>
      </c>
      <c r="AY743" s="17" t="s">
        <v>120</v>
      </c>
      <c r="BE743" s="223">
        <f>IF(N743="základní",J743,0)</f>
        <v>0</v>
      </c>
      <c r="BF743" s="223">
        <f>IF(N743="snížená",J743,0)</f>
        <v>0</v>
      </c>
      <c r="BG743" s="223">
        <f>IF(N743="zákl. přenesená",J743,0)</f>
        <v>0</v>
      </c>
      <c r="BH743" s="223">
        <f>IF(N743="sníž. přenesená",J743,0)</f>
        <v>0</v>
      </c>
      <c r="BI743" s="223">
        <f>IF(N743="nulová",J743,0)</f>
        <v>0</v>
      </c>
      <c r="BJ743" s="17" t="s">
        <v>81</v>
      </c>
      <c r="BK743" s="223">
        <f>ROUND(I743*H743,2)</f>
        <v>0</v>
      </c>
      <c r="BL743" s="17" t="s">
        <v>127</v>
      </c>
      <c r="BM743" s="222" t="s">
        <v>815</v>
      </c>
    </row>
    <row r="744" spans="1:47" s="2" customFormat="1" ht="12">
      <c r="A744" s="38"/>
      <c r="B744" s="39"/>
      <c r="C744" s="40"/>
      <c r="D744" s="224" t="s">
        <v>129</v>
      </c>
      <c r="E744" s="40"/>
      <c r="F744" s="225" t="s">
        <v>814</v>
      </c>
      <c r="G744" s="40"/>
      <c r="H744" s="40"/>
      <c r="I744" s="226"/>
      <c r="J744" s="40"/>
      <c r="K744" s="40"/>
      <c r="L744" s="44"/>
      <c r="M744" s="227"/>
      <c r="N744" s="228"/>
      <c r="O744" s="91"/>
      <c r="P744" s="91"/>
      <c r="Q744" s="91"/>
      <c r="R744" s="91"/>
      <c r="S744" s="91"/>
      <c r="T744" s="92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T744" s="17" t="s">
        <v>129</v>
      </c>
      <c r="AU744" s="17" t="s">
        <v>83</v>
      </c>
    </row>
    <row r="745" spans="1:51" s="13" customFormat="1" ht="12">
      <c r="A745" s="13"/>
      <c r="B745" s="229"/>
      <c r="C745" s="230"/>
      <c r="D745" s="224" t="s">
        <v>131</v>
      </c>
      <c r="E745" s="231" t="s">
        <v>1</v>
      </c>
      <c r="F745" s="232" t="s">
        <v>816</v>
      </c>
      <c r="G745" s="230"/>
      <c r="H745" s="231" t="s">
        <v>1</v>
      </c>
      <c r="I745" s="233"/>
      <c r="J745" s="230"/>
      <c r="K745" s="230"/>
      <c r="L745" s="234"/>
      <c r="M745" s="235"/>
      <c r="N745" s="236"/>
      <c r="O745" s="236"/>
      <c r="P745" s="236"/>
      <c r="Q745" s="236"/>
      <c r="R745" s="236"/>
      <c r="S745" s="236"/>
      <c r="T745" s="237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8" t="s">
        <v>131</v>
      </c>
      <c r="AU745" s="238" t="s">
        <v>83</v>
      </c>
      <c r="AV745" s="13" t="s">
        <v>81</v>
      </c>
      <c r="AW745" s="13" t="s">
        <v>32</v>
      </c>
      <c r="AX745" s="13" t="s">
        <v>76</v>
      </c>
      <c r="AY745" s="238" t="s">
        <v>120</v>
      </c>
    </row>
    <row r="746" spans="1:51" s="13" customFormat="1" ht="12">
      <c r="A746" s="13"/>
      <c r="B746" s="229"/>
      <c r="C746" s="230"/>
      <c r="D746" s="224" t="s">
        <v>131</v>
      </c>
      <c r="E746" s="231" t="s">
        <v>1</v>
      </c>
      <c r="F746" s="232" t="s">
        <v>810</v>
      </c>
      <c r="G746" s="230"/>
      <c r="H746" s="231" t="s">
        <v>1</v>
      </c>
      <c r="I746" s="233"/>
      <c r="J746" s="230"/>
      <c r="K746" s="230"/>
      <c r="L746" s="234"/>
      <c r="M746" s="235"/>
      <c r="N746" s="236"/>
      <c r="O746" s="236"/>
      <c r="P746" s="236"/>
      <c r="Q746" s="236"/>
      <c r="R746" s="236"/>
      <c r="S746" s="236"/>
      <c r="T746" s="237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8" t="s">
        <v>131</v>
      </c>
      <c r="AU746" s="238" t="s">
        <v>83</v>
      </c>
      <c r="AV746" s="13" t="s">
        <v>81</v>
      </c>
      <c r="AW746" s="13" t="s">
        <v>32</v>
      </c>
      <c r="AX746" s="13" t="s">
        <v>76</v>
      </c>
      <c r="AY746" s="238" t="s">
        <v>120</v>
      </c>
    </row>
    <row r="747" spans="1:51" s="14" customFormat="1" ht="12">
      <c r="A747" s="14"/>
      <c r="B747" s="239"/>
      <c r="C747" s="240"/>
      <c r="D747" s="224" t="s">
        <v>131</v>
      </c>
      <c r="E747" s="241" t="s">
        <v>1</v>
      </c>
      <c r="F747" s="242" t="s">
        <v>817</v>
      </c>
      <c r="G747" s="240"/>
      <c r="H747" s="243">
        <v>78.85</v>
      </c>
      <c r="I747" s="244"/>
      <c r="J747" s="240"/>
      <c r="K747" s="240"/>
      <c r="L747" s="245"/>
      <c r="M747" s="246"/>
      <c r="N747" s="247"/>
      <c r="O747" s="247"/>
      <c r="P747" s="247"/>
      <c r="Q747" s="247"/>
      <c r="R747" s="247"/>
      <c r="S747" s="247"/>
      <c r="T747" s="248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9" t="s">
        <v>131</v>
      </c>
      <c r="AU747" s="249" t="s">
        <v>83</v>
      </c>
      <c r="AV747" s="14" t="s">
        <v>83</v>
      </c>
      <c r="AW747" s="14" t="s">
        <v>32</v>
      </c>
      <c r="AX747" s="14" t="s">
        <v>81</v>
      </c>
      <c r="AY747" s="249" t="s">
        <v>120</v>
      </c>
    </row>
    <row r="748" spans="1:51" s="14" customFormat="1" ht="12">
      <c r="A748" s="14"/>
      <c r="B748" s="239"/>
      <c r="C748" s="240"/>
      <c r="D748" s="224" t="s">
        <v>131</v>
      </c>
      <c r="E748" s="240"/>
      <c r="F748" s="242" t="s">
        <v>818</v>
      </c>
      <c r="G748" s="240"/>
      <c r="H748" s="243">
        <v>82.793</v>
      </c>
      <c r="I748" s="244"/>
      <c r="J748" s="240"/>
      <c r="K748" s="240"/>
      <c r="L748" s="245"/>
      <c r="M748" s="246"/>
      <c r="N748" s="247"/>
      <c r="O748" s="247"/>
      <c r="P748" s="247"/>
      <c r="Q748" s="247"/>
      <c r="R748" s="247"/>
      <c r="S748" s="247"/>
      <c r="T748" s="248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9" t="s">
        <v>131</v>
      </c>
      <c r="AU748" s="249" t="s">
        <v>83</v>
      </c>
      <c r="AV748" s="14" t="s">
        <v>83</v>
      </c>
      <c r="AW748" s="14" t="s">
        <v>4</v>
      </c>
      <c r="AX748" s="14" t="s">
        <v>81</v>
      </c>
      <c r="AY748" s="249" t="s">
        <v>120</v>
      </c>
    </row>
    <row r="749" spans="1:63" s="12" customFormat="1" ht="22.8" customHeight="1">
      <c r="A749" s="12"/>
      <c r="B749" s="195"/>
      <c r="C749" s="196"/>
      <c r="D749" s="197" t="s">
        <v>75</v>
      </c>
      <c r="E749" s="209" t="s">
        <v>179</v>
      </c>
      <c r="F749" s="209" t="s">
        <v>819</v>
      </c>
      <c r="G749" s="196"/>
      <c r="H749" s="196"/>
      <c r="I749" s="199"/>
      <c r="J749" s="210">
        <f>BK749</f>
        <v>0</v>
      </c>
      <c r="K749" s="196"/>
      <c r="L749" s="201"/>
      <c r="M749" s="202"/>
      <c r="N749" s="203"/>
      <c r="O749" s="203"/>
      <c r="P749" s="204">
        <f>SUM(P750:P845)</f>
        <v>0</v>
      </c>
      <c r="Q749" s="203"/>
      <c r="R749" s="204">
        <f>SUM(R750:R845)</f>
        <v>38.54668</v>
      </c>
      <c r="S749" s="203"/>
      <c r="T749" s="205">
        <f>SUM(T750:T845)</f>
        <v>1</v>
      </c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R749" s="206" t="s">
        <v>81</v>
      </c>
      <c r="AT749" s="207" t="s">
        <v>75</v>
      </c>
      <c r="AU749" s="207" t="s">
        <v>81</v>
      </c>
      <c r="AY749" s="206" t="s">
        <v>120</v>
      </c>
      <c r="BK749" s="208">
        <f>SUM(BK750:BK845)</f>
        <v>0</v>
      </c>
    </row>
    <row r="750" spans="1:65" s="2" customFormat="1" ht="24.15" customHeight="1">
      <c r="A750" s="38"/>
      <c r="B750" s="39"/>
      <c r="C750" s="211" t="s">
        <v>820</v>
      </c>
      <c r="D750" s="211" t="s">
        <v>122</v>
      </c>
      <c r="E750" s="212" t="s">
        <v>821</v>
      </c>
      <c r="F750" s="213" t="s">
        <v>822</v>
      </c>
      <c r="G750" s="214" t="s">
        <v>230</v>
      </c>
      <c r="H750" s="215">
        <v>11</v>
      </c>
      <c r="I750" s="216"/>
      <c r="J750" s="217">
        <f>ROUND(I750*H750,2)</f>
        <v>0</v>
      </c>
      <c r="K750" s="213" t="s">
        <v>126</v>
      </c>
      <c r="L750" s="44"/>
      <c r="M750" s="218" t="s">
        <v>1</v>
      </c>
      <c r="N750" s="219" t="s">
        <v>41</v>
      </c>
      <c r="O750" s="91"/>
      <c r="P750" s="220">
        <f>O750*H750</f>
        <v>0</v>
      </c>
      <c r="Q750" s="220">
        <v>0.00276</v>
      </c>
      <c r="R750" s="220">
        <f>Q750*H750</f>
        <v>0.030359999999999998</v>
      </c>
      <c r="S750" s="220">
        <v>0</v>
      </c>
      <c r="T750" s="221">
        <f>S750*H750</f>
        <v>0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22" t="s">
        <v>127</v>
      </c>
      <c r="AT750" s="222" t="s">
        <v>122</v>
      </c>
      <c r="AU750" s="222" t="s">
        <v>83</v>
      </c>
      <c r="AY750" s="17" t="s">
        <v>120</v>
      </c>
      <c r="BE750" s="223">
        <f>IF(N750="základní",J750,0)</f>
        <v>0</v>
      </c>
      <c r="BF750" s="223">
        <f>IF(N750="snížená",J750,0)</f>
        <v>0</v>
      </c>
      <c r="BG750" s="223">
        <f>IF(N750="zákl. přenesená",J750,0)</f>
        <v>0</v>
      </c>
      <c r="BH750" s="223">
        <f>IF(N750="sníž. přenesená",J750,0)</f>
        <v>0</v>
      </c>
      <c r="BI750" s="223">
        <f>IF(N750="nulová",J750,0)</f>
        <v>0</v>
      </c>
      <c r="BJ750" s="17" t="s">
        <v>81</v>
      </c>
      <c r="BK750" s="223">
        <f>ROUND(I750*H750,2)</f>
        <v>0</v>
      </c>
      <c r="BL750" s="17" t="s">
        <v>127</v>
      </c>
      <c r="BM750" s="222" t="s">
        <v>823</v>
      </c>
    </row>
    <row r="751" spans="1:47" s="2" customFormat="1" ht="12">
      <c r="A751" s="38"/>
      <c r="B751" s="39"/>
      <c r="C751" s="40"/>
      <c r="D751" s="224" t="s">
        <v>129</v>
      </c>
      <c r="E751" s="40"/>
      <c r="F751" s="225" t="s">
        <v>824</v>
      </c>
      <c r="G751" s="40"/>
      <c r="H751" s="40"/>
      <c r="I751" s="226"/>
      <c r="J751" s="40"/>
      <c r="K751" s="40"/>
      <c r="L751" s="44"/>
      <c r="M751" s="227"/>
      <c r="N751" s="228"/>
      <c r="O751" s="91"/>
      <c r="P751" s="91"/>
      <c r="Q751" s="91"/>
      <c r="R751" s="91"/>
      <c r="S751" s="91"/>
      <c r="T751" s="92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T751" s="17" t="s">
        <v>129</v>
      </c>
      <c r="AU751" s="17" t="s">
        <v>83</v>
      </c>
    </row>
    <row r="752" spans="1:51" s="13" customFormat="1" ht="12">
      <c r="A752" s="13"/>
      <c r="B752" s="229"/>
      <c r="C752" s="230"/>
      <c r="D752" s="224" t="s">
        <v>131</v>
      </c>
      <c r="E752" s="231" t="s">
        <v>1</v>
      </c>
      <c r="F752" s="232" t="s">
        <v>825</v>
      </c>
      <c r="G752" s="230"/>
      <c r="H752" s="231" t="s">
        <v>1</v>
      </c>
      <c r="I752" s="233"/>
      <c r="J752" s="230"/>
      <c r="K752" s="230"/>
      <c r="L752" s="234"/>
      <c r="M752" s="235"/>
      <c r="N752" s="236"/>
      <c r="O752" s="236"/>
      <c r="P752" s="236"/>
      <c r="Q752" s="236"/>
      <c r="R752" s="236"/>
      <c r="S752" s="236"/>
      <c r="T752" s="237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8" t="s">
        <v>131</v>
      </c>
      <c r="AU752" s="238" t="s">
        <v>83</v>
      </c>
      <c r="AV752" s="13" t="s">
        <v>81</v>
      </c>
      <c r="AW752" s="13" t="s">
        <v>32</v>
      </c>
      <c r="AX752" s="13" t="s">
        <v>76</v>
      </c>
      <c r="AY752" s="238" t="s">
        <v>120</v>
      </c>
    </row>
    <row r="753" spans="1:51" s="14" customFormat="1" ht="12">
      <c r="A753" s="14"/>
      <c r="B753" s="239"/>
      <c r="C753" s="240"/>
      <c r="D753" s="224" t="s">
        <v>131</v>
      </c>
      <c r="E753" s="241" t="s">
        <v>1</v>
      </c>
      <c r="F753" s="242" t="s">
        <v>169</v>
      </c>
      <c r="G753" s="240"/>
      <c r="H753" s="243">
        <v>11</v>
      </c>
      <c r="I753" s="244"/>
      <c r="J753" s="240"/>
      <c r="K753" s="240"/>
      <c r="L753" s="245"/>
      <c r="M753" s="246"/>
      <c r="N753" s="247"/>
      <c r="O753" s="247"/>
      <c r="P753" s="247"/>
      <c r="Q753" s="247"/>
      <c r="R753" s="247"/>
      <c r="S753" s="247"/>
      <c r="T753" s="248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9" t="s">
        <v>131</v>
      </c>
      <c r="AU753" s="249" t="s">
        <v>83</v>
      </c>
      <c r="AV753" s="14" t="s">
        <v>83</v>
      </c>
      <c r="AW753" s="14" t="s">
        <v>32</v>
      </c>
      <c r="AX753" s="14" t="s">
        <v>81</v>
      </c>
      <c r="AY753" s="249" t="s">
        <v>120</v>
      </c>
    </row>
    <row r="754" spans="1:65" s="2" customFormat="1" ht="24.15" customHeight="1">
      <c r="A754" s="38"/>
      <c r="B754" s="39"/>
      <c r="C754" s="211" t="s">
        <v>826</v>
      </c>
      <c r="D754" s="211" t="s">
        <v>122</v>
      </c>
      <c r="E754" s="212" t="s">
        <v>827</v>
      </c>
      <c r="F754" s="213" t="s">
        <v>828</v>
      </c>
      <c r="G754" s="214" t="s">
        <v>230</v>
      </c>
      <c r="H754" s="215">
        <v>64</v>
      </c>
      <c r="I754" s="216"/>
      <c r="J754" s="217">
        <f>ROUND(I754*H754,2)</f>
        <v>0</v>
      </c>
      <c r="K754" s="213" t="s">
        <v>126</v>
      </c>
      <c r="L754" s="44"/>
      <c r="M754" s="218" t="s">
        <v>1</v>
      </c>
      <c r="N754" s="219" t="s">
        <v>41</v>
      </c>
      <c r="O754" s="91"/>
      <c r="P754" s="220">
        <f>O754*H754</f>
        <v>0</v>
      </c>
      <c r="Q754" s="220">
        <v>0.0044</v>
      </c>
      <c r="R754" s="220">
        <f>Q754*H754</f>
        <v>0.2816</v>
      </c>
      <c r="S754" s="220">
        <v>0</v>
      </c>
      <c r="T754" s="221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22" t="s">
        <v>127</v>
      </c>
      <c r="AT754" s="222" t="s">
        <v>122</v>
      </c>
      <c r="AU754" s="222" t="s">
        <v>83</v>
      </c>
      <c r="AY754" s="17" t="s">
        <v>120</v>
      </c>
      <c r="BE754" s="223">
        <f>IF(N754="základní",J754,0)</f>
        <v>0</v>
      </c>
      <c r="BF754" s="223">
        <f>IF(N754="snížená",J754,0)</f>
        <v>0</v>
      </c>
      <c r="BG754" s="223">
        <f>IF(N754="zákl. přenesená",J754,0)</f>
        <v>0</v>
      </c>
      <c r="BH754" s="223">
        <f>IF(N754="sníž. přenesená",J754,0)</f>
        <v>0</v>
      </c>
      <c r="BI754" s="223">
        <f>IF(N754="nulová",J754,0)</f>
        <v>0</v>
      </c>
      <c r="BJ754" s="17" t="s">
        <v>81</v>
      </c>
      <c r="BK754" s="223">
        <f>ROUND(I754*H754,2)</f>
        <v>0</v>
      </c>
      <c r="BL754" s="17" t="s">
        <v>127</v>
      </c>
      <c r="BM754" s="222" t="s">
        <v>829</v>
      </c>
    </row>
    <row r="755" spans="1:47" s="2" customFormat="1" ht="12">
      <c r="A755" s="38"/>
      <c r="B755" s="39"/>
      <c r="C755" s="40"/>
      <c r="D755" s="224" t="s">
        <v>129</v>
      </c>
      <c r="E755" s="40"/>
      <c r="F755" s="225" t="s">
        <v>830</v>
      </c>
      <c r="G755" s="40"/>
      <c r="H755" s="40"/>
      <c r="I755" s="226"/>
      <c r="J755" s="40"/>
      <c r="K755" s="40"/>
      <c r="L755" s="44"/>
      <c r="M755" s="227"/>
      <c r="N755" s="228"/>
      <c r="O755" s="91"/>
      <c r="P755" s="91"/>
      <c r="Q755" s="91"/>
      <c r="R755" s="91"/>
      <c r="S755" s="91"/>
      <c r="T755" s="92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T755" s="17" t="s">
        <v>129</v>
      </c>
      <c r="AU755" s="17" t="s">
        <v>83</v>
      </c>
    </row>
    <row r="756" spans="1:51" s="13" customFormat="1" ht="12">
      <c r="A756" s="13"/>
      <c r="B756" s="229"/>
      <c r="C756" s="230"/>
      <c r="D756" s="224" t="s">
        <v>131</v>
      </c>
      <c r="E756" s="231" t="s">
        <v>1</v>
      </c>
      <c r="F756" s="232" t="s">
        <v>831</v>
      </c>
      <c r="G756" s="230"/>
      <c r="H756" s="231" t="s">
        <v>1</v>
      </c>
      <c r="I756" s="233"/>
      <c r="J756" s="230"/>
      <c r="K756" s="230"/>
      <c r="L756" s="234"/>
      <c r="M756" s="235"/>
      <c r="N756" s="236"/>
      <c r="O756" s="236"/>
      <c r="P756" s="236"/>
      <c r="Q756" s="236"/>
      <c r="R756" s="236"/>
      <c r="S756" s="236"/>
      <c r="T756" s="237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8" t="s">
        <v>131</v>
      </c>
      <c r="AU756" s="238" t="s">
        <v>83</v>
      </c>
      <c r="AV756" s="13" t="s">
        <v>81</v>
      </c>
      <c r="AW756" s="13" t="s">
        <v>32</v>
      </c>
      <c r="AX756" s="13" t="s">
        <v>76</v>
      </c>
      <c r="AY756" s="238" t="s">
        <v>120</v>
      </c>
    </row>
    <row r="757" spans="1:51" s="14" customFormat="1" ht="12">
      <c r="A757" s="14"/>
      <c r="B757" s="239"/>
      <c r="C757" s="240"/>
      <c r="D757" s="224" t="s">
        <v>131</v>
      </c>
      <c r="E757" s="241" t="s">
        <v>1</v>
      </c>
      <c r="F757" s="242" t="s">
        <v>617</v>
      </c>
      <c r="G757" s="240"/>
      <c r="H757" s="243">
        <v>64</v>
      </c>
      <c r="I757" s="244"/>
      <c r="J757" s="240"/>
      <c r="K757" s="240"/>
      <c r="L757" s="245"/>
      <c r="M757" s="246"/>
      <c r="N757" s="247"/>
      <c r="O757" s="247"/>
      <c r="P757" s="247"/>
      <c r="Q757" s="247"/>
      <c r="R757" s="247"/>
      <c r="S757" s="247"/>
      <c r="T757" s="248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9" t="s">
        <v>131</v>
      </c>
      <c r="AU757" s="249" t="s">
        <v>83</v>
      </c>
      <c r="AV757" s="14" t="s">
        <v>83</v>
      </c>
      <c r="AW757" s="14" t="s">
        <v>32</v>
      </c>
      <c r="AX757" s="14" t="s">
        <v>81</v>
      </c>
      <c r="AY757" s="249" t="s">
        <v>120</v>
      </c>
    </row>
    <row r="758" spans="1:65" s="2" customFormat="1" ht="24.15" customHeight="1">
      <c r="A758" s="38"/>
      <c r="B758" s="39"/>
      <c r="C758" s="211" t="s">
        <v>832</v>
      </c>
      <c r="D758" s="211" t="s">
        <v>122</v>
      </c>
      <c r="E758" s="212" t="s">
        <v>833</v>
      </c>
      <c r="F758" s="213" t="s">
        <v>834</v>
      </c>
      <c r="G758" s="214" t="s">
        <v>284</v>
      </c>
      <c r="H758" s="215">
        <v>2</v>
      </c>
      <c r="I758" s="216"/>
      <c r="J758" s="217">
        <f>ROUND(I758*H758,2)</f>
        <v>0</v>
      </c>
      <c r="K758" s="213" t="s">
        <v>126</v>
      </c>
      <c r="L758" s="44"/>
      <c r="M758" s="218" t="s">
        <v>1</v>
      </c>
      <c r="N758" s="219" t="s">
        <v>41</v>
      </c>
      <c r="O758" s="91"/>
      <c r="P758" s="220">
        <f>O758*H758</f>
        <v>0</v>
      </c>
      <c r="Q758" s="220">
        <v>0</v>
      </c>
      <c r="R758" s="220">
        <f>Q758*H758</f>
        <v>0</v>
      </c>
      <c r="S758" s="220">
        <v>0</v>
      </c>
      <c r="T758" s="221">
        <f>S758*H758</f>
        <v>0</v>
      </c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R758" s="222" t="s">
        <v>127</v>
      </c>
      <c r="AT758" s="222" t="s">
        <v>122</v>
      </c>
      <c r="AU758" s="222" t="s">
        <v>83</v>
      </c>
      <c r="AY758" s="17" t="s">
        <v>120</v>
      </c>
      <c r="BE758" s="223">
        <f>IF(N758="základní",J758,0)</f>
        <v>0</v>
      </c>
      <c r="BF758" s="223">
        <f>IF(N758="snížená",J758,0)</f>
        <v>0</v>
      </c>
      <c r="BG758" s="223">
        <f>IF(N758="zákl. přenesená",J758,0)</f>
        <v>0</v>
      </c>
      <c r="BH758" s="223">
        <f>IF(N758="sníž. přenesená",J758,0)</f>
        <v>0</v>
      </c>
      <c r="BI758" s="223">
        <f>IF(N758="nulová",J758,0)</f>
        <v>0</v>
      </c>
      <c r="BJ758" s="17" t="s">
        <v>81</v>
      </c>
      <c r="BK758" s="223">
        <f>ROUND(I758*H758,2)</f>
        <v>0</v>
      </c>
      <c r="BL758" s="17" t="s">
        <v>127</v>
      </c>
      <c r="BM758" s="222" t="s">
        <v>835</v>
      </c>
    </row>
    <row r="759" spans="1:47" s="2" customFormat="1" ht="12">
      <c r="A759" s="38"/>
      <c r="B759" s="39"/>
      <c r="C759" s="40"/>
      <c r="D759" s="224" t="s">
        <v>129</v>
      </c>
      <c r="E759" s="40"/>
      <c r="F759" s="225" t="s">
        <v>836</v>
      </c>
      <c r="G759" s="40"/>
      <c r="H759" s="40"/>
      <c r="I759" s="226"/>
      <c r="J759" s="40"/>
      <c r="K759" s="40"/>
      <c r="L759" s="44"/>
      <c r="M759" s="227"/>
      <c r="N759" s="228"/>
      <c r="O759" s="91"/>
      <c r="P759" s="91"/>
      <c r="Q759" s="91"/>
      <c r="R759" s="91"/>
      <c r="S759" s="91"/>
      <c r="T759" s="92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T759" s="17" t="s">
        <v>129</v>
      </c>
      <c r="AU759" s="17" t="s">
        <v>83</v>
      </c>
    </row>
    <row r="760" spans="1:51" s="13" customFormat="1" ht="12">
      <c r="A760" s="13"/>
      <c r="B760" s="229"/>
      <c r="C760" s="230"/>
      <c r="D760" s="224" t="s">
        <v>131</v>
      </c>
      <c r="E760" s="231" t="s">
        <v>1</v>
      </c>
      <c r="F760" s="232" t="s">
        <v>837</v>
      </c>
      <c r="G760" s="230"/>
      <c r="H760" s="231" t="s">
        <v>1</v>
      </c>
      <c r="I760" s="233"/>
      <c r="J760" s="230"/>
      <c r="K760" s="230"/>
      <c r="L760" s="234"/>
      <c r="M760" s="235"/>
      <c r="N760" s="236"/>
      <c r="O760" s="236"/>
      <c r="P760" s="236"/>
      <c r="Q760" s="236"/>
      <c r="R760" s="236"/>
      <c r="S760" s="236"/>
      <c r="T760" s="237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8" t="s">
        <v>131</v>
      </c>
      <c r="AU760" s="238" t="s">
        <v>83</v>
      </c>
      <c r="AV760" s="13" t="s">
        <v>81</v>
      </c>
      <c r="AW760" s="13" t="s">
        <v>32</v>
      </c>
      <c r="AX760" s="13" t="s">
        <v>76</v>
      </c>
      <c r="AY760" s="238" t="s">
        <v>120</v>
      </c>
    </row>
    <row r="761" spans="1:51" s="14" customFormat="1" ht="12">
      <c r="A761" s="14"/>
      <c r="B761" s="239"/>
      <c r="C761" s="240"/>
      <c r="D761" s="224" t="s">
        <v>131</v>
      </c>
      <c r="E761" s="241" t="s">
        <v>1</v>
      </c>
      <c r="F761" s="242" t="s">
        <v>83</v>
      </c>
      <c r="G761" s="240"/>
      <c r="H761" s="243">
        <v>2</v>
      </c>
      <c r="I761" s="244"/>
      <c r="J761" s="240"/>
      <c r="K761" s="240"/>
      <c r="L761" s="245"/>
      <c r="M761" s="246"/>
      <c r="N761" s="247"/>
      <c r="O761" s="247"/>
      <c r="P761" s="247"/>
      <c r="Q761" s="247"/>
      <c r="R761" s="247"/>
      <c r="S761" s="247"/>
      <c r="T761" s="248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9" t="s">
        <v>131</v>
      </c>
      <c r="AU761" s="249" t="s">
        <v>83</v>
      </c>
      <c r="AV761" s="14" t="s">
        <v>83</v>
      </c>
      <c r="AW761" s="14" t="s">
        <v>32</v>
      </c>
      <c r="AX761" s="14" t="s">
        <v>81</v>
      </c>
      <c r="AY761" s="249" t="s">
        <v>120</v>
      </c>
    </row>
    <row r="762" spans="1:65" s="2" customFormat="1" ht="16.5" customHeight="1">
      <c r="A762" s="38"/>
      <c r="B762" s="39"/>
      <c r="C762" s="261" t="s">
        <v>838</v>
      </c>
      <c r="D762" s="261" t="s">
        <v>427</v>
      </c>
      <c r="E762" s="262" t="s">
        <v>839</v>
      </c>
      <c r="F762" s="263" t="s">
        <v>840</v>
      </c>
      <c r="G762" s="264" t="s">
        <v>284</v>
      </c>
      <c r="H762" s="265">
        <v>2</v>
      </c>
      <c r="I762" s="266"/>
      <c r="J762" s="267">
        <f>ROUND(I762*H762,2)</f>
        <v>0</v>
      </c>
      <c r="K762" s="263" t="s">
        <v>126</v>
      </c>
      <c r="L762" s="268"/>
      <c r="M762" s="269" t="s">
        <v>1</v>
      </c>
      <c r="N762" s="270" t="s">
        <v>41</v>
      </c>
      <c r="O762" s="91"/>
      <c r="P762" s="220">
        <f>O762*H762</f>
        <v>0</v>
      </c>
      <c r="Q762" s="220">
        <v>0.00054</v>
      </c>
      <c r="R762" s="220">
        <f>Q762*H762</f>
        <v>0.00108</v>
      </c>
      <c r="S762" s="220">
        <v>0</v>
      </c>
      <c r="T762" s="221">
        <f>S762*H762</f>
        <v>0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22" t="s">
        <v>179</v>
      </c>
      <c r="AT762" s="222" t="s">
        <v>427</v>
      </c>
      <c r="AU762" s="222" t="s">
        <v>83</v>
      </c>
      <c r="AY762" s="17" t="s">
        <v>120</v>
      </c>
      <c r="BE762" s="223">
        <f>IF(N762="základní",J762,0)</f>
        <v>0</v>
      </c>
      <c r="BF762" s="223">
        <f>IF(N762="snížená",J762,0)</f>
        <v>0</v>
      </c>
      <c r="BG762" s="223">
        <f>IF(N762="zákl. přenesená",J762,0)</f>
        <v>0</v>
      </c>
      <c r="BH762" s="223">
        <f>IF(N762="sníž. přenesená",J762,0)</f>
        <v>0</v>
      </c>
      <c r="BI762" s="223">
        <f>IF(N762="nulová",J762,0)</f>
        <v>0</v>
      </c>
      <c r="BJ762" s="17" t="s">
        <v>81</v>
      </c>
      <c r="BK762" s="223">
        <f>ROUND(I762*H762,2)</f>
        <v>0</v>
      </c>
      <c r="BL762" s="17" t="s">
        <v>127</v>
      </c>
      <c r="BM762" s="222" t="s">
        <v>841</v>
      </c>
    </row>
    <row r="763" spans="1:47" s="2" customFormat="1" ht="12">
      <c r="A763" s="38"/>
      <c r="B763" s="39"/>
      <c r="C763" s="40"/>
      <c r="D763" s="224" t="s">
        <v>129</v>
      </c>
      <c r="E763" s="40"/>
      <c r="F763" s="225" t="s">
        <v>840</v>
      </c>
      <c r="G763" s="40"/>
      <c r="H763" s="40"/>
      <c r="I763" s="226"/>
      <c r="J763" s="40"/>
      <c r="K763" s="40"/>
      <c r="L763" s="44"/>
      <c r="M763" s="227"/>
      <c r="N763" s="228"/>
      <c r="O763" s="91"/>
      <c r="P763" s="91"/>
      <c r="Q763" s="91"/>
      <c r="R763" s="91"/>
      <c r="S763" s="91"/>
      <c r="T763" s="92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T763" s="17" t="s">
        <v>129</v>
      </c>
      <c r="AU763" s="17" t="s">
        <v>83</v>
      </c>
    </row>
    <row r="764" spans="1:65" s="2" customFormat="1" ht="24.15" customHeight="1">
      <c r="A764" s="38"/>
      <c r="B764" s="39"/>
      <c r="C764" s="211" t="s">
        <v>842</v>
      </c>
      <c r="D764" s="211" t="s">
        <v>122</v>
      </c>
      <c r="E764" s="212" t="s">
        <v>843</v>
      </c>
      <c r="F764" s="213" t="s">
        <v>844</v>
      </c>
      <c r="G764" s="214" t="s">
        <v>284</v>
      </c>
      <c r="H764" s="215">
        <v>8</v>
      </c>
      <c r="I764" s="216"/>
      <c r="J764" s="217">
        <f>ROUND(I764*H764,2)</f>
        <v>0</v>
      </c>
      <c r="K764" s="213" t="s">
        <v>126</v>
      </c>
      <c r="L764" s="44"/>
      <c r="M764" s="218" t="s">
        <v>1</v>
      </c>
      <c r="N764" s="219" t="s">
        <v>41</v>
      </c>
      <c r="O764" s="91"/>
      <c r="P764" s="220">
        <f>O764*H764</f>
        <v>0</v>
      </c>
      <c r="Q764" s="220">
        <v>0</v>
      </c>
      <c r="R764" s="220">
        <f>Q764*H764</f>
        <v>0</v>
      </c>
      <c r="S764" s="220">
        <v>0</v>
      </c>
      <c r="T764" s="221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22" t="s">
        <v>127</v>
      </c>
      <c r="AT764" s="222" t="s">
        <v>122</v>
      </c>
      <c r="AU764" s="222" t="s">
        <v>83</v>
      </c>
      <c r="AY764" s="17" t="s">
        <v>120</v>
      </c>
      <c r="BE764" s="223">
        <f>IF(N764="základní",J764,0)</f>
        <v>0</v>
      </c>
      <c r="BF764" s="223">
        <f>IF(N764="snížená",J764,0)</f>
        <v>0</v>
      </c>
      <c r="BG764" s="223">
        <f>IF(N764="zákl. přenesená",J764,0)</f>
        <v>0</v>
      </c>
      <c r="BH764" s="223">
        <f>IF(N764="sníž. přenesená",J764,0)</f>
        <v>0</v>
      </c>
      <c r="BI764" s="223">
        <f>IF(N764="nulová",J764,0)</f>
        <v>0</v>
      </c>
      <c r="BJ764" s="17" t="s">
        <v>81</v>
      </c>
      <c r="BK764" s="223">
        <f>ROUND(I764*H764,2)</f>
        <v>0</v>
      </c>
      <c r="BL764" s="17" t="s">
        <v>127</v>
      </c>
      <c r="BM764" s="222" t="s">
        <v>845</v>
      </c>
    </row>
    <row r="765" spans="1:47" s="2" customFormat="1" ht="12">
      <c r="A765" s="38"/>
      <c r="B765" s="39"/>
      <c r="C765" s="40"/>
      <c r="D765" s="224" t="s">
        <v>129</v>
      </c>
      <c r="E765" s="40"/>
      <c r="F765" s="225" t="s">
        <v>846</v>
      </c>
      <c r="G765" s="40"/>
      <c r="H765" s="40"/>
      <c r="I765" s="226"/>
      <c r="J765" s="40"/>
      <c r="K765" s="40"/>
      <c r="L765" s="44"/>
      <c r="M765" s="227"/>
      <c r="N765" s="228"/>
      <c r="O765" s="91"/>
      <c r="P765" s="91"/>
      <c r="Q765" s="91"/>
      <c r="R765" s="91"/>
      <c r="S765" s="91"/>
      <c r="T765" s="92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T765" s="17" t="s">
        <v>129</v>
      </c>
      <c r="AU765" s="17" t="s">
        <v>83</v>
      </c>
    </row>
    <row r="766" spans="1:51" s="13" customFormat="1" ht="12">
      <c r="A766" s="13"/>
      <c r="B766" s="229"/>
      <c r="C766" s="230"/>
      <c r="D766" s="224" t="s">
        <v>131</v>
      </c>
      <c r="E766" s="231" t="s">
        <v>1</v>
      </c>
      <c r="F766" s="232" t="s">
        <v>847</v>
      </c>
      <c r="G766" s="230"/>
      <c r="H766" s="231" t="s">
        <v>1</v>
      </c>
      <c r="I766" s="233"/>
      <c r="J766" s="230"/>
      <c r="K766" s="230"/>
      <c r="L766" s="234"/>
      <c r="M766" s="235"/>
      <c r="N766" s="236"/>
      <c r="O766" s="236"/>
      <c r="P766" s="236"/>
      <c r="Q766" s="236"/>
      <c r="R766" s="236"/>
      <c r="S766" s="236"/>
      <c r="T766" s="237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8" t="s">
        <v>131</v>
      </c>
      <c r="AU766" s="238" t="s">
        <v>83</v>
      </c>
      <c r="AV766" s="13" t="s">
        <v>81</v>
      </c>
      <c r="AW766" s="13" t="s">
        <v>32</v>
      </c>
      <c r="AX766" s="13" t="s">
        <v>76</v>
      </c>
      <c r="AY766" s="238" t="s">
        <v>120</v>
      </c>
    </row>
    <row r="767" spans="1:51" s="14" customFormat="1" ht="12">
      <c r="A767" s="14"/>
      <c r="B767" s="239"/>
      <c r="C767" s="240"/>
      <c r="D767" s="224" t="s">
        <v>131</v>
      </c>
      <c r="E767" s="241" t="s">
        <v>1</v>
      </c>
      <c r="F767" s="242" t="s">
        <v>848</v>
      </c>
      <c r="G767" s="240"/>
      <c r="H767" s="243">
        <v>7</v>
      </c>
      <c r="I767" s="244"/>
      <c r="J767" s="240"/>
      <c r="K767" s="240"/>
      <c r="L767" s="245"/>
      <c r="M767" s="246"/>
      <c r="N767" s="247"/>
      <c r="O767" s="247"/>
      <c r="P767" s="247"/>
      <c r="Q767" s="247"/>
      <c r="R767" s="247"/>
      <c r="S767" s="247"/>
      <c r="T767" s="248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9" t="s">
        <v>131</v>
      </c>
      <c r="AU767" s="249" t="s">
        <v>83</v>
      </c>
      <c r="AV767" s="14" t="s">
        <v>83</v>
      </c>
      <c r="AW767" s="14" t="s">
        <v>32</v>
      </c>
      <c r="AX767" s="14" t="s">
        <v>76</v>
      </c>
      <c r="AY767" s="249" t="s">
        <v>120</v>
      </c>
    </row>
    <row r="768" spans="1:51" s="13" customFormat="1" ht="12">
      <c r="A768" s="13"/>
      <c r="B768" s="229"/>
      <c r="C768" s="230"/>
      <c r="D768" s="224" t="s">
        <v>131</v>
      </c>
      <c r="E768" s="231" t="s">
        <v>1</v>
      </c>
      <c r="F768" s="232" t="s">
        <v>849</v>
      </c>
      <c r="G768" s="230"/>
      <c r="H768" s="231" t="s">
        <v>1</v>
      </c>
      <c r="I768" s="233"/>
      <c r="J768" s="230"/>
      <c r="K768" s="230"/>
      <c r="L768" s="234"/>
      <c r="M768" s="235"/>
      <c r="N768" s="236"/>
      <c r="O768" s="236"/>
      <c r="P768" s="236"/>
      <c r="Q768" s="236"/>
      <c r="R768" s="236"/>
      <c r="S768" s="236"/>
      <c r="T768" s="237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8" t="s">
        <v>131</v>
      </c>
      <c r="AU768" s="238" t="s">
        <v>83</v>
      </c>
      <c r="AV768" s="13" t="s">
        <v>81</v>
      </c>
      <c r="AW768" s="13" t="s">
        <v>32</v>
      </c>
      <c r="AX768" s="13" t="s">
        <v>76</v>
      </c>
      <c r="AY768" s="238" t="s">
        <v>120</v>
      </c>
    </row>
    <row r="769" spans="1:51" s="14" customFormat="1" ht="12">
      <c r="A769" s="14"/>
      <c r="B769" s="239"/>
      <c r="C769" s="240"/>
      <c r="D769" s="224" t="s">
        <v>131</v>
      </c>
      <c r="E769" s="241" t="s">
        <v>1</v>
      </c>
      <c r="F769" s="242" t="s">
        <v>81</v>
      </c>
      <c r="G769" s="240"/>
      <c r="H769" s="243">
        <v>1</v>
      </c>
      <c r="I769" s="244"/>
      <c r="J769" s="240"/>
      <c r="K769" s="240"/>
      <c r="L769" s="245"/>
      <c r="M769" s="246"/>
      <c r="N769" s="247"/>
      <c r="O769" s="247"/>
      <c r="P769" s="247"/>
      <c r="Q769" s="247"/>
      <c r="R769" s="247"/>
      <c r="S769" s="247"/>
      <c r="T769" s="248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9" t="s">
        <v>131</v>
      </c>
      <c r="AU769" s="249" t="s">
        <v>83</v>
      </c>
      <c r="AV769" s="14" t="s">
        <v>83</v>
      </c>
      <c r="AW769" s="14" t="s">
        <v>32</v>
      </c>
      <c r="AX769" s="14" t="s">
        <v>76</v>
      </c>
      <c r="AY769" s="249" t="s">
        <v>120</v>
      </c>
    </row>
    <row r="770" spans="1:51" s="15" customFormat="1" ht="12">
      <c r="A770" s="15"/>
      <c r="B770" s="250"/>
      <c r="C770" s="251"/>
      <c r="D770" s="224" t="s">
        <v>131</v>
      </c>
      <c r="E770" s="252" t="s">
        <v>1</v>
      </c>
      <c r="F770" s="253" t="s">
        <v>142</v>
      </c>
      <c r="G770" s="251"/>
      <c r="H770" s="254">
        <v>8</v>
      </c>
      <c r="I770" s="255"/>
      <c r="J770" s="251"/>
      <c r="K770" s="251"/>
      <c r="L770" s="256"/>
      <c r="M770" s="257"/>
      <c r="N770" s="258"/>
      <c r="O770" s="258"/>
      <c r="P770" s="258"/>
      <c r="Q770" s="258"/>
      <c r="R770" s="258"/>
      <c r="S770" s="258"/>
      <c r="T770" s="259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T770" s="260" t="s">
        <v>131</v>
      </c>
      <c r="AU770" s="260" t="s">
        <v>83</v>
      </c>
      <c r="AV770" s="15" t="s">
        <v>127</v>
      </c>
      <c r="AW770" s="15" t="s">
        <v>32</v>
      </c>
      <c r="AX770" s="15" t="s">
        <v>81</v>
      </c>
      <c r="AY770" s="260" t="s">
        <v>120</v>
      </c>
    </row>
    <row r="771" spans="1:65" s="2" customFormat="1" ht="16.5" customHeight="1">
      <c r="A771" s="38"/>
      <c r="B771" s="39"/>
      <c r="C771" s="261" t="s">
        <v>850</v>
      </c>
      <c r="D771" s="261" t="s">
        <v>427</v>
      </c>
      <c r="E771" s="262" t="s">
        <v>851</v>
      </c>
      <c r="F771" s="263" t="s">
        <v>852</v>
      </c>
      <c r="G771" s="264" t="s">
        <v>284</v>
      </c>
      <c r="H771" s="265">
        <v>8</v>
      </c>
      <c r="I771" s="266"/>
      <c r="J771" s="267">
        <f>ROUND(I771*H771,2)</f>
        <v>0</v>
      </c>
      <c r="K771" s="263" t="s">
        <v>126</v>
      </c>
      <c r="L771" s="268"/>
      <c r="M771" s="269" t="s">
        <v>1</v>
      </c>
      <c r="N771" s="270" t="s">
        <v>41</v>
      </c>
      <c r="O771" s="91"/>
      <c r="P771" s="220">
        <f>O771*H771</f>
        <v>0</v>
      </c>
      <c r="Q771" s="220">
        <v>0.00029</v>
      </c>
      <c r="R771" s="220">
        <f>Q771*H771</f>
        <v>0.00232</v>
      </c>
      <c r="S771" s="220">
        <v>0</v>
      </c>
      <c r="T771" s="221">
        <f>S771*H771</f>
        <v>0</v>
      </c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R771" s="222" t="s">
        <v>179</v>
      </c>
      <c r="AT771" s="222" t="s">
        <v>427</v>
      </c>
      <c r="AU771" s="222" t="s">
        <v>83</v>
      </c>
      <c r="AY771" s="17" t="s">
        <v>120</v>
      </c>
      <c r="BE771" s="223">
        <f>IF(N771="základní",J771,0)</f>
        <v>0</v>
      </c>
      <c r="BF771" s="223">
        <f>IF(N771="snížená",J771,0)</f>
        <v>0</v>
      </c>
      <c r="BG771" s="223">
        <f>IF(N771="zákl. přenesená",J771,0)</f>
        <v>0</v>
      </c>
      <c r="BH771" s="223">
        <f>IF(N771="sníž. přenesená",J771,0)</f>
        <v>0</v>
      </c>
      <c r="BI771" s="223">
        <f>IF(N771="nulová",J771,0)</f>
        <v>0</v>
      </c>
      <c r="BJ771" s="17" t="s">
        <v>81</v>
      </c>
      <c r="BK771" s="223">
        <f>ROUND(I771*H771,2)</f>
        <v>0</v>
      </c>
      <c r="BL771" s="17" t="s">
        <v>127</v>
      </c>
      <c r="BM771" s="222" t="s">
        <v>853</v>
      </c>
    </row>
    <row r="772" spans="1:47" s="2" customFormat="1" ht="12">
      <c r="A772" s="38"/>
      <c r="B772" s="39"/>
      <c r="C772" s="40"/>
      <c r="D772" s="224" t="s">
        <v>129</v>
      </c>
      <c r="E772" s="40"/>
      <c r="F772" s="225" t="s">
        <v>852</v>
      </c>
      <c r="G772" s="40"/>
      <c r="H772" s="40"/>
      <c r="I772" s="226"/>
      <c r="J772" s="40"/>
      <c r="K772" s="40"/>
      <c r="L772" s="44"/>
      <c r="M772" s="227"/>
      <c r="N772" s="228"/>
      <c r="O772" s="91"/>
      <c r="P772" s="91"/>
      <c r="Q772" s="91"/>
      <c r="R772" s="91"/>
      <c r="S772" s="91"/>
      <c r="T772" s="92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T772" s="17" t="s">
        <v>129</v>
      </c>
      <c r="AU772" s="17" t="s">
        <v>83</v>
      </c>
    </row>
    <row r="773" spans="1:65" s="2" customFormat="1" ht="24.15" customHeight="1">
      <c r="A773" s="38"/>
      <c r="B773" s="39"/>
      <c r="C773" s="211" t="s">
        <v>854</v>
      </c>
      <c r="D773" s="211" t="s">
        <v>122</v>
      </c>
      <c r="E773" s="212" t="s">
        <v>855</v>
      </c>
      <c r="F773" s="213" t="s">
        <v>856</v>
      </c>
      <c r="G773" s="214" t="s">
        <v>284</v>
      </c>
      <c r="H773" s="215">
        <v>20</v>
      </c>
      <c r="I773" s="216"/>
      <c r="J773" s="217">
        <f>ROUND(I773*H773,2)</f>
        <v>0</v>
      </c>
      <c r="K773" s="213" t="s">
        <v>126</v>
      </c>
      <c r="L773" s="44"/>
      <c r="M773" s="218" t="s">
        <v>1</v>
      </c>
      <c r="N773" s="219" t="s">
        <v>41</v>
      </c>
      <c r="O773" s="91"/>
      <c r="P773" s="220">
        <f>O773*H773</f>
        <v>0</v>
      </c>
      <c r="Q773" s="220">
        <v>0</v>
      </c>
      <c r="R773" s="220">
        <f>Q773*H773</f>
        <v>0</v>
      </c>
      <c r="S773" s="220">
        <v>0</v>
      </c>
      <c r="T773" s="221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22" t="s">
        <v>127</v>
      </c>
      <c r="AT773" s="222" t="s">
        <v>122</v>
      </c>
      <c r="AU773" s="222" t="s">
        <v>83</v>
      </c>
      <c r="AY773" s="17" t="s">
        <v>120</v>
      </c>
      <c r="BE773" s="223">
        <f>IF(N773="základní",J773,0)</f>
        <v>0</v>
      </c>
      <c r="BF773" s="223">
        <f>IF(N773="snížená",J773,0)</f>
        <v>0</v>
      </c>
      <c r="BG773" s="223">
        <f>IF(N773="zákl. přenesená",J773,0)</f>
        <v>0</v>
      </c>
      <c r="BH773" s="223">
        <f>IF(N773="sníž. přenesená",J773,0)</f>
        <v>0</v>
      </c>
      <c r="BI773" s="223">
        <f>IF(N773="nulová",J773,0)</f>
        <v>0</v>
      </c>
      <c r="BJ773" s="17" t="s">
        <v>81</v>
      </c>
      <c r="BK773" s="223">
        <f>ROUND(I773*H773,2)</f>
        <v>0</v>
      </c>
      <c r="BL773" s="17" t="s">
        <v>127</v>
      </c>
      <c r="BM773" s="222" t="s">
        <v>857</v>
      </c>
    </row>
    <row r="774" spans="1:47" s="2" customFormat="1" ht="12">
      <c r="A774" s="38"/>
      <c r="B774" s="39"/>
      <c r="C774" s="40"/>
      <c r="D774" s="224" t="s">
        <v>129</v>
      </c>
      <c r="E774" s="40"/>
      <c r="F774" s="225" t="s">
        <v>858</v>
      </c>
      <c r="G774" s="40"/>
      <c r="H774" s="40"/>
      <c r="I774" s="226"/>
      <c r="J774" s="40"/>
      <c r="K774" s="40"/>
      <c r="L774" s="44"/>
      <c r="M774" s="227"/>
      <c r="N774" s="228"/>
      <c r="O774" s="91"/>
      <c r="P774" s="91"/>
      <c r="Q774" s="91"/>
      <c r="R774" s="91"/>
      <c r="S774" s="91"/>
      <c r="T774" s="92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129</v>
      </c>
      <c r="AU774" s="17" t="s">
        <v>83</v>
      </c>
    </row>
    <row r="775" spans="1:65" s="2" customFormat="1" ht="16.5" customHeight="1">
      <c r="A775" s="38"/>
      <c r="B775" s="39"/>
      <c r="C775" s="261" t="s">
        <v>859</v>
      </c>
      <c r="D775" s="261" t="s">
        <v>427</v>
      </c>
      <c r="E775" s="262" t="s">
        <v>860</v>
      </c>
      <c r="F775" s="263" t="s">
        <v>861</v>
      </c>
      <c r="G775" s="264" t="s">
        <v>284</v>
      </c>
      <c r="H775" s="265">
        <v>20</v>
      </c>
      <c r="I775" s="266"/>
      <c r="J775" s="267">
        <f>ROUND(I775*H775,2)</f>
        <v>0</v>
      </c>
      <c r="K775" s="263" t="s">
        <v>126</v>
      </c>
      <c r="L775" s="268"/>
      <c r="M775" s="269" t="s">
        <v>1</v>
      </c>
      <c r="N775" s="270" t="s">
        <v>41</v>
      </c>
      <c r="O775" s="91"/>
      <c r="P775" s="220">
        <f>O775*H775</f>
        <v>0</v>
      </c>
      <c r="Q775" s="220">
        <v>0.0014</v>
      </c>
      <c r="R775" s="220">
        <f>Q775*H775</f>
        <v>0.028</v>
      </c>
      <c r="S775" s="220">
        <v>0</v>
      </c>
      <c r="T775" s="221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22" t="s">
        <v>179</v>
      </c>
      <c r="AT775" s="222" t="s">
        <v>427</v>
      </c>
      <c r="AU775" s="222" t="s">
        <v>83</v>
      </c>
      <c r="AY775" s="17" t="s">
        <v>120</v>
      </c>
      <c r="BE775" s="223">
        <f>IF(N775="základní",J775,0)</f>
        <v>0</v>
      </c>
      <c r="BF775" s="223">
        <f>IF(N775="snížená",J775,0)</f>
        <v>0</v>
      </c>
      <c r="BG775" s="223">
        <f>IF(N775="zákl. přenesená",J775,0)</f>
        <v>0</v>
      </c>
      <c r="BH775" s="223">
        <f>IF(N775="sníž. přenesená",J775,0)</f>
        <v>0</v>
      </c>
      <c r="BI775" s="223">
        <f>IF(N775="nulová",J775,0)</f>
        <v>0</v>
      </c>
      <c r="BJ775" s="17" t="s">
        <v>81</v>
      </c>
      <c r="BK775" s="223">
        <f>ROUND(I775*H775,2)</f>
        <v>0</v>
      </c>
      <c r="BL775" s="17" t="s">
        <v>127</v>
      </c>
      <c r="BM775" s="222" t="s">
        <v>862</v>
      </c>
    </row>
    <row r="776" spans="1:47" s="2" customFormat="1" ht="12">
      <c r="A776" s="38"/>
      <c r="B776" s="39"/>
      <c r="C776" s="40"/>
      <c r="D776" s="224" t="s">
        <v>129</v>
      </c>
      <c r="E776" s="40"/>
      <c r="F776" s="225" t="s">
        <v>861</v>
      </c>
      <c r="G776" s="40"/>
      <c r="H776" s="40"/>
      <c r="I776" s="226"/>
      <c r="J776" s="40"/>
      <c r="K776" s="40"/>
      <c r="L776" s="44"/>
      <c r="M776" s="227"/>
      <c r="N776" s="228"/>
      <c r="O776" s="91"/>
      <c r="P776" s="91"/>
      <c r="Q776" s="91"/>
      <c r="R776" s="91"/>
      <c r="S776" s="91"/>
      <c r="T776" s="92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T776" s="17" t="s">
        <v>129</v>
      </c>
      <c r="AU776" s="17" t="s">
        <v>83</v>
      </c>
    </row>
    <row r="777" spans="1:65" s="2" customFormat="1" ht="16.5" customHeight="1">
      <c r="A777" s="38"/>
      <c r="B777" s="39"/>
      <c r="C777" s="261" t="s">
        <v>863</v>
      </c>
      <c r="D777" s="261" t="s">
        <v>427</v>
      </c>
      <c r="E777" s="262" t="s">
        <v>864</v>
      </c>
      <c r="F777" s="263" t="s">
        <v>865</v>
      </c>
      <c r="G777" s="264" t="s">
        <v>284</v>
      </c>
      <c r="H777" s="265">
        <v>20</v>
      </c>
      <c r="I777" s="266"/>
      <c r="J777" s="267">
        <f>ROUND(I777*H777,2)</f>
        <v>0</v>
      </c>
      <c r="K777" s="263" t="s">
        <v>126</v>
      </c>
      <c r="L777" s="268"/>
      <c r="M777" s="269" t="s">
        <v>1</v>
      </c>
      <c r="N777" s="270" t="s">
        <v>41</v>
      </c>
      <c r="O777" s="91"/>
      <c r="P777" s="220">
        <f>O777*H777</f>
        <v>0</v>
      </c>
      <c r="Q777" s="220">
        <v>0.0011</v>
      </c>
      <c r="R777" s="220">
        <f>Q777*H777</f>
        <v>0.022000000000000002</v>
      </c>
      <c r="S777" s="220">
        <v>0</v>
      </c>
      <c r="T777" s="221">
        <f>S777*H777</f>
        <v>0</v>
      </c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R777" s="222" t="s">
        <v>179</v>
      </c>
      <c r="AT777" s="222" t="s">
        <v>427</v>
      </c>
      <c r="AU777" s="222" t="s">
        <v>83</v>
      </c>
      <c r="AY777" s="17" t="s">
        <v>120</v>
      </c>
      <c r="BE777" s="223">
        <f>IF(N777="základní",J777,0)</f>
        <v>0</v>
      </c>
      <c r="BF777" s="223">
        <f>IF(N777="snížená",J777,0)</f>
        <v>0</v>
      </c>
      <c r="BG777" s="223">
        <f>IF(N777="zákl. přenesená",J777,0)</f>
        <v>0</v>
      </c>
      <c r="BH777" s="223">
        <f>IF(N777="sníž. přenesená",J777,0)</f>
        <v>0</v>
      </c>
      <c r="BI777" s="223">
        <f>IF(N777="nulová",J777,0)</f>
        <v>0</v>
      </c>
      <c r="BJ777" s="17" t="s">
        <v>81</v>
      </c>
      <c r="BK777" s="223">
        <f>ROUND(I777*H777,2)</f>
        <v>0</v>
      </c>
      <c r="BL777" s="17" t="s">
        <v>127</v>
      </c>
      <c r="BM777" s="222" t="s">
        <v>866</v>
      </c>
    </row>
    <row r="778" spans="1:47" s="2" customFormat="1" ht="12">
      <c r="A778" s="38"/>
      <c r="B778" s="39"/>
      <c r="C778" s="40"/>
      <c r="D778" s="224" t="s">
        <v>129</v>
      </c>
      <c r="E778" s="40"/>
      <c r="F778" s="225" t="s">
        <v>865</v>
      </c>
      <c r="G778" s="40"/>
      <c r="H778" s="40"/>
      <c r="I778" s="226"/>
      <c r="J778" s="40"/>
      <c r="K778" s="40"/>
      <c r="L778" s="44"/>
      <c r="M778" s="227"/>
      <c r="N778" s="228"/>
      <c r="O778" s="91"/>
      <c r="P778" s="91"/>
      <c r="Q778" s="91"/>
      <c r="R778" s="91"/>
      <c r="S778" s="91"/>
      <c r="T778" s="92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T778" s="17" t="s">
        <v>129</v>
      </c>
      <c r="AU778" s="17" t="s">
        <v>83</v>
      </c>
    </row>
    <row r="779" spans="1:65" s="2" customFormat="1" ht="24.15" customHeight="1">
      <c r="A779" s="38"/>
      <c r="B779" s="39"/>
      <c r="C779" s="211" t="s">
        <v>867</v>
      </c>
      <c r="D779" s="211" t="s">
        <v>122</v>
      </c>
      <c r="E779" s="212" t="s">
        <v>868</v>
      </c>
      <c r="F779" s="213" t="s">
        <v>869</v>
      </c>
      <c r="G779" s="214" t="s">
        <v>284</v>
      </c>
      <c r="H779" s="215">
        <v>40</v>
      </c>
      <c r="I779" s="216"/>
      <c r="J779" s="217">
        <f>ROUND(I779*H779,2)</f>
        <v>0</v>
      </c>
      <c r="K779" s="213" t="s">
        <v>126</v>
      </c>
      <c r="L779" s="44"/>
      <c r="M779" s="218" t="s">
        <v>1</v>
      </c>
      <c r="N779" s="219" t="s">
        <v>41</v>
      </c>
      <c r="O779" s="91"/>
      <c r="P779" s="220">
        <f>O779*H779</f>
        <v>0</v>
      </c>
      <c r="Q779" s="220">
        <v>0</v>
      </c>
      <c r="R779" s="220">
        <f>Q779*H779</f>
        <v>0</v>
      </c>
      <c r="S779" s="220">
        <v>0</v>
      </c>
      <c r="T779" s="221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22" t="s">
        <v>127</v>
      </c>
      <c r="AT779" s="222" t="s">
        <v>122</v>
      </c>
      <c r="AU779" s="222" t="s">
        <v>83</v>
      </c>
      <c r="AY779" s="17" t="s">
        <v>120</v>
      </c>
      <c r="BE779" s="223">
        <f>IF(N779="základní",J779,0)</f>
        <v>0</v>
      </c>
      <c r="BF779" s="223">
        <f>IF(N779="snížená",J779,0)</f>
        <v>0</v>
      </c>
      <c r="BG779" s="223">
        <f>IF(N779="zákl. přenesená",J779,0)</f>
        <v>0</v>
      </c>
      <c r="BH779" s="223">
        <f>IF(N779="sníž. přenesená",J779,0)</f>
        <v>0</v>
      </c>
      <c r="BI779" s="223">
        <f>IF(N779="nulová",J779,0)</f>
        <v>0</v>
      </c>
      <c r="BJ779" s="17" t="s">
        <v>81</v>
      </c>
      <c r="BK779" s="223">
        <f>ROUND(I779*H779,2)</f>
        <v>0</v>
      </c>
      <c r="BL779" s="17" t="s">
        <v>127</v>
      </c>
      <c r="BM779" s="222" t="s">
        <v>870</v>
      </c>
    </row>
    <row r="780" spans="1:47" s="2" customFormat="1" ht="12">
      <c r="A780" s="38"/>
      <c r="B780" s="39"/>
      <c r="C780" s="40"/>
      <c r="D780" s="224" t="s">
        <v>129</v>
      </c>
      <c r="E780" s="40"/>
      <c r="F780" s="225" t="s">
        <v>871</v>
      </c>
      <c r="G780" s="40"/>
      <c r="H780" s="40"/>
      <c r="I780" s="226"/>
      <c r="J780" s="40"/>
      <c r="K780" s="40"/>
      <c r="L780" s="44"/>
      <c r="M780" s="227"/>
      <c r="N780" s="228"/>
      <c r="O780" s="91"/>
      <c r="P780" s="91"/>
      <c r="Q780" s="91"/>
      <c r="R780" s="91"/>
      <c r="S780" s="91"/>
      <c r="T780" s="92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129</v>
      </c>
      <c r="AU780" s="17" t="s">
        <v>83</v>
      </c>
    </row>
    <row r="781" spans="1:51" s="13" customFormat="1" ht="12">
      <c r="A781" s="13"/>
      <c r="B781" s="229"/>
      <c r="C781" s="230"/>
      <c r="D781" s="224" t="s">
        <v>131</v>
      </c>
      <c r="E781" s="231" t="s">
        <v>1</v>
      </c>
      <c r="F781" s="232" t="s">
        <v>872</v>
      </c>
      <c r="G781" s="230"/>
      <c r="H781" s="231" t="s">
        <v>1</v>
      </c>
      <c r="I781" s="233"/>
      <c r="J781" s="230"/>
      <c r="K781" s="230"/>
      <c r="L781" s="234"/>
      <c r="M781" s="235"/>
      <c r="N781" s="236"/>
      <c r="O781" s="236"/>
      <c r="P781" s="236"/>
      <c r="Q781" s="236"/>
      <c r="R781" s="236"/>
      <c r="S781" s="236"/>
      <c r="T781" s="237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8" t="s">
        <v>131</v>
      </c>
      <c r="AU781" s="238" t="s">
        <v>83</v>
      </c>
      <c r="AV781" s="13" t="s">
        <v>81</v>
      </c>
      <c r="AW781" s="13" t="s">
        <v>32</v>
      </c>
      <c r="AX781" s="13" t="s">
        <v>76</v>
      </c>
      <c r="AY781" s="238" t="s">
        <v>120</v>
      </c>
    </row>
    <row r="782" spans="1:51" s="14" customFormat="1" ht="12">
      <c r="A782" s="14"/>
      <c r="B782" s="239"/>
      <c r="C782" s="240"/>
      <c r="D782" s="224" t="s">
        <v>131</v>
      </c>
      <c r="E782" s="241" t="s">
        <v>1</v>
      </c>
      <c r="F782" s="242" t="s">
        <v>266</v>
      </c>
      <c r="G782" s="240"/>
      <c r="H782" s="243">
        <v>20</v>
      </c>
      <c r="I782" s="244"/>
      <c r="J782" s="240"/>
      <c r="K782" s="240"/>
      <c r="L782" s="245"/>
      <c r="M782" s="246"/>
      <c r="N782" s="247"/>
      <c r="O782" s="247"/>
      <c r="P782" s="247"/>
      <c r="Q782" s="247"/>
      <c r="R782" s="247"/>
      <c r="S782" s="247"/>
      <c r="T782" s="248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9" t="s">
        <v>131</v>
      </c>
      <c r="AU782" s="249" t="s">
        <v>83</v>
      </c>
      <c r="AV782" s="14" t="s">
        <v>83</v>
      </c>
      <c r="AW782" s="14" t="s">
        <v>32</v>
      </c>
      <c r="AX782" s="14" t="s">
        <v>76</v>
      </c>
      <c r="AY782" s="249" t="s">
        <v>120</v>
      </c>
    </row>
    <row r="783" spans="1:51" s="13" customFormat="1" ht="12">
      <c r="A783" s="13"/>
      <c r="B783" s="229"/>
      <c r="C783" s="230"/>
      <c r="D783" s="224" t="s">
        <v>131</v>
      </c>
      <c r="E783" s="231" t="s">
        <v>1</v>
      </c>
      <c r="F783" s="232" t="s">
        <v>873</v>
      </c>
      <c r="G783" s="230"/>
      <c r="H783" s="231" t="s">
        <v>1</v>
      </c>
      <c r="I783" s="233"/>
      <c r="J783" s="230"/>
      <c r="K783" s="230"/>
      <c r="L783" s="234"/>
      <c r="M783" s="235"/>
      <c r="N783" s="236"/>
      <c r="O783" s="236"/>
      <c r="P783" s="236"/>
      <c r="Q783" s="236"/>
      <c r="R783" s="236"/>
      <c r="S783" s="236"/>
      <c r="T783" s="237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8" t="s">
        <v>131</v>
      </c>
      <c r="AU783" s="238" t="s">
        <v>83</v>
      </c>
      <c r="AV783" s="13" t="s">
        <v>81</v>
      </c>
      <c r="AW783" s="13" t="s">
        <v>32</v>
      </c>
      <c r="AX783" s="13" t="s">
        <v>76</v>
      </c>
      <c r="AY783" s="238" t="s">
        <v>120</v>
      </c>
    </row>
    <row r="784" spans="1:51" s="14" customFormat="1" ht="12">
      <c r="A784" s="14"/>
      <c r="B784" s="239"/>
      <c r="C784" s="240"/>
      <c r="D784" s="224" t="s">
        <v>131</v>
      </c>
      <c r="E784" s="241" t="s">
        <v>1</v>
      </c>
      <c r="F784" s="242" t="s">
        <v>266</v>
      </c>
      <c r="G784" s="240"/>
      <c r="H784" s="243">
        <v>20</v>
      </c>
      <c r="I784" s="244"/>
      <c r="J784" s="240"/>
      <c r="K784" s="240"/>
      <c r="L784" s="245"/>
      <c r="M784" s="246"/>
      <c r="N784" s="247"/>
      <c r="O784" s="247"/>
      <c r="P784" s="247"/>
      <c r="Q784" s="247"/>
      <c r="R784" s="247"/>
      <c r="S784" s="247"/>
      <c r="T784" s="248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9" t="s">
        <v>131</v>
      </c>
      <c r="AU784" s="249" t="s">
        <v>83</v>
      </c>
      <c r="AV784" s="14" t="s">
        <v>83</v>
      </c>
      <c r="AW784" s="14" t="s">
        <v>32</v>
      </c>
      <c r="AX784" s="14" t="s">
        <v>76</v>
      </c>
      <c r="AY784" s="249" t="s">
        <v>120</v>
      </c>
    </row>
    <row r="785" spans="1:51" s="15" customFormat="1" ht="12">
      <c r="A785" s="15"/>
      <c r="B785" s="250"/>
      <c r="C785" s="251"/>
      <c r="D785" s="224" t="s">
        <v>131</v>
      </c>
      <c r="E785" s="252" t="s">
        <v>1</v>
      </c>
      <c r="F785" s="253" t="s">
        <v>142</v>
      </c>
      <c r="G785" s="251"/>
      <c r="H785" s="254">
        <v>40</v>
      </c>
      <c r="I785" s="255"/>
      <c r="J785" s="251"/>
      <c r="K785" s="251"/>
      <c r="L785" s="256"/>
      <c r="M785" s="257"/>
      <c r="N785" s="258"/>
      <c r="O785" s="258"/>
      <c r="P785" s="258"/>
      <c r="Q785" s="258"/>
      <c r="R785" s="258"/>
      <c r="S785" s="258"/>
      <c r="T785" s="259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60" t="s">
        <v>131</v>
      </c>
      <c r="AU785" s="260" t="s">
        <v>83</v>
      </c>
      <c r="AV785" s="15" t="s">
        <v>127</v>
      </c>
      <c r="AW785" s="15" t="s">
        <v>32</v>
      </c>
      <c r="AX785" s="15" t="s">
        <v>81</v>
      </c>
      <c r="AY785" s="260" t="s">
        <v>120</v>
      </c>
    </row>
    <row r="786" spans="1:65" s="2" customFormat="1" ht="16.5" customHeight="1">
      <c r="A786" s="38"/>
      <c r="B786" s="39"/>
      <c r="C786" s="261" t="s">
        <v>874</v>
      </c>
      <c r="D786" s="261" t="s">
        <v>427</v>
      </c>
      <c r="E786" s="262" t="s">
        <v>875</v>
      </c>
      <c r="F786" s="263" t="s">
        <v>876</v>
      </c>
      <c r="G786" s="264" t="s">
        <v>284</v>
      </c>
      <c r="H786" s="265">
        <v>20</v>
      </c>
      <c r="I786" s="266"/>
      <c r="J786" s="267">
        <f>ROUND(I786*H786,2)</f>
        <v>0</v>
      </c>
      <c r="K786" s="263" t="s">
        <v>126</v>
      </c>
      <c r="L786" s="268"/>
      <c r="M786" s="269" t="s">
        <v>1</v>
      </c>
      <c r="N786" s="270" t="s">
        <v>41</v>
      </c>
      <c r="O786" s="91"/>
      <c r="P786" s="220">
        <f>O786*H786</f>
        <v>0</v>
      </c>
      <c r="Q786" s="220">
        <v>0.0005</v>
      </c>
      <c r="R786" s="220">
        <f>Q786*H786</f>
        <v>0.01</v>
      </c>
      <c r="S786" s="220">
        <v>0</v>
      </c>
      <c r="T786" s="221">
        <f>S786*H786</f>
        <v>0</v>
      </c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R786" s="222" t="s">
        <v>179</v>
      </c>
      <c r="AT786" s="222" t="s">
        <v>427</v>
      </c>
      <c r="AU786" s="222" t="s">
        <v>83</v>
      </c>
      <c r="AY786" s="17" t="s">
        <v>120</v>
      </c>
      <c r="BE786" s="223">
        <f>IF(N786="základní",J786,0)</f>
        <v>0</v>
      </c>
      <c r="BF786" s="223">
        <f>IF(N786="snížená",J786,0)</f>
        <v>0</v>
      </c>
      <c r="BG786" s="223">
        <f>IF(N786="zákl. přenesená",J786,0)</f>
        <v>0</v>
      </c>
      <c r="BH786" s="223">
        <f>IF(N786="sníž. přenesená",J786,0)</f>
        <v>0</v>
      </c>
      <c r="BI786" s="223">
        <f>IF(N786="nulová",J786,0)</f>
        <v>0</v>
      </c>
      <c r="BJ786" s="17" t="s">
        <v>81</v>
      </c>
      <c r="BK786" s="223">
        <f>ROUND(I786*H786,2)</f>
        <v>0</v>
      </c>
      <c r="BL786" s="17" t="s">
        <v>127</v>
      </c>
      <c r="BM786" s="222" t="s">
        <v>877</v>
      </c>
    </row>
    <row r="787" spans="1:47" s="2" customFormat="1" ht="12">
      <c r="A787" s="38"/>
      <c r="B787" s="39"/>
      <c r="C787" s="40"/>
      <c r="D787" s="224" t="s">
        <v>129</v>
      </c>
      <c r="E787" s="40"/>
      <c r="F787" s="225" t="s">
        <v>876</v>
      </c>
      <c r="G787" s="40"/>
      <c r="H787" s="40"/>
      <c r="I787" s="226"/>
      <c r="J787" s="40"/>
      <c r="K787" s="40"/>
      <c r="L787" s="44"/>
      <c r="M787" s="227"/>
      <c r="N787" s="228"/>
      <c r="O787" s="91"/>
      <c r="P787" s="91"/>
      <c r="Q787" s="91"/>
      <c r="R787" s="91"/>
      <c r="S787" s="91"/>
      <c r="T787" s="92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T787" s="17" t="s">
        <v>129</v>
      </c>
      <c r="AU787" s="17" t="s">
        <v>83</v>
      </c>
    </row>
    <row r="788" spans="1:65" s="2" customFormat="1" ht="21.75" customHeight="1">
      <c r="A788" s="38"/>
      <c r="B788" s="39"/>
      <c r="C788" s="261" t="s">
        <v>878</v>
      </c>
      <c r="D788" s="261" t="s">
        <v>427</v>
      </c>
      <c r="E788" s="262" t="s">
        <v>879</v>
      </c>
      <c r="F788" s="263" t="s">
        <v>880</v>
      </c>
      <c r="G788" s="264" t="s">
        <v>284</v>
      </c>
      <c r="H788" s="265">
        <v>40</v>
      </c>
      <c r="I788" s="266"/>
      <c r="J788" s="267">
        <f>ROUND(I788*H788,2)</f>
        <v>0</v>
      </c>
      <c r="K788" s="263" t="s">
        <v>126</v>
      </c>
      <c r="L788" s="268"/>
      <c r="M788" s="269" t="s">
        <v>1</v>
      </c>
      <c r="N788" s="270" t="s">
        <v>41</v>
      </c>
      <c r="O788" s="91"/>
      <c r="P788" s="220">
        <f>O788*H788</f>
        <v>0</v>
      </c>
      <c r="Q788" s="220">
        <v>0.00099</v>
      </c>
      <c r="R788" s="220">
        <f>Q788*H788</f>
        <v>0.039599999999999996</v>
      </c>
      <c r="S788" s="220">
        <v>0</v>
      </c>
      <c r="T788" s="221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22" t="s">
        <v>179</v>
      </c>
      <c r="AT788" s="222" t="s">
        <v>427</v>
      </c>
      <c r="AU788" s="222" t="s">
        <v>83</v>
      </c>
      <c r="AY788" s="17" t="s">
        <v>120</v>
      </c>
      <c r="BE788" s="223">
        <f>IF(N788="základní",J788,0)</f>
        <v>0</v>
      </c>
      <c r="BF788" s="223">
        <f>IF(N788="snížená",J788,0)</f>
        <v>0</v>
      </c>
      <c r="BG788" s="223">
        <f>IF(N788="zákl. přenesená",J788,0)</f>
        <v>0</v>
      </c>
      <c r="BH788" s="223">
        <f>IF(N788="sníž. přenesená",J788,0)</f>
        <v>0</v>
      </c>
      <c r="BI788" s="223">
        <f>IF(N788="nulová",J788,0)</f>
        <v>0</v>
      </c>
      <c r="BJ788" s="17" t="s">
        <v>81</v>
      </c>
      <c r="BK788" s="223">
        <f>ROUND(I788*H788,2)</f>
        <v>0</v>
      </c>
      <c r="BL788" s="17" t="s">
        <v>127</v>
      </c>
      <c r="BM788" s="222" t="s">
        <v>881</v>
      </c>
    </row>
    <row r="789" spans="1:47" s="2" customFormat="1" ht="12">
      <c r="A789" s="38"/>
      <c r="B789" s="39"/>
      <c r="C789" s="40"/>
      <c r="D789" s="224" t="s">
        <v>129</v>
      </c>
      <c r="E789" s="40"/>
      <c r="F789" s="225" t="s">
        <v>880</v>
      </c>
      <c r="G789" s="40"/>
      <c r="H789" s="40"/>
      <c r="I789" s="226"/>
      <c r="J789" s="40"/>
      <c r="K789" s="40"/>
      <c r="L789" s="44"/>
      <c r="M789" s="227"/>
      <c r="N789" s="228"/>
      <c r="O789" s="91"/>
      <c r="P789" s="91"/>
      <c r="Q789" s="91"/>
      <c r="R789" s="91"/>
      <c r="S789" s="91"/>
      <c r="T789" s="92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T789" s="17" t="s">
        <v>129</v>
      </c>
      <c r="AU789" s="17" t="s">
        <v>83</v>
      </c>
    </row>
    <row r="790" spans="1:65" s="2" customFormat="1" ht="24.15" customHeight="1">
      <c r="A790" s="38"/>
      <c r="B790" s="39"/>
      <c r="C790" s="211" t="s">
        <v>882</v>
      </c>
      <c r="D790" s="211" t="s">
        <v>122</v>
      </c>
      <c r="E790" s="212" t="s">
        <v>883</v>
      </c>
      <c r="F790" s="213" t="s">
        <v>884</v>
      </c>
      <c r="G790" s="214" t="s">
        <v>284</v>
      </c>
      <c r="H790" s="215">
        <v>20</v>
      </c>
      <c r="I790" s="216"/>
      <c r="J790" s="217">
        <f>ROUND(I790*H790,2)</f>
        <v>0</v>
      </c>
      <c r="K790" s="213" t="s">
        <v>126</v>
      </c>
      <c r="L790" s="44"/>
      <c r="M790" s="218" t="s">
        <v>1</v>
      </c>
      <c r="N790" s="219" t="s">
        <v>41</v>
      </c>
      <c r="O790" s="91"/>
      <c r="P790" s="220">
        <f>O790*H790</f>
        <v>0</v>
      </c>
      <c r="Q790" s="220">
        <v>1E-05</v>
      </c>
      <c r="R790" s="220">
        <f>Q790*H790</f>
        <v>0.0002</v>
      </c>
      <c r="S790" s="220">
        <v>0</v>
      </c>
      <c r="T790" s="221">
        <f>S790*H790</f>
        <v>0</v>
      </c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R790" s="222" t="s">
        <v>127</v>
      </c>
      <c r="AT790" s="222" t="s">
        <v>122</v>
      </c>
      <c r="AU790" s="222" t="s">
        <v>83</v>
      </c>
      <c r="AY790" s="17" t="s">
        <v>120</v>
      </c>
      <c r="BE790" s="223">
        <f>IF(N790="základní",J790,0)</f>
        <v>0</v>
      </c>
      <c r="BF790" s="223">
        <f>IF(N790="snížená",J790,0)</f>
        <v>0</v>
      </c>
      <c r="BG790" s="223">
        <f>IF(N790="zákl. přenesená",J790,0)</f>
        <v>0</v>
      </c>
      <c r="BH790" s="223">
        <f>IF(N790="sníž. přenesená",J790,0)</f>
        <v>0</v>
      </c>
      <c r="BI790" s="223">
        <f>IF(N790="nulová",J790,0)</f>
        <v>0</v>
      </c>
      <c r="BJ790" s="17" t="s">
        <v>81</v>
      </c>
      <c r="BK790" s="223">
        <f>ROUND(I790*H790,2)</f>
        <v>0</v>
      </c>
      <c r="BL790" s="17" t="s">
        <v>127</v>
      </c>
      <c r="BM790" s="222" t="s">
        <v>885</v>
      </c>
    </row>
    <row r="791" spans="1:47" s="2" customFormat="1" ht="12">
      <c r="A791" s="38"/>
      <c r="B791" s="39"/>
      <c r="C791" s="40"/>
      <c r="D791" s="224" t="s">
        <v>129</v>
      </c>
      <c r="E791" s="40"/>
      <c r="F791" s="225" t="s">
        <v>886</v>
      </c>
      <c r="G791" s="40"/>
      <c r="H791" s="40"/>
      <c r="I791" s="226"/>
      <c r="J791" s="40"/>
      <c r="K791" s="40"/>
      <c r="L791" s="44"/>
      <c r="M791" s="227"/>
      <c r="N791" s="228"/>
      <c r="O791" s="91"/>
      <c r="P791" s="91"/>
      <c r="Q791" s="91"/>
      <c r="R791" s="91"/>
      <c r="S791" s="91"/>
      <c r="T791" s="92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T791" s="17" t="s">
        <v>129</v>
      </c>
      <c r="AU791" s="17" t="s">
        <v>83</v>
      </c>
    </row>
    <row r="792" spans="1:51" s="13" customFormat="1" ht="12">
      <c r="A792" s="13"/>
      <c r="B792" s="229"/>
      <c r="C792" s="230"/>
      <c r="D792" s="224" t="s">
        <v>131</v>
      </c>
      <c r="E792" s="231" t="s">
        <v>1</v>
      </c>
      <c r="F792" s="232" t="s">
        <v>887</v>
      </c>
      <c r="G792" s="230"/>
      <c r="H792" s="231" t="s">
        <v>1</v>
      </c>
      <c r="I792" s="233"/>
      <c r="J792" s="230"/>
      <c r="K792" s="230"/>
      <c r="L792" s="234"/>
      <c r="M792" s="235"/>
      <c r="N792" s="236"/>
      <c r="O792" s="236"/>
      <c r="P792" s="236"/>
      <c r="Q792" s="236"/>
      <c r="R792" s="236"/>
      <c r="S792" s="236"/>
      <c r="T792" s="237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8" t="s">
        <v>131</v>
      </c>
      <c r="AU792" s="238" t="s">
        <v>83</v>
      </c>
      <c r="AV792" s="13" t="s">
        <v>81</v>
      </c>
      <c r="AW792" s="13" t="s">
        <v>32</v>
      </c>
      <c r="AX792" s="13" t="s">
        <v>76</v>
      </c>
      <c r="AY792" s="238" t="s">
        <v>120</v>
      </c>
    </row>
    <row r="793" spans="1:51" s="14" customFormat="1" ht="12">
      <c r="A793" s="14"/>
      <c r="B793" s="239"/>
      <c r="C793" s="240"/>
      <c r="D793" s="224" t="s">
        <v>131</v>
      </c>
      <c r="E793" s="241" t="s">
        <v>1</v>
      </c>
      <c r="F793" s="242" t="s">
        <v>266</v>
      </c>
      <c r="G793" s="240"/>
      <c r="H793" s="243">
        <v>20</v>
      </c>
      <c r="I793" s="244"/>
      <c r="J793" s="240"/>
      <c r="K793" s="240"/>
      <c r="L793" s="245"/>
      <c r="M793" s="246"/>
      <c r="N793" s="247"/>
      <c r="O793" s="247"/>
      <c r="P793" s="247"/>
      <c r="Q793" s="247"/>
      <c r="R793" s="247"/>
      <c r="S793" s="247"/>
      <c r="T793" s="248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9" t="s">
        <v>131</v>
      </c>
      <c r="AU793" s="249" t="s">
        <v>83</v>
      </c>
      <c r="AV793" s="14" t="s">
        <v>83</v>
      </c>
      <c r="AW793" s="14" t="s">
        <v>32</v>
      </c>
      <c r="AX793" s="14" t="s">
        <v>81</v>
      </c>
      <c r="AY793" s="249" t="s">
        <v>120</v>
      </c>
    </row>
    <row r="794" spans="1:65" s="2" customFormat="1" ht="37.8" customHeight="1">
      <c r="A794" s="38"/>
      <c r="B794" s="39"/>
      <c r="C794" s="261" t="s">
        <v>888</v>
      </c>
      <c r="D794" s="261" t="s">
        <v>427</v>
      </c>
      <c r="E794" s="262" t="s">
        <v>889</v>
      </c>
      <c r="F794" s="263" t="s">
        <v>890</v>
      </c>
      <c r="G794" s="264" t="s">
        <v>284</v>
      </c>
      <c r="H794" s="265">
        <v>20</v>
      </c>
      <c r="I794" s="266"/>
      <c r="J794" s="267">
        <f>ROUND(I794*H794,2)</f>
        <v>0</v>
      </c>
      <c r="K794" s="263" t="s">
        <v>1</v>
      </c>
      <c r="L794" s="268"/>
      <c r="M794" s="269" t="s">
        <v>1</v>
      </c>
      <c r="N794" s="270" t="s">
        <v>41</v>
      </c>
      <c r="O794" s="91"/>
      <c r="P794" s="220">
        <f>O794*H794</f>
        <v>0</v>
      </c>
      <c r="Q794" s="220">
        <v>0.015</v>
      </c>
      <c r="R794" s="220">
        <f>Q794*H794</f>
        <v>0.3</v>
      </c>
      <c r="S794" s="220">
        <v>0</v>
      </c>
      <c r="T794" s="221">
        <f>S794*H794</f>
        <v>0</v>
      </c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R794" s="222" t="s">
        <v>179</v>
      </c>
      <c r="AT794" s="222" t="s">
        <v>427</v>
      </c>
      <c r="AU794" s="222" t="s">
        <v>83</v>
      </c>
      <c r="AY794" s="17" t="s">
        <v>120</v>
      </c>
      <c r="BE794" s="223">
        <f>IF(N794="základní",J794,0)</f>
        <v>0</v>
      </c>
      <c r="BF794" s="223">
        <f>IF(N794="snížená",J794,0)</f>
        <v>0</v>
      </c>
      <c r="BG794" s="223">
        <f>IF(N794="zákl. přenesená",J794,0)</f>
        <v>0</v>
      </c>
      <c r="BH794" s="223">
        <f>IF(N794="sníž. přenesená",J794,0)</f>
        <v>0</v>
      </c>
      <c r="BI794" s="223">
        <f>IF(N794="nulová",J794,0)</f>
        <v>0</v>
      </c>
      <c r="BJ794" s="17" t="s">
        <v>81</v>
      </c>
      <c r="BK794" s="223">
        <f>ROUND(I794*H794,2)</f>
        <v>0</v>
      </c>
      <c r="BL794" s="17" t="s">
        <v>127</v>
      </c>
      <c r="BM794" s="222" t="s">
        <v>891</v>
      </c>
    </row>
    <row r="795" spans="1:47" s="2" customFormat="1" ht="12">
      <c r="A795" s="38"/>
      <c r="B795" s="39"/>
      <c r="C795" s="40"/>
      <c r="D795" s="224" t="s">
        <v>129</v>
      </c>
      <c r="E795" s="40"/>
      <c r="F795" s="225" t="s">
        <v>890</v>
      </c>
      <c r="G795" s="40"/>
      <c r="H795" s="40"/>
      <c r="I795" s="226"/>
      <c r="J795" s="40"/>
      <c r="K795" s="40"/>
      <c r="L795" s="44"/>
      <c r="M795" s="227"/>
      <c r="N795" s="228"/>
      <c r="O795" s="91"/>
      <c r="P795" s="91"/>
      <c r="Q795" s="91"/>
      <c r="R795" s="91"/>
      <c r="S795" s="91"/>
      <c r="T795" s="92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T795" s="17" t="s">
        <v>129</v>
      </c>
      <c r="AU795" s="17" t="s">
        <v>83</v>
      </c>
    </row>
    <row r="796" spans="1:65" s="2" customFormat="1" ht="24.15" customHeight="1">
      <c r="A796" s="38"/>
      <c r="B796" s="39"/>
      <c r="C796" s="211" t="s">
        <v>892</v>
      </c>
      <c r="D796" s="211" t="s">
        <v>122</v>
      </c>
      <c r="E796" s="212" t="s">
        <v>893</v>
      </c>
      <c r="F796" s="213" t="s">
        <v>894</v>
      </c>
      <c r="G796" s="214" t="s">
        <v>284</v>
      </c>
      <c r="H796" s="215">
        <v>1</v>
      </c>
      <c r="I796" s="216"/>
      <c r="J796" s="217">
        <f>ROUND(I796*H796,2)</f>
        <v>0</v>
      </c>
      <c r="K796" s="213" t="s">
        <v>126</v>
      </c>
      <c r="L796" s="44"/>
      <c r="M796" s="218" t="s">
        <v>1</v>
      </c>
      <c r="N796" s="219" t="s">
        <v>41</v>
      </c>
      <c r="O796" s="91"/>
      <c r="P796" s="220">
        <f>O796*H796</f>
        <v>0</v>
      </c>
      <c r="Q796" s="220">
        <v>0.04005</v>
      </c>
      <c r="R796" s="220">
        <f>Q796*H796</f>
        <v>0.04005</v>
      </c>
      <c r="S796" s="220">
        <v>0</v>
      </c>
      <c r="T796" s="221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22" t="s">
        <v>127</v>
      </c>
      <c r="AT796" s="222" t="s">
        <v>122</v>
      </c>
      <c r="AU796" s="222" t="s">
        <v>83</v>
      </c>
      <c r="AY796" s="17" t="s">
        <v>120</v>
      </c>
      <c r="BE796" s="223">
        <f>IF(N796="základní",J796,0)</f>
        <v>0</v>
      </c>
      <c r="BF796" s="223">
        <f>IF(N796="snížená",J796,0)</f>
        <v>0</v>
      </c>
      <c r="BG796" s="223">
        <f>IF(N796="zákl. přenesená",J796,0)</f>
        <v>0</v>
      </c>
      <c r="BH796" s="223">
        <f>IF(N796="sníž. přenesená",J796,0)</f>
        <v>0</v>
      </c>
      <c r="BI796" s="223">
        <f>IF(N796="nulová",J796,0)</f>
        <v>0</v>
      </c>
      <c r="BJ796" s="17" t="s">
        <v>81</v>
      </c>
      <c r="BK796" s="223">
        <f>ROUND(I796*H796,2)</f>
        <v>0</v>
      </c>
      <c r="BL796" s="17" t="s">
        <v>127</v>
      </c>
      <c r="BM796" s="222" t="s">
        <v>895</v>
      </c>
    </row>
    <row r="797" spans="1:47" s="2" customFormat="1" ht="12">
      <c r="A797" s="38"/>
      <c r="B797" s="39"/>
      <c r="C797" s="40"/>
      <c r="D797" s="224" t="s">
        <v>129</v>
      </c>
      <c r="E797" s="40"/>
      <c r="F797" s="225" t="s">
        <v>896</v>
      </c>
      <c r="G797" s="40"/>
      <c r="H797" s="40"/>
      <c r="I797" s="226"/>
      <c r="J797" s="40"/>
      <c r="K797" s="40"/>
      <c r="L797" s="44"/>
      <c r="M797" s="227"/>
      <c r="N797" s="228"/>
      <c r="O797" s="91"/>
      <c r="P797" s="91"/>
      <c r="Q797" s="91"/>
      <c r="R797" s="91"/>
      <c r="S797" s="91"/>
      <c r="T797" s="92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7" t="s">
        <v>129</v>
      </c>
      <c r="AU797" s="17" t="s">
        <v>83</v>
      </c>
    </row>
    <row r="798" spans="1:51" s="13" customFormat="1" ht="12">
      <c r="A798" s="13"/>
      <c r="B798" s="229"/>
      <c r="C798" s="230"/>
      <c r="D798" s="224" t="s">
        <v>131</v>
      </c>
      <c r="E798" s="231" t="s">
        <v>1</v>
      </c>
      <c r="F798" s="232" t="s">
        <v>897</v>
      </c>
      <c r="G798" s="230"/>
      <c r="H798" s="231" t="s">
        <v>1</v>
      </c>
      <c r="I798" s="233"/>
      <c r="J798" s="230"/>
      <c r="K798" s="230"/>
      <c r="L798" s="234"/>
      <c r="M798" s="235"/>
      <c r="N798" s="236"/>
      <c r="O798" s="236"/>
      <c r="P798" s="236"/>
      <c r="Q798" s="236"/>
      <c r="R798" s="236"/>
      <c r="S798" s="236"/>
      <c r="T798" s="237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8" t="s">
        <v>131</v>
      </c>
      <c r="AU798" s="238" t="s">
        <v>83</v>
      </c>
      <c r="AV798" s="13" t="s">
        <v>81</v>
      </c>
      <c r="AW798" s="13" t="s">
        <v>32</v>
      </c>
      <c r="AX798" s="13" t="s">
        <v>76</v>
      </c>
      <c r="AY798" s="238" t="s">
        <v>120</v>
      </c>
    </row>
    <row r="799" spans="1:51" s="14" customFormat="1" ht="12">
      <c r="A799" s="14"/>
      <c r="B799" s="239"/>
      <c r="C799" s="240"/>
      <c r="D799" s="224" t="s">
        <v>131</v>
      </c>
      <c r="E799" s="241" t="s">
        <v>1</v>
      </c>
      <c r="F799" s="242" t="s">
        <v>81</v>
      </c>
      <c r="G799" s="240"/>
      <c r="H799" s="243">
        <v>1</v>
      </c>
      <c r="I799" s="244"/>
      <c r="J799" s="240"/>
      <c r="K799" s="240"/>
      <c r="L799" s="245"/>
      <c r="M799" s="246"/>
      <c r="N799" s="247"/>
      <c r="O799" s="247"/>
      <c r="P799" s="247"/>
      <c r="Q799" s="247"/>
      <c r="R799" s="247"/>
      <c r="S799" s="247"/>
      <c r="T799" s="248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9" t="s">
        <v>131</v>
      </c>
      <c r="AU799" s="249" t="s">
        <v>83</v>
      </c>
      <c r="AV799" s="14" t="s">
        <v>83</v>
      </c>
      <c r="AW799" s="14" t="s">
        <v>32</v>
      </c>
      <c r="AX799" s="14" t="s">
        <v>81</v>
      </c>
      <c r="AY799" s="249" t="s">
        <v>120</v>
      </c>
    </row>
    <row r="800" spans="1:65" s="2" customFormat="1" ht="24.15" customHeight="1">
      <c r="A800" s="38"/>
      <c r="B800" s="39"/>
      <c r="C800" s="211" t="s">
        <v>898</v>
      </c>
      <c r="D800" s="211" t="s">
        <v>122</v>
      </c>
      <c r="E800" s="212" t="s">
        <v>899</v>
      </c>
      <c r="F800" s="213" t="s">
        <v>900</v>
      </c>
      <c r="G800" s="214" t="s">
        <v>284</v>
      </c>
      <c r="H800" s="215">
        <v>3</v>
      </c>
      <c r="I800" s="216"/>
      <c r="J800" s="217">
        <f>ROUND(I800*H800,2)</f>
        <v>0</v>
      </c>
      <c r="K800" s="213" t="s">
        <v>126</v>
      </c>
      <c r="L800" s="44"/>
      <c r="M800" s="218" t="s">
        <v>1</v>
      </c>
      <c r="N800" s="219" t="s">
        <v>41</v>
      </c>
      <c r="O800" s="91"/>
      <c r="P800" s="220">
        <f>O800*H800</f>
        <v>0</v>
      </c>
      <c r="Q800" s="220">
        <v>0.06405</v>
      </c>
      <c r="R800" s="220">
        <f>Q800*H800</f>
        <v>0.19215</v>
      </c>
      <c r="S800" s="220">
        <v>0</v>
      </c>
      <c r="T800" s="221">
        <f>S800*H800</f>
        <v>0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22" t="s">
        <v>127</v>
      </c>
      <c r="AT800" s="222" t="s">
        <v>122</v>
      </c>
      <c r="AU800" s="222" t="s">
        <v>83</v>
      </c>
      <c r="AY800" s="17" t="s">
        <v>120</v>
      </c>
      <c r="BE800" s="223">
        <f>IF(N800="základní",J800,0)</f>
        <v>0</v>
      </c>
      <c r="BF800" s="223">
        <f>IF(N800="snížená",J800,0)</f>
        <v>0</v>
      </c>
      <c r="BG800" s="223">
        <f>IF(N800="zákl. přenesená",J800,0)</f>
        <v>0</v>
      </c>
      <c r="BH800" s="223">
        <f>IF(N800="sníž. přenesená",J800,0)</f>
        <v>0</v>
      </c>
      <c r="BI800" s="223">
        <f>IF(N800="nulová",J800,0)</f>
        <v>0</v>
      </c>
      <c r="BJ800" s="17" t="s">
        <v>81</v>
      </c>
      <c r="BK800" s="223">
        <f>ROUND(I800*H800,2)</f>
        <v>0</v>
      </c>
      <c r="BL800" s="17" t="s">
        <v>127</v>
      </c>
      <c r="BM800" s="222" t="s">
        <v>901</v>
      </c>
    </row>
    <row r="801" spans="1:47" s="2" customFormat="1" ht="12">
      <c r="A801" s="38"/>
      <c r="B801" s="39"/>
      <c r="C801" s="40"/>
      <c r="D801" s="224" t="s">
        <v>129</v>
      </c>
      <c r="E801" s="40"/>
      <c r="F801" s="225" t="s">
        <v>902</v>
      </c>
      <c r="G801" s="40"/>
      <c r="H801" s="40"/>
      <c r="I801" s="226"/>
      <c r="J801" s="40"/>
      <c r="K801" s="40"/>
      <c r="L801" s="44"/>
      <c r="M801" s="227"/>
      <c r="N801" s="228"/>
      <c r="O801" s="91"/>
      <c r="P801" s="91"/>
      <c r="Q801" s="91"/>
      <c r="R801" s="91"/>
      <c r="S801" s="91"/>
      <c r="T801" s="92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T801" s="17" t="s">
        <v>129</v>
      </c>
      <c r="AU801" s="17" t="s">
        <v>83</v>
      </c>
    </row>
    <row r="802" spans="1:51" s="13" customFormat="1" ht="12">
      <c r="A802" s="13"/>
      <c r="B802" s="229"/>
      <c r="C802" s="230"/>
      <c r="D802" s="224" t="s">
        <v>131</v>
      </c>
      <c r="E802" s="231" t="s">
        <v>1</v>
      </c>
      <c r="F802" s="232" t="s">
        <v>903</v>
      </c>
      <c r="G802" s="230"/>
      <c r="H802" s="231" t="s">
        <v>1</v>
      </c>
      <c r="I802" s="233"/>
      <c r="J802" s="230"/>
      <c r="K802" s="230"/>
      <c r="L802" s="234"/>
      <c r="M802" s="235"/>
      <c r="N802" s="236"/>
      <c r="O802" s="236"/>
      <c r="P802" s="236"/>
      <c r="Q802" s="236"/>
      <c r="R802" s="236"/>
      <c r="S802" s="236"/>
      <c r="T802" s="237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8" t="s">
        <v>131</v>
      </c>
      <c r="AU802" s="238" t="s">
        <v>83</v>
      </c>
      <c r="AV802" s="13" t="s">
        <v>81</v>
      </c>
      <c r="AW802" s="13" t="s">
        <v>32</v>
      </c>
      <c r="AX802" s="13" t="s">
        <v>76</v>
      </c>
      <c r="AY802" s="238" t="s">
        <v>120</v>
      </c>
    </row>
    <row r="803" spans="1:51" s="14" customFormat="1" ht="12">
      <c r="A803" s="14"/>
      <c r="B803" s="239"/>
      <c r="C803" s="240"/>
      <c r="D803" s="224" t="s">
        <v>131</v>
      </c>
      <c r="E803" s="241" t="s">
        <v>1</v>
      </c>
      <c r="F803" s="242" t="s">
        <v>143</v>
      </c>
      <c r="G803" s="240"/>
      <c r="H803" s="243">
        <v>3</v>
      </c>
      <c r="I803" s="244"/>
      <c r="J803" s="240"/>
      <c r="K803" s="240"/>
      <c r="L803" s="245"/>
      <c r="M803" s="246"/>
      <c r="N803" s="247"/>
      <c r="O803" s="247"/>
      <c r="P803" s="247"/>
      <c r="Q803" s="247"/>
      <c r="R803" s="247"/>
      <c r="S803" s="247"/>
      <c r="T803" s="248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9" t="s">
        <v>131</v>
      </c>
      <c r="AU803" s="249" t="s">
        <v>83</v>
      </c>
      <c r="AV803" s="14" t="s">
        <v>83</v>
      </c>
      <c r="AW803" s="14" t="s">
        <v>32</v>
      </c>
      <c r="AX803" s="14" t="s">
        <v>81</v>
      </c>
      <c r="AY803" s="249" t="s">
        <v>120</v>
      </c>
    </row>
    <row r="804" spans="1:65" s="2" customFormat="1" ht="33" customHeight="1">
      <c r="A804" s="38"/>
      <c r="B804" s="39"/>
      <c r="C804" s="211" t="s">
        <v>904</v>
      </c>
      <c r="D804" s="211" t="s">
        <v>122</v>
      </c>
      <c r="E804" s="212" t="s">
        <v>905</v>
      </c>
      <c r="F804" s="213" t="s">
        <v>906</v>
      </c>
      <c r="G804" s="214" t="s">
        <v>284</v>
      </c>
      <c r="H804" s="215">
        <v>4</v>
      </c>
      <c r="I804" s="216"/>
      <c r="J804" s="217">
        <f>ROUND(I804*H804,2)</f>
        <v>0</v>
      </c>
      <c r="K804" s="213" t="s">
        <v>126</v>
      </c>
      <c r="L804" s="44"/>
      <c r="M804" s="218" t="s">
        <v>1</v>
      </c>
      <c r="N804" s="219" t="s">
        <v>41</v>
      </c>
      <c r="O804" s="91"/>
      <c r="P804" s="220">
        <f>O804*H804</f>
        <v>0</v>
      </c>
      <c r="Q804" s="220">
        <v>0.00598</v>
      </c>
      <c r="R804" s="220">
        <f>Q804*H804</f>
        <v>0.02392</v>
      </c>
      <c r="S804" s="220">
        <v>0</v>
      </c>
      <c r="T804" s="221">
        <f>S804*H804</f>
        <v>0</v>
      </c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R804" s="222" t="s">
        <v>127</v>
      </c>
      <c r="AT804" s="222" t="s">
        <v>122</v>
      </c>
      <c r="AU804" s="222" t="s">
        <v>83</v>
      </c>
      <c r="AY804" s="17" t="s">
        <v>120</v>
      </c>
      <c r="BE804" s="223">
        <f>IF(N804="základní",J804,0)</f>
        <v>0</v>
      </c>
      <c r="BF804" s="223">
        <f>IF(N804="snížená",J804,0)</f>
        <v>0</v>
      </c>
      <c r="BG804" s="223">
        <f>IF(N804="zákl. přenesená",J804,0)</f>
        <v>0</v>
      </c>
      <c r="BH804" s="223">
        <f>IF(N804="sníž. přenesená",J804,0)</f>
        <v>0</v>
      </c>
      <c r="BI804" s="223">
        <f>IF(N804="nulová",J804,0)</f>
        <v>0</v>
      </c>
      <c r="BJ804" s="17" t="s">
        <v>81</v>
      </c>
      <c r="BK804" s="223">
        <f>ROUND(I804*H804,2)</f>
        <v>0</v>
      </c>
      <c r="BL804" s="17" t="s">
        <v>127</v>
      </c>
      <c r="BM804" s="222" t="s">
        <v>907</v>
      </c>
    </row>
    <row r="805" spans="1:47" s="2" customFormat="1" ht="12">
      <c r="A805" s="38"/>
      <c r="B805" s="39"/>
      <c r="C805" s="40"/>
      <c r="D805" s="224" t="s">
        <v>129</v>
      </c>
      <c r="E805" s="40"/>
      <c r="F805" s="225" t="s">
        <v>908</v>
      </c>
      <c r="G805" s="40"/>
      <c r="H805" s="40"/>
      <c r="I805" s="226"/>
      <c r="J805" s="40"/>
      <c r="K805" s="40"/>
      <c r="L805" s="44"/>
      <c r="M805" s="227"/>
      <c r="N805" s="228"/>
      <c r="O805" s="91"/>
      <c r="P805" s="91"/>
      <c r="Q805" s="91"/>
      <c r="R805" s="91"/>
      <c r="S805" s="91"/>
      <c r="T805" s="92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T805" s="17" t="s">
        <v>129</v>
      </c>
      <c r="AU805" s="17" t="s">
        <v>83</v>
      </c>
    </row>
    <row r="806" spans="1:65" s="2" customFormat="1" ht="24.15" customHeight="1">
      <c r="A806" s="38"/>
      <c r="B806" s="39"/>
      <c r="C806" s="211" t="s">
        <v>909</v>
      </c>
      <c r="D806" s="211" t="s">
        <v>122</v>
      </c>
      <c r="E806" s="212" t="s">
        <v>910</v>
      </c>
      <c r="F806" s="213" t="s">
        <v>911</v>
      </c>
      <c r="G806" s="214" t="s">
        <v>284</v>
      </c>
      <c r="H806" s="215">
        <v>4</v>
      </c>
      <c r="I806" s="216"/>
      <c r="J806" s="217">
        <f>ROUND(I806*H806,2)</f>
        <v>0</v>
      </c>
      <c r="K806" s="213" t="s">
        <v>126</v>
      </c>
      <c r="L806" s="44"/>
      <c r="M806" s="218" t="s">
        <v>1</v>
      </c>
      <c r="N806" s="219" t="s">
        <v>41</v>
      </c>
      <c r="O806" s="91"/>
      <c r="P806" s="220">
        <f>O806*H806</f>
        <v>0</v>
      </c>
      <c r="Q806" s="220">
        <v>0</v>
      </c>
      <c r="R806" s="220">
        <f>Q806*H806</f>
        <v>0</v>
      </c>
      <c r="S806" s="220">
        <v>0</v>
      </c>
      <c r="T806" s="221">
        <f>S806*H806</f>
        <v>0</v>
      </c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R806" s="222" t="s">
        <v>127</v>
      </c>
      <c r="AT806" s="222" t="s">
        <v>122</v>
      </c>
      <c r="AU806" s="222" t="s">
        <v>83</v>
      </c>
      <c r="AY806" s="17" t="s">
        <v>120</v>
      </c>
      <c r="BE806" s="223">
        <f>IF(N806="základní",J806,0)</f>
        <v>0</v>
      </c>
      <c r="BF806" s="223">
        <f>IF(N806="snížená",J806,0)</f>
        <v>0</v>
      </c>
      <c r="BG806" s="223">
        <f>IF(N806="zákl. přenesená",J806,0)</f>
        <v>0</v>
      </c>
      <c r="BH806" s="223">
        <f>IF(N806="sníž. přenesená",J806,0)</f>
        <v>0</v>
      </c>
      <c r="BI806" s="223">
        <f>IF(N806="nulová",J806,0)</f>
        <v>0</v>
      </c>
      <c r="BJ806" s="17" t="s">
        <v>81</v>
      </c>
      <c r="BK806" s="223">
        <f>ROUND(I806*H806,2)</f>
        <v>0</v>
      </c>
      <c r="BL806" s="17" t="s">
        <v>127</v>
      </c>
      <c r="BM806" s="222" t="s">
        <v>912</v>
      </c>
    </row>
    <row r="807" spans="1:47" s="2" customFormat="1" ht="12">
      <c r="A807" s="38"/>
      <c r="B807" s="39"/>
      <c r="C807" s="40"/>
      <c r="D807" s="224" t="s">
        <v>129</v>
      </c>
      <c r="E807" s="40"/>
      <c r="F807" s="225" t="s">
        <v>913</v>
      </c>
      <c r="G807" s="40"/>
      <c r="H807" s="40"/>
      <c r="I807" s="226"/>
      <c r="J807" s="40"/>
      <c r="K807" s="40"/>
      <c r="L807" s="44"/>
      <c r="M807" s="227"/>
      <c r="N807" s="228"/>
      <c r="O807" s="91"/>
      <c r="P807" s="91"/>
      <c r="Q807" s="91"/>
      <c r="R807" s="91"/>
      <c r="S807" s="91"/>
      <c r="T807" s="92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T807" s="17" t="s">
        <v>129</v>
      </c>
      <c r="AU807" s="17" t="s">
        <v>83</v>
      </c>
    </row>
    <row r="808" spans="1:65" s="2" customFormat="1" ht="33" customHeight="1">
      <c r="A808" s="38"/>
      <c r="B808" s="39"/>
      <c r="C808" s="211" t="s">
        <v>914</v>
      </c>
      <c r="D808" s="211" t="s">
        <v>122</v>
      </c>
      <c r="E808" s="212" t="s">
        <v>915</v>
      </c>
      <c r="F808" s="213" t="s">
        <v>916</v>
      </c>
      <c r="G808" s="214" t="s">
        <v>284</v>
      </c>
      <c r="H808" s="215">
        <v>4</v>
      </c>
      <c r="I808" s="216"/>
      <c r="J808" s="217">
        <f>ROUND(I808*H808,2)</f>
        <v>0</v>
      </c>
      <c r="K808" s="213" t="s">
        <v>126</v>
      </c>
      <c r="L808" s="44"/>
      <c r="M808" s="218" t="s">
        <v>1</v>
      </c>
      <c r="N808" s="219" t="s">
        <v>41</v>
      </c>
      <c r="O808" s="91"/>
      <c r="P808" s="220">
        <f>O808*H808</f>
        <v>0</v>
      </c>
      <c r="Q808" s="220">
        <v>0.0606</v>
      </c>
      <c r="R808" s="220">
        <f>Q808*H808</f>
        <v>0.2424</v>
      </c>
      <c r="S808" s="220">
        <v>0</v>
      </c>
      <c r="T808" s="221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22" t="s">
        <v>127</v>
      </c>
      <c r="AT808" s="222" t="s">
        <v>122</v>
      </c>
      <c r="AU808" s="222" t="s">
        <v>83</v>
      </c>
      <c r="AY808" s="17" t="s">
        <v>120</v>
      </c>
      <c r="BE808" s="223">
        <f>IF(N808="základní",J808,0)</f>
        <v>0</v>
      </c>
      <c r="BF808" s="223">
        <f>IF(N808="snížená",J808,0)</f>
        <v>0</v>
      </c>
      <c r="BG808" s="223">
        <f>IF(N808="zákl. přenesená",J808,0)</f>
        <v>0</v>
      </c>
      <c r="BH808" s="223">
        <f>IF(N808="sníž. přenesená",J808,0)</f>
        <v>0</v>
      </c>
      <c r="BI808" s="223">
        <f>IF(N808="nulová",J808,0)</f>
        <v>0</v>
      </c>
      <c r="BJ808" s="17" t="s">
        <v>81</v>
      </c>
      <c r="BK808" s="223">
        <f>ROUND(I808*H808,2)</f>
        <v>0</v>
      </c>
      <c r="BL808" s="17" t="s">
        <v>127</v>
      </c>
      <c r="BM808" s="222" t="s">
        <v>917</v>
      </c>
    </row>
    <row r="809" spans="1:47" s="2" customFormat="1" ht="12">
      <c r="A809" s="38"/>
      <c r="B809" s="39"/>
      <c r="C809" s="40"/>
      <c r="D809" s="224" t="s">
        <v>129</v>
      </c>
      <c r="E809" s="40"/>
      <c r="F809" s="225" t="s">
        <v>918</v>
      </c>
      <c r="G809" s="40"/>
      <c r="H809" s="40"/>
      <c r="I809" s="226"/>
      <c r="J809" s="40"/>
      <c r="K809" s="40"/>
      <c r="L809" s="44"/>
      <c r="M809" s="227"/>
      <c r="N809" s="228"/>
      <c r="O809" s="91"/>
      <c r="P809" s="91"/>
      <c r="Q809" s="91"/>
      <c r="R809" s="91"/>
      <c r="S809" s="91"/>
      <c r="T809" s="92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129</v>
      </c>
      <c r="AU809" s="17" t="s">
        <v>83</v>
      </c>
    </row>
    <row r="810" spans="1:65" s="2" customFormat="1" ht="24.15" customHeight="1">
      <c r="A810" s="38"/>
      <c r="B810" s="39"/>
      <c r="C810" s="211" t="s">
        <v>919</v>
      </c>
      <c r="D810" s="211" t="s">
        <v>122</v>
      </c>
      <c r="E810" s="212" t="s">
        <v>920</v>
      </c>
      <c r="F810" s="213" t="s">
        <v>921</v>
      </c>
      <c r="G810" s="214" t="s">
        <v>284</v>
      </c>
      <c r="H810" s="215">
        <v>21</v>
      </c>
      <c r="I810" s="216"/>
      <c r="J810" s="217">
        <f>ROUND(I810*H810,2)</f>
        <v>0</v>
      </c>
      <c r="K810" s="213" t="s">
        <v>126</v>
      </c>
      <c r="L810" s="44"/>
      <c r="M810" s="218" t="s">
        <v>1</v>
      </c>
      <c r="N810" s="219" t="s">
        <v>41</v>
      </c>
      <c r="O810" s="91"/>
      <c r="P810" s="220">
        <f>O810*H810</f>
        <v>0</v>
      </c>
      <c r="Q810" s="220">
        <v>0.12526</v>
      </c>
      <c r="R810" s="220">
        <f>Q810*H810</f>
        <v>2.6304600000000002</v>
      </c>
      <c r="S810" s="220">
        <v>0</v>
      </c>
      <c r="T810" s="221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22" t="s">
        <v>127</v>
      </c>
      <c r="AT810" s="222" t="s">
        <v>122</v>
      </c>
      <c r="AU810" s="222" t="s">
        <v>83</v>
      </c>
      <c r="AY810" s="17" t="s">
        <v>120</v>
      </c>
      <c r="BE810" s="223">
        <f>IF(N810="základní",J810,0)</f>
        <v>0</v>
      </c>
      <c r="BF810" s="223">
        <f>IF(N810="snížená",J810,0)</f>
        <v>0</v>
      </c>
      <c r="BG810" s="223">
        <f>IF(N810="zákl. přenesená",J810,0)</f>
        <v>0</v>
      </c>
      <c r="BH810" s="223">
        <f>IF(N810="sníž. přenesená",J810,0)</f>
        <v>0</v>
      </c>
      <c r="BI810" s="223">
        <f>IF(N810="nulová",J810,0)</f>
        <v>0</v>
      </c>
      <c r="BJ810" s="17" t="s">
        <v>81</v>
      </c>
      <c r="BK810" s="223">
        <f>ROUND(I810*H810,2)</f>
        <v>0</v>
      </c>
      <c r="BL810" s="17" t="s">
        <v>127</v>
      </c>
      <c r="BM810" s="222" t="s">
        <v>922</v>
      </c>
    </row>
    <row r="811" spans="1:47" s="2" customFormat="1" ht="12">
      <c r="A811" s="38"/>
      <c r="B811" s="39"/>
      <c r="C811" s="40"/>
      <c r="D811" s="224" t="s">
        <v>129</v>
      </c>
      <c r="E811" s="40"/>
      <c r="F811" s="225" t="s">
        <v>923</v>
      </c>
      <c r="G811" s="40"/>
      <c r="H811" s="40"/>
      <c r="I811" s="226"/>
      <c r="J811" s="40"/>
      <c r="K811" s="40"/>
      <c r="L811" s="44"/>
      <c r="M811" s="227"/>
      <c r="N811" s="228"/>
      <c r="O811" s="91"/>
      <c r="P811" s="91"/>
      <c r="Q811" s="91"/>
      <c r="R811" s="91"/>
      <c r="S811" s="91"/>
      <c r="T811" s="92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T811" s="17" t="s">
        <v>129</v>
      </c>
      <c r="AU811" s="17" t="s">
        <v>83</v>
      </c>
    </row>
    <row r="812" spans="1:65" s="2" customFormat="1" ht="21.75" customHeight="1">
      <c r="A812" s="38"/>
      <c r="B812" s="39"/>
      <c r="C812" s="261" t="s">
        <v>924</v>
      </c>
      <c r="D812" s="261" t="s">
        <v>427</v>
      </c>
      <c r="E812" s="262" t="s">
        <v>925</v>
      </c>
      <c r="F812" s="263" t="s">
        <v>926</v>
      </c>
      <c r="G812" s="264" t="s">
        <v>284</v>
      </c>
      <c r="H812" s="265">
        <v>21</v>
      </c>
      <c r="I812" s="266"/>
      <c r="J812" s="267">
        <f>ROUND(I812*H812,2)</f>
        <v>0</v>
      </c>
      <c r="K812" s="263" t="s">
        <v>126</v>
      </c>
      <c r="L812" s="268"/>
      <c r="M812" s="269" t="s">
        <v>1</v>
      </c>
      <c r="N812" s="270" t="s">
        <v>41</v>
      </c>
      <c r="O812" s="91"/>
      <c r="P812" s="220">
        <f>O812*H812</f>
        <v>0</v>
      </c>
      <c r="Q812" s="220">
        <v>0.1</v>
      </c>
      <c r="R812" s="220">
        <f>Q812*H812</f>
        <v>2.1</v>
      </c>
      <c r="S812" s="220">
        <v>0</v>
      </c>
      <c r="T812" s="221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22" t="s">
        <v>179</v>
      </c>
      <c r="AT812" s="222" t="s">
        <v>427</v>
      </c>
      <c r="AU812" s="222" t="s">
        <v>83</v>
      </c>
      <c r="AY812" s="17" t="s">
        <v>120</v>
      </c>
      <c r="BE812" s="223">
        <f>IF(N812="základní",J812,0)</f>
        <v>0</v>
      </c>
      <c r="BF812" s="223">
        <f>IF(N812="snížená",J812,0)</f>
        <v>0</v>
      </c>
      <c r="BG812" s="223">
        <f>IF(N812="zákl. přenesená",J812,0)</f>
        <v>0</v>
      </c>
      <c r="BH812" s="223">
        <f>IF(N812="sníž. přenesená",J812,0)</f>
        <v>0</v>
      </c>
      <c r="BI812" s="223">
        <f>IF(N812="nulová",J812,0)</f>
        <v>0</v>
      </c>
      <c r="BJ812" s="17" t="s">
        <v>81</v>
      </c>
      <c r="BK812" s="223">
        <f>ROUND(I812*H812,2)</f>
        <v>0</v>
      </c>
      <c r="BL812" s="17" t="s">
        <v>127</v>
      </c>
      <c r="BM812" s="222" t="s">
        <v>927</v>
      </c>
    </row>
    <row r="813" spans="1:47" s="2" customFormat="1" ht="12">
      <c r="A813" s="38"/>
      <c r="B813" s="39"/>
      <c r="C813" s="40"/>
      <c r="D813" s="224" t="s">
        <v>129</v>
      </c>
      <c r="E813" s="40"/>
      <c r="F813" s="225" t="s">
        <v>926</v>
      </c>
      <c r="G813" s="40"/>
      <c r="H813" s="40"/>
      <c r="I813" s="226"/>
      <c r="J813" s="40"/>
      <c r="K813" s="40"/>
      <c r="L813" s="44"/>
      <c r="M813" s="227"/>
      <c r="N813" s="228"/>
      <c r="O813" s="91"/>
      <c r="P813" s="91"/>
      <c r="Q813" s="91"/>
      <c r="R813" s="91"/>
      <c r="S813" s="91"/>
      <c r="T813" s="92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T813" s="17" t="s">
        <v>129</v>
      </c>
      <c r="AU813" s="17" t="s">
        <v>83</v>
      </c>
    </row>
    <row r="814" spans="1:65" s="2" customFormat="1" ht="24.15" customHeight="1">
      <c r="A814" s="38"/>
      <c r="B814" s="39"/>
      <c r="C814" s="211" t="s">
        <v>928</v>
      </c>
      <c r="D814" s="211" t="s">
        <v>122</v>
      </c>
      <c r="E814" s="212" t="s">
        <v>929</v>
      </c>
      <c r="F814" s="213" t="s">
        <v>930</v>
      </c>
      <c r="G814" s="214" t="s">
        <v>284</v>
      </c>
      <c r="H814" s="215">
        <v>21</v>
      </c>
      <c r="I814" s="216"/>
      <c r="J814" s="217">
        <f>ROUND(I814*H814,2)</f>
        <v>0</v>
      </c>
      <c r="K814" s="213" t="s">
        <v>126</v>
      </c>
      <c r="L814" s="44"/>
      <c r="M814" s="218" t="s">
        <v>1</v>
      </c>
      <c r="N814" s="219" t="s">
        <v>41</v>
      </c>
      <c r="O814" s="91"/>
      <c r="P814" s="220">
        <f>O814*H814</f>
        <v>0</v>
      </c>
      <c r="Q814" s="220">
        <v>0.03076</v>
      </c>
      <c r="R814" s="220">
        <f>Q814*H814</f>
        <v>0.64596</v>
      </c>
      <c r="S814" s="220">
        <v>0</v>
      </c>
      <c r="T814" s="221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22" t="s">
        <v>127</v>
      </c>
      <c r="AT814" s="222" t="s">
        <v>122</v>
      </c>
      <c r="AU814" s="222" t="s">
        <v>83</v>
      </c>
      <c r="AY814" s="17" t="s">
        <v>120</v>
      </c>
      <c r="BE814" s="223">
        <f>IF(N814="základní",J814,0)</f>
        <v>0</v>
      </c>
      <c r="BF814" s="223">
        <f>IF(N814="snížená",J814,0)</f>
        <v>0</v>
      </c>
      <c r="BG814" s="223">
        <f>IF(N814="zákl. přenesená",J814,0)</f>
        <v>0</v>
      </c>
      <c r="BH814" s="223">
        <f>IF(N814="sníž. přenesená",J814,0)</f>
        <v>0</v>
      </c>
      <c r="BI814" s="223">
        <f>IF(N814="nulová",J814,0)</f>
        <v>0</v>
      </c>
      <c r="BJ814" s="17" t="s">
        <v>81</v>
      </c>
      <c r="BK814" s="223">
        <f>ROUND(I814*H814,2)</f>
        <v>0</v>
      </c>
      <c r="BL814" s="17" t="s">
        <v>127</v>
      </c>
      <c r="BM814" s="222" t="s">
        <v>931</v>
      </c>
    </row>
    <row r="815" spans="1:47" s="2" customFormat="1" ht="12">
      <c r="A815" s="38"/>
      <c r="B815" s="39"/>
      <c r="C815" s="40"/>
      <c r="D815" s="224" t="s">
        <v>129</v>
      </c>
      <c r="E815" s="40"/>
      <c r="F815" s="225" t="s">
        <v>932</v>
      </c>
      <c r="G815" s="40"/>
      <c r="H815" s="40"/>
      <c r="I815" s="226"/>
      <c r="J815" s="40"/>
      <c r="K815" s="40"/>
      <c r="L815" s="44"/>
      <c r="M815" s="227"/>
      <c r="N815" s="228"/>
      <c r="O815" s="91"/>
      <c r="P815" s="91"/>
      <c r="Q815" s="91"/>
      <c r="R815" s="91"/>
      <c r="S815" s="91"/>
      <c r="T815" s="92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T815" s="17" t="s">
        <v>129</v>
      </c>
      <c r="AU815" s="17" t="s">
        <v>83</v>
      </c>
    </row>
    <row r="816" spans="1:65" s="2" customFormat="1" ht="24.15" customHeight="1">
      <c r="A816" s="38"/>
      <c r="B816" s="39"/>
      <c r="C816" s="261" t="s">
        <v>933</v>
      </c>
      <c r="D816" s="261" t="s">
        <v>427</v>
      </c>
      <c r="E816" s="262" t="s">
        <v>934</v>
      </c>
      <c r="F816" s="263" t="s">
        <v>935</v>
      </c>
      <c r="G816" s="264" t="s">
        <v>284</v>
      </c>
      <c r="H816" s="265">
        <v>21</v>
      </c>
      <c r="I816" s="266"/>
      <c r="J816" s="267">
        <f>ROUND(I816*H816,2)</f>
        <v>0</v>
      </c>
      <c r="K816" s="263" t="s">
        <v>126</v>
      </c>
      <c r="L816" s="268"/>
      <c r="M816" s="269" t="s">
        <v>1</v>
      </c>
      <c r="N816" s="270" t="s">
        <v>41</v>
      </c>
      <c r="O816" s="91"/>
      <c r="P816" s="220">
        <f>O816*H816</f>
        <v>0</v>
      </c>
      <c r="Q816" s="220">
        <v>0.07</v>
      </c>
      <c r="R816" s="220">
        <f>Q816*H816</f>
        <v>1.4700000000000002</v>
      </c>
      <c r="S816" s="220">
        <v>0</v>
      </c>
      <c r="T816" s="221">
        <f>S816*H816</f>
        <v>0</v>
      </c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R816" s="222" t="s">
        <v>179</v>
      </c>
      <c r="AT816" s="222" t="s">
        <v>427</v>
      </c>
      <c r="AU816" s="222" t="s">
        <v>83</v>
      </c>
      <c r="AY816" s="17" t="s">
        <v>120</v>
      </c>
      <c r="BE816" s="223">
        <f>IF(N816="základní",J816,0)</f>
        <v>0</v>
      </c>
      <c r="BF816" s="223">
        <f>IF(N816="snížená",J816,0)</f>
        <v>0</v>
      </c>
      <c r="BG816" s="223">
        <f>IF(N816="zákl. přenesená",J816,0)</f>
        <v>0</v>
      </c>
      <c r="BH816" s="223">
        <f>IF(N816="sníž. přenesená",J816,0)</f>
        <v>0</v>
      </c>
      <c r="BI816" s="223">
        <f>IF(N816="nulová",J816,0)</f>
        <v>0</v>
      </c>
      <c r="BJ816" s="17" t="s">
        <v>81</v>
      </c>
      <c r="BK816" s="223">
        <f>ROUND(I816*H816,2)</f>
        <v>0</v>
      </c>
      <c r="BL816" s="17" t="s">
        <v>127</v>
      </c>
      <c r="BM816" s="222" t="s">
        <v>936</v>
      </c>
    </row>
    <row r="817" spans="1:47" s="2" customFormat="1" ht="12">
      <c r="A817" s="38"/>
      <c r="B817" s="39"/>
      <c r="C817" s="40"/>
      <c r="D817" s="224" t="s">
        <v>129</v>
      </c>
      <c r="E817" s="40"/>
      <c r="F817" s="225" t="s">
        <v>935</v>
      </c>
      <c r="G817" s="40"/>
      <c r="H817" s="40"/>
      <c r="I817" s="226"/>
      <c r="J817" s="40"/>
      <c r="K817" s="40"/>
      <c r="L817" s="44"/>
      <c r="M817" s="227"/>
      <c r="N817" s="228"/>
      <c r="O817" s="91"/>
      <c r="P817" s="91"/>
      <c r="Q817" s="91"/>
      <c r="R817" s="91"/>
      <c r="S817" s="91"/>
      <c r="T817" s="92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T817" s="17" t="s">
        <v>129</v>
      </c>
      <c r="AU817" s="17" t="s">
        <v>83</v>
      </c>
    </row>
    <row r="818" spans="1:65" s="2" customFormat="1" ht="24.15" customHeight="1">
      <c r="A818" s="38"/>
      <c r="B818" s="39"/>
      <c r="C818" s="211" t="s">
        <v>937</v>
      </c>
      <c r="D818" s="211" t="s">
        <v>122</v>
      </c>
      <c r="E818" s="212" t="s">
        <v>938</v>
      </c>
      <c r="F818" s="213" t="s">
        <v>939</v>
      </c>
      <c r="G818" s="214" t="s">
        <v>284</v>
      </c>
      <c r="H818" s="215">
        <v>21</v>
      </c>
      <c r="I818" s="216"/>
      <c r="J818" s="217">
        <f>ROUND(I818*H818,2)</f>
        <v>0</v>
      </c>
      <c r="K818" s="213" t="s">
        <v>126</v>
      </c>
      <c r="L818" s="44"/>
      <c r="M818" s="218" t="s">
        <v>1</v>
      </c>
      <c r="N818" s="219" t="s">
        <v>41</v>
      </c>
      <c r="O818" s="91"/>
      <c r="P818" s="220">
        <f>O818*H818</f>
        <v>0</v>
      </c>
      <c r="Q818" s="220">
        <v>0.03076</v>
      </c>
      <c r="R818" s="220">
        <f>Q818*H818</f>
        <v>0.64596</v>
      </c>
      <c r="S818" s="220">
        <v>0</v>
      </c>
      <c r="T818" s="221">
        <f>S818*H818</f>
        <v>0</v>
      </c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R818" s="222" t="s">
        <v>127</v>
      </c>
      <c r="AT818" s="222" t="s">
        <v>122</v>
      </c>
      <c r="AU818" s="222" t="s">
        <v>83</v>
      </c>
      <c r="AY818" s="17" t="s">
        <v>120</v>
      </c>
      <c r="BE818" s="223">
        <f>IF(N818="základní",J818,0)</f>
        <v>0</v>
      </c>
      <c r="BF818" s="223">
        <f>IF(N818="snížená",J818,0)</f>
        <v>0</v>
      </c>
      <c r="BG818" s="223">
        <f>IF(N818="zákl. přenesená",J818,0)</f>
        <v>0</v>
      </c>
      <c r="BH818" s="223">
        <f>IF(N818="sníž. přenesená",J818,0)</f>
        <v>0</v>
      </c>
      <c r="BI818" s="223">
        <f>IF(N818="nulová",J818,0)</f>
        <v>0</v>
      </c>
      <c r="BJ818" s="17" t="s">
        <v>81</v>
      </c>
      <c r="BK818" s="223">
        <f>ROUND(I818*H818,2)</f>
        <v>0</v>
      </c>
      <c r="BL818" s="17" t="s">
        <v>127</v>
      </c>
      <c r="BM818" s="222" t="s">
        <v>940</v>
      </c>
    </row>
    <row r="819" spans="1:47" s="2" customFormat="1" ht="12">
      <c r="A819" s="38"/>
      <c r="B819" s="39"/>
      <c r="C819" s="40"/>
      <c r="D819" s="224" t="s">
        <v>129</v>
      </c>
      <c r="E819" s="40"/>
      <c r="F819" s="225" t="s">
        <v>941</v>
      </c>
      <c r="G819" s="40"/>
      <c r="H819" s="40"/>
      <c r="I819" s="226"/>
      <c r="J819" s="40"/>
      <c r="K819" s="40"/>
      <c r="L819" s="44"/>
      <c r="M819" s="227"/>
      <c r="N819" s="228"/>
      <c r="O819" s="91"/>
      <c r="P819" s="91"/>
      <c r="Q819" s="91"/>
      <c r="R819" s="91"/>
      <c r="S819" s="91"/>
      <c r="T819" s="92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129</v>
      </c>
      <c r="AU819" s="17" t="s">
        <v>83</v>
      </c>
    </row>
    <row r="820" spans="1:65" s="2" customFormat="1" ht="24.15" customHeight="1">
      <c r="A820" s="38"/>
      <c r="B820" s="39"/>
      <c r="C820" s="261" t="s">
        <v>942</v>
      </c>
      <c r="D820" s="261" t="s">
        <v>427</v>
      </c>
      <c r="E820" s="262" t="s">
        <v>943</v>
      </c>
      <c r="F820" s="263" t="s">
        <v>944</v>
      </c>
      <c r="G820" s="264" t="s">
        <v>284</v>
      </c>
      <c r="H820" s="265">
        <v>21</v>
      </c>
      <c r="I820" s="266"/>
      <c r="J820" s="267">
        <f>ROUND(I820*H820,2)</f>
        <v>0</v>
      </c>
      <c r="K820" s="263" t="s">
        <v>126</v>
      </c>
      <c r="L820" s="268"/>
      <c r="M820" s="269" t="s">
        <v>1</v>
      </c>
      <c r="N820" s="270" t="s">
        <v>41</v>
      </c>
      <c r="O820" s="91"/>
      <c r="P820" s="220">
        <f>O820*H820</f>
        <v>0</v>
      </c>
      <c r="Q820" s="220">
        <v>0.076</v>
      </c>
      <c r="R820" s="220">
        <f>Q820*H820</f>
        <v>1.5959999999999999</v>
      </c>
      <c r="S820" s="220">
        <v>0</v>
      </c>
      <c r="T820" s="221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22" t="s">
        <v>179</v>
      </c>
      <c r="AT820" s="222" t="s">
        <v>427</v>
      </c>
      <c r="AU820" s="222" t="s">
        <v>83</v>
      </c>
      <c r="AY820" s="17" t="s">
        <v>120</v>
      </c>
      <c r="BE820" s="223">
        <f>IF(N820="základní",J820,0)</f>
        <v>0</v>
      </c>
      <c r="BF820" s="223">
        <f>IF(N820="snížená",J820,0)</f>
        <v>0</v>
      </c>
      <c r="BG820" s="223">
        <f>IF(N820="zákl. přenesená",J820,0)</f>
        <v>0</v>
      </c>
      <c r="BH820" s="223">
        <f>IF(N820="sníž. přenesená",J820,0)</f>
        <v>0</v>
      </c>
      <c r="BI820" s="223">
        <f>IF(N820="nulová",J820,0)</f>
        <v>0</v>
      </c>
      <c r="BJ820" s="17" t="s">
        <v>81</v>
      </c>
      <c r="BK820" s="223">
        <f>ROUND(I820*H820,2)</f>
        <v>0</v>
      </c>
      <c r="BL820" s="17" t="s">
        <v>127</v>
      </c>
      <c r="BM820" s="222" t="s">
        <v>945</v>
      </c>
    </row>
    <row r="821" spans="1:47" s="2" customFormat="1" ht="12">
      <c r="A821" s="38"/>
      <c r="B821" s="39"/>
      <c r="C821" s="40"/>
      <c r="D821" s="224" t="s">
        <v>129</v>
      </c>
      <c r="E821" s="40"/>
      <c r="F821" s="225" t="s">
        <v>944</v>
      </c>
      <c r="G821" s="40"/>
      <c r="H821" s="40"/>
      <c r="I821" s="226"/>
      <c r="J821" s="40"/>
      <c r="K821" s="40"/>
      <c r="L821" s="44"/>
      <c r="M821" s="227"/>
      <c r="N821" s="228"/>
      <c r="O821" s="91"/>
      <c r="P821" s="91"/>
      <c r="Q821" s="91"/>
      <c r="R821" s="91"/>
      <c r="S821" s="91"/>
      <c r="T821" s="92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T821" s="17" t="s">
        <v>129</v>
      </c>
      <c r="AU821" s="17" t="s">
        <v>83</v>
      </c>
    </row>
    <row r="822" spans="1:65" s="2" customFormat="1" ht="24.15" customHeight="1">
      <c r="A822" s="38"/>
      <c r="B822" s="39"/>
      <c r="C822" s="211" t="s">
        <v>946</v>
      </c>
      <c r="D822" s="211" t="s">
        <v>122</v>
      </c>
      <c r="E822" s="212" t="s">
        <v>947</v>
      </c>
      <c r="F822" s="213" t="s">
        <v>948</v>
      </c>
      <c r="G822" s="214" t="s">
        <v>284</v>
      </c>
      <c r="H822" s="215">
        <v>21</v>
      </c>
      <c r="I822" s="216"/>
      <c r="J822" s="217">
        <f>ROUND(I822*H822,2)</f>
        <v>0</v>
      </c>
      <c r="K822" s="213" t="s">
        <v>126</v>
      </c>
      <c r="L822" s="44"/>
      <c r="M822" s="218" t="s">
        <v>1</v>
      </c>
      <c r="N822" s="219" t="s">
        <v>41</v>
      </c>
      <c r="O822" s="91"/>
      <c r="P822" s="220">
        <f>O822*H822</f>
        <v>0</v>
      </c>
      <c r="Q822" s="220">
        <v>0.03076</v>
      </c>
      <c r="R822" s="220">
        <f>Q822*H822</f>
        <v>0.64596</v>
      </c>
      <c r="S822" s="220">
        <v>0</v>
      </c>
      <c r="T822" s="221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22" t="s">
        <v>127</v>
      </c>
      <c r="AT822" s="222" t="s">
        <v>122</v>
      </c>
      <c r="AU822" s="222" t="s">
        <v>83</v>
      </c>
      <c r="AY822" s="17" t="s">
        <v>120</v>
      </c>
      <c r="BE822" s="223">
        <f>IF(N822="základní",J822,0)</f>
        <v>0</v>
      </c>
      <c r="BF822" s="223">
        <f>IF(N822="snížená",J822,0)</f>
        <v>0</v>
      </c>
      <c r="BG822" s="223">
        <f>IF(N822="zákl. přenesená",J822,0)</f>
        <v>0</v>
      </c>
      <c r="BH822" s="223">
        <f>IF(N822="sníž. přenesená",J822,0)</f>
        <v>0</v>
      </c>
      <c r="BI822" s="223">
        <f>IF(N822="nulová",J822,0)</f>
        <v>0</v>
      </c>
      <c r="BJ822" s="17" t="s">
        <v>81</v>
      </c>
      <c r="BK822" s="223">
        <f>ROUND(I822*H822,2)</f>
        <v>0</v>
      </c>
      <c r="BL822" s="17" t="s">
        <v>127</v>
      </c>
      <c r="BM822" s="222" t="s">
        <v>949</v>
      </c>
    </row>
    <row r="823" spans="1:47" s="2" customFormat="1" ht="12">
      <c r="A823" s="38"/>
      <c r="B823" s="39"/>
      <c r="C823" s="40"/>
      <c r="D823" s="224" t="s">
        <v>129</v>
      </c>
      <c r="E823" s="40"/>
      <c r="F823" s="225" t="s">
        <v>950</v>
      </c>
      <c r="G823" s="40"/>
      <c r="H823" s="40"/>
      <c r="I823" s="226"/>
      <c r="J823" s="40"/>
      <c r="K823" s="40"/>
      <c r="L823" s="44"/>
      <c r="M823" s="227"/>
      <c r="N823" s="228"/>
      <c r="O823" s="91"/>
      <c r="P823" s="91"/>
      <c r="Q823" s="91"/>
      <c r="R823" s="91"/>
      <c r="S823" s="91"/>
      <c r="T823" s="92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T823" s="17" t="s">
        <v>129</v>
      </c>
      <c r="AU823" s="17" t="s">
        <v>83</v>
      </c>
    </row>
    <row r="824" spans="1:65" s="2" customFormat="1" ht="24.15" customHeight="1">
      <c r="A824" s="38"/>
      <c r="B824" s="39"/>
      <c r="C824" s="261" t="s">
        <v>951</v>
      </c>
      <c r="D824" s="261" t="s">
        <v>427</v>
      </c>
      <c r="E824" s="262" t="s">
        <v>952</v>
      </c>
      <c r="F824" s="263" t="s">
        <v>953</v>
      </c>
      <c r="G824" s="264" t="s">
        <v>284</v>
      </c>
      <c r="H824" s="265">
        <v>21</v>
      </c>
      <c r="I824" s="266"/>
      <c r="J824" s="267">
        <f>ROUND(I824*H824,2)</f>
        <v>0</v>
      </c>
      <c r="K824" s="263" t="s">
        <v>126</v>
      </c>
      <c r="L824" s="268"/>
      <c r="M824" s="269" t="s">
        <v>1</v>
      </c>
      <c r="N824" s="270" t="s">
        <v>41</v>
      </c>
      <c r="O824" s="91"/>
      <c r="P824" s="220">
        <f>O824*H824</f>
        <v>0</v>
      </c>
      <c r="Q824" s="220">
        <v>0.155</v>
      </c>
      <c r="R824" s="220">
        <f>Q824*H824</f>
        <v>3.255</v>
      </c>
      <c r="S824" s="220">
        <v>0</v>
      </c>
      <c r="T824" s="221">
        <f>S824*H824</f>
        <v>0</v>
      </c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R824" s="222" t="s">
        <v>179</v>
      </c>
      <c r="AT824" s="222" t="s">
        <v>427</v>
      </c>
      <c r="AU824" s="222" t="s">
        <v>83</v>
      </c>
      <c r="AY824" s="17" t="s">
        <v>120</v>
      </c>
      <c r="BE824" s="223">
        <f>IF(N824="základní",J824,0)</f>
        <v>0</v>
      </c>
      <c r="BF824" s="223">
        <f>IF(N824="snížená",J824,0)</f>
        <v>0</v>
      </c>
      <c r="BG824" s="223">
        <f>IF(N824="zákl. přenesená",J824,0)</f>
        <v>0</v>
      </c>
      <c r="BH824" s="223">
        <f>IF(N824="sníž. přenesená",J824,0)</f>
        <v>0</v>
      </c>
      <c r="BI824" s="223">
        <f>IF(N824="nulová",J824,0)</f>
        <v>0</v>
      </c>
      <c r="BJ824" s="17" t="s">
        <v>81</v>
      </c>
      <c r="BK824" s="223">
        <f>ROUND(I824*H824,2)</f>
        <v>0</v>
      </c>
      <c r="BL824" s="17" t="s">
        <v>127</v>
      </c>
      <c r="BM824" s="222" t="s">
        <v>954</v>
      </c>
    </row>
    <row r="825" spans="1:47" s="2" customFormat="1" ht="12">
      <c r="A825" s="38"/>
      <c r="B825" s="39"/>
      <c r="C825" s="40"/>
      <c r="D825" s="224" t="s">
        <v>129</v>
      </c>
      <c r="E825" s="40"/>
      <c r="F825" s="225" t="s">
        <v>953</v>
      </c>
      <c r="G825" s="40"/>
      <c r="H825" s="40"/>
      <c r="I825" s="226"/>
      <c r="J825" s="40"/>
      <c r="K825" s="40"/>
      <c r="L825" s="44"/>
      <c r="M825" s="227"/>
      <c r="N825" s="228"/>
      <c r="O825" s="91"/>
      <c r="P825" s="91"/>
      <c r="Q825" s="91"/>
      <c r="R825" s="91"/>
      <c r="S825" s="91"/>
      <c r="T825" s="92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T825" s="17" t="s">
        <v>129</v>
      </c>
      <c r="AU825" s="17" t="s">
        <v>83</v>
      </c>
    </row>
    <row r="826" spans="1:65" s="2" customFormat="1" ht="24.15" customHeight="1">
      <c r="A826" s="38"/>
      <c r="B826" s="39"/>
      <c r="C826" s="211" t="s">
        <v>955</v>
      </c>
      <c r="D826" s="211" t="s">
        <v>122</v>
      </c>
      <c r="E826" s="212" t="s">
        <v>956</v>
      </c>
      <c r="F826" s="213" t="s">
        <v>957</v>
      </c>
      <c r="G826" s="214" t="s">
        <v>284</v>
      </c>
      <c r="H826" s="215">
        <v>21</v>
      </c>
      <c r="I826" s="216"/>
      <c r="J826" s="217">
        <f>ROUND(I826*H826,2)</f>
        <v>0</v>
      </c>
      <c r="K826" s="213" t="s">
        <v>126</v>
      </c>
      <c r="L826" s="44"/>
      <c r="M826" s="218" t="s">
        <v>1</v>
      </c>
      <c r="N826" s="219" t="s">
        <v>41</v>
      </c>
      <c r="O826" s="91"/>
      <c r="P826" s="220">
        <f>O826*H826</f>
        <v>0</v>
      </c>
      <c r="Q826" s="220">
        <v>0.03076</v>
      </c>
      <c r="R826" s="220">
        <f>Q826*H826</f>
        <v>0.64596</v>
      </c>
      <c r="S826" s="220">
        <v>0</v>
      </c>
      <c r="T826" s="221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22" t="s">
        <v>127</v>
      </c>
      <c r="AT826" s="222" t="s">
        <v>122</v>
      </c>
      <c r="AU826" s="222" t="s">
        <v>83</v>
      </c>
      <c r="AY826" s="17" t="s">
        <v>120</v>
      </c>
      <c r="BE826" s="223">
        <f>IF(N826="základní",J826,0)</f>
        <v>0</v>
      </c>
      <c r="BF826" s="223">
        <f>IF(N826="snížená",J826,0)</f>
        <v>0</v>
      </c>
      <c r="BG826" s="223">
        <f>IF(N826="zákl. přenesená",J826,0)</f>
        <v>0</v>
      </c>
      <c r="BH826" s="223">
        <f>IF(N826="sníž. přenesená",J826,0)</f>
        <v>0</v>
      </c>
      <c r="BI826" s="223">
        <f>IF(N826="nulová",J826,0)</f>
        <v>0</v>
      </c>
      <c r="BJ826" s="17" t="s">
        <v>81</v>
      </c>
      <c r="BK826" s="223">
        <f>ROUND(I826*H826,2)</f>
        <v>0</v>
      </c>
      <c r="BL826" s="17" t="s">
        <v>127</v>
      </c>
      <c r="BM826" s="222" t="s">
        <v>958</v>
      </c>
    </row>
    <row r="827" spans="1:47" s="2" customFormat="1" ht="12">
      <c r="A827" s="38"/>
      <c r="B827" s="39"/>
      <c r="C827" s="40"/>
      <c r="D827" s="224" t="s">
        <v>129</v>
      </c>
      <c r="E827" s="40"/>
      <c r="F827" s="225" t="s">
        <v>959</v>
      </c>
      <c r="G827" s="40"/>
      <c r="H827" s="40"/>
      <c r="I827" s="226"/>
      <c r="J827" s="40"/>
      <c r="K827" s="40"/>
      <c r="L827" s="44"/>
      <c r="M827" s="227"/>
      <c r="N827" s="228"/>
      <c r="O827" s="91"/>
      <c r="P827" s="91"/>
      <c r="Q827" s="91"/>
      <c r="R827" s="91"/>
      <c r="S827" s="91"/>
      <c r="T827" s="92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T827" s="17" t="s">
        <v>129</v>
      </c>
      <c r="AU827" s="17" t="s">
        <v>83</v>
      </c>
    </row>
    <row r="828" spans="1:65" s="2" customFormat="1" ht="33" customHeight="1">
      <c r="A828" s="38"/>
      <c r="B828" s="39"/>
      <c r="C828" s="261" t="s">
        <v>960</v>
      </c>
      <c r="D828" s="261" t="s">
        <v>427</v>
      </c>
      <c r="E828" s="262" t="s">
        <v>961</v>
      </c>
      <c r="F828" s="263" t="s">
        <v>962</v>
      </c>
      <c r="G828" s="264" t="s">
        <v>284</v>
      </c>
      <c r="H828" s="265">
        <v>21</v>
      </c>
      <c r="I828" s="266"/>
      <c r="J828" s="267">
        <f>ROUND(I828*H828,2)</f>
        <v>0</v>
      </c>
      <c r="K828" s="263" t="s">
        <v>126</v>
      </c>
      <c r="L828" s="268"/>
      <c r="M828" s="269" t="s">
        <v>1</v>
      </c>
      <c r="N828" s="270" t="s">
        <v>41</v>
      </c>
      <c r="O828" s="91"/>
      <c r="P828" s="220">
        <f>O828*H828</f>
        <v>0</v>
      </c>
      <c r="Q828" s="220">
        <v>0.17</v>
      </c>
      <c r="R828" s="220">
        <f>Q828*H828</f>
        <v>3.5700000000000003</v>
      </c>
      <c r="S828" s="220">
        <v>0</v>
      </c>
      <c r="T828" s="221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22" t="s">
        <v>179</v>
      </c>
      <c r="AT828" s="222" t="s">
        <v>427</v>
      </c>
      <c r="AU828" s="222" t="s">
        <v>83</v>
      </c>
      <c r="AY828" s="17" t="s">
        <v>120</v>
      </c>
      <c r="BE828" s="223">
        <f>IF(N828="základní",J828,0)</f>
        <v>0</v>
      </c>
      <c r="BF828" s="223">
        <f>IF(N828="snížená",J828,0)</f>
        <v>0</v>
      </c>
      <c r="BG828" s="223">
        <f>IF(N828="zákl. přenesená",J828,0)</f>
        <v>0</v>
      </c>
      <c r="BH828" s="223">
        <f>IF(N828="sníž. přenesená",J828,0)</f>
        <v>0</v>
      </c>
      <c r="BI828" s="223">
        <f>IF(N828="nulová",J828,0)</f>
        <v>0</v>
      </c>
      <c r="BJ828" s="17" t="s">
        <v>81</v>
      </c>
      <c r="BK828" s="223">
        <f>ROUND(I828*H828,2)</f>
        <v>0</v>
      </c>
      <c r="BL828" s="17" t="s">
        <v>127</v>
      </c>
      <c r="BM828" s="222" t="s">
        <v>963</v>
      </c>
    </row>
    <row r="829" spans="1:47" s="2" customFormat="1" ht="12">
      <c r="A829" s="38"/>
      <c r="B829" s="39"/>
      <c r="C829" s="40"/>
      <c r="D829" s="224" t="s">
        <v>129</v>
      </c>
      <c r="E829" s="40"/>
      <c r="F829" s="225" t="s">
        <v>962</v>
      </c>
      <c r="G829" s="40"/>
      <c r="H829" s="40"/>
      <c r="I829" s="226"/>
      <c r="J829" s="40"/>
      <c r="K829" s="40"/>
      <c r="L829" s="44"/>
      <c r="M829" s="227"/>
      <c r="N829" s="228"/>
      <c r="O829" s="91"/>
      <c r="P829" s="91"/>
      <c r="Q829" s="91"/>
      <c r="R829" s="91"/>
      <c r="S829" s="91"/>
      <c r="T829" s="92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T829" s="17" t="s">
        <v>129</v>
      </c>
      <c r="AU829" s="17" t="s">
        <v>83</v>
      </c>
    </row>
    <row r="830" spans="1:65" s="2" customFormat="1" ht="24.15" customHeight="1">
      <c r="A830" s="38"/>
      <c r="B830" s="39"/>
      <c r="C830" s="211" t="s">
        <v>964</v>
      </c>
      <c r="D830" s="211" t="s">
        <v>122</v>
      </c>
      <c r="E830" s="212" t="s">
        <v>965</v>
      </c>
      <c r="F830" s="213" t="s">
        <v>966</v>
      </c>
      <c r="G830" s="214" t="s">
        <v>284</v>
      </c>
      <c r="H830" s="215">
        <v>10</v>
      </c>
      <c r="I830" s="216"/>
      <c r="J830" s="217">
        <f>ROUND(I830*H830,2)</f>
        <v>0</v>
      </c>
      <c r="K830" s="213" t="s">
        <v>126</v>
      </c>
      <c r="L830" s="44"/>
      <c r="M830" s="218" t="s">
        <v>1</v>
      </c>
      <c r="N830" s="219" t="s">
        <v>41</v>
      </c>
      <c r="O830" s="91"/>
      <c r="P830" s="220">
        <f>O830*H830</f>
        <v>0</v>
      </c>
      <c r="Q830" s="220">
        <v>0</v>
      </c>
      <c r="R830" s="220">
        <f>Q830*H830</f>
        <v>0</v>
      </c>
      <c r="S830" s="220">
        <v>0.1</v>
      </c>
      <c r="T830" s="221">
        <f>S830*H830</f>
        <v>1</v>
      </c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R830" s="222" t="s">
        <v>127</v>
      </c>
      <c r="AT830" s="222" t="s">
        <v>122</v>
      </c>
      <c r="AU830" s="222" t="s">
        <v>83</v>
      </c>
      <c r="AY830" s="17" t="s">
        <v>120</v>
      </c>
      <c r="BE830" s="223">
        <f>IF(N830="základní",J830,0)</f>
        <v>0</v>
      </c>
      <c r="BF830" s="223">
        <f>IF(N830="snížená",J830,0)</f>
        <v>0</v>
      </c>
      <c r="BG830" s="223">
        <f>IF(N830="zákl. přenesená",J830,0)</f>
        <v>0</v>
      </c>
      <c r="BH830" s="223">
        <f>IF(N830="sníž. přenesená",J830,0)</f>
        <v>0</v>
      </c>
      <c r="BI830" s="223">
        <f>IF(N830="nulová",J830,0)</f>
        <v>0</v>
      </c>
      <c r="BJ830" s="17" t="s">
        <v>81</v>
      </c>
      <c r="BK830" s="223">
        <f>ROUND(I830*H830,2)</f>
        <v>0</v>
      </c>
      <c r="BL830" s="17" t="s">
        <v>127</v>
      </c>
      <c r="BM830" s="222" t="s">
        <v>967</v>
      </c>
    </row>
    <row r="831" spans="1:47" s="2" customFormat="1" ht="12">
      <c r="A831" s="38"/>
      <c r="B831" s="39"/>
      <c r="C831" s="40"/>
      <c r="D831" s="224" t="s">
        <v>129</v>
      </c>
      <c r="E831" s="40"/>
      <c r="F831" s="225" t="s">
        <v>968</v>
      </c>
      <c r="G831" s="40"/>
      <c r="H831" s="40"/>
      <c r="I831" s="226"/>
      <c r="J831" s="40"/>
      <c r="K831" s="40"/>
      <c r="L831" s="44"/>
      <c r="M831" s="227"/>
      <c r="N831" s="228"/>
      <c r="O831" s="91"/>
      <c r="P831" s="91"/>
      <c r="Q831" s="91"/>
      <c r="R831" s="91"/>
      <c r="S831" s="91"/>
      <c r="T831" s="92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T831" s="17" t="s">
        <v>129</v>
      </c>
      <c r="AU831" s="17" t="s">
        <v>83</v>
      </c>
    </row>
    <row r="832" spans="1:65" s="2" customFormat="1" ht="24.15" customHeight="1">
      <c r="A832" s="38"/>
      <c r="B832" s="39"/>
      <c r="C832" s="211" t="s">
        <v>969</v>
      </c>
      <c r="D832" s="211" t="s">
        <v>122</v>
      </c>
      <c r="E832" s="212" t="s">
        <v>970</v>
      </c>
      <c r="F832" s="213" t="s">
        <v>971</v>
      </c>
      <c r="G832" s="214" t="s">
        <v>284</v>
      </c>
      <c r="H832" s="215">
        <v>21</v>
      </c>
      <c r="I832" s="216"/>
      <c r="J832" s="217">
        <f>ROUND(I832*H832,2)</f>
        <v>0</v>
      </c>
      <c r="K832" s="213" t="s">
        <v>126</v>
      </c>
      <c r="L832" s="44"/>
      <c r="M832" s="218" t="s">
        <v>1</v>
      </c>
      <c r="N832" s="219" t="s">
        <v>41</v>
      </c>
      <c r="O832" s="91"/>
      <c r="P832" s="220">
        <f>O832*H832</f>
        <v>0</v>
      </c>
      <c r="Q832" s="220">
        <v>0.21734</v>
      </c>
      <c r="R832" s="220">
        <f>Q832*H832</f>
        <v>4.56414</v>
      </c>
      <c r="S832" s="220">
        <v>0</v>
      </c>
      <c r="T832" s="221">
        <f>S832*H832</f>
        <v>0</v>
      </c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R832" s="222" t="s">
        <v>127</v>
      </c>
      <c r="AT832" s="222" t="s">
        <v>122</v>
      </c>
      <c r="AU832" s="222" t="s">
        <v>83</v>
      </c>
      <c r="AY832" s="17" t="s">
        <v>120</v>
      </c>
      <c r="BE832" s="223">
        <f>IF(N832="základní",J832,0)</f>
        <v>0</v>
      </c>
      <c r="BF832" s="223">
        <f>IF(N832="snížená",J832,0)</f>
        <v>0</v>
      </c>
      <c r="BG832" s="223">
        <f>IF(N832="zákl. přenesená",J832,0)</f>
        <v>0</v>
      </c>
      <c r="BH832" s="223">
        <f>IF(N832="sníž. přenesená",J832,0)</f>
        <v>0</v>
      </c>
      <c r="BI832" s="223">
        <f>IF(N832="nulová",J832,0)</f>
        <v>0</v>
      </c>
      <c r="BJ832" s="17" t="s">
        <v>81</v>
      </c>
      <c r="BK832" s="223">
        <f>ROUND(I832*H832,2)</f>
        <v>0</v>
      </c>
      <c r="BL832" s="17" t="s">
        <v>127</v>
      </c>
      <c r="BM832" s="222" t="s">
        <v>972</v>
      </c>
    </row>
    <row r="833" spans="1:47" s="2" customFormat="1" ht="12">
      <c r="A833" s="38"/>
      <c r="B833" s="39"/>
      <c r="C833" s="40"/>
      <c r="D833" s="224" t="s">
        <v>129</v>
      </c>
      <c r="E833" s="40"/>
      <c r="F833" s="225" t="s">
        <v>971</v>
      </c>
      <c r="G833" s="40"/>
      <c r="H833" s="40"/>
      <c r="I833" s="226"/>
      <c r="J833" s="40"/>
      <c r="K833" s="40"/>
      <c r="L833" s="44"/>
      <c r="M833" s="227"/>
      <c r="N833" s="228"/>
      <c r="O833" s="91"/>
      <c r="P833" s="91"/>
      <c r="Q833" s="91"/>
      <c r="R833" s="91"/>
      <c r="S833" s="91"/>
      <c r="T833" s="92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T833" s="17" t="s">
        <v>129</v>
      </c>
      <c r="AU833" s="17" t="s">
        <v>83</v>
      </c>
    </row>
    <row r="834" spans="1:51" s="13" customFormat="1" ht="12">
      <c r="A834" s="13"/>
      <c r="B834" s="229"/>
      <c r="C834" s="230"/>
      <c r="D834" s="224" t="s">
        <v>131</v>
      </c>
      <c r="E834" s="231" t="s">
        <v>1</v>
      </c>
      <c r="F834" s="232" t="s">
        <v>973</v>
      </c>
      <c r="G834" s="230"/>
      <c r="H834" s="231" t="s">
        <v>1</v>
      </c>
      <c r="I834" s="233"/>
      <c r="J834" s="230"/>
      <c r="K834" s="230"/>
      <c r="L834" s="234"/>
      <c r="M834" s="235"/>
      <c r="N834" s="236"/>
      <c r="O834" s="236"/>
      <c r="P834" s="236"/>
      <c r="Q834" s="236"/>
      <c r="R834" s="236"/>
      <c r="S834" s="236"/>
      <c r="T834" s="237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8" t="s">
        <v>131</v>
      </c>
      <c r="AU834" s="238" t="s">
        <v>83</v>
      </c>
      <c r="AV834" s="13" t="s">
        <v>81</v>
      </c>
      <c r="AW834" s="13" t="s">
        <v>32</v>
      </c>
      <c r="AX834" s="13" t="s">
        <v>76</v>
      </c>
      <c r="AY834" s="238" t="s">
        <v>120</v>
      </c>
    </row>
    <row r="835" spans="1:51" s="14" customFormat="1" ht="12">
      <c r="A835" s="14"/>
      <c r="B835" s="239"/>
      <c r="C835" s="240"/>
      <c r="D835" s="224" t="s">
        <v>131</v>
      </c>
      <c r="E835" s="241" t="s">
        <v>1</v>
      </c>
      <c r="F835" s="242" t="s">
        <v>7</v>
      </c>
      <c r="G835" s="240"/>
      <c r="H835" s="243">
        <v>21</v>
      </c>
      <c r="I835" s="244"/>
      <c r="J835" s="240"/>
      <c r="K835" s="240"/>
      <c r="L835" s="245"/>
      <c r="M835" s="246"/>
      <c r="N835" s="247"/>
      <c r="O835" s="247"/>
      <c r="P835" s="247"/>
      <c r="Q835" s="247"/>
      <c r="R835" s="247"/>
      <c r="S835" s="247"/>
      <c r="T835" s="248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9" t="s">
        <v>131</v>
      </c>
      <c r="AU835" s="249" t="s">
        <v>83</v>
      </c>
      <c r="AV835" s="14" t="s">
        <v>83</v>
      </c>
      <c r="AW835" s="14" t="s">
        <v>32</v>
      </c>
      <c r="AX835" s="14" t="s">
        <v>81</v>
      </c>
      <c r="AY835" s="249" t="s">
        <v>120</v>
      </c>
    </row>
    <row r="836" spans="1:65" s="2" customFormat="1" ht="16.5" customHeight="1">
      <c r="A836" s="38"/>
      <c r="B836" s="39"/>
      <c r="C836" s="261" t="s">
        <v>974</v>
      </c>
      <c r="D836" s="261" t="s">
        <v>427</v>
      </c>
      <c r="E836" s="262" t="s">
        <v>975</v>
      </c>
      <c r="F836" s="263" t="s">
        <v>976</v>
      </c>
      <c r="G836" s="264" t="s">
        <v>284</v>
      </c>
      <c r="H836" s="265">
        <v>21</v>
      </c>
      <c r="I836" s="266"/>
      <c r="J836" s="267">
        <f>ROUND(I836*H836,2)</f>
        <v>0</v>
      </c>
      <c r="K836" s="263" t="s">
        <v>126</v>
      </c>
      <c r="L836" s="268"/>
      <c r="M836" s="269" t="s">
        <v>1</v>
      </c>
      <c r="N836" s="270" t="s">
        <v>41</v>
      </c>
      <c r="O836" s="91"/>
      <c r="P836" s="220">
        <f>O836*H836</f>
        <v>0</v>
      </c>
      <c r="Q836" s="220">
        <v>0.0506</v>
      </c>
      <c r="R836" s="220">
        <f>Q836*H836</f>
        <v>1.0626</v>
      </c>
      <c r="S836" s="220">
        <v>0</v>
      </c>
      <c r="T836" s="221">
        <f>S836*H836</f>
        <v>0</v>
      </c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R836" s="222" t="s">
        <v>179</v>
      </c>
      <c r="AT836" s="222" t="s">
        <v>427</v>
      </c>
      <c r="AU836" s="222" t="s">
        <v>83</v>
      </c>
      <c r="AY836" s="17" t="s">
        <v>120</v>
      </c>
      <c r="BE836" s="223">
        <f>IF(N836="základní",J836,0)</f>
        <v>0</v>
      </c>
      <c r="BF836" s="223">
        <f>IF(N836="snížená",J836,0)</f>
        <v>0</v>
      </c>
      <c r="BG836" s="223">
        <f>IF(N836="zákl. přenesená",J836,0)</f>
        <v>0</v>
      </c>
      <c r="BH836" s="223">
        <f>IF(N836="sníž. přenesená",J836,0)</f>
        <v>0</v>
      </c>
      <c r="BI836" s="223">
        <f>IF(N836="nulová",J836,0)</f>
        <v>0</v>
      </c>
      <c r="BJ836" s="17" t="s">
        <v>81</v>
      </c>
      <c r="BK836" s="223">
        <f>ROUND(I836*H836,2)</f>
        <v>0</v>
      </c>
      <c r="BL836" s="17" t="s">
        <v>127</v>
      </c>
      <c r="BM836" s="222" t="s">
        <v>977</v>
      </c>
    </row>
    <row r="837" spans="1:47" s="2" customFormat="1" ht="12">
      <c r="A837" s="38"/>
      <c r="B837" s="39"/>
      <c r="C837" s="40"/>
      <c r="D837" s="224" t="s">
        <v>129</v>
      </c>
      <c r="E837" s="40"/>
      <c r="F837" s="225" t="s">
        <v>976</v>
      </c>
      <c r="G837" s="40"/>
      <c r="H837" s="40"/>
      <c r="I837" s="226"/>
      <c r="J837" s="40"/>
      <c r="K837" s="40"/>
      <c r="L837" s="44"/>
      <c r="M837" s="227"/>
      <c r="N837" s="228"/>
      <c r="O837" s="91"/>
      <c r="P837" s="91"/>
      <c r="Q837" s="91"/>
      <c r="R837" s="91"/>
      <c r="S837" s="91"/>
      <c r="T837" s="92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T837" s="17" t="s">
        <v>129</v>
      </c>
      <c r="AU837" s="17" t="s">
        <v>83</v>
      </c>
    </row>
    <row r="838" spans="1:65" s="2" customFormat="1" ht="16.5" customHeight="1">
      <c r="A838" s="38"/>
      <c r="B838" s="39"/>
      <c r="C838" s="261" t="s">
        <v>978</v>
      </c>
      <c r="D838" s="261" t="s">
        <v>427</v>
      </c>
      <c r="E838" s="262" t="s">
        <v>979</v>
      </c>
      <c r="F838" s="263" t="s">
        <v>980</v>
      </c>
      <c r="G838" s="264" t="s">
        <v>284</v>
      </c>
      <c r="H838" s="265">
        <v>21</v>
      </c>
      <c r="I838" s="266"/>
      <c r="J838" s="267">
        <f>ROUND(I838*H838,2)</f>
        <v>0</v>
      </c>
      <c r="K838" s="263" t="s">
        <v>126</v>
      </c>
      <c r="L838" s="268"/>
      <c r="M838" s="269" t="s">
        <v>1</v>
      </c>
      <c r="N838" s="270" t="s">
        <v>41</v>
      </c>
      <c r="O838" s="91"/>
      <c r="P838" s="220">
        <f>O838*H838</f>
        <v>0</v>
      </c>
      <c r="Q838" s="220">
        <v>0.0072</v>
      </c>
      <c r="R838" s="220">
        <f>Q838*H838</f>
        <v>0.1512</v>
      </c>
      <c r="S838" s="220">
        <v>0</v>
      </c>
      <c r="T838" s="221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22" t="s">
        <v>179</v>
      </c>
      <c r="AT838" s="222" t="s">
        <v>427</v>
      </c>
      <c r="AU838" s="222" t="s">
        <v>83</v>
      </c>
      <c r="AY838" s="17" t="s">
        <v>120</v>
      </c>
      <c r="BE838" s="223">
        <f>IF(N838="základní",J838,0)</f>
        <v>0</v>
      </c>
      <c r="BF838" s="223">
        <f>IF(N838="snížená",J838,0)</f>
        <v>0</v>
      </c>
      <c r="BG838" s="223">
        <f>IF(N838="zákl. přenesená",J838,0)</f>
        <v>0</v>
      </c>
      <c r="BH838" s="223">
        <f>IF(N838="sníž. přenesená",J838,0)</f>
        <v>0</v>
      </c>
      <c r="BI838" s="223">
        <f>IF(N838="nulová",J838,0)</f>
        <v>0</v>
      </c>
      <c r="BJ838" s="17" t="s">
        <v>81</v>
      </c>
      <c r="BK838" s="223">
        <f>ROUND(I838*H838,2)</f>
        <v>0</v>
      </c>
      <c r="BL838" s="17" t="s">
        <v>127</v>
      </c>
      <c r="BM838" s="222" t="s">
        <v>981</v>
      </c>
    </row>
    <row r="839" spans="1:47" s="2" customFormat="1" ht="12">
      <c r="A839" s="38"/>
      <c r="B839" s="39"/>
      <c r="C839" s="40"/>
      <c r="D839" s="224" t="s">
        <v>129</v>
      </c>
      <c r="E839" s="40"/>
      <c r="F839" s="225" t="s">
        <v>980</v>
      </c>
      <c r="G839" s="40"/>
      <c r="H839" s="40"/>
      <c r="I839" s="226"/>
      <c r="J839" s="40"/>
      <c r="K839" s="40"/>
      <c r="L839" s="44"/>
      <c r="M839" s="227"/>
      <c r="N839" s="228"/>
      <c r="O839" s="91"/>
      <c r="P839" s="91"/>
      <c r="Q839" s="91"/>
      <c r="R839" s="91"/>
      <c r="S839" s="91"/>
      <c r="T839" s="92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T839" s="17" t="s">
        <v>129</v>
      </c>
      <c r="AU839" s="17" t="s">
        <v>83</v>
      </c>
    </row>
    <row r="840" spans="1:65" s="2" customFormat="1" ht="24.15" customHeight="1">
      <c r="A840" s="38"/>
      <c r="B840" s="39"/>
      <c r="C840" s="211" t="s">
        <v>982</v>
      </c>
      <c r="D840" s="211" t="s">
        <v>122</v>
      </c>
      <c r="E840" s="212" t="s">
        <v>983</v>
      </c>
      <c r="F840" s="213" t="s">
        <v>984</v>
      </c>
      <c r="G840" s="214" t="s">
        <v>284</v>
      </c>
      <c r="H840" s="215">
        <v>9</v>
      </c>
      <c r="I840" s="216"/>
      <c r="J840" s="217">
        <f>ROUND(I840*H840,2)</f>
        <v>0</v>
      </c>
      <c r="K840" s="213" t="s">
        <v>126</v>
      </c>
      <c r="L840" s="44"/>
      <c r="M840" s="218" t="s">
        <v>1</v>
      </c>
      <c r="N840" s="219" t="s">
        <v>41</v>
      </c>
      <c r="O840" s="91"/>
      <c r="P840" s="220">
        <f>O840*H840</f>
        <v>0</v>
      </c>
      <c r="Q840" s="220">
        <v>0.32974</v>
      </c>
      <c r="R840" s="220">
        <f>Q840*H840</f>
        <v>2.96766</v>
      </c>
      <c r="S840" s="220">
        <v>0</v>
      </c>
      <c r="T840" s="221">
        <f>S840*H840</f>
        <v>0</v>
      </c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R840" s="222" t="s">
        <v>127</v>
      </c>
      <c r="AT840" s="222" t="s">
        <v>122</v>
      </c>
      <c r="AU840" s="222" t="s">
        <v>83</v>
      </c>
      <c r="AY840" s="17" t="s">
        <v>120</v>
      </c>
      <c r="BE840" s="223">
        <f>IF(N840="základní",J840,0)</f>
        <v>0</v>
      </c>
      <c r="BF840" s="223">
        <f>IF(N840="snížená",J840,0)</f>
        <v>0</v>
      </c>
      <c r="BG840" s="223">
        <f>IF(N840="zákl. přenesená",J840,0)</f>
        <v>0</v>
      </c>
      <c r="BH840" s="223">
        <f>IF(N840="sníž. přenesená",J840,0)</f>
        <v>0</v>
      </c>
      <c r="BI840" s="223">
        <f>IF(N840="nulová",J840,0)</f>
        <v>0</v>
      </c>
      <c r="BJ840" s="17" t="s">
        <v>81</v>
      </c>
      <c r="BK840" s="223">
        <f>ROUND(I840*H840,2)</f>
        <v>0</v>
      </c>
      <c r="BL840" s="17" t="s">
        <v>127</v>
      </c>
      <c r="BM840" s="222" t="s">
        <v>985</v>
      </c>
    </row>
    <row r="841" spans="1:47" s="2" customFormat="1" ht="12">
      <c r="A841" s="38"/>
      <c r="B841" s="39"/>
      <c r="C841" s="40"/>
      <c r="D841" s="224" t="s">
        <v>129</v>
      </c>
      <c r="E841" s="40"/>
      <c r="F841" s="225" t="s">
        <v>986</v>
      </c>
      <c r="G841" s="40"/>
      <c r="H841" s="40"/>
      <c r="I841" s="226"/>
      <c r="J841" s="40"/>
      <c r="K841" s="40"/>
      <c r="L841" s="44"/>
      <c r="M841" s="227"/>
      <c r="N841" s="228"/>
      <c r="O841" s="91"/>
      <c r="P841" s="91"/>
      <c r="Q841" s="91"/>
      <c r="R841" s="91"/>
      <c r="S841" s="91"/>
      <c r="T841" s="92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T841" s="17" t="s">
        <v>129</v>
      </c>
      <c r="AU841" s="17" t="s">
        <v>83</v>
      </c>
    </row>
    <row r="842" spans="1:51" s="14" customFormat="1" ht="12">
      <c r="A842" s="14"/>
      <c r="B842" s="239"/>
      <c r="C842" s="240"/>
      <c r="D842" s="224" t="s">
        <v>131</v>
      </c>
      <c r="E842" s="241" t="s">
        <v>1</v>
      </c>
      <c r="F842" s="242" t="s">
        <v>188</v>
      </c>
      <c r="G842" s="240"/>
      <c r="H842" s="243">
        <v>9</v>
      </c>
      <c r="I842" s="244"/>
      <c r="J842" s="240"/>
      <c r="K842" s="240"/>
      <c r="L842" s="245"/>
      <c r="M842" s="246"/>
      <c r="N842" s="247"/>
      <c r="O842" s="247"/>
      <c r="P842" s="247"/>
      <c r="Q842" s="247"/>
      <c r="R842" s="247"/>
      <c r="S842" s="247"/>
      <c r="T842" s="248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9" t="s">
        <v>131</v>
      </c>
      <c r="AU842" s="249" t="s">
        <v>83</v>
      </c>
      <c r="AV842" s="14" t="s">
        <v>83</v>
      </c>
      <c r="AW842" s="14" t="s">
        <v>32</v>
      </c>
      <c r="AX842" s="14" t="s">
        <v>81</v>
      </c>
      <c r="AY842" s="249" t="s">
        <v>120</v>
      </c>
    </row>
    <row r="843" spans="1:65" s="2" customFormat="1" ht="33" customHeight="1">
      <c r="A843" s="38"/>
      <c r="B843" s="39"/>
      <c r="C843" s="211" t="s">
        <v>295</v>
      </c>
      <c r="D843" s="211" t="s">
        <v>122</v>
      </c>
      <c r="E843" s="212" t="s">
        <v>987</v>
      </c>
      <c r="F843" s="213" t="s">
        <v>988</v>
      </c>
      <c r="G843" s="214" t="s">
        <v>284</v>
      </c>
      <c r="H843" s="215">
        <v>43</v>
      </c>
      <c r="I843" s="216"/>
      <c r="J843" s="217">
        <f>ROUND(I843*H843,2)</f>
        <v>0</v>
      </c>
      <c r="K843" s="213" t="s">
        <v>126</v>
      </c>
      <c r="L843" s="44"/>
      <c r="M843" s="218" t="s">
        <v>1</v>
      </c>
      <c r="N843" s="219" t="s">
        <v>41</v>
      </c>
      <c r="O843" s="91"/>
      <c r="P843" s="220">
        <f>O843*H843</f>
        <v>0</v>
      </c>
      <c r="Q843" s="220">
        <v>0.2647</v>
      </c>
      <c r="R843" s="220">
        <f>Q843*H843</f>
        <v>11.3821</v>
      </c>
      <c r="S843" s="220">
        <v>0</v>
      </c>
      <c r="T843" s="221">
        <f>S843*H843</f>
        <v>0</v>
      </c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R843" s="222" t="s">
        <v>127</v>
      </c>
      <c r="AT843" s="222" t="s">
        <v>122</v>
      </c>
      <c r="AU843" s="222" t="s">
        <v>83</v>
      </c>
      <c r="AY843" s="17" t="s">
        <v>120</v>
      </c>
      <c r="BE843" s="223">
        <f>IF(N843="základní",J843,0)</f>
        <v>0</v>
      </c>
      <c r="BF843" s="223">
        <f>IF(N843="snížená",J843,0)</f>
        <v>0</v>
      </c>
      <c r="BG843" s="223">
        <f>IF(N843="zákl. přenesená",J843,0)</f>
        <v>0</v>
      </c>
      <c r="BH843" s="223">
        <f>IF(N843="sníž. přenesená",J843,0)</f>
        <v>0</v>
      </c>
      <c r="BI843" s="223">
        <f>IF(N843="nulová",J843,0)</f>
        <v>0</v>
      </c>
      <c r="BJ843" s="17" t="s">
        <v>81</v>
      </c>
      <c r="BK843" s="223">
        <f>ROUND(I843*H843,2)</f>
        <v>0</v>
      </c>
      <c r="BL843" s="17" t="s">
        <v>127</v>
      </c>
      <c r="BM843" s="222" t="s">
        <v>989</v>
      </c>
    </row>
    <row r="844" spans="1:47" s="2" customFormat="1" ht="12">
      <c r="A844" s="38"/>
      <c r="B844" s="39"/>
      <c r="C844" s="40"/>
      <c r="D844" s="224" t="s">
        <v>129</v>
      </c>
      <c r="E844" s="40"/>
      <c r="F844" s="225" t="s">
        <v>990</v>
      </c>
      <c r="G844" s="40"/>
      <c r="H844" s="40"/>
      <c r="I844" s="226"/>
      <c r="J844" s="40"/>
      <c r="K844" s="40"/>
      <c r="L844" s="44"/>
      <c r="M844" s="227"/>
      <c r="N844" s="228"/>
      <c r="O844" s="91"/>
      <c r="P844" s="91"/>
      <c r="Q844" s="91"/>
      <c r="R844" s="91"/>
      <c r="S844" s="91"/>
      <c r="T844" s="92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T844" s="17" t="s">
        <v>129</v>
      </c>
      <c r="AU844" s="17" t="s">
        <v>83</v>
      </c>
    </row>
    <row r="845" spans="1:51" s="14" customFormat="1" ht="12">
      <c r="A845" s="14"/>
      <c r="B845" s="239"/>
      <c r="C845" s="240"/>
      <c r="D845" s="224" t="s">
        <v>131</v>
      </c>
      <c r="E845" s="241" t="s">
        <v>1</v>
      </c>
      <c r="F845" s="242" t="s">
        <v>479</v>
      </c>
      <c r="G845" s="240"/>
      <c r="H845" s="243">
        <v>43</v>
      </c>
      <c r="I845" s="244"/>
      <c r="J845" s="240"/>
      <c r="K845" s="240"/>
      <c r="L845" s="245"/>
      <c r="M845" s="246"/>
      <c r="N845" s="247"/>
      <c r="O845" s="247"/>
      <c r="P845" s="247"/>
      <c r="Q845" s="247"/>
      <c r="R845" s="247"/>
      <c r="S845" s="247"/>
      <c r="T845" s="248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9" t="s">
        <v>131</v>
      </c>
      <c r="AU845" s="249" t="s">
        <v>83</v>
      </c>
      <c r="AV845" s="14" t="s">
        <v>83</v>
      </c>
      <c r="AW845" s="14" t="s">
        <v>32</v>
      </c>
      <c r="AX845" s="14" t="s">
        <v>81</v>
      </c>
      <c r="AY845" s="249" t="s">
        <v>120</v>
      </c>
    </row>
    <row r="846" spans="1:63" s="12" customFormat="1" ht="22.8" customHeight="1">
      <c r="A846" s="12"/>
      <c r="B846" s="195"/>
      <c r="C846" s="196"/>
      <c r="D846" s="197" t="s">
        <v>75</v>
      </c>
      <c r="E846" s="209" t="s">
        <v>188</v>
      </c>
      <c r="F846" s="209" t="s">
        <v>991</v>
      </c>
      <c r="G846" s="196"/>
      <c r="H846" s="196"/>
      <c r="I846" s="199"/>
      <c r="J846" s="210">
        <f>BK846</f>
        <v>0</v>
      </c>
      <c r="K846" s="196"/>
      <c r="L846" s="201"/>
      <c r="M846" s="202"/>
      <c r="N846" s="203"/>
      <c r="O846" s="203"/>
      <c r="P846" s="204">
        <f>SUM(P847:P1004)</f>
        <v>0</v>
      </c>
      <c r="Q846" s="203"/>
      <c r="R846" s="204">
        <f>SUM(R847:R1004)</f>
        <v>474.56150588</v>
      </c>
      <c r="S846" s="203"/>
      <c r="T846" s="205">
        <f>SUM(T847:T1004)</f>
        <v>0.427</v>
      </c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R846" s="206" t="s">
        <v>81</v>
      </c>
      <c r="AT846" s="207" t="s">
        <v>75</v>
      </c>
      <c r="AU846" s="207" t="s">
        <v>81</v>
      </c>
      <c r="AY846" s="206" t="s">
        <v>120</v>
      </c>
      <c r="BK846" s="208">
        <f>SUM(BK847:BK1004)</f>
        <v>0</v>
      </c>
    </row>
    <row r="847" spans="1:65" s="2" customFormat="1" ht="24.15" customHeight="1">
      <c r="A847" s="38"/>
      <c r="B847" s="39"/>
      <c r="C847" s="211" t="s">
        <v>992</v>
      </c>
      <c r="D847" s="211" t="s">
        <v>122</v>
      </c>
      <c r="E847" s="212" t="s">
        <v>993</v>
      </c>
      <c r="F847" s="213" t="s">
        <v>994</v>
      </c>
      <c r="G847" s="214" t="s">
        <v>284</v>
      </c>
      <c r="H847" s="215">
        <v>20</v>
      </c>
      <c r="I847" s="216"/>
      <c r="J847" s="217">
        <f>ROUND(I847*H847,2)</f>
        <v>0</v>
      </c>
      <c r="K847" s="213" t="s">
        <v>126</v>
      </c>
      <c r="L847" s="44"/>
      <c r="M847" s="218" t="s">
        <v>1</v>
      </c>
      <c r="N847" s="219" t="s">
        <v>41</v>
      </c>
      <c r="O847" s="91"/>
      <c r="P847" s="220">
        <f>O847*H847</f>
        <v>0</v>
      </c>
      <c r="Q847" s="220">
        <v>0.0007</v>
      </c>
      <c r="R847" s="220">
        <f>Q847*H847</f>
        <v>0.014</v>
      </c>
      <c r="S847" s="220">
        <v>0</v>
      </c>
      <c r="T847" s="221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22" t="s">
        <v>127</v>
      </c>
      <c r="AT847" s="222" t="s">
        <v>122</v>
      </c>
      <c r="AU847" s="222" t="s">
        <v>83</v>
      </c>
      <c r="AY847" s="17" t="s">
        <v>120</v>
      </c>
      <c r="BE847" s="223">
        <f>IF(N847="základní",J847,0)</f>
        <v>0</v>
      </c>
      <c r="BF847" s="223">
        <f>IF(N847="snížená",J847,0)</f>
        <v>0</v>
      </c>
      <c r="BG847" s="223">
        <f>IF(N847="zákl. přenesená",J847,0)</f>
        <v>0</v>
      </c>
      <c r="BH847" s="223">
        <f>IF(N847="sníž. přenesená",J847,0)</f>
        <v>0</v>
      </c>
      <c r="BI847" s="223">
        <f>IF(N847="nulová",J847,0)</f>
        <v>0</v>
      </c>
      <c r="BJ847" s="17" t="s">
        <v>81</v>
      </c>
      <c r="BK847" s="223">
        <f>ROUND(I847*H847,2)</f>
        <v>0</v>
      </c>
      <c r="BL847" s="17" t="s">
        <v>127</v>
      </c>
      <c r="BM847" s="222" t="s">
        <v>995</v>
      </c>
    </row>
    <row r="848" spans="1:47" s="2" customFormat="1" ht="12">
      <c r="A848" s="38"/>
      <c r="B848" s="39"/>
      <c r="C848" s="40"/>
      <c r="D848" s="224" t="s">
        <v>129</v>
      </c>
      <c r="E848" s="40"/>
      <c r="F848" s="225" t="s">
        <v>996</v>
      </c>
      <c r="G848" s="40"/>
      <c r="H848" s="40"/>
      <c r="I848" s="226"/>
      <c r="J848" s="40"/>
      <c r="K848" s="40"/>
      <c r="L848" s="44"/>
      <c r="M848" s="227"/>
      <c r="N848" s="228"/>
      <c r="O848" s="91"/>
      <c r="P848" s="91"/>
      <c r="Q848" s="91"/>
      <c r="R848" s="91"/>
      <c r="S848" s="91"/>
      <c r="T848" s="92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T848" s="17" t="s">
        <v>129</v>
      </c>
      <c r="AU848" s="17" t="s">
        <v>83</v>
      </c>
    </row>
    <row r="849" spans="1:65" s="2" customFormat="1" ht="16.5" customHeight="1">
      <c r="A849" s="38"/>
      <c r="B849" s="39"/>
      <c r="C849" s="261" t="s">
        <v>997</v>
      </c>
      <c r="D849" s="261" t="s">
        <v>427</v>
      </c>
      <c r="E849" s="262" t="s">
        <v>998</v>
      </c>
      <c r="F849" s="263" t="s">
        <v>999</v>
      </c>
      <c r="G849" s="264" t="s">
        <v>284</v>
      </c>
      <c r="H849" s="265">
        <v>3</v>
      </c>
      <c r="I849" s="266"/>
      <c r="J849" s="267">
        <f>ROUND(I849*H849,2)</f>
        <v>0</v>
      </c>
      <c r="K849" s="263" t="s">
        <v>126</v>
      </c>
      <c r="L849" s="268"/>
      <c r="M849" s="269" t="s">
        <v>1</v>
      </c>
      <c r="N849" s="270" t="s">
        <v>41</v>
      </c>
      <c r="O849" s="91"/>
      <c r="P849" s="220">
        <f>O849*H849</f>
        <v>0</v>
      </c>
      <c r="Q849" s="220">
        <v>0.005</v>
      </c>
      <c r="R849" s="220">
        <f>Q849*H849</f>
        <v>0.015</v>
      </c>
      <c r="S849" s="220">
        <v>0</v>
      </c>
      <c r="T849" s="221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22" t="s">
        <v>179</v>
      </c>
      <c r="AT849" s="222" t="s">
        <v>427</v>
      </c>
      <c r="AU849" s="222" t="s">
        <v>83</v>
      </c>
      <c r="AY849" s="17" t="s">
        <v>120</v>
      </c>
      <c r="BE849" s="223">
        <f>IF(N849="základní",J849,0)</f>
        <v>0</v>
      </c>
      <c r="BF849" s="223">
        <f>IF(N849="snížená",J849,0)</f>
        <v>0</v>
      </c>
      <c r="BG849" s="223">
        <f>IF(N849="zákl. přenesená",J849,0)</f>
        <v>0</v>
      </c>
      <c r="BH849" s="223">
        <f>IF(N849="sníž. přenesená",J849,0)</f>
        <v>0</v>
      </c>
      <c r="BI849" s="223">
        <f>IF(N849="nulová",J849,0)</f>
        <v>0</v>
      </c>
      <c r="BJ849" s="17" t="s">
        <v>81</v>
      </c>
      <c r="BK849" s="223">
        <f>ROUND(I849*H849,2)</f>
        <v>0</v>
      </c>
      <c r="BL849" s="17" t="s">
        <v>127</v>
      </c>
      <c r="BM849" s="222" t="s">
        <v>1000</v>
      </c>
    </row>
    <row r="850" spans="1:47" s="2" customFormat="1" ht="12">
      <c r="A850" s="38"/>
      <c r="B850" s="39"/>
      <c r="C850" s="40"/>
      <c r="D850" s="224" t="s">
        <v>129</v>
      </c>
      <c r="E850" s="40"/>
      <c r="F850" s="225" t="s">
        <v>999</v>
      </c>
      <c r="G850" s="40"/>
      <c r="H850" s="40"/>
      <c r="I850" s="226"/>
      <c r="J850" s="40"/>
      <c r="K850" s="40"/>
      <c r="L850" s="44"/>
      <c r="M850" s="227"/>
      <c r="N850" s="228"/>
      <c r="O850" s="91"/>
      <c r="P850" s="91"/>
      <c r="Q850" s="91"/>
      <c r="R850" s="91"/>
      <c r="S850" s="91"/>
      <c r="T850" s="92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T850" s="17" t="s">
        <v>129</v>
      </c>
      <c r="AU850" s="17" t="s">
        <v>83</v>
      </c>
    </row>
    <row r="851" spans="1:65" s="2" customFormat="1" ht="24.15" customHeight="1">
      <c r="A851" s="38"/>
      <c r="B851" s="39"/>
      <c r="C851" s="261" t="s">
        <v>1001</v>
      </c>
      <c r="D851" s="261" t="s">
        <v>427</v>
      </c>
      <c r="E851" s="262" t="s">
        <v>1002</v>
      </c>
      <c r="F851" s="263" t="s">
        <v>1003</v>
      </c>
      <c r="G851" s="264" t="s">
        <v>284</v>
      </c>
      <c r="H851" s="265">
        <v>10</v>
      </c>
      <c r="I851" s="266"/>
      <c r="J851" s="267">
        <f>ROUND(I851*H851,2)</f>
        <v>0</v>
      </c>
      <c r="K851" s="263" t="s">
        <v>126</v>
      </c>
      <c r="L851" s="268"/>
      <c r="M851" s="269" t="s">
        <v>1</v>
      </c>
      <c r="N851" s="270" t="s">
        <v>41</v>
      </c>
      <c r="O851" s="91"/>
      <c r="P851" s="220">
        <f>O851*H851</f>
        <v>0</v>
      </c>
      <c r="Q851" s="220">
        <v>0.0025</v>
      </c>
      <c r="R851" s="220">
        <f>Q851*H851</f>
        <v>0.025</v>
      </c>
      <c r="S851" s="220">
        <v>0</v>
      </c>
      <c r="T851" s="221">
        <f>S851*H851</f>
        <v>0</v>
      </c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R851" s="222" t="s">
        <v>179</v>
      </c>
      <c r="AT851" s="222" t="s">
        <v>427</v>
      </c>
      <c r="AU851" s="222" t="s">
        <v>83</v>
      </c>
      <c r="AY851" s="17" t="s">
        <v>120</v>
      </c>
      <c r="BE851" s="223">
        <f>IF(N851="základní",J851,0)</f>
        <v>0</v>
      </c>
      <c r="BF851" s="223">
        <f>IF(N851="snížená",J851,0)</f>
        <v>0</v>
      </c>
      <c r="BG851" s="223">
        <f>IF(N851="zákl. přenesená",J851,0)</f>
        <v>0</v>
      </c>
      <c r="BH851" s="223">
        <f>IF(N851="sníž. přenesená",J851,0)</f>
        <v>0</v>
      </c>
      <c r="BI851" s="223">
        <f>IF(N851="nulová",J851,0)</f>
        <v>0</v>
      </c>
      <c r="BJ851" s="17" t="s">
        <v>81</v>
      </c>
      <c r="BK851" s="223">
        <f>ROUND(I851*H851,2)</f>
        <v>0</v>
      </c>
      <c r="BL851" s="17" t="s">
        <v>127</v>
      </c>
      <c r="BM851" s="222" t="s">
        <v>1004</v>
      </c>
    </row>
    <row r="852" spans="1:47" s="2" customFormat="1" ht="12">
      <c r="A852" s="38"/>
      <c r="B852" s="39"/>
      <c r="C852" s="40"/>
      <c r="D852" s="224" t="s">
        <v>129</v>
      </c>
      <c r="E852" s="40"/>
      <c r="F852" s="225" t="s">
        <v>1003</v>
      </c>
      <c r="G852" s="40"/>
      <c r="H852" s="40"/>
      <c r="I852" s="226"/>
      <c r="J852" s="40"/>
      <c r="K852" s="40"/>
      <c r="L852" s="44"/>
      <c r="M852" s="227"/>
      <c r="N852" s="228"/>
      <c r="O852" s="91"/>
      <c r="P852" s="91"/>
      <c r="Q852" s="91"/>
      <c r="R852" s="91"/>
      <c r="S852" s="91"/>
      <c r="T852" s="92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T852" s="17" t="s">
        <v>129</v>
      </c>
      <c r="AU852" s="17" t="s">
        <v>83</v>
      </c>
    </row>
    <row r="853" spans="1:65" s="2" customFormat="1" ht="24.15" customHeight="1">
      <c r="A853" s="38"/>
      <c r="B853" s="39"/>
      <c r="C853" s="261" t="s">
        <v>1005</v>
      </c>
      <c r="D853" s="261" t="s">
        <v>427</v>
      </c>
      <c r="E853" s="262" t="s">
        <v>1006</v>
      </c>
      <c r="F853" s="263" t="s">
        <v>1007</v>
      </c>
      <c r="G853" s="264" t="s">
        <v>284</v>
      </c>
      <c r="H853" s="265">
        <v>3</v>
      </c>
      <c r="I853" s="266"/>
      <c r="J853" s="267">
        <f>ROUND(I853*H853,2)</f>
        <v>0</v>
      </c>
      <c r="K853" s="263" t="s">
        <v>126</v>
      </c>
      <c r="L853" s="268"/>
      <c r="M853" s="269" t="s">
        <v>1</v>
      </c>
      <c r="N853" s="270" t="s">
        <v>41</v>
      </c>
      <c r="O853" s="91"/>
      <c r="P853" s="220">
        <f>O853*H853</f>
        <v>0</v>
      </c>
      <c r="Q853" s="220">
        <v>0.0026</v>
      </c>
      <c r="R853" s="220">
        <f>Q853*H853</f>
        <v>0.0078</v>
      </c>
      <c r="S853" s="220">
        <v>0</v>
      </c>
      <c r="T853" s="221">
        <f>S853*H853</f>
        <v>0</v>
      </c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R853" s="222" t="s">
        <v>179</v>
      </c>
      <c r="AT853" s="222" t="s">
        <v>427</v>
      </c>
      <c r="AU853" s="222" t="s">
        <v>83</v>
      </c>
      <c r="AY853" s="17" t="s">
        <v>120</v>
      </c>
      <c r="BE853" s="223">
        <f>IF(N853="základní",J853,0)</f>
        <v>0</v>
      </c>
      <c r="BF853" s="223">
        <f>IF(N853="snížená",J853,0)</f>
        <v>0</v>
      </c>
      <c r="BG853" s="223">
        <f>IF(N853="zákl. přenesená",J853,0)</f>
        <v>0</v>
      </c>
      <c r="BH853" s="223">
        <f>IF(N853="sníž. přenesená",J853,0)</f>
        <v>0</v>
      </c>
      <c r="BI853" s="223">
        <f>IF(N853="nulová",J853,0)</f>
        <v>0</v>
      </c>
      <c r="BJ853" s="17" t="s">
        <v>81</v>
      </c>
      <c r="BK853" s="223">
        <f>ROUND(I853*H853,2)</f>
        <v>0</v>
      </c>
      <c r="BL853" s="17" t="s">
        <v>127</v>
      </c>
      <c r="BM853" s="222" t="s">
        <v>1008</v>
      </c>
    </row>
    <row r="854" spans="1:47" s="2" customFormat="1" ht="12">
      <c r="A854" s="38"/>
      <c r="B854" s="39"/>
      <c r="C854" s="40"/>
      <c r="D854" s="224" t="s">
        <v>129</v>
      </c>
      <c r="E854" s="40"/>
      <c r="F854" s="225" t="s">
        <v>1007</v>
      </c>
      <c r="G854" s="40"/>
      <c r="H854" s="40"/>
      <c r="I854" s="226"/>
      <c r="J854" s="40"/>
      <c r="K854" s="40"/>
      <c r="L854" s="44"/>
      <c r="M854" s="227"/>
      <c r="N854" s="228"/>
      <c r="O854" s="91"/>
      <c r="P854" s="91"/>
      <c r="Q854" s="91"/>
      <c r="R854" s="91"/>
      <c r="S854" s="91"/>
      <c r="T854" s="92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T854" s="17" t="s">
        <v>129</v>
      </c>
      <c r="AU854" s="17" t="s">
        <v>83</v>
      </c>
    </row>
    <row r="855" spans="1:65" s="2" customFormat="1" ht="16.5" customHeight="1">
      <c r="A855" s="38"/>
      <c r="B855" s="39"/>
      <c r="C855" s="261" t="s">
        <v>1009</v>
      </c>
      <c r="D855" s="261" t="s">
        <v>427</v>
      </c>
      <c r="E855" s="262" t="s">
        <v>1010</v>
      </c>
      <c r="F855" s="263" t="s">
        <v>1011</v>
      </c>
      <c r="G855" s="264" t="s">
        <v>284</v>
      </c>
      <c r="H855" s="265">
        <v>2</v>
      </c>
      <c r="I855" s="266"/>
      <c r="J855" s="267">
        <f>ROUND(I855*H855,2)</f>
        <v>0</v>
      </c>
      <c r="K855" s="263" t="s">
        <v>126</v>
      </c>
      <c r="L855" s="268"/>
      <c r="M855" s="269" t="s">
        <v>1</v>
      </c>
      <c r="N855" s="270" t="s">
        <v>41</v>
      </c>
      <c r="O855" s="91"/>
      <c r="P855" s="220">
        <f>O855*H855</f>
        <v>0</v>
      </c>
      <c r="Q855" s="220">
        <v>0.0025</v>
      </c>
      <c r="R855" s="220">
        <f>Q855*H855</f>
        <v>0.005</v>
      </c>
      <c r="S855" s="220">
        <v>0</v>
      </c>
      <c r="T855" s="221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22" t="s">
        <v>179</v>
      </c>
      <c r="AT855" s="222" t="s">
        <v>427</v>
      </c>
      <c r="AU855" s="222" t="s">
        <v>83</v>
      </c>
      <c r="AY855" s="17" t="s">
        <v>120</v>
      </c>
      <c r="BE855" s="223">
        <f>IF(N855="základní",J855,0)</f>
        <v>0</v>
      </c>
      <c r="BF855" s="223">
        <f>IF(N855="snížená",J855,0)</f>
        <v>0</v>
      </c>
      <c r="BG855" s="223">
        <f>IF(N855="zákl. přenesená",J855,0)</f>
        <v>0</v>
      </c>
      <c r="BH855" s="223">
        <f>IF(N855="sníž. přenesená",J855,0)</f>
        <v>0</v>
      </c>
      <c r="BI855" s="223">
        <f>IF(N855="nulová",J855,0)</f>
        <v>0</v>
      </c>
      <c r="BJ855" s="17" t="s">
        <v>81</v>
      </c>
      <c r="BK855" s="223">
        <f>ROUND(I855*H855,2)</f>
        <v>0</v>
      </c>
      <c r="BL855" s="17" t="s">
        <v>127</v>
      </c>
      <c r="BM855" s="222" t="s">
        <v>1012</v>
      </c>
    </row>
    <row r="856" spans="1:47" s="2" customFormat="1" ht="12">
      <c r="A856" s="38"/>
      <c r="B856" s="39"/>
      <c r="C856" s="40"/>
      <c r="D856" s="224" t="s">
        <v>129</v>
      </c>
      <c r="E856" s="40"/>
      <c r="F856" s="225" t="s">
        <v>1011</v>
      </c>
      <c r="G856" s="40"/>
      <c r="H856" s="40"/>
      <c r="I856" s="226"/>
      <c r="J856" s="40"/>
      <c r="K856" s="40"/>
      <c r="L856" s="44"/>
      <c r="M856" s="227"/>
      <c r="N856" s="228"/>
      <c r="O856" s="91"/>
      <c r="P856" s="91"/>
      <c r="Q856" s="91"/>
      <c r="R856" s="91"/>
      <c r="S856" s="91"/>
      <c r="T856" s="92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129</v>
      </c>
      <c r="AU856" s="17" t="s">
        <v>83</v>
      </c>
    </row>
    <row r="857" spans="1:65" s="2" customFormat="1" ht="16.5" customHeight="1">
      <c r="A857" s="38"/>
      <c r="B857" s="39"/>
      <c r="C857" s="261" t="s">
        <v>1013</v>
      </c>
      <c r="D857" s="261" t="s">
        <v>427</v>
      </c>
      <c r="E857" s="262" t="s">
        <v>1014</v>
      </c>
      <c r="F857" s="263" t="s">
        <v>1015</v>
      </c>
      <c r="G857" s="264" t="s">
        <v>284</v>
      </c>
      <c r="H857" s="265">
        <v>3</v>
      </c>
      <c r="I857" s="266"/>
      <c r="J857" s="267">
        <f>ROUND(I857*H857,2)</f>
        <v>0</v>
      </c>
      <c r="K857" s="263" t="s">
        <v>126</v>
      </c>
      <c r="L857" s="268"/>
      <c r="M857" s="269" t="s">
        <v>1</v>
      </c>
      <c r="N857" s="270" t="s">
        <v>41</v>
      </c>
      <c r="O857" s="91"/>
      <c r="P857" s="220">
        <f>O857*H857</f>
        <v>0</v>
      </c>
      <c r="Q857" s="220">
        <v>0.0017</v>
      </c>
      <c r="R857" s="220">
        <f>Q857*H857</f>
        <v>0.0050999999999999995</v>
      </c>
      <c r="S857" s="220">
        <v>0</v>
      </c>
      <c r="T857" s="221">
        <f>S857*H857</f>
        <v>0</v>
      </c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R857" s="222" t="s">
        <v>179</v>
      </c>
      <c r="AT857" s="222" t="s">
        <v>427</v>
      </c>
      <c r="AU857" s="222" t="s">
        <v>83</v>
      </c>
      <c r="AY857" s="17" t="s">
        <v>120</v>
      </c>
      <c r="BE857" s="223">
        <f>IF(N857="základní",J857,0)</f>
        <v>0</v>
      </c>
      <c r="BF857" s="223">
        <f>IF(N857="snížená",J857,0)</f>
        <v>0</v>
      </c>
      <c r="BG857" s="223">
        <f>IF(N857="zákl. přenesená",J857,0)</f>
        <v>0</v>
      </c>
      <c r="BH857" s="223">
        <f>IF(N857="sníž. přenesená",J857,0)</f>
        <v>0</v>
      </c>
      <c r="BI857" s="223">
        <f>IF(N857="nulová",J857,0)</f>
        <v>0</v>
      </c>
      <c r="BJ857" s="17" t="s">
        <v>81</v>
      </c>
      <c r="BK857" s="223">
        <f>ROUND(I857*H857,2)</f>
        <v>0</v>
      </c>
      <c r="BL857" s="17" t="s">
        <v>127</v>
      </c>
      <c r="BM857" s="222" t="s">
        <v>1016</v>
      </c>
    </row>
    <row r="858" spans="1:47" s="2" customFormat="1" ht="12">
      <c r="A858" s="38"/>
      <c r="B858" s="39"/>
      <c r="C858" s="40"/>
      <c r="D858" s="224" t="s">
        <v>129</v>
      </c>
      <c r="E858" s="40"/>
      <c r="F858" s="225" t="s">
        <v>1015</v>
      </c>
      <c r="G858" s="40"/>
      <c r="H858" s="40"/>
      <c r="I858" s="226"/>
      <c r="J858" s="40"/>
      <c r="K858" s="40"/>
      <c r="L858" s="44"/>
      <c r="M858" s="227"/>
      <c r="N858" s="228"/>
      <c r="O858" s="91"/>
      <c r="P858" s="91"/>
      <c r="Q858" s="91"/>
      <c r="R858" s="91"/>
      <c r="S858" s="91"/>
      <c r="T858" s="92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T858" s="17" t="s">
        <v>129</v>
      </c>
      <c r="AU858" s="17" t="s">
        <v>83</v>
      </c>
    </row>
    <row r="859" spans="1:65" s="2" customFormat="1" ht="21.75" customHeight="1">
      <c r="A859" s="38"/>
      <c r="B859" s="39"/>
      <c r="C859" s="261" t="s">
        <v>1017</v>
      </c>
      <c r="D859" s="261" t="s">
        <v>427</v>
      </c>
      <c r="E859" s="262" t="s">
        <v>1018</v>
      </c>
      <c r="F859" s="263" t="s">
        <v>1019</v>
      </c>
      <c r="G859" s="264" t="s">
        <v>284</v>
      </c>
      <c r="H859" s="265">
        <v>1</v>
      </c>
      <c r="I859" s="266"/>
      <c r="J859" s="267">
        <f>ROUND(I859*H859,2)</f>
        <v>0</v>
      </c>
      <c r="K859" s="263" t="s">
        <v>126</v>
      </c>
      <c r="L859" s="268"/>
      <c r="M859" s="269" t="s">
        <v>1</v>
      </c>
      <c r="N859" s="270" t="s">
        <v>41</v>
      </c>
      <c r="O859" s="91"/>
      <c r="P859" s="220">
        <f>O859*H859</f>
        <v>0</v>
      </c>
      <c r="Q859" s="220">
        <v>0.0075</v>
      </c>
      <c r="R859" s="220">
        <f>Q859*H859</f>
        <v>0.0075</v>
      </c>
      <c r="S859" s="220">
        <v>0</v>
      </c>
      <c r="T859" s="221">
        <f>S859*H859</f>
        <v>0</v>
      </c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R859" s="222" t="s">
        <v>179</v>
      </c>
      <c r="AT859" s="222" t="s">
        <v>427</v>
      </c>
      <c r="AU859" s="222" t="s">
        <v>83</v>
      </c>
      <c r="AY859" s="17" t="s">
        <v>120</v>
      </c>
      <c r="BE859" s="223">
        <f>IF(N859="základní",J859,0)</f>
        <v>0</v>
      </c>
      <c r="BF859" s="223">
        <f>IF(N859="snížená",J859,0)</f>
        <v>0</v>
      </c>
      <c r="BG859" s="223">
        <f>IF(N859="zákl. přenesená",J859,0)</f>
        <v>0</v>
      </c>
      <c r="BH859" s="223">
        <f>IF(N859="sníž. přenesená",J859,0)</f>
        <v>0</v>
      </c>
      <c r="BI859" s="223">
        <f>IF(N859="nulová",J859,0)</f>
        <v>0</v>
      </c>
      <c r="BJ859" s="17" t="s">
        <v>81</v>
      </c>
      <c r="BK859" s="223">
        <f>ROUND(I859*H859,2)</f>
        <v>0</v>
      </c>
      <c r="BL859" s="17" t="s">
        <v>127</v>
      </c>
      <c r="BM859" s="222" t="s">
        <v>1020</v>
      </c>
    </row>
    <row r="860" spans="1:47" s="2" customFormat="1" ht="12">
      <c r="A860" s="38"/>
      <c r="B860" s="39"/>
      <c r="C860" s="40"/>
      <c r="D860" s="224" t="s">
        <v>129</v>
      </c>
      <c r="E860" s="40"/>
      <c r="F860" s="225" t="s">
        <v>1019</v>
      </c>
      <c r="G860" s="40"/>
      <c r="H860" s="40"/>
      <c r="I860" s="226"/>
      <c r="J860" s="40"/>
      <c r="K860" s="40"/>
      <c r="L860" s="44"/>
      <c r="M860" s="227"/>
      <c r="N860" s="228"/>
      <c r="O860" s="91"/>
      <c r="P860" s="91"/>
      <c r="Q860" s="91"/>
      <c r="R860" s="91"/>
      <c r="S860" s="91"/>
      <c r="T860" s="92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T860" s="17" t="s">
        <v>129</v>
      </c>
      <c r="AU860" s="17" t="s">
        <v>83</v>
      </c>
    </row>
    <row r="861" spans="1:65" s="2" customFormat="1" ht="24.15" customHeight="1">
      <c r="A861" s="38"/>
      <c r="B861" s="39"/>
      <c r="C861" s="211" t="s">
        <v>1021</v>
      </c>
      <c r="D861" s="211" t="s">
        <v>122</v>
      </c>
      <c r="E861" s="212" t="s">
        <v>1022</v>
      </c>
      <c r="F861" s="213" t="s">
        <v>1023</v>
      </c>
      <c r="G861" s="214" t="s">
        <v>284</v>
      </c>
      <c r="H861" s="215">
        <v>1</v>
      </c>
      <c r="I861" s="216"/>
      <c r="J861" s="217">
        <f>ROUND(I861*H861,2)</f>
        <v>0</v>
      </c>
      <c r="K861" s="213" t="s">
        <v>126</v>
      </c>
      <c r="L861" s="44"/>
      <c r="M861" s="218" t="s">
        <v>1</v>
      </c>
      <c r="N861" s="219" t="s">
        <v>41</v>
      </c>
      <c r="O861" s="91"/>
      <c r="P861" s="220">
        <f>O861*H861</f>
        <v>0</v>
      </c>
      <c r="Q861" s="220">
        <v>1E-05</v>
      </c>
      <c r="R861" s="220">
        <f>Q861*H861</f>
        <v>1E-05</v>
      </c>
      <c r="S861" s="220">
        <v>0</v>
      </c>
      <c r="T861" s="221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22" t="s">
        <v>127</v>
      </c>
      <c r="AT861" s="222" t="s">
        <v>122</v>
      </c>
      <c r="AU861" s="222" t="s">
        <v>83</v>
      </c>
      <c r="AY861" s="17" t="s">
        <v>120</v>
      </c>
      <c r="BE861" s="223">
        <f>IF(N861="základní",J861,0)</f>
        <v>0</v>
      </c>
      <c r="BF861" s="223">
        <f>IF(N861="snížená",J861,0)</f>
        <v>0</v>
      </c>
      <c r="BG861" s="223">
        <f>IF(N861="zákl. přenesená",J861,0)</f>
        <v>0</v>
      </c>
      <c r="BH861" s="223">
        <f>IF(N861="sníž. přenesená",J861,0)</f>
        <v>0</v>
      </c>
      <c r="BI861" s="223">
        <f>IF(N861="nulová",J861,0)</f>
        <v>0</v>
      </c>
      <c r="BJ861" s="17" t="s">
        <v>81</v>
      </c>
      <c r="BK861" s="223">
        <f>ROUND(I861*H861,2)</f>
        <v>0</v>
      </c>
      <c r="BL861" s="17" t="s">
        <v>127</v>
      </c>
      <c r="BM861" s="222" t="s">
        <v>1024</v>
      </c>
    </row>
    <row r="862" spans="1:47" s="2" customFormat="1" ht="12">
      <c r="A862" s="38"/>
      <c r="B862" s="39"/>
      <c r="C862" s="40"/>
      <c r="D862" s="224" t="s">
        <v>129</v>
      </c>
      <c r="E862" s="40"/>
      <c r="F862" s="225" t="s">
        <v>1025</v>
      </c>
      <c r="G862" s="40"/>
      <c r="H862" s="40"/>
      <c r="I862" s="226"/>
      <c r="J862" s="40"/>
      <c r="K862" s="40"/>
      <c r="L862" s="44"/>
      <c r="M862" s="227"/>
      <c r="N862" s="228"/>
      <c r="O862" s="91"/>
      <c r="P862" s="91"/>
      <c r="Q862" s="91"/>
      <c r="R862" s="91"/>
      <c r="S862" s="91"/>
      <c r="T862" s="92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129</v>
      </c>
      <c r="AU862" s="17" t="s">
        <v>83</v>
      </c>
    </row>
    <row r="863" spans="1:65" s="2" customFormat="1" ht="16.5" customHeight="1">
      <c r="A863" s="38"/>
      <c r="B863" s="39"/>
      <c r="C863" s="261" t="s">
        <v>1026</v>
      </c>
      <c r="D863" s="261" t="s">
        <v>427</v>
      </c>
      <c r="E863" s="262" t="s">
        <v>1027</v>
      </c>
      <c r="F863" s="263" t="s">
        <v>1028</v>
      </c>
      <c r="G863" s="264" t="s">
        <v>284</v>
      </c>
      <c r="H863" s="265">
        <v>1</v>
      </c>
      <c r="I863" s="266"/>
      <c r="J863" s="267">
        <f>ROUND(I863*H863,2)</f>
        <v>0</v>
      </c>
      <c r="K863" s="263" t="s">
        <v>126</v>
      </c>
      <c r="L863" s="268"/>
      <c r="M863" s="269" t="s">
        <v>1</v>
      </c>
      <c r="N863" s="270" t="s">
        <v>41</v>
      </c>
      <c r="O863" s="91"/>
      <c r="P863" s="220">
        <f>O863*H863</f>
        <v>0</v>
      </c>
      <c r="Q863" s="220">
        <v>0.0025</v>
      </c>
      <c r="R863" s="220">
        <f>Q863*H863</f>
        <v>0.0025</v>
      </c>
      <c r="S863" s="220">
        <v>0</v>
      </c>
      <c r="T863" s="221">
        <f>S863*H863</f>
        <v>0</v>
      </c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R863" s="222" t="s">
        <v>179</v>
      </c>
      <c r="AT863" s="222" t="s">
        <v>427</v>
      </c>
      <c r="AU863" s="222" t="s">
        <v>83</v>
      </c>
      <c r="AY863" s="17" t="s">
        <v>120</v>
      </c>
      <c r="BE863" s="223">
        <f>IF(N863="základní",J863,0)</f>
        <v>0</v>
      </c>
      <c r="BF863" s="223">
        <f>IF(N863="snížená",J863,0)</f>
        <v>0</v>
      </c>
      <c r="BG863" s="223">
        <f>IF(N863="zákl. přenesená",J863,0)</f>
        <v>0</v>
      </c>
      <c r="BH863" s="223">
        <f>IF(N863="sníž. přenesená",J863,0)</f>
        <v>0</v>
      </c>
      <c r="BI863" s="223">
        <f>IF(N863="nulová",J863,0)</f>
        <v>0</v>
      </c>
      <c r="BJ863" s="17" t="s">
        <v>81</v>
      </c>
      <c r="BK863" s="223">
        <f>ROUND(I863*H863,2)</f>
        <v>0</v>
      </c>
      <c r="BL863" s="17" t="s">
        <v>127</v>
      </c>
      <c r="BM863" s="222" t="s">
        <v>1029</v>
      </c>
    </row>
    <row r="864" spans="1:47" s="2" customFormat="1" ht="12">
      <c r="A864" s="38"/>
      <c r="B864" s="39"/>
      <c r="C864" s="40"/>
      <c r="D864" s="224" t="s">
        <v>129</v>
      </c>
      <c r="E864" s="40"/>
      <c r="F864" s="225" t="s">
        <v>1028</v>
      </c>
      <c r="G864" s="40"/>
      <c r="H864" s="40"/>
      <c r="I864" s="226"/>
      <c r="J864" s="40"/>
      <c r="K864" s="40"/>
      <c r="L864" s="44"/>
      <c r="M864" s="227"/>
      <c r="N864" s="228"/>
      <c r="O864" s="91"/>
      <c r="P864" s="91"/>
      <c r="Q864" s="91"/>
      <c r="R864" s="91"/>
      <c r="S864" s="91"/>
      <c r="T864" s="92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T864" s="17" t="s">
        <v>129</v>
      </c>
      <c r="AU864" s="17" t="s">
        <v>83</v>
      </c>
    </row>
    <row r="865" spans="1:65" s="2" customFormat="1" ht="24.15" customHeight="1">
      <c r="A865" s="38"/>
      <c r="B865" s="39"/>
      <c r="C865" s="211" t="s">
        <v>1030</v>
      </c>
      <c r="D865" s="211" t="s">
        <v>122</v>
      </c>
      <c r="E865" s="212" t="s">
        <v>1031</v>
      </c>
      <c r="F865" s="213" t="s">
        <v>1032</v>
      </c>
      <c r="G865" s="214" t="s">
        <v>284</v>
      </c>
      <c r="H865" s="215">
        <v>1</v>
      </c>
      <c r="I865" s="216"/>
      <c r="J865" s="217">
        <f>ROUND(I865*H865,2)</f>
        <v>0</v>
      </c>
      <c r="K865" s="213" t="s">
        <v>126</v>
      </c>
      <c r="L865" s="44"/>
      <c r="M865" s="218" t="s">
        <v>1</v>
      </c>
      <c r="N865" s="219" t="s">
        <v>41</v>
      </c>
      <c r="O865" s="91"/>
      <c r="P865" s="220">
        <f>O865*H865</f>
        <v>0</v>
      </c>
      <c r="Q865" s="220">
        <v>0</v>
      </c>
      <c r="R865" s="220">
        <f>Q865*H865</f>
        <v>0</v>
      </c>
      <c r="S865" s="220">
        <v>0</v>
      </c>
      <c r="T865" s="221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22" t="s">
        <v>127</v>
      </c>
      <c r="AT865" s="222" t="s">
        <v>122</v>
      </c>
      <c r="AU865" s="222" t="s">
        <v>83</v>
      </c>
      <c r="AY865" s="17" t="s">
        <v>120</v>
      </c>
      <c r="BE865" s="223">
        <f>IF(N865="základní",J865,0)</f>
        <v>0</v>
      </c>
      <c r="BF865" s="223">
        <f>IF(N865="snížená",J865,0)</f>
        <v>0</v>
      </c>
      <c r="BG865" s="223">
        <f>IF(N865="zákl. přenesená",J865,0)</f>
        <v>0</v>
      </c>
      <c r="BH865" s="223">
        <f>IF(N865="sníž. přenesená",J865,0)</f>
        <v>0</v>
      </c>
      <c r="BI865" s="223">
        <f>IF(N865="nulová",J865,0)</f>
        <v>0</v>
      </c>
      <c r="BJ865" s="17" t="s">
        <v>81</v>
      </c>
      <c r="BK865" s="223">
        <f>ROUND(I865*H865,2)</f>
        <v>0</v>
      </c>
      <c r="BL865" s="17" t="s">
        <v>127</v>
      </c>
      <c r="BM865" s="222" t="s">
        <v>1033</v>
      </c>
    </row>
    <row r="866" spans="1:47" s="2" customFormat="1" ht="12">
      <c r="A866" s="38"/>
      <c r="B866" s="39"/>
      <c r="C866" s="40"/>
      <c r="D866" s="224" t="s">
        <v>129</v>
      </c>
      <c r="E866" s="40"/>
      <c r="F866" s="225" t="s">
        <v>1034</v>
      </c>
      <c r="G866" s="40"/>
      <c r="H866" s="40"/>
      <c r="I866" s="226"/>
      <c r="J866" s="40"/>
      <c r="K866" s="40"/>
      <c r="L866" s="44"/>
      <c r="M866" s="227"/>
      <c r="N866" s="228"/>
      <c r="O866" s="91"/>
      <c r="P866" s="91"/>
      <c r="Q866" s="91"/>
      <c r="R866" s="91"/>
      <c r="S866" s="91"/>
      <c r="T866" s="92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T866" s="17" t="s">
        <v>129</v>
      </c>
      <c r="AU866" s="17" t="s">
        <v>83</v>
      </c>
    </row>
    <row r="867" spans="1:65" s="2" customFormat="1" ht="16.5" customHeight="1">
      <c r="A867" s="38"/>
      <c r="B867" s="39"/>
      <c r="C867" s="261" t="s">
        <v>1035</v>
      </c>
      <c r="D867" s="261" t="s">
        <v>427</v>
      </c>
      <c r="E867" s="262" t="s">
        <v>1036</v>
      </c>
      <c r="F867" s="263" t="s">
        <v>1037</v>
      </c>
      <c r="G867" s="264" t="s">
        <v>284</v>
      </c>
      <c r="H867" s="265">
        <v>1</v>
      </c>
      <c r="I867" s="266"/>
      <c r="J867" s="267">
        <f>ROUND(I867*H867,2)</f>
        <v>0</v>
      </c>
      <c r="K867" s="263" t="s">
        <v>126</v>
      </c>
      <c r="L867" s="268"/>
      <c r="M867" s="269" t="s">
        <v>1</v>
      </c>
      <c r="N867" s="270" t="s">
        <v>41</v>
      </c>
      <c r="O867" s="91"/>
      <c r="P867" s="220">
        <f>O867*H867</f>
        <v>0</v>
      </c>
      <c r="Q867" s="220">
        <v>0.009</v>
      </c>
      <c r="R867" s="220">
        <f>Q867*H867</f>
        <v>0.009</v>
      </c>
      <c r="S867" s="220">
        <v>0</v>
      </c>
      <c r="T867" s="221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22" t="s">
        <v>179</v>
      </c>
      <c r="AT867" s="222" t="s">
        <v>427</v>
      </c>
      <c r="AU867" s="222" t="s">
        <v>83</v>
      </c>
      <c r="AY867" s="17" t="s">
        <v>120</v>
      </c>
      <c r="BE867" s="223">
        <f>IF(N867="základní",J867,0)</f>
        <v>0</v>
      </c>
      <c r="BF867" s="223">
        <f>IF(N867="snížená",J867,0)</f>
        <v>0</v>
      </c>
      <c r="BG867" s="223">
        <f>IF(N867="zákl. přenesená",J867,0)</f>
        <v>0</v>
      </c>
      <c r="BH867" s="223">
        <f>IF(N867="sníž. přenesená",J867,0)</f>
        <v>0</v>
      </c>
      <c r="BI867" s="223">
        <f>IF(N867="nulová",J867,0)</f>
        <v>0</v>
      </c>
      <c r="BJ867" s="17" t="s">
        <v>81</v>
      </c>
      <c r="BK867" s="223">
        <f>ROUND(I867*H867,2)</f>
        <v>0</v>
      </c>
      <c r="BL867" s="17" t="s">
        <v>127</v>
      </c>
      <c r="BM867" s="222" t="s">
        <v>1038</v>
      </c>
    </row>
    <row r="868" spans="1:47" s="2" customFormat="1" ht="12">
      <c r="A868" s="38"/>
      <c r="B868" s="39"/>
      <c r="C868" s="40"/>
      <c r="D868" s="224" t="s">
        <v>129</v>
      </c>
      <c r="E868" s="40"/>
      <c r="F868" s="225" t="s">
        <v>1037</v>
      </c>
      <c r="G868" s="40"/>
      <c r="H868" s="40"/>
      <c r="I868" s="226"/>
      <c r="J868" s="40"/>
      <c r="K868" s="40"/>
      <c r="L868" s="44"/>
      <c r="M868" s="227"/>
      <c r="N868" s="228"/>
      <c r="O868" s="91"/>
      <c r="P868" s="91"/>
      <c r="Q868" s="91"/>
      <c r="R868" s="91"/>
      <c r="S868" s="91"/>
      <c r="T868" s="92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7" t="s">
        <v>129</v>
      </c>
      <c r="AU868" s="17" t="s">
        <v>83</v>
      </c>
    </row>
    <row r="869" spans="1:65" s="2" customFormat="1" ht="24.15" customHeight="1">
      <c r="A869" s="38"/>
      <c r="B869" s="39"/>
      <c r="C869" s="211" t="s">
        <v>1039</v>
      </c>
      <c r="D869" s="211" t="s">
        <v>122</v>
      </c>
      <c r="E869" s="212" t="s">
        <v>1040</v>
      </c>
      <c r="F869" s="213" t="s">
        <v>1041</v>
      </c>
      <c r="G869" s="214" t="s">
        <v>284</v>
      </c>
      <c r="H869" s="215">
        <v>15</v>
      </c>
      <c r="I869" s="216"/>
      <c r="J869" s="217">
        <f>ROUND(I869*H869,2)</f>
        <v>0</v>
      </c>
      <c r="K869" s="213" t="s">
        <v>126</v>
      </c>
      <c r="L869" s="44"/>
      <c r="M869" s="218" t="s">
        <v>1</v>
      </c>
      <c r="N869" s="219" t="s">
        <v>41</v>
      </c>
      <c r="O869" s="91"/>
      <c r="P869" s="220">
        <f>O869*H869</f>
        <v>0</v>
      </c>
      <c r="Q869" s="220">
        <v>0.11241</v>
      </c>
      <c r="R869" s="220">
        <f>Q869*H869</f>
        <v>1.68615</v>
      </c>
      <c r="S869" s="220">
        <v>0</v>
      </c>
      <c r="T869" s="221">
        <f>S869*H869</f>
        <v>0</v>
      </c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R869" s="222" t="s">
        <v>127</v>
      </c>
      <c r="AT869" s="222" t="s">
        <v>122</v>
      </c>
      <c r="AU869" s="222" t="s">
        <v>83</v>
      </c>
      <c r="AY869" s="17" t="s">
        <v>120</v>
      </c>
      <c r="BE869" s="223">
        <f>IF(N869="základní",J869,0)</f>
        <v>0</v>
      </c>
      <c r="BF869" s="223">
        <f>IF(N869="snížená",J869,0)</f>
        <v>0</v>
      </c>
      <c r="BG869" s="223">
        <f>IF(N869="zákl. přenesená",J869,0)</f>
        <v>0</v>
      </c>
      <c r="BH869" s="223">
        <f>IF(N869="sníž. přenesená",J869,0)</f>
        <v>0</v>
      </c>
      <c r="BI869" s="223">
        <f>IF(N869="nulová",J869,0)</f>
        <v>0</v>
      </c>
      <c r="BJ869" s="17" t="s">
        <v>81</v>
      </c>
      <c r="BK869" s="223">
        <f>ROUND(I869*H869,2)</f>
        <v>0</v>
      </c>
      <c r="BL869" s="17" t="s">
        <v>127</v>
      </c>
      <c r="BM869" s="222" t="s">
        <v>1042</v>
      </c>
    </row>
    <row r="870" spans="1:47" s="2" customFormat="1" ht="12">
      <c r="A870" s="38"/>
      <c r="B870" s="39"/>
      <c r="C870" s="40"/>
      <c r="D870" s="224" t="s">
        <v>129</v>
      </c>
      <c r="E870" s="40"/>
      <c r="F870" s="225" t="s">
        <v>1043</v>
      </c>
      <c r="G870" s="40"/>
      <c r="H870" s="40"/>
      <c r="I870" s="226"/>
      <c r="J870" s="40"/>
      <c r="K870" s="40"/>
      <c r="L870" s="44"/>
      <c r="M870" s="227"/>
      <c r="N870" s="228"/>
      <c r="O870" s="91"/>
      <c r="P870" s="91"/>
      <c r="Q870" s="91"/>
      <c r="R870" s="91"/>
      <c r="S870" s="91"/>
      <c r="T870" s="92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T870" s="17" t="s">
        <v>129</v>
      </c>
      <c r="AU870" s="17" t="s">
        <v>83</v>
      </c>
    </row>
    <row r="871" spans="1:65" s="2" customFormat="1" ht="21.75" customHeight="1">
      <c r="A871" s="38"/>
      <c r="B871" s="39"/>
      <c r="C871" s="261" t="s">
        <v>467</v>
      </c>
      <c r="D871" s="261" t="s">
        <v>427</v>
      </c>
      <c r="E871" s="262" t="s">
        <v>1044</v>
      </c>
      <c r="F871" s="263" t="s">
        <v>1045</v>
      </c>
      <c r="G871" s="264" t="s">
        <v>284</v>
      </c>
      <c r="H871" s="265">
        <v>15</v>
      </c>
      <c r="I871" s="266"/>
      <c r="J871" s="267">
        <f>ROUND(I871*H871,2)</f>
        <v>0</v>
      </c>
      <c r="K871" s="263" t="s">
        <v>126</v>
      </c>
      <c r="L871" s="268"/>
      <c r="M871" s="269" t="s">
        <v>1</v>
      </c>
      <c r="N871" s="270" t="s">
        <v>41</v>
      </c>
      <c r="O871" s="91"/>
      <c r="P871" s="220">
        <f>O871*H871</f>
        <v>0</v>
      </c>
      <c r="Q871" s="220">
        <v>0.0061</v>
      </c>
      <c r="R871" s="220">
        <f>Q871*H871</f>
        <v>0.09150000000000001</v>
      </c>
      <c r="S871" s="220">
        <v>0</v>
      </c>
      <c r="T871" s="221">
        <f>S871*H871</f>
        <v>0</v>
      </c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R871" s="222" t="s">
        <v>179</v>
      </c>
      <c r="AT871" s="222" t="s">
        <v>427</v>
      </c>
      <c r="AU871" s="222" t="s">
        <v>83</v>
      </c>
      <c r="AY871" s="17" t="s">
        <v>120</v>
      </c>
      <c r="BE871" s="223">
        <f>IF(N871="základní",J871,0)</f>
        <v>0</v>
      </c>
      <c r="BF871" s="223">
        <f>IF(N871="snížená",J871,0)</f>
        <v>0</v>
      </c>
      <c r="BG871" s="223">
        <f>IF(N871="zákl. přenesená",J871,0)</f>
        <v>0</v>
      </c>
      <c r="BH871" s="223">
        <f>IF(N871="sníž. přenesená",J871,0)</f>
        <v>0</v>
      </c>
      <c r="BI871" s="223">
        <f>IF(N871="nulová",J871,0)</f>
        <v>0</v>
      </c>
      <c r="BJ871" s="17" t="s">
        <v>81</v>
      </c>
      <c r="BK871" s="223">
        <f>ROUND(I871*H871,2)</f>
        <v>0</v>
      </c>
      <c r="BL871" s="17" t="s">
        <v>127</v>
      </c>
      <c r="BM871" s="222" t="s">
        <v>1046</v>
      </c>
    </row>
    <row r="872" spans="1:47" s="2" customFormat="1" ht="12">
      <c r="A872" s="38"/>
      <c r="B872" s="39"/>
      <c r="C872" s="40"/>
      <c r="D872" s="224" t="s">
        <v>129</v>
      </c>
      <c r="E872" s="40"/>
      <c r="F872" s="225" t="s">
        <v>1045</v>
      </c>
      <c r="G872" s="40"/>
      <c r="H872" s="40"/>
      <c r="I872" s="226"/>
      <c r="J872" s="40"/>
      <c r="K872" s="40"/>
      <c r="L872" s="44"/>
      <c r="M872" s="227"/>
      <c r="N872" s="228"/>
      <c r="O872" s="91"/>
      <c r="P872" s="91"/>
      <c r="Q872" s="91"/>
      <c r="R872" s="91"/>
      <c r="S872" s="91"/>
      <c r="T872" s="92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T872" s="17" t="s">
        <v>129</v>
      </c>
      <c r="AU872" s="17" t="s">
        <v>83</v>
      </c>
    </row>
    <row r="873" spans="1:65" s="2" customFormat="1" ht="16.5" customHeight="1">
      <c r="A873" s="38"/>
      <c r="B873" s="39"/>
      <c r="C873" s="261" t="s">
        <v>1047</v>
      </c>
      <c r="D873" s="261" t="s">
        <v>427</v>
      </c>
      <c r="E873" s="262" t="s">
        <v>1048</v>
      </c>
      <c r="F873" s="263" t="s">
        <v>1049</v>
      </c>
      <c r="G873" s="264" t="s">
        <v>284</v>
      </c>
      <c r="H873" s="265">
        <v>15</v>
      </c>
      <c r="I873" s="266"/>
      <c r="J873" s="267">
        <f>ROUND(I873*H873,2)</f>
        <v>0</v>
      </c>
      <c r="K873" s="263" t="s">
        <v>126</v>
      </c>
      <c r="L873" s="268"/>
      <c r="M873" s="269" t="s">
        <v>1</v>
      </c>
      <c r="N873" s="270" t="s">
        <v>41</v>
      </c>
      <c r="O873" s="91"/>
      <c r="P873" s="220">
        <f>O873*H873</f>
        <v>0</v>
      </c>
      <c r="Q873" s="220">
        <v>0.003</v>
      </c>
      <c r="R873" s="220">
        <f>Q873*H873</f>
        <v>0.045</v>
      </c>
      <c r="S873" s="220">
        <v>0</v>
      </c>
      <c r="T873" s="221">
        <f>S873*H873</f>
        <v>0</v>
      </c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R873" s="222" t="s">
        <v>179</v>
      </c>
      <c r="AT873" s="222" t="s">
        <v>427</v>
      </c>
      <c r="AU873" s="222" t="s">
        <v>83</v>
      </c>
      <c r="AY873" s="17" t="s">
        <v>120</v>
      </c>
      <c r="BE873" s="223">
        <f>IF(N873="základní",J873,0)</f>
        <v>0</v>
      </c>
      <c r="BF873" s="223">
        <f>IF(N873="snížená",J873,0)</f>
        <v>0</v>
      </c>
      <c r="BG873" s="223">
        <f>IF(N873="zákl. přenesená",J873,0)</f>
        <v>0</v>
      </c>
      <c r="BH873" s="223">
        <f>IF(N873="sníž. přenesená",J873,0)</f>
        <v>0</v>
      </c>
      <c r="BI873" s="223">
        <f>IF(N873="nulová",J873,0)</f>
        <v>0</v>
      </c>
      <c r="BJ873" s="17" t="s">
        <v>81</v>
      </c>
      <c r="BK873" s="223">
        <f>ROUND(I873*H873,2)</f>
        <v>0</v>
      </c>
      <c r="BL873" s="17" t="s">
        <v>127</v>
      </c>
      <c r="BM873" s="222" t="s">
        <v>1050</v>
      </c>
    </row>
    <row r="874" spans="1:47" s="2" customFormat="1" ht="12">
      <c r="A874" s="38"/>
      <c r="B874" s="39"/>
      <c r="C874" s="40"/>
      <c r="D874" s="224" t="s">
        <v>129</v>
      </c>
      <c r="E874" s="40"/>
      <c r="F874" s="225" t="s">
        <v>1049</v>
      </c>
      <c r="G874" s="40"/>
      <c r="H874" s="40"/>
      <c r="I874" s="226"/>
      <c r="J874" s="40"/>
      <c r="K874" s="40"/>
      <c r="L874" s="44"/>
      <c r="M874" s="227"/>
      <c r="N874" s="228"/>
      <c r="O874" s="91"/>
      <c r="P874" s="91"/>
      <c r="Q874" s="91"/>
      <c r="R874" s="91"/>
      <c r="S874" s="91"/>
      <c r="T874" s="92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T874" s="17" t="s">
        <v>129</v>
      </c>
      <c r="AU874" s="17" t="s">
        <v>83</v>
      </c>
    </row>
    <row r="875" spans="1:65" s="2" customFormat="1" ht="16.5" customHeight="1">
      <c r="A875" s="38"/>
      <c r="B875" s="39"/>
      <c r="C875" s="261" t="s">
        <v>1051</v>
      </c>
      <c r="D875" s="261" t="s">
        <v>427</v>
      </c>
      <c r="E875" s="262" t="s">
        <v>1052</v>
      </c>
      <c r="F875" s="263" t="s">
        <v>1053</v>
      </c>
      <c r="G875" s="264" t="s">
        <v>284</v>
      </c>
      <c r="H875" s="265">
        <v>15</v>
      </c>
      <c r="I875" s="266"/>
      <c r="J875" s="267">
        <f>ROUND(I875*H875,2)</f>
        <v>0</v>
      </c>
      <c r="K875" s="263" t="s">
        <v>126</v>
      </c>
      <c r="L875" s="268"/>
      <c r="M875" s="269" t="s">
        <v>1</v>
      </c>
      <c r="N875" s="270" t="s">
        <v>41</v>
      </c>
      <c r="O875" s="91"/>
      <c r="P875" s="220">
        <f>O875*H875</f>
        <v>0</v>
      </c>
      <c r="Q875" s="220">
        <v>0.0001</v>
      </c>
      <c r="R875" s="220">
        <f>Q875*H875</f>
        <v>0.0015</v>
      </c>
      <c r="S875" s="220">
        <v>0</v>
      </c>
      <c r="T875" s="221">
        <f>S875*H875</f>
        <v>0</v>
      </c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R875" s="222" t="s">
        <v>179</v>
      </c>
      <c r="AT875" s="222" t="s">
        <v>427</v>
      </c>
      <c r="AU875" s="222" t="s">
        <v>83</v>
      </c>
      <c r="AY875" s="17" t="s">
        <v>120</v>
      </c>
      <c r="BE875" s="223">
        <f>IF(N875="základní",J875,0)</f>
        <v>0</v>
      </c>
      <c r="BF875" s="223">
        <f>IF(N875="snížená",J875,0)</f>
        <v>0</v>
      </c>
      <c r="BG875" s="223">
        <f>IF(N875="zákl. přenesená",J875,0)</f>
        <v>0</v>
      </c>
      <c r="BH875" s="223">
        <f>IF(N875="sníž. přenesená",J875,0)</f>
        <v>0</v>
      </c>
      <c r="BI875" s="223">
        <f>IF(N875="nulová",J875,0)</f>
        <v>0</v>
      </c>
      <c r="BJ875" s="17" t="s">
        <v>81</v>
      </c>
      <c r="BK875" s="223">
        <f>ROUND(I875*H875,2)</f>
        <v>0</v>
      </c>
      <c r="BL875" s="17" t="s">
        <v>127</v>
      </c>
      <c r="BM875" s="222" t="s">
        <v>1054</v>
      </c>
    </row>
    <row r="876" spans="1:47" s="2" customFormat="1" ht="12">
      <c r="A876" s="38"/>
      <c r="B876" s="39"/>
      <c r="C876" s="40"/>
      <c r="D876" s="224" t="s">
        <v>129</v>
      </c>
      <c r="E876" s="40"/>
      <c r="F876" s="225" t="s">
        <v>1053</v>
      </c>
      <c r="G876" s="40"/>
      <c r="H876" s="40"/>
      <c r="I876" s="226"/>
      <c r="J876" s="40"/>
      <c r="K876" s="40"/>
      <c r="L876" s="44"/>
      <c r="M876" s="227"/>
      <c r="N876" s="228"/>
      <c r="O876" s="91"/>
      <c r="P876" s="91"/>
      <c r="Q876" s="91"/>
      <c r="R876" s="91"/>
      <c r="S876" s="91"/>
      <c r="T876" s="92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T876" s="17" t="s">
        <v>129</v>
      </c>
      <c r="AU876" s="17" t="s">
        <v>83</v>
      </c>
    </row>
    <row r="877" spans="1:65" s="2" customFormat="1" ht="21.75" customHeight="1">
      <c r="A877" s="38"/>
      <c r="B877" s="39"/>
      <c r="C877" s="261" t="s">
        <v>1055</v>
      </c>
      <c r="D877" s="261" t="s">
        <v>427</v>
      </c>
      <c r="E877" s="262" t="s">
        <v>1056</v>
      </c>
      <c r="F877" s="263" t="s">
        <v>1057</v>
      </c>
      <c r="G877" s="264" t="s">
        <v>284</v>
      </c>
      <c r="H877" s="265">
        <v>40</v>
      </c>
      <c r="I877" s="266"/>
      <c r="J877" s="267">
        <f>ROUND(I877*H877,2)</f>
        <v>0</v>
      </c>
      <c r="K877" s="263" t="s">
        <v>126</v>
      </c>
      <c r="L877" s="268"/>
      <c r="M877" s="269" t="s">
        <v>1</v>
      </c>
      <c r="N877" s="270" t="s">
        <v>41</v>
      </c>
      <c r="O877" s="91"/>
      <c r="P877" s="220">
        <f>O877*H877</f>
        <v>0</v>
      </c>
      <c r="Q877" s="220">
        <v>0.00035</v>
      </c>
      <c r="R877" s="220">
        <f>Q877*H877</f>
        <v>0.014</v>
      </c>
      <c r="S877" s="220">
        <v>0</v>
      </c>
      <c r="T877" s="221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22" t="s">
        <v>179</v>
      </c>
      <c r="AT877" s="222" t="s">
        <v>427</v>
      </c>
      <c r="AU877" s="222" t="s">
        <v>83</v>
      </c>
      <c r="AY877" s="17" t="s">
        <v>120</v>
      </c>
      <c r="BE877" s="223">
        <f>IF(N877="základní",J877,0)</f>
        <v>0</v>
      </c>
      <c r="BF877" s="223">
        <f>IF(N877="snížená",J877,0)</f>
        <v>0</v>
      </c>
      <c r="BG877" s="223">
        <f>IF(N877="zákl. přenesená",J877,0)</f>
        <v>0</v>
      </c>
      <c r="BH877" s="223">
        <f>IF(N877="sníž. přenesená",J877,0)</f>
        <v>0</v>
      </c>
      <c r="BI877" s="223">
        <f>IF(N877="nulová",J877,0)</f>
        <v>0</v>
      </c>
      <c r="BJ877" s="17" t="s">
        <v>81</v>
      </c>
      <c r="BK877" s="223">
        <f>ROUND(I877*H877,2)</f>
        <v>0</v>
      </c>
      <c r="BL877" s="17" t="s">
        <v>127</v>
      </c>
      <c r="BM877" s="222" t="s">
        <v>1058</v>
      </c>
    </row>
    <row r="878" spans="1:47" s="2" customFormat="1" ht="12">
      <c r="A878" s="38"/>
      <c r="B878" s="39"/>
      <c r="C878" s="40"/>
      <c r="D878" s="224" t="s">
        <v>129</v>
      </c>
      <c r="E878" s="40"/>
      <c r="F878" s="225" t="s">
        <v>1057</v>
      </c>
      <c r="G878" s="40"/>
      <c r="H878" s="40"/>
      <c r="I878" s="226"/>
      <c r="J878" s="40"/>
      <c r="K878" s="40"/>
      <c r="L878" s="44"/>
      <c r="M878" s="227"/>
      <c r="N878" s="228"/>
      <c r="O878" s="91"/>
      <c r="P878" s="91"/>
      <c r="Q878" s="91"/>
      <c r="R878" s="91"/>
      <c r="S878" s="91"/>
      <c r="T878" s="92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T878" s="17" t="s">
        <v>129</v>
      </c>
      <c r="AU878" s="17" t="s">
        <v>83</v>
      </c>
    </row>
    <row r="879" spans="1:65" s="2" customFormat="1" ht="33" customHeight="1">
      <c r="A879" s="38"/>
      <c r="B879" s="39"/>
      <c r="C879" s="211" t="s">
        <v>1059</v>
      </c>
      <c r="D879" s="211" t="s">
        <v>122</v>
      </c>
      <c r="E879" s="212" t="s">
        <v>1060</v>
      </c>
      <c r="F879" s="213" t="s">
        <v>1061</v>
      </c>
      <c r="G879" s="214" t="s">
        <v>230</v>
      </c>
      <c r="H879" s="215">
        <v>1064</v>
      </c>
      <c r="I879" s="216"/>
      <c r="J879" s="217">
        <f>ROUND(I879*H879,2)</f>
        <v>0</v>
      </c>
      <c r="K879" s="213" t="s">
        <v>126</v>
      </c>
      <c r="L879" s="44"/>
      <c r="M879" s="218" t="s">
        <v>1</v>
      </c>
      <c r="N879" s="219" t="s">
        <v>41</v>
      </c>
      <c r="O879" s="91"/>
      <c r="P879" s="220">
        <f>O879*H879</f>
        <v>0</v>
      </c>
      <c r="Q879" s="220">
        <v>0.08088</v>
      </c>
      <c r="R879" s="220">
        <f>Q879*H879</f>
        <v>86.05632</v>
      </c>
      <c r="S879" s="220">
        <v>0</v>
      </c>
      <c r="T879" s="221">
        <f>S879*H879</f>
        <v>0</v>
      </c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R879" s="222" t="s">
        <v>127</v>
      </c>
      <c r="AT879" s="222" t="s">
        <v>122</v>
      </c>
      <c r="AU879" s="222" t="s">
        <v>83</v>
      </c>
      <c r="AY879" s="17" t="s">
        <v>120</v>
      </c>
      <c r="BE879" s="223">
        <f>IF(N879="základní",J879,0)</f>
        <v>0</v>
      </c>
      <c r="BF879" s="223">
        <f>IF(N879="snížená",J879,0)</f>
        <v>0</v>
      </c>
      <c r="BG879" s="223">
        <f>IF(N879="zákl. přenesená",J879,0)</f>
        <v>0</v>
      </c>
      <c r="BH879" s="223">
        <f>IF(N879="sníž. přenesená",J879,0)</f>
        <v>0</v>
      </c>
      <c r="BI879" s="223">
        <f>IF(N879="nulová",J879,0)</f>
        <v>0</v>
      </c>
      <c r="BJ879" s="17" t="s">
        <v>81</v>
      </c>
      <c r="BK879" s="223">
        <f>ROUND(I879*H879,2)</f>
        <v>0</v>
      </c>
      <c r="BL879" s="17" t="s">
        <v>127</v>
      </c>
      <c r="BM879" s="222" t="s">
        <v>1062</v>
      </c>
    </row>
    <row r="880" spans="1:47" s="2" customFormat="1" ht="12">
      <c r="A880" s="38"/>
      <c r="B880" s="39"/>
      <c r="C880" s="40"/>
      <c r="D880" s="224" t="s">
        <v>129</v>
      </c>
      <c r="E880" s="40"/>
      <c r="F880" s="225" t="s">
        <v>1063</v>
      </c>
      <c r="G880" s="40"/>
      <c r="H880" s="40"/>
      <c r="I880" s="226"/>
      <c r="J880" s="40"/>
      <c r="K880" s="40"/>
      <c r="L880" s="44"/>
      <c r="M880" s="227"/>
      <c r="N880" s="228"/>
      <c r="O880" s="91"/>
      <c r="P880" s="91"/>
      <c r="Q880" s="91"/>
      <c r="R880" s="91"/>
      <c r="S880" s="91"/>
      <c r="T880" s="92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T880" s="17" t="s">
        <v>129</v>
      </c>
      <c r="AU880" s="17" t="s">
        <v>83</v>
      </c>
    </row>
    <row r="881" spans="1:51" s="14" customFormat="1" ht="12">
      <c r="A881" s="14"/>
      <c r="B881" s="239"/>
      <c r="C881" s="240"/>
      <c r="D881" s="224" t="s">
        <v>131</v>
      </c>
      <c r="E881" s="241" t="s">
        <v>1</v>
      </c>
      <c r="F881" s="242" t="s">
        <v>1064</v>
      </c>
      <c r="G881" s="240"/>
      <c r="H881" s="243">
        <v>1064</v>
      </c>
      <c r="I881" s="244"/>
      <c r="J881" s="240"/>
      <c r="K881" s="240"/>
      <c r="L881" s="245"/>
      <c r="M881" s="246"/>
      <c r="N881" s="247"/>
      <c r="O881" s="247"/>
      <c r="P881" s="247"/>
      <c r="Q881" s="247"/>
      <c r="R881" s="247"/>
      <c r="S881" s="247"/>
      <c r="T881" s="248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9" t="s">
        <v>131</v>
      </c>
      <c r="AU881" s="249" t="s">
        <v>83</v>
      </c>
      <c r="AV881" s="14" t="s">
        <v>83</v>
      </c>
      <c r="AW881" s="14" t="s">
        <v>32</v>
      </c>
      <c r="AX881" s="14" t="s">
        <v>81</v>
      </c>
      <c r="AY881" s="249" t="s">
        <v>120</v>
      </c>
    </row>
    <row r="882" spans="1:65" s="2" customFormat="1" ht="16.5" customHeight="1">
      <c r="A882" s="38"/>
      <c r="B882" s="39"/>
      <c r="C882" s="261" t="s">
        <v>1065</v>
      </c>
      <c r="D882" s="261" t="s">
        <v>427</v>
      </c>
      <c r="E882" s="262" t="s">
        <v>1066</v>
      </c>
      <c r="F882" s="263" t="s">
        <v>1067</v>
      </c>
      <c r="G882" s="264" t="s">
        <v>230</v>
      </c>
      <c r="H882" s="265">
        <v>1085.28</v>
      </c>
      <c r="I882" s="266"/>
      <c r="J882" s="267">
        <f>ROUND(I882*H882,2)</f>
        <v>0</v>
      </c>
      <c r="K882" s="263" t="s">
        <v>126</v>
      </c>
      <c r="L882" s="268"/>
      <c r="M882" s="269" t="s">
        <v>1</v>
      </c>
      <c r="N882" s="270" t="s">
        <v>41</v>
      </c>
      <c r="O882" s="91"/>
      <c r="P882" s="220">
        <f>O882*H882</f>
        <v>0</v>
      </c>
      <c r="Q882" s="220">
        <v>0.056</v>
      </c>
      <c r="R882" s="220">
        <f>Q882*H882</f>
        <v>60.77568</v>
      </c>
      <c r="S882" s="220">
        <v>0</v>
      </c>
      <c r="T882" s="221">
        <f>S882*H882</f>
        <v>0</v>
      </c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R882" s="222" t="s">
        <v>179</v>
      </c>
      <c r="AT882" s="222" t="s">
        <v>427</v>
      </c>
      <c r="AU882" s="222" t="s">
        <v>83</v>
      </c>
      <c r="AY882" s="17" t="s">
        <v>120</v>
      </c>
      <c r="BE882" s="223">
        <f>IF(N882="základní",J882,0)</f>
        <v>0</v>
      </c>
      <c r="BF882" s="223">
        <f>IF(N882="snížená",J882,0)</f>
        <v>0</v>
      </c>
      <c r="BG882" s="223">
        <f>IF(N882="zákl. přenesená",J882,0)</f>
        <v>0</v>
      </c>
      <c r="BH882" s="223">
        <f>IF(N882="sníž. přenesená",J882,0)</f>
        <v>0</v>
      </c>
      <c r="BI882" s="223">
        <f>IF(N882="nulová",J882,0)</f>
        <v>0</v>
      </c>
      <c r="BJ882" s="17" t="s">
        <v>81</v>
      </c>
      <c r="BK882" s="223">
        <f>ROUND(I882*H882,2)</f>
        <v>0</v>
      </c>
      <c r="BL882" s="17" t="s">
        <v>127</v>
      </c>
      <c r="BM882" s="222" t="s">
        <v>1068</v>
      </c>
    </row>
    <row r="883" spans="1:47" s="2" customFormat="1" ht="12">
      <c r="A883" s="38"/>
      <c r="B883" s="39"/>
      <c r="C883" s="40"/>
      <c r="D883" s="224" t="s">
        <v>129</v>
      </c>
      <c r="E883" s="40"/>
      <c r="F883" s="225" t="s">
        <v>1067</v>
      </c>
      <c r="G883" s="40"/>
      <c r="H883" s="40"/>
      <c r="I883" s="226"/>
      <c r="J883" s="40"/>
      <c r="K883" s="40"/>
      <c r="L883" s="44"/>
      <c r="M883" s="227"/>
      <c r="N883" s="228"/>
      <c r="O883" s="91"/>
      <c r="P883" s="91"/>
      <c r="Q883" s="91"/>
      <c r="R883" s="91"/>
      <c r="S883" s="91"/>
      <c r="T883" s="92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T883" s="17" t="s">
        <v>129</v>
      </c>
      <c r="AU883" s="17" t="s">
        <v>83</v>
      </c>
    </row>
    <row r="884" spans="1:51" s="14" customFormat="1" ht="12">
      <c r="A884" s="14"/>
      <c r="B884" s="239"/>
      <c r="C884" s="240"/>
      <c r="D884" s="224" t="s">
        <v>131</v>
      </c>
      <c r="E884" s="240"/>
      <c r="F884" s="242" t="s">
        <v>1069</v>
      </c>
      <c r="G884" s="240"/>
      <c r="H884" s="243">
        <v>1085.28</v>
      </c>
      <c r="I884" s="244"/>
      <c r="J884" s="240"/>
      <c r="K884" s="240"/>
      <c r="L884" s="245"/>
      <c r="M884" s="246"/>
      <c r="N884" s="247"/>
      <c r="O884" s="247"/>
      <c r="P884" s="247"/>
      <c r="Q884" s="247"/>
      <c r="R884" s="247"/>
      <c r="S884" s="247"/>
      <c r="T884" s="248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9" t="s">
        <v>131</v>
      </c>
      <c r="AU884" s="249" t="s">
        <v>83</v>
      </c>
      <c r="AV884" s="14" t="s">
        <v>83</v>
      </c>
      <c r="AW884" s="14" t="s">
        <v>4</v>
      </c>
      <c r="AX884" s="14" t="s">
        <v>81</v>
      </c>
      <c r="AY884" s="249" t="s">
        <v>120</v>
      </c>
    </row>
    <row r="885" spans="1:65" s="2" customFormat="1" ht="33" customHeight="1">
      <c r="A885" s="38"/>
      <c r="B885" s="39"/>
      <c r="C885" s="211" t="s">
        <v>1070</v>
      </c>
      <c r="D885" s="211" t="s">
        <v>122</v>
      </c>
      <c r="E885" s="212" t="s">
        <v>1071</v>
      </c>
      <c r="F885" s="213" t="s">
        <v>1072</v>
      </c>
      <c r="G885" s="214" t="s">
        <v>230</v>
      </c>
      <c r="H885" s="215">
        <v>983</v>
      </c>
      <c r="I885" s="216"/>
      <c r="J885" s="217">
        <f>ROUND(I885*H885,2)</f>
        <v>0</v>
      </c>
      <c r="K885" s="213" t="s">
        <v>126</v>
      </c>
      <c r="L885" s="44"/>
      <c r="M885" s="218" t="s">
        <v>1</v>
      </c>
      <c r="N885" s="219" t="s">
        <v>41</v>
      </c>
      <c r="O885" s="91"/>
      <c r="P885" s="220">
        <f>O885*H885</f>
        <v>0</v>
      </c>
      <c r="Q885" s="220">
        <v>0.1554</v>
      </c>
      <c r="R885" s="220">
        <f>Q885*H885</f>
        <v>152.75820000000002</v>
      </c>
      <c r="S885" s="220">
        <v>0</v>
      </c>
      <c r="T885" s="221">
        <f>S885*H885</f>
        <v>0</v>
      </c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R885" s="222" t="s">
        <v>127</v>
      </c>
      <c r="AT885" s="222" t="s">
        <v>122</v>
      </c>
      <c r="AU885" s="222" t="s">
        <v>83</v>
      </c>
      <c r="AY885" s="17" t="s">
        <v>120</v>
      </c>
      <c r="BE885" s="223">
        <f>IF(N885="základní",J885,0)</f>
        <v>0</v>
      </c>
      <c r="BF885" s="223">
        <f>IF(N885="snížená",J885,0)</f>
        <v>0</v>
      </c>
      <c r="BG885" s="223">
        <f>IF(N885="zákl. přenesená",J885,0)</f>
        <v>0</v>
      </c>
      <c r="BH885" s="223">
        <f>IF(N885="sníž. přenesená",J885,0)</f>
        <v>0</v>
      </c>
      <c r="BI885" s="223">
        <f>IF(N885="nulová",J885,0)</f>
        <v>0</v>
      </c>
      <c r="BJ885" s="17" t="s">
        <v>81</v>
      </c>
      <c r="BK885" s="223">
        <f>ROUND(I885*H885,2)</f>
        <v>0</v>
      </c>
      <c r="BL885" s="17" t="s">
        <v>127</v>
      </c>
      <c r="BM885" s="222" t="s">
        <v>1073</v>
      </c>
    </row>
    <row r="886" spans="1:47" s="2" customFormat="1" ht="12">
      <c r="A886" s="38"/>
      <c r="B886" s="39"/>
      <c r="C886" s="40"/>
      <c r="D886" s="224" t="s">
        <v>129</v>
      </c>
      <c r="E886" s="40"/>
      <c r="F886" s="225" t="s">
        <v>1074</v>
      </c>
      <c r="G886" s="40"/>
      <c r="H886" s="40"/>
      <c r="I886" s="226"/>
      <c r="J886" s="40"/>
      <c r="K886" s="40"/>
      <c r="L886" s="44"/>
      <c r="M886" s="227"/>
      <c r="N886" s="228"/>
      <c r="O886" s="91"/>
      <c r="P886" s="91"/>
      <c r="Q886" s="91"/>
      <c r="R886" s="91"/>
      <c r="S886" s="91"/>
      <c r="T886" s="92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T886" s="17" t="s">
        <v>129</v>
      </c>
      <c r="AU886" s="17" t="s">
        <v>83</v>
      </c>
    </row>
    <row r="887" spans="1:51" s="13" customFormat="1" ht="12">
      <c r="A887" s="13"/>
      <c r="B887" s="229"/>
      <c r="C887" s="230"/>
      <c r="D887" s="224" t="s">
        <v>131</v>
      </c>
      <c r="E887" s="231" t="s">
        <v>1</v>
      </c>
      <c r="F887" s="232" t="s">
        <v>1075</v>
      </c>
      <c r="G887" s="230"/>
      <c r="H887" s="231" t="s">
        <v>1</v>
      </c>
      <c r="I887" s="233"/>
      <c r="J887" s="230"/>
      <c r="K887" s="230"/>
      <c r="L887" s="234"/>
      <c r="M887" s="235"/>
      <c r="N887" s="236"/>
      <c r="O887" s="236"/>
      <c r="P887" s="236"/>
      <c r="Q887" s="236"/>
      <c r="R887" s="236"/>
      <c r="S887" s="236"/>
      <c r="T887" s="237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8" t="s">
        <v>131</v>
      </c>
      <c r="AU887" s="238" t="s">
        <v>83</v>
      </c>
      <c r="AV887" s="13" t="s">
        <v>81</v>
      </c>
      <c r="AW887" s="13" t="s">
        <v>32</v>
      </c>
      <c r="AX887" s="13" t="s">
        <v>76</v>
      </c>
      <c r="AY887" s="238" t="s">
        <v>120</v>
      </c>
    </row>
    <row r="888" spans="1:51" s="14" customFormat="1" ht="12">
      <c r="A888" s="14"/>
      <c r="B888" s="239"/>
      <c r="C888" s="240"/>
      <c r="D888" s="224" t="s">
        <v>131</v>
      </c>
      <c r="E888" s="241" t="s">
        <v>1</v>
      </c>
      <c r="F888" s="242" t="s">
        <v>1076</v>
      </c>
      <c r="G888" s="240"/>
      <c r="H888" s="243">
        <v>983</v>
      </c>
      <c r="I888" s="244"/>
      <c r="J888" s="240"/>
      <c r="K888" s="240"/>
      <c r="L888" s="245"/>
      <c r="M888" s="246"/>
      <c r="N888" s="247"/>
      <c r="O888" s="247"/>
      <c r="P888" s="247"/>
      <c r="Q888" s="247"/>
      <c r="R888" s="247"/>
      <c r="S888" s="247"/>
      <c r="T888" s="248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9" t="s">
        <v>131</v>
      </c>
      <c r="AU888" s="249" t="s">
        <v>83</v>
      </c>
      <c r="AV888" s="14" t="s">
        <v>83</v>
      </c>
      <c r="AW888" s="14" t="s">
        <v>32</v>
      </c>
      <c r="AX888" s="14" t="s">
        <v>81</v>
      </c>
      <c r="AY888" s="249" t="s">
        <v>120</v>
      </c>
    </row>
    <row r="889" spans="1:65" s="2" customFormat="1" ht="16.5" customHeight="1">
      <c r="A889" s="38"/>
      <c r="B889" s="39"/>
      <c r="C889" s="261" t="s">
        <v>1077</v>
      </c>
      <c r="D889" s="261" t="s">
        <v>427</v>
      </c>
      <c r="E889" s="262" t="s">
        <v>1078</v>
      </c>
      <c r="F889" s="263" t="s">
        <v>1079</v>
      </c>
      <c r="G889" s="264" t="s">
        <v>230</v>
      </c>
      <c r="H889" s="265">
        <v>629.34</v>
      </c>
      <c r="I889" s="266"/>
      <c r="J889" s="267">
        <f>ROUND(I889*H889,2)</f>
        <v>0</v>
      </c>
      <c r="K889" s="263" t="s">
        <v>126</v>
      </c>
      <c r="L889" s="268"/>
      <c r="M889" s="269" t="s">
        <v>1</v>
      </c>
      <c r="N889" s="270" t="s">
        <v>41</v>
      </c>
      <c r="O889" s="91"/>
      <c r="P889" s="220">
        <f>O889*H889</f>
        <v>0</v>
      </c>
      <c r="Q889" s="220">
        <v>0.08</v>
      </c>
      <c r="R889" s="220">
        <f>Q889*H889</f>
        <v>50.3472</v>
      </c>
      <c r="S889" s="220">
        <v>0</v>
      </c>
      <c r="T889" s="221">
        <f>S889*H889</f>
        <v>0</v>
      </c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R889" s="222" t="s">
        <v>179</v>
      </c>
      <c r="AT889" s="222" t="s">
        <v>427</v>
      </c>
      <c r="AU889" s="222" t="s">
        <v>83</v>
      </c>
      <c r="AY889" s="17" t="s">
        <v>120</v>
      </c>
      <c r="BE889" s="223">
        <f>IF(N889="základní",J889,0)</f>
        <v>0</v>
      </c>
      <c r="BF889" s="223">
        <f>IF(N889="snížená",J889,0)</f>
        <v>0</v>
      </c>
      <c r="BG889" s="223">
        <f>IF(N889="zákl. přenesená",J889,0)</f>
        <v>0</v>
      </c>
      <c r="BH889" s="223">
        <f>IF(N889="sníž. přenesená",J889,0)</f>
        <v>0</v>
      </c>
      <c r="BI889" s="223">
        <f>IF(N889="nulová",J889,0)</f>
        <v>0</v>
      </c>
      <c r="BJ889" s="17" t="s">
        <v>81</v>
      </c>
      <c r="BK889" s="223">
        <f>ROUND(I889*H889,2)</f>
        <v>0</v>
      </c>
      <c r="BL889" s="17" t="s">
        <v>127</v>
      </c>
      <c r="BM889" s="222" t="s">
        <v>1080</v>
      </c>
    </row>
    <row r="890" spans="1:47" s="2" customFormat="1" ht="12">
      <c r="A890" s="38"/>
      <c r="B890" s="39"/>
      <c r="C890" s="40"/>
      <c r="D890" s="224" t="s">
        <v>129</v>
      </c>
      <c r="E890" s="40"/>
      <c r="F890" s="225" t="s">
        <v>1079</v>
      </c>
      <c r="G890" s="40"/>
      <c r="H890" s="40"/>
      <c r="I890" s="226"/>
      <c r="J890" s="40"/>
      <c r="K890" s="40"/>
      <c r="L890" s="44"/>
      <c r="M890" s="227"/>
      <c r="N890" s="228"/>
      <c r="O890" s="91"/>
      <c r="P890" s="91"/>
      <c r="Q890" s="91"/>
      <c r="R890" s="91"/>
      <c r="S890" s="91"/>
      <c r="T890" s="92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T890" s="17" t="s">
        <v>129</v>
      </c>
      <c r="AU890" s="17" t="s">
        <v>83</v>
      </c>
    </row>
    <row r="891" spans="1:51" s="13" customFormat="1" ht="12">
      <c r="A891" s="13"/>
      <c r="B891" s="229"/>
      <c r="C891" s="230"/>
      <c r="D891" s="224" t="s">
        <v>131</v>
      </c>
      <c r="E891" s="231" t="s">
        <v>1</v>
      </c>
      <c r="F891" s="232" t="s">
        <v>1081</v>
      </c>
      <c r="G891" s="230"/>
      <c r="H891" s="231" t="s">
        <v>1</v>
      </c>
      <c r="I891" s="233"/>
      <c r="J891" s="230"/>
      <c r="K891" s="230"/>
      <c r="L891" s="234"/>
      <c r="M891" s="235"/>
      <c r="N891" s="236"/>
      <c r="O891" s="236"/>
      <c r="P891" s="236"/>
      <c r="Q891" s="236"/>
      <c r="R891" s="236"/>
      <c r="S891" s="236"/>
      <c r="T891" s="237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8" t="s">
        <v>131</v>
      </c>
      <c r="AU891" s="238" t="s">
        <v>83</v>
      </c>
      <c r="AV891" s="13" t="s">
        <v>81</v>
      </c>
      <c r="AW891" s="13" t="s">
        <v>32</v>
      </c>
      <c r="AX891" s="13" t="s">
        <v>76</v>
      </c>
      <c r="AY891" s="238" t="s">
        <v>120</v>
      </c>
    </row>
    <row r="892" spans="1:51" s="14" customFormat="1" ht="12">
      <c r="A892" s="14"/>
      <c r="B892" s="239"/>
      <c r="C892" s="240"/>
      <c r="D892" s="224" t="s">
        <v>131</v>
      </c>
      <c r="E892" s="241" t="s">
        <v>1</v>
      </c>
      <c r="F892" s="242" t="s">
        <v>1082</v>
      </c>
      <c r="G892" s="240"/>
      <c r="H892" s="243">
        <v>617</v>
      </c>
      <c r="I892" s="244"/>
      <c r="J892" s="240"/>
      <c r="K892" s="240"/>
      <c r="L892" s="245"/>
      <c r="M892" s="246"/>
      <c r="N892" s="247"/>
      <c r="O892" s="247"/>
      <c r="P892" s="247"/>
      <c r="Q892" s="247"/>
      <c r="R892" s="247"/>
      <c r="S892" s="247"/>
      <c r="T892" s="248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9" t="s">
        <v>131</v>
      </c>
      <c r="AU892" s="249" t="s">
        <v>83</v>
      </c>
      <c r="AV892" s="14" t="s">
        <v>83</v>
      </c>
      <c r="AW892" s="14" t="s">
        <v>32</v>
      </c>
      <c r="AX892" s="14" t="s">
        <v>81</v>
      </c>
      <c r="AY892" s="249" t="s">
        <v>120</v>
      </c>
    </row>
    <row r="893" spans="1:51" s="14" customFormat="1" ht="12">
      <c r="A893" s="14"/>
      <c r="B893" s="239"/>
      <c r="C893" s="240"/>
      <c r="D893" s="224" t="s">
        <v>131</v>
      </c>
      <c r="E893" s="240"/>
      <c r="F893" s="242" t="s">
        <v>1083</v>
      </c>
      <c r="G893" s="240"/>
      <c r="H893" s="243">
        <v>629.34</v>
      </c>
      <c r="I893" s="244"/>
      <c r="J893" s="240"/>
      <c r="K893" s="240"/>
      <c r="L893" s="245"/>
      <c r="M893" s="246"/>
      <c r="N893" s="247"/>
      <c r="O893" s="247"/>
      <c r="P893" s="247"/>
      <c r="Q893" s="247"/>
      <c r="R893" s="247"/>
      <c r="S893" s="247"/>
      <c r="T893" s="248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9" t="s">
        <v>131</v>
      </c>
      <c r="AU893" s="249" t="s">
        <v>83</v>
      </c>
      <c r="AV893" s="14" t="s">
        <v>83</v>
      </c>
      <c r="AW893" s="14" t="s">
        <v>4</v>
      </c>
      <c r="AX893" s="14" t="s">
        <v>81</v>
      </c>
      <c r="AY893" s="249" t="s">
        <v>120</v>
      </c>
    </row>
    <row r="894" spans="1:65" s="2" customFormat="1" ht="24.15" customHeight="1">
      <c r="A894" s="38"/>
      <c r="B894" s="39"/>
      <c r="C894" s="261" t="s">
        <v>1084</v>
      </c>
      <c r="D894" s="261" t="s">
        <v>427</v>
      </c>
      <c r="E894" s="262" t="s">
        <v>1085</v>
      </c>
      <c r="F894" s="263" t="s">
        <v>1086</v>
      </c>
      <c r="G894" s="264" t="s">
        <v>230</v>
      </c>
      <c r="H894" s="265">
        <v>298.554</v>
      </c>
      <c r="I894" s="266"/>
      <c r="J894" s="267">
        <f>ROUND(I894*H894,2)</f>
        <v>0</v>
      </c>
      <c r="K894" s="263" t="s">
        <v>126</v>
      </c>
      <c r="L894" s="268"/>
      <c r="M894" s="269" t="s">
        <v>1</v>
      </c>
      <c r="N894" s="270" t="s">
        <v>41</v>
      </c>
      <c r="O894" s="91"/>
      <c r="P894" s="220">
        <f>O894*H894</f>
        <v>0</v>
      </c>
      <c r="Q894" s="220">
        <v>0.0483</v>
      </c>
      <c r="R894" s="220">
        <f>Q894*H894</f>
        <v>14.4201582</v>
      </c>
      <c r="S894" s="220">
        <v>0</v>
      </c>
      <c r="T894" s="221">
        <f>S894*H894</f>
        <v>0</v>
      </c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R894" s="222" t="s">
        <v>179</v>
      </c>
      <c r="AT894" s="222" t="s">
        <v>427</v>
      </c>
      <c r="AU894" s="222" t="s">
        <v>83</v>
      </c>
      <c r="AY894" s="17" t="s">
        <v>120</v>
      </c>
      <c r="BE894" s="223">
        <f>IF(N894="základní",J894,0)</f>
        <v>0</v>
      </c>
      <c r="BF894" s="223">
        <f>IF(N894="snížená",J894,0)</f>
        <v>0</v>
      </c>
      <c r="BG894" s="223">
        <f>IF(N894="zákl. přenesená",J894,0)</f>
        <v>0</v>
      </c>
      <c r="BH894" s="223">
        <f>IF(N894="sníž. přenesená",J894,0)</f>
        <v>0</v>
      </c>
      <c r="BI894" s="223">
        <f>IF(N894="nulová",J894,0)</f>
        <v>0</v>
      </c>
      <c r="BJ894" s="17" t="s">
        <v>81</v>
      </c>
      <c r="BK894" s="223">
        <f>ROUND(I894*H894,2)</f>
        <v>0</v>
      </c>
      <c r="BL894" s="17" t="s">
        <v>127</v>
      </c>
      <c r="BM894" s="222" t="s">
        <v>1087</v>
      </c>
    </row>
    <row r="895" spans="1:47" s="2" customFormat="1" ht="12">
      <c r="A895" s="38"/>
      <c r="B895" s="39"/>
      <c r="C895" s="40"/>
      <c r="D895" s="224" t="s">
        <v>129</v>
      </c>
      <c r="E895" s="40"/>
      <c r="F895" s="225" t="s">
        <v>1086</v>
      </c>
      <c r="G895" s="40"/>
      <c r="H895" s="40"/>
      <c r="I895" s="226"/>
      <c r="J895" s="40"/>
      <c r="K895" s="40"/>
      <c r="L895" s="44"/>
      <c r="M895" s="227"/>
      <c r="N895" s="228"/>
      <c r="O895" s="91"/>
      <c r="P895" s="91"/>
      <c r="Q895" s="91"/>
      <c r="R895" s="91"/>
      <c r="S895" s="91"/>
      <c r="T895" s="92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T895" s="17" t="s">
        <v>129</v>
      </c>
      <c r="AU895" s="17" t="s">
        <v>83</v>
      </c>
    </row>
    <row r="896" spans="1:51" s="13" customFormat="1" ht="12">
      <c r="A896" s="13"/>
      <c r="B896" s="229"/>
      <c r="C896" s="230"/>
      <c r="D896" s="224" t="s">
        <v>131</v>
      </c>
      <c r="E896" s="231" t="s">
        <v>1</v>
      </c>
      <c r="F896" s="232" t="s">
        <v>1088</v>
      </c>
      <c r="G896" s="230"/>
      <c r="H896" s="231" t="s">
        <v>1</v>
      </c>
      <c r="I896" s="233"/>
      <c r="J896" s="230"/>
      <c r="K896" s="230"/>
      <c r="L896" s="234"/>
      <c r="M896" s="235"/>
      <c r="N896" s="236"/>
      <c r="O896" s="236"/>
      <c r="P896" s="236"/>
      <c r="Q896" s="236"/>
      <c r="R896" s="236"/>
      <c r="S896" s="236"/>
      <c r="T896" s="237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8" t="s">
        <v>131</v>
      </c>
      <c r="AU896" s="238" t="s">
        <v>83</v>
      </c>
      <c r="AV896" s="13" t="s">
        <v>81</v>
      </c>
      <c r="AW896" s="13" t="s">
        <v>32</v>
      </c>
      <c r="AX896" s="13" t="s">
        <v>76</v>
      </c>
      <c r="AY896" s="238" t="s">
        <v>120</v>
      </c>
    </row>
    <row r="897" spans="1:51" s="14" customFormat="1" ht="12">
      <c r="A897" s="14"/>
      <c r="B897" s="239"/>
      <c r="C897" s="240"/>
      <c r="D897" s="224" t="s">
        <v>131</v>
      </c>
      <c r="E897" s="241" t="s">
        <v>1</v>
      </c>
      <c r="F897" s="242" t="s">
        <v>1089</v>
      </c>
      <c r="G897" s="240"/>
      <c r="H897" s="243">
        <v>45.6</v>
      </c>
      <c r="I897" s="244"/>
      <c r="J897" s="240"/>
      <c r="K897" s="240"/>
      <c r="L897" s="245"/>
      <c r="M897" s="246"/>
      <c r="N897" s="247"/>
      <c r="O897" s="247"/>
      <c r="P897" s="247"/>
      <c r="Q897" s="247"/>
      <c r="R897" s="247"/>
      <c r="S897" s="247"/>
      <c r="T897" s="248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9" t="s">
        <v>131</v>
      </c>
      <c r="AU897" s="249" t="s">
        <v>83</v>
      </c>
      <c r="AV897" s="14" t="s">
        <v>83</v>
      </c>
      <c r="AW897" s="14" t="s">
        <v>32</v>
      </c>
      <c r="AX897" s="14" t="s">
        <v>76</v>
      </c>
      <c r="AY897" s="249" t="s">
        <v>120</v>
      </c>
    </row>
    <row r="898" spans="1:51" s="13" customFormat="1" ht="12">
      <c r="A898" s="13"/>
      <c r="B898" s="229"/>
      <c r="C898" s="230"/>
      <c r="D898" s="224" t="s">
        <v>131</v>
      </c>
      <c r="E898" s="231" t="s">
        <v>1</v>
      </c>
      <c r="F898" s="232" t="s">
        <v>1090</v>
      </c>
      <c r="G898" s="230"/>
      <c r="H898" s="231" t="s">
        <v>1</v>
      </c>
      <c r="I898" s="233"/>
      <c r="J898" s="230"/>
      <c r="K898" s="230"/>
      <c r="L898" s="234"/>
      <c r="M898" s="235"/>
      <c r="N898" s="236"/>
      <c r="O898" s="236"/>
      <c r="P898" s="236"/>
      <c r="Q898" s="236"/>
      <c r="R898" s="236"/>
      <c r="S898" s="236"/>
      <c r="T898" s="237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8" t="s">
        <v>131</v>
      </c>
      <c r="AU898" s="238" t="s">
        <v>83</v>
      </c>
      <c r="AV898" s="13" t="s">
        <v>81</v>
      </c>
      <c r="AW898" s="13" t="s">
        <v>32</v>
      </c>
      <c r="AX898" s="13" t="s">
        <v>76</v>
      </c>
      <c r="AY898" s="238" t="s">
        <v>120</v>
      </c>
    </row>
    <row r="899" spans="1:51" s="14" customFormat="1" ht="12">
      <c r="A899" s="14"/>
      <c r="B899" s="239"/>
      <c r="C899" s="240"/>
      <c r="D899" s="224" t="s">
        <v>131</v>
      </c>
      <c r="E899" s="241" t="s">
        <v>1</v>
      </c>
      <c r="F899" s="242" t="s">
        <v>1091</v>
      </c>
      <c r="G899" s="240"/>
      <c r="H899" s="243">
        <v>158.1</v>
      </c>
      <c r="I899" s="244"/>
      <c r="J899" s="240"/>
      <c r="K899" s="240"/>
      <c r="L899" s="245"/>
      <c r="M899" s="246"/>
      <c r="N899" s="247"/>
      <c r="O899" s="247"/>
      <c r="P899" s="247"/>
      <c r="Q899" s="247"/>
      <c r="R899" s="247"/>
      <c r="S899" s="247"/>
      <c r="T899" s="248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9" t="s">
        <v>131</v>
      </c>
      <c r="AU899" s="249" t="s">
        <v>83</v>
      </c>
      <c r="AV899" s="14" t="s">
        <v>83</v>
      </c>
      <c r="AW899" s="14" t="s">
        <v>32</v>
      </c>
      <c r="AX899" s="14" t="s">
        <v>76</v>
      </c>
      <c r="AY899" s="249" t="s">
        <v>120</v>
      </c>
    </row>
    <row r="900" spans="1:51" s="13" customFormat="1" ht="12">
      <c r="A900" s="13"/>
      <c r="B900" s="229"/>
      <c r="C900" s="230"/>
      <c r="D900" s="224" t="s">
        <v>131</v>
      </c>
      <c r="E900" s="231" t="s">
        <v>1</v>
      </c>
      <c r="F900" s="232" t="s">
        <v>1092</v>
      </c>
      <c r="G900" s="230"/>
      <c r="H900" s="231" t="s">
        <v>1</v>
      </c>
      <c r="I900" s="233"/>
      <c r="J900" s="230"/>
      <c r="K900" s="230"/>
      <c r="L900" s="234"/>
      <c r="M900" s="235"/>
      <c r="N900" s="236"/>
      <c r="O900" s="236"/>
      <c r="P900" s="236"/>
      <c r="Q900" s="236"/>
      <c r="R900" s="236"/>
      <c r="S900" s="236"/>
      <c r="T900" s="237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8" t="s">
        <v>131</v>
      </c>
      <c r="AU900" s="238" t="s">
        <v>83</v>
      </c>
      <c r="AV900" s="13" t="s">
        <v>81</v>
      </c>
      <c r="AW900" s="13" t="s">
        <v>32</v>
      </c>
      <c r="AX900" s="13" t="s">
        <v>76</v>
      </c>
      <c r="AY900" s="238" t="s">
        <v>120</v>
      </c>
    </row>
    <row r="901" spans="1:51" s="14" customFormat="1" ht="12">
      <c r="A901" s="14"/>
      <c r="B901" s="239"/>
      <c r="C901" s="240"/>
      <c r="D901" s="224" t="s">
        <v>131</v>
      </c>
      <c r="E901" s="241" t="s">
        <v>1</v>
      </c>
      <c r="F901" s="242" t="s">
        <v>1093</v>
      </c>
      <c r="G901" s="240"/>
      <c r="H901" s="243">
        <v>89</v>
      </c>
      <c r="I901" s="244"/>
      <c r="J901" s="240"/>
      <c r="K901" s="240"/>
      <c r="L901" s="245"/>
      <c r="M901" s="246"/>
      <c r="N901" s="247"/>
      <c r="O901" s="247"/>
      <c r="P901" s="247"/>
      <c r="Q901" s="247"/>
      <c r="R901" s="247"/>
      <c r="S901" s="247"/>
      <c r="T901" s="248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9" t="s">
        <v>131</v>
      </c>
      <c r="AU901" s="249" t="s">
        <v>83</v>
      </c>
      <c r="AV901" s="14" t="s">
        <v>83</v>
      </c>
      <c r="AW901" s="14" t="s">
        <v>32</v>
      </c>
      <c r="AX901" s="14" t="s">
        <v>76</v>
      </c>
      <c r="AY901" s="249" t="s">
        <v>120</v>
      </c>
    </row>
    <row r="902" spans="1:51" s="15" customFormat="1" ht="12">
      <c r="A902" s="15"/>
      <c r="B902" s="250"/>
      <c r="C902" s="251"/>
      <c r="D902" s="224" t="s">
        <v>131</v>
      </c>
      <c r="E902" s="252" t="s">
        <v>1</v>
      </c>
      <c r="F902" s="253" t="s">
        <v>142</v>
      </c>
      <c r="G902" s="251"/>
      <c r="H902" s="254">
        <v>292.7</v>
      </c>
      <c r="I902" s="255"/>
      <c r="J902" s="251"/>
      <c r="K902" s="251"/>
      <c r="L902" s="256"/>
      <c r="M902" s="257"/>
      <c r="N902" s="258"/>
      <c r="O902" s="258"/>
      <c r="P902" s="258"/>
      <c r="Q902" s="258"/>
      <c r="R902" s="258"/>
      <c r="S902" s="258"/>
      <c r="T902" s="259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60" t="s">
        <v>131</v>
      </c>
      <c r="AU902" s="260" t="s">
        <v>83</v>
      </c>
      <c r="AV902" s="15" t="s">
        <v>127</v>
      </c>
      <c r="AW902" s="15" t="s">
        <v>32</v>
      </c>
      <c r="AX902" s="15" t="s">
        <v>81</v>
      </c>
      <c r="AY902" s="260" t="s">
        <v>120</v>
      </c>
    </row>
    <row r="903" spans="1:51" s="14" customFormat="1" ht="12">
      <c r="A903" s="14"/>
      <c r="B903" s="239"/>
      <c r="C903" s="240"/>
      <c r="D903" s="224" t="s">
        <v>131</v>
      </c>
      <c r="E903" s="240"/>
      <c r="F903" s="242" t="s">
        <v>1094</v>
      </c>
      <c r="G903" s="240"/>
      <c r="H903" s="243">
        <v>298.554</v>
      </c>
      <c r="I903" s="244"/>
      <c r="J903" s="240"/>
      <c r="K903" s="240"/>
      <c r="L903" s="245"/>
      <c r="M903" s="246"/>
      <c r="N903" s="247"/>
      <c r="O903" s="247"/>
      <c r="P903" s="247"/>
      <c r="Q903" s="247"/>
      <c r="R903" s="247"/>
      <c r="S903" s="247"/>
      <c r="T903" s="248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9" t="s">
        <v>131</v>
      </c>
      <c r="AU903" s="249" t="s">
        <v>83</v>
      </c>
      <c r="AV903" s="14" t="s">
        <v>83</v>
      </c>
      <c r="AW903" s="14" t="s">
        <v>4</v>
      </c>
      <c r="AX903" s="14" t="s">
        <v>81</v>
      </c>
      <c r="AY903" s="249" t="s">
        <v>120</v>
      </c>
    </row>
    <row r="904" spans="1:65" s="2" customFormat="1" ht="24.15" customHeight="1">
      <c r="A904" s="38"/>
      <c r="B904" s="39"/>
      <c r="C904" s="261" t="s">
        <v>1095</v>
      </c>
      <c r="D904" s="261" t="s">
        <v>427</v>
      </c>
      <c r="E904" s="262" t="s">
        <v>1096</v>
      </c>
      <c r="F904" s="263" t="s">
        <v>1097</v>
      </c>
      <c r="G904" s="264" t="s">
        <v>230</v>
      </c>
      <c r="H904" s="265">
        <v>75.48</v>
      </c>
      <c r="I904" s="266"/>
      <c r="J904" s="267">
        <f>ROUND(I904*H904,2)</f>
        <v>0</v>
      </c>
      <c r="K904" s="263" t="s">
        <v>126</v>
      </c>
      <c r="L904" s="268"/>
      <c r="M904" s="269" t="s">
        <v>1</v>
      </c>
      <c r="N904" s="270" t="s">
        <v>41</v>
      </c>
      <c r="O904" s="91"/>
      <c r="P904" s="220">
        <f>O904*H904</f>
        <v>0</v>
      </c>
      <c r="Q904" s="220">
        <v>0.06567</v>
      </c>
      <c r="R904" s="220">
        <f>Q904*H904</f>
        <v>4.956771600000001</v>
      </c>
      <c r="S904" s="220">
        <v>0</v>
      </c>
      <c r="T904" s="221">
        <f>S904*H904</f>
        <v>0</v>
      </c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R904" s="222" t="s">
        <v>179</v>
      </c>
      <c r="AT904" s="222" t="s">
        <v>427</v>
      </c>
      <c r="AU904" s="222" t="s">
        <v>83</v>
      </c>
      <c r="AY904" s="17" t="s">
        <v>120</v>
      </c>
      <c r="BE904" s="223">
        <f>IF(N904="základní",J904,0)</f>
        <v>0</v>
      </c>
      <c r="BF904" s="223">
        <f>IF(N904="snížená",J904,0)</f>
        <v>0</v>
      </c>
      <c r="BG904" s="223">
        <f>IF(N904="zákl. přenesená",J904,0)</f>
        <v>0</v>
      </c>
      <c r="BH904" s="223">
        <f>IF(N904="sníž. přenesená",J904,0)</f>
        <v>0</v>
      </c>
      <c r="BI904" s="223">
        <f>IF(N904="nulová",J904,0)</f>
        <v>0</v>
      </c>
      <c r="BJ904" s="17" t="s">
        <v>81</v>
      </c>
      <c r="BK904" s="223">
        <f>ROUND(I904*H904,2)</f>
        <v>0</v>
      </c>
      <c r="BL904" s="17" t="s">
        <v>127</v>
      </c>
      <c r="BM904" s="222" t="s">
        <v>1098</v>
      </c>
    </row>
    <row r="905" spans="1:47" s="2" customFormat="1" ht="12">
      <c r="A905" s="38"/>
      <c r="B905" s="39"/>
      <c r="C905" s="40"/>
      <c r="D905" s="224" t="s">
        <v>129</v>
      </c>
      <c r="E905" s="40"/>
      <c r="F905" s="225" t="s">
        <v>1097</v>
      </c>
      <c r="G905" s="40"/>
      <c r="H905" s="40"/>
      <c r="I905" s="226"/>
      <c r="J905" s="40"/>
      <c r="K905" s="40"/>
      <c r="L905" s="44"/>
      <c r="M905" s="227"/>
      <c r="N905" s="228"/>
      <c r="O905" s="91"/>
      <c r="P905" s="91"/>
      <c r="Q905" s="91"/>
      <c r="R905" s="91"/>
      <c r="S905" s="91"/>
      <c r="T905" s="92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T905" s="17" t="s">
        <v>129</v>
      </c>
      <c r="AU905" s="17" t="s">
        <v>83</v>
      </c>
    </row>
    <row r="906" spans="1:51" s="14" customFormat="1" ht="12">
      <c r="A906" s="14"/>
      <c r="B906" s="239"/>
      <c r="C906" s="240"/>
      <c r="D906" s="224" t="s">
        <v>131</v>
      </c>
      <c r="E906" s="241" t="s">
        <v>1</v>
      </c>
      <c r="F906" s="242" t="s">
        <v>684</v>
      </c>
      <c r="G906" s="240"/>
      <c r="H906" s="243">
        <v>74</v>
      </c>
      <c r="I906" s="244"/>
      <c r="J906" s="240"/>
      <c r="K906" s="240"/>
      <c r="L906" s="245"/>
      <c r="M906" s="246"/>
      <c r="N906" s="247"/>
      <c r="O906" s="247"/>
      <c r="P906" s="247"/>
      <c r="Q906" s="247"/>
      <c r="R906" s="247"/>
      <c r="S906" s="247"/>
      <c r="T906" s="248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9" t="s">
        <v>131</v>
      </c>
      <c r="AU906" s="249" t="s">
        <v>83</v>
      </c>
      <c r="AV906" s="14" t="s">
        <v>83</v>
      </c>
      <c r="AW906" s="14" t="s">
        <v>32</v>
      </c>
      <c r="AX906" s="14" t="s">
        <v>81</v>
      </c>
      <c r="AY906" s="249" t="s">
        <v>120</v>
      </c>
    </row>
    <row r="907" spans="1:51" s="14" customFormat="1" ht="12">
      <c r="A907" s="14"/>
      <c r="B907" s="239"/>
      <c r="C907" s="240"/>
      <c r="D907" s="224" t="s">
        <v>131</v>
      </c>
      <c r="E907" s="240"/>
      <c r="F907" s="242" t="s">
        <v>1099</v>
      </c>
      <c r="G907" s="240"/>
      <c r="H907" s="243">
        <v>75.48</v>
      </c>
      <c r="I907" s="244"/>
      <c r="J907" s="240"/>
      <c r="K907" s="240"/>
      <c r="L907" s="245"/>
      <c r="M907" s="246"/>
      <c r="N907" s="247"/>
      <c r="O907" s="247"/>
      <c r="P907" s="247"/>
      <c r="Q907" s="247"/>
      <c r="R907" s="247"/>
      <c r="S907" s="247"/>
      <c r="T907" s="248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49" t="s">
        <v>131</v>
      </c>
      <c r="AU907" s="249" t="s">
        <v>83</v>
      </c>
      <c r="AV907" s="14" t="s">
        <v>83</v>
      </c>
      <c r="AW907" s="14" t="s">
        <v>4</v>
      </c>
      <c r="AX907" s="14" t="s">
        <v>81</v>
      </c>
      <c r="AY907" s="249" t="s">
        <v>120</v>
      </c>
    </row>
    <row r="908" spans="1:65" s="2" customFormat="1" ht="33" customHeight="1">
      <c r="A908" s="38"/>
      <c r="B908" s="39"/>
      <c r="C908" s="211" t="s">
        <v>1100</v>
      </c>
      <c r="D908" s="211" t="s">
        <v>122</v>
      </c>
      <c r="E908" s="212" t="s">
        <v>1101</v>
      </c>
      <c r="F908" s="213" t="s">
        <v>1102</v>
      </c>
      <c r="G908" s="214" t="s">
        <v>230</v>
      </c>
      <c r="H908" s="215">
        <v>354.2</v>
      </c>
      <c r="I908" s="216"/>
      <c r="J908" s="217">
        <f>ROUND(I908*H908,2)</f>
        <v>0</v>
      </c>
      <c r="K908" s="213" t="s">
        <v>126</v>
      </c>
      <c r="L908" s="44"/>
      <c r="M908" s="218" t="s">
        <v>1</v>
      </c>
      <c r="N908" s="219" t="s">
        <v>41</v>
      </c>
      <c r="O908" s="91"/>
      <c r="P908" s="220">
        <f>O908*H908</f>
        <v>0</v>
      </c>
      <c r="Q908" s="220">
        <v>0.1295</v>
      </c>
      <c r="R908" s="220">
        <f>Q908*H908</f>
        <v>45.8689</v>
      </c>
      <c r="S908" s="220">
        <v>0</v>
      </c>
      <c r="T908" s="221">
        <f>S908*H908</f>
        <v>0</v>
      </c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R908" s="222" t="s">
        <v>127</v>
      </c>
      <c r="AT908" s="222" t="s">
        <v>122</v>
      </c>
      <c r="AU908" s="222" t="s">
        <v>83</v>
      </c>
      <c r="AY908" s="17" t="s">
        <v>120</v>
      </c>
      <c r="BE908" s="223">
        <f>IF(N908="základní",J908,0)</f>
        <v>0</v>
      </c>
      <c r="BF908" s="223">
        <f>IF(N908="snížená",J908,0)</f>
        <v>0</v>
      </c>
      <c r="BG908" s="223">
        <f>IF(N908="zákl. přenesená",J908,0)</f>
        <v>0</v>
      </c>
      <c r="BH908" s="223">
        <f>IF(N908="sníž. přenesená",J908,0)</f>
        <v>0</v>
      </c>
      <c r="BI908" s="223">
        <f>IF(N908="nulová",J908,0)</f>
        <v>0</v>
      </c>
      <c r="BJ908" s="17" t="s">
        <v>81</v>
      </c>
      <c r="BK908" s="223">
        <f>ROUND(I908*H908,2)</f>
        <v>0</v>
      </c>
      <c r="BL908" s="17" t="s">
        <v>127</v>
      </c>
      <c r="BM908" s="222" t="s">
        <v>1103</v>
      </c>
    </row>
    <row r="909" spans="1:47" s="2" customFormat="1" ht="12">
      <c r="A909" s="38"/>
      <c r="B909" s="39"/>
      <c r="C909" s="40"/>
      <c r="D909" s="224" t="s">
        <v>129</v>
      </c>
      <c r="E909" s="40"/>
      <c r="F909" s="225" t="s">
        <v>1104</v>
      </c>
      <c r="G909" s="40"/>
      <c r="H909" s="40"/>
      <c r="I909" s="226"/>
      <c r="J909" s="40"/>
      <c r="K909" s="40"/>
      <c r="L909" s="44"/>
      <c r="M909" s="227"/>
      <c r="N909" s="228"/>
      <c r="O909" s="91"/>
      <c r="P909" s="91"/>
      <c r="Q909" s="91"/>
      <c r="R909" s="91"/>
      <c r="S909" s="91"/>
      <c r="T909" s="92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T909" s="17" t="s">
        <v>129</v>
      </c>
      <c r="AU909" s="17" t="s">
        <v>83</v>
      </c>
    </row>
    <row r="910" spans="1:51" s="13" customFormat="1" ht="12">
      <c r="A910" s="13"/>
      <c r="B910" s="229"/>
      <c r="C910" s="230"/>
      <c r="D910" s="224" t="s">
        <v>131</v>
      </c>
      <c r="E910" s="231" t="s">
        <v>1</v>
      </c>
      <c r="F910" s="232" t="s">
        <v>1105</v>
      </c>
      <c r="G910" s="230"/>
      <c r="H910" s="231" t="s">
        <v>1</v>
      </c>
      <c r="I910" s="233"/>
      <c r="J910" s="230"/>
      <c r="K910" s="230"/>
      <c r="L910" s="234"/>
      <c r="M910" s="235"/>
      <c r="N910" s="236"/>
      <c r="O910" s="236"/>
      <c r="P910" s="236"/>
      <c r="Q910" s="236"/>
      <c r="R910" s="236"/>
      <c r="S910" s="236"/>
      <c r="T910" s="237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8" t="s">
        <v>131</v>
      </c>
      <c r="AU910" s="238" t="s">
        <v>83</v>
      </c>
      <c r="AV910" s="13" t="s">
        <v>81</v>
      </c>
      <c r="AW910" s="13" t="s">
        <v>32</v>
      </c>
      <c r="AX910" s="13" t="s">
        <v>76</v>
      </c>
      <c r="AY910" s="238" t="s">
        <v>120</v>
      </c>
    </row>
    <row r="911" spans="1:51" s="14" customFormat="1" ht="12">
      <c r="A911" s="14"/>
      <c r="B911" s="239"/>
      <c r="C911" s="240"/>
      <c r="D911" s="224" t="s">
        <v>131</v>
      </c>
      <c r="E911" s="241" t="s">
        <v>1</v>
      </c>
      <c r="F911" s="242" t="s">
        <v>1106</v>
      </c>
      <c r="G911" s="240"/>
      <c r="H911" s="243">
        <v>96.6</v>
      </c>
      <c r="I911" s="244"/>
      <c r="J911" s="240"/>
      <c r="K911" s="240"/>
      <c r="L911" s="245"/>
      <c r="M911" s="246"/>
      <c r="N911" s="247"/>
      <c r="O911" s="247"/>
      <c r="P911" s="247"/>
      <c r="Q911" s="247"/>
      <c r="R911" s="247"/>
      <c r="S911" s="247"/>
      <c r="T911" s="248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9" t="s">
        <v>131</v>
      </c>
      <c r="AU911" s="249" t="s">
        <v>83</v>
      </c>
      <c r="AV911" s="14" t="s">
        <v>83</v>
      </c>
      <c r="AW911" s="14" t="s">
        <v>32</v>
      </c>
      <c r="AX911" s="14" t="s">
        <v>76</v>
      </c>
      <c r="AY911" s="249" t="s">
        <v>120</v>
      </c>
    </row>
    <row r="912" spans="1:51" s="13" customFormat="1" ht="12">
      <c r="A912" s="13"/>
      <c r="B912" s="229"/>
      <c r="C912" s="230"/>
      <c r="D912" s="224" t="s">
        <v>131</v>
      </c>
      <c r="E912" s="231" t="s">
        <v>1</v>
      </c>
      <c r="F912" s="232" t="s">
        <v>1107</v>
      </c>
      <c r="G912" s="230"/>
      <c r="H912" s="231" t="s">
        <v>1</v>
      </c>
      <c r="I912" s="233"/>
      <c r="J912" s="230"/>
      <c r="K912" s="230"/>
      <c r="L912" s="234"/>
      <c r="M912" s="235"/>
      <c r="N912" s="236"/>
      <c r="O912" s="236"/>
      <c r="P912" s="236"/>
      <c r="Q912" s="236"/>
      <c r="R912" s="236"/>
      <c r="S912" s="236"/>
      <c r="T912" s="237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8" t="s">
        <v>131</v>
      </c>
      <c r="AU912" s="238" t="s">
        <v>83</v>
      </c>
      <c r="AV912" s="13" t="s">
        <v>81</v>
      </c>
      <c r="AW912" s="13" t="s">
        <v>32</v>
      </c>
      <c r="AX912" s="13" t="s">
        <v>76</v>
      </c>
      <c r="AY912" s="238" t="s">
        <v>120</v>
      </c>
    </row>
    <row r="913" spans="1:51" s="14" customFormat="1" ht="12">
      <c r="A913" s="14"/>
      <c r="B913" s="239"/>
      <c r="C913" s="240"/>
      <c r="D913" s="224" t="s">
        <v>131</v>
      </c>
      <c r="E913" s="241" t="s">
        <v>1</v>
      </c>
      <c r="F913" s="242" t="s">
        <v>1108</v>
      </c>
      <c r="G913" s="240"/>
      <c r="H913" s="243">
        <v>215.6</v>
      </c>
      <c r="I913" s="244"/>
      <c r="J913" s="240"/>
      <c r="K913" s="240"/>
      <c r="L913" s="245"/>
      <c r="M913" s="246"/>
      <c r="N913" s="247"/>
      <c r="O913" s="247"/>
      <c r="P913" s="247"/>
      <c r="Q913" s="247"/>
      <c r="R913" s="247"/>
      <c r="S913" s="247"/>
      <c r="T913" s="248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9" t="s">
        <v>131</v>
      </c>
      <c r="AU913" s="249" t="s">
        <v>83</v>
      </c>
      <c r="AV913" s="14" t="s">
        <v>83</v>
      </c>
      <c r="AW913" s="14" t="s">
        <v>32</v>
      </c>
      <c r="AX913" s="14" t="s">
        <v>76</v>
      </c>
      <c r="AY913" s="249" t="s">
        <v>120</v>
      </c>
    </row>
    <row r="914" spans="1:51" s="13" customFormat="1" ht="12">
      <c r="A914" s="13"/>
      <c r="B914" s="229"/>
      <c r="C914" s="230"/>
      <c r="D914" s="224" t="s">
        <v>131</v>
      </c>
      <c r="E914" s="231" t="s">
        <v>1</v>
      </c>
      <c r="F914" s="232" t="s">
        <v>1109</v>
      </c>
      <c r="G914" s="230"/>
      <c r="H914" s="231" t="s">
        <v>1</v>
      </c>
      <c r="I914" s="233"/>
      <c r="J914" s="230"/>
      <c r="K914" s="230"/>
      <c r="L914" s="234"/>
      <c r="M914" s="235"/>
      <c r="N914" s="236"/>
      <c r="O914" s="236"/>
      <c r="P914" s="236"/>
      <c r="Q914" s="236"/>
      <c r="R914" s="236"/>
      <c r="S914" s="236"/>
      <c r="T914" s="237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8" t="s">
        <v>131</v>
      </c>
      <c r="AU914" s="238" t="s">
        <v>83</v>
      </c>
      <c r="AV914" s="13" t="s">
        <v>81</v>
      </c>
      <c r="AW914" s="13" t="s">
        <v>32</v>
      </c>
      <c r="AX914" s="13" t="s">
        <v>76</v>
      </c>
      <c r="AY914" s="238" t="s">
        <v>120</v>
      </c>
    </row>
    <row r="915" spans="1:51" s="14" customFormat="1" ht="12">
      <c r="A915" s="14"/>
      <c r="B915" s="239"/>
      <c r="C915" s="240"/>
      <c r="D915" s="224" t="s">
        <v>131</v>
      </c>
      <c r="E915" s="241" t="s">
        <v>1</v>
      </c>
      <c r="F915" s="242" t="s">
        <v>1110</v>
      </c>
      <c r="G915" s="240"/>
      <c r="H915" s="243">
        <v>42</v>
      </c>
      <c r="I915" s="244"/>
      <c r="J915" s="240"/>
      <c r="K915" s="240"/>
      <c r="L915" s="245"/>
      <c r="M915" s="246"/>
      <c r="N915" s="247"/>
      <c r="O915" s="247"/>
      <c r="P915" s="247"/>
      <c r="Q915" s="247"/>
      <c r="R915" s="247"/>
      <c r="S915" s="247"/>
      <c r="T915" s="248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9" t="s">
        <v>131</v>
      </c>
      <c r="AU915" s="249" t="s">
        <v>83</v>
      </c>
      <c r="AV915" s="14" t="s">
        <v>83</v>
      </c>
      <c r="AW915" s="14" t="s">
        <v>32</v>
      </c>
      <c r="AX915" s="14" t="s">
        <v>76</v>
      </c>
      <c r="AY915" s="249" t="s">
        <v>120</v>
      </c>
    </row>
    <row r="916" spans="1:51" s="15" customFormat="1" ht="12">
      <c r="A916" s="15"/>
      <c r="B916" s="250"/>
      <c r="C916" s="251"/>
      <c r="D916" s="224" t="s">
        <v>131</v>
      </c>
      <c r="E916" s="252" t="s">
        <v>1</v>
      </c>
      <c r="F916" s="253" t="s">
        <v>142</v>
      </c>
      <c r="G916" s="251"/>
      <c r="H916" s="254">
        <v>354.2</v>
      </c>
      <c r="I916" s="255"/>
      <c r="J916" s="251"/>
      <c r="K916" s="251"/>
      <c r="L916" s="256"/>
      <c r="M916" s="257"/>
      <c r="N916" s="258"/>
      <c r="O916" s="258"/>
      <c r="P916" s="258"/>
      <c r="Q916" s="258"/>
      <c r="R916" s="258"/>
      <c r="S916" s="258"/>
      <c r="T916" s="259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60" t="s">
        <v>131</v>
      </c>
      <c r="AU916" s="260" t="s">
        <v>83</v>
      </c>
      <c r="AV916" s="15" t="s">
        <v>127</v>
      </c>
      <c r="AW916" s="15" t="s">
        <v>32</v>
      </c>
      <c r="AX916" s="15" t="s">
        <v>81</v>
      </c>
      <c r="AY916" s="260" t="s">
        <v>120</v>
      </c>
    </row>
    <row r="917" spans="1:65" s="2" customFormat="1" ht="16.5" customHeight="1">
      <c r="A917" s="38"/>
      <c r="B917" s="39"/>
      <c r="C917" s="261" t="s">
        <v>1111</v>
      </c>
      <c r="D917" s="261" t="s">
        <v>427</v>
      </c>
      <c r="E917" s="262" t="s">
        <v>1112</v>
      </c>
      <c r="F917" s="263" t="s">
        <v>1113</v>
      </c>
      <c r="G917" s="264" t="s">
        <v>230</v>
      </c>
      <c r="H917" s="265">
        <v>361.284</v>
      </c>
      <c r="I917" s="266"/>
      <c r="J917" s="267">
        <f>ROUND(I917*H917,2)</f>
        <v>0</v>
      </c>
      <c r="K917" s="263" t="s">
        <v>126</v>
      </c>
      <c r="L917" s="268"/>
      <c r="M917" s="269" t="s">
        <v>1</v>
      </c>
      <c r="N917" s="270" t="s">
        <v>41</v>
      </c>
      <c r="O917" s="91"/>
      <c r="P917" s="220">
        <f>O917*H917</f>
        <v>0</v>
      </c>
      <c r="Q917" s="220">
        <v>0.05612</v>
      </c>
      <c r="R917" s="220">
        <f>Q917*H917</f>
        <v>20.27525808</v>
      </c>
      <c r="S917" s="220">
        <v>0</v>
      </c>
      <c r="T917" s="221">
        <f>S917*H917</f>
        <v>0</v>
      </c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R917" s="222" t="s">
        <v>179</v>
      </c>
      <c r="AT917" s="222" t="s">
        <v>427</v>
      </c>
      <c r="AU917" s="222" t="s">
        <v>83</v>
      </c>
      <c r="AY917" s="17" t="s">
        <v>120</v>
      </c>
      <c r="BE917" s="223">
        <f>IF(N917="základní",J917,0)</f>
        <v>0</v>
      </c>
      <c r="BF917" s="223">
        <f>IF(N917="snížená",J917,0)</f>
        <v>0</v>
      </c>
      <c r="BG917" s="223">
        <f>IF(N917="zákl. přenesená",J917,0)</f>
        <v>0</v>
      </c>
      <c r="BH917" s="223">
        <f>IF(N917="sníž. přenesená",J917,0)</f>
        <v>0</v>
      </c>
      <c r="BI917" s="223">
        <f>IF(N917="nulová",J917,0)</f>
        <v>0</v>
      </c>
      <c r="BJ917" s="17" t="s">
        <v>81</v>
      </c>
      <c r="BK917" s="223">
        <f>ROUND(I917*H917,2)</f>
        <v>0</v>
      </c>
      <c r="BL917" s="17" t="s">
        <v>127</v>
      </c>
      <c r="BM917" s="222" t="s">
        <v>1114</v>
      </c>
    </row>
    <row r="918" spans="1:47" s="2" customFormat="1" ht="12">
      <c r="A918" s="38"/>
      <c r="B918" s="39"/>
      <c r="C918" s="40"/>
      <c r="D918" s="224" t="s">
        <v>129</v>
      </c>
      <c r="E918" s="40"/>
      <c r="F918" s="225" t="s">
        <v>1113</v>
      </c>
      <c r="G918" s="40"/>
      <c r="H918" s="40"/>
      <c r="I918" s="226"/>
      <c r="J918" s="40"/>
      <c r="K918" s="40"/>
      <c r="L918" s="44"/>
      <c r="M918" s="227"/>
      <c r="N918" s="228"/>
      <c r="O918" s="91"/>
      <c r="P918" s="91"/>
      <c r="Q918" s="91"/>
      <c r="R918" s="91"/>
      <c r="S918" s="91"/>
      <c r="T918" s="92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T918" s="17" t="s">
        <v>129</v>
      </c>
      <c r="AU918" s="17" t="s">
        <v>83</v>
      </c>
    </row>
    <row r="919" spans="1:51" s="14" customFormat="1" ht="12">
      <c r="A919" s="14"/>
      <c r="B919" s="239"/>
      <c r="C919" s="240"/>
      <c r="D919" s="224" t="s">
        <v>131</v>
      </c>
      <c r="E919" s="241" t="s">
        <v>1</v>
      </c>
      <c r="F919" s="242" t="s">
        <v>1115</v>
      </c>
      <c r="G919" s="240"/>
      <c r="H919" s="243">
        <v>354.2</v>
      </c>
      <c r="I919" s="244"/>
      <c r="J919" s="240"/>
      <c r="K919" s="240"/>
      <c r="L919" s="245"/>
      <c r="M919" s="246"/>
      <c r="N919" s="247"/>
      <c r="O919" s="247"/>
      <c r="P919" s="247"/>
      <c r="Q919" s="247"/>
      <c r="R919" s="247"/>
      <c r="S919" s="247"/>
      <c r="T919" s="248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49" t="s">
        <v>131</v>
      </c>
      <c r="AU919" s="249" t="s">
        <v>83</v>
      </c>
      <c r="AV919" s="14" t="s">
        <v>83</v>
      </c>
      <c r="AW919" s="14" t="s">
        <v>32</v>
      </c>
      <c r="AX919" s="14" t="s">
        <v>81</v>
      </c>
      <c r="AY919" s="249" t="s">
        <v>120</v>
      </c>
    </row>
    <row r="920" spans="1:51" s="14" customFormat="1" ht="12">
      <c r="A920" s="14"/>
      <c r="B920" s="239"/>
      <c r="C920" s="240"/>
      <c r="D920" s="224" t="s">
        <v>131</v>
      </c>
      <c r="E920" s="240"/>
      <c r="F920" s="242" t="s">
        <v>1116</v>
      </c>
      <c r="G920" s="240"/>
      <c r="H920" s="243">
        <v>361.284</v>
      </c>
      <c r="I920" s="244"/>
      <c r="J920" s="240"/>
      <c r="K920" s="240"/>
      <c r="L920" s="245"/>
      <c r="M920" s="246"/>
      <c r="N920" s="247"/>
      <c r="O920" s="247"/>
      <c r="P920" s="247"/>
      <c r="Q920" s="247"/>
      <c r="R920" s="247"/>
      <c r="S920" s="247"/>
      <c r="T920" s="248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49" t="s">
        <v>131</v>
      </c>
      <c r="AU920" s="249" t="s">
        <v>83</v>
      </c>
      <c r="AV920" s="14" t="s">
        <v>83</v>
      </c>
      <c r="AW920" s="14" t="s">
        <v>4</v>
      </c>
      <c r="AX920" s="14" t="s">
        <v>81</v>
      </c>
      <c r="AY920" s="249" t="s">
        <v>120</v>
      </c>
    </row>
    <row r="921" spans="1:65" s="2" customFormat="1" ht="24.15" customHeight="1">
      <c r="A921" s="38"/>
      <c r="B921" s="39"/>
      <c r="C921" s="211" t="s">
        <v>1117</v>
      </c>
      <c r="D921" s="211" t="s">
        <v>122</v>
      </c>
      <c r="E921" s="212" t="s">
        <v>1118</v>
      </c>
      <c r="F921" s="213" t="s">
        <v>1119</v>
      </c>
      <c r="G921" s="214" t="s">
        <v>230</v>
      </c>
      <c r="H921" s="215">
        <v>29</v>
      </c>
      <c r="I921" s="216"/>
      <c r="J921" s="217">
        <f>ROUND(I921*H921,2)</f>
        <v>0</v>
      </c>
      <c r="K921" s="213" t="s">
        <v>126</v>
      </c>
      <c r="L921" s="44"/>
      <c r="M921" s="218" t="s">
        <v>1</v>
      </c>
      <c r="N921" s="219" t="s">
        <v>41</v>
      </c>
      <c r="O921" s="91"/>
      <c r="P921" s="220">
        <f>O921*H921</f>
        <v>0</v>
      </c>
      <c r="Q921" s="220">
        <v>0.08531</v>
      </c>
      <c r="R921" s="220">
        <f>Q921*H921</f>
        <v>2.4739899999999997</v>
      </c>
      <c r="S921" s="220">
        <v>0</v>
      </c>
      <c r="T921" s="221">
        <f>S921*H921</f>
        <v>0</v>
      </c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R921" s="222" t="s">
        <v>127</v>
      </c>
      <c r="AT921" s="222" t="s">
        <v>122</v>
      </c>
      <c r="AU921" s="222" t="s">
        <v>83</v>
      </c>
      <c r="AY921" s="17" t="s">
        <v>120</v>
      </c>
      <c r="BE921" s="223">
        <f>IF(N921="základní",J921,0)</f>
        <v>0</v>
      </c>
      <c r="BF921" s="223">
        <f>IF(N921="snížená",J921,0)</f>
        <v>0</v>
      </c>
      <c r="BG921" s="223">
        <f>IF(N921="zákl. přenesená",J921,0)</f>
        <v>0</v>
      </c>
      <c r="BH921" s="223">
        <f>IF(N921="sníž. přenesená",J921,0)</f>
        <v>0</v>
      </c>
      <c r="BI921" s="223">
        <f>IF(N921="nulová",J921,0)</f>
        <v>0</v>
      </c>
      <c r="BJ921" s="17" t="s">
        <v>81</v>
      </c>
      <c r="BK921" s="223">
        <f>ROUND(I921*H921,2)</f>
        <v>0</v>
      </c>
      <c r="BL921" s="17" t="s">
        <v>127</v>
      </c>
      <c r="BM921" s="222" t="s">
        <v>1120</v>
      </c>
    </row>
    <row r="922" spans="1:47" s="2" customFormat="1" ht="12">
      <c r="A922" s="38"/>
      <c r="B922" s="39"/>
      <c r="C922" s="40"/>
      <c r="D922" s="224" t="s">
        <v>129</v>
      </c>
      <c r="E922" s="40"/>
      <c r="F922" s="225" t="s">
        <v>1121</v>
      </c>
      <c r="G922" s="40"/>
      <c r="H922" s="40"/>
      <c r="I922" s="226"/>
      <c r="J922" s="40"/>
      <c r="K922" s="40"/>
      <c r="L922" s="44"/>
      <c r="M922" s="227"/>
      <c r="N922" s="228"/>
      <c r="O922" s="91"/>
      <c r="P922" s="91"/>
      <c r="Q922" s="91"/>
      <c r="R922" s="91"/>
      <c r="S922" s="91"/>
      <c r="T922" s="92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T922" s="17" t="s">
        <v>129</v>
      </c>
      <c r="AU922" s="17" t="s">
        <v>83</v>
      </c>
    </row>
    <row r="923" spans="1:51" s="13" customFormat="1" ht="12">
      <c r="A923" s="13"/>
      <c r="B923" s="229"/>
      <c r="C923" s="230"/>
      <c r="D923" s="224" t="s">
        <v>131</v>
      </c>
      <c r="E923" s="231" t="s">
        <v>1</v>
      </c>
      <c r="F923" s="232" t="s">
        <v>1122</v>
      </c>
      <c r="G923" s="230"/>
      <c r="H923" s="231" t="s">
        <v>1</v>
      </c>
      <c r="I923" s="233"/>
      <c r="J923" s="230"/>
      <c r="K923" s="230"/>
      <c r="L923" s="234"/>
      <c r="M923" s="235"/>
      <c r="N923" s="236"/>
      <c r="O923" s="236"/>
      <c r="P923" s="236"/>
      <c r="Q923" s="236"/>
      <c r="R923" s="236"/>
      <c r="S923" s="236"/>
      <c r="T923" s="237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8" t="s">
        <v>131</v>
      </c>
      <c r="AU923" s="238" t="s">
        <v>83</v>
      </c>
      <c r="AV923" s="13" t="s">
        <v>81</v>
      </c>
      <c r="AW923" s="13" t="s">
        <v>32</v>
      </c>
      <c r="AX923" s="13" t="s">
        <v>76</v>
      </c>
      <c r="AY923" s="238" t="s">
        <v>120</v>
      </c>
    </row>
    <row r="924" spans="1:51" s="14" customFormat="1" ht="12">
      <c r="A924" s="14"/>
      <c r="B924" s="239"/>
      <c r="C924" s="240"/>
      <c r="D924" s="224" t="s">
        <v>131</v>
      </c>
      <c r="E924" s="241" t="s">
        <v>1</v>
      </c>
      <c r="F924" s="242" t="s">
        <v>368</v>
      </c>
      <c r="G924" s="240"/>
      <c r="H924" s="243">
        <v>29</v>
      </c>
      <c r="I924" s="244"/>
      <c r="J924" s="240"/>
      <c r="K924" s="240"/>
      <c r="L924" s="245"/>
      <c r="M924" s="246"/>
      <c r="N924" s="247"/>
      <c r="O924" s="247"/>
      <c r="P924" s="247"/>
      <c r="Q924" s="247"/>
      <c r="R924" s="247"/>
      <c r="S924" s="247"/>
      <c r="T924" s="248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9" t="s">
        <v>131</v>
      </c>
      <c r="AU924" s="249" t="s">
        <v>83</v>
      </c>
      <c r="AV924" s="14" t="s">
        <v>83</v>
      </c>
      <c r="AW924" s="14" t="s">
        <v>32</v>
      </c>
      <c r="AX924" s="14" t="s">
        <v>81</v>
      </c>
      <c r="AY924" s="249" t="s">
        <v>120</v>
      </c>
    </row>
    <row r="925" spans="1:65" s="2" customFormat="1" ht="24.15" customHeight="1">
      <c r="A925" s="38"/>
      <c r="B925" s="39"/>
      <c r="C925" s="211" t="s">
        <v>1123</v>
      </c>
      <c r="D925" s="211" t="s">
        <v>122</v>
      </c>
      <c r="E925" s="212" t="s">
        <v>1124</v>
      </c>
      <c r="F925" s="213" t="s">
        <v>1125</v>
      </c>
      <c r="G925" s="214" t="s">
        <v>230</v>
      </c>
      <c r="H925" s="215">
        <v>241.2</v>
      </c>
      <c r="I925" s="216"/>
      <c r="J925" s="217">
        <f>ROUND(I925*H925,2)</f>
        <v>0</v>
      </c>
      <c r="K925" s="213" t="s">
        <v>126</v>
      </c>
      <c r="L925" s="44"/>
      <c r="M925" s="218" t="s">
        <v>1</v>
      </c>
      <c r="N925" s="219" t="s">
        <v>41</v>
      </c>
      <c r="O925" s="91"/>
      <c r="P925" s="220">
        <f>O925*H925</f>
        <v>0</v>
      </c>
      <c r="Q925" s="220">
        <v>0.10095</v>
      </c>
      <c r="R925" s="220">
        <f>Q925*H925</f>
        <v>24.34914</v>
      </c>
      <c r="S925" s="220">
        <v>0</v>
      </c>
      <c r="T925" s="221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22" t="s">
        <v>127</v>
      </c>
      <c r="AT925" s="222" t="s">
        <v>122</v>
      </c>
      <c r="AU925" s="222" t="s">
        <v>83</v>
      </c>
      <c r="AY925" s="17" t="s">
        <v>120</v>
      </c>
      <c r="BE925" s="223">
        <f>IF(N925="základní",J925,0)</f>
        <v>0</v>
      </c>
      <c r="BF925" s="223">
        <f>IF(N925="snížená",J925,0)</f>
        <v>0</v>
      </c>
      <c r="BG925" s="223">
        <f>IF(N925="zákl. přenesená",J925,0)</f>
        <v>0</v>
      </c>
      <c r="BH925" s="223">
        <f>IF(N925="sníž. přenesená",J925,0)</f>
        <v>0</v>
      </c>
      <c r="BI925" s="223">
        <f>IF(N925="nulová",J925,0)</f>
        <v>0</v>
      </c>
      <c r="BJ925" s="17" t="s">
        <v>81</v>
      </c>
      <c r="BK925" s="223">
        <f>ROUND(I925*H925,2)</f>
        <v>0</v>
      </c>
      <c r="BL925" s="17" t="s">
        <v>127</v>
      </c>
      <c r="BM925" s="222" t="s">
        <v>1126</v>
      </c>
    </row>
    <row r="926" spans="1:47" s="2" customFormat="1" ht="12">
      <c r="A926" s="38"/>
      <c r="B926" s="39"/>
      <c r="C926" s="40"/>
      <c r="D926" s="224" t="s">
        <v>129</v>
      </c>
      <c r="E926" s="40"/>
      <c r="F926" s="225" t="s">
        <v>1127</v>
      </c>
      <c r="G926" s="40"/>
      <c r="H926" s="40"/>
      <c r="I926" s="226"/>
      <c r="J926" s="40"/>
      <c r="K926" s="40"/>
      <c r="L926" s="44"/>
      <c r="M926" s="227"/>
      <c r="N926" s="228"/>
      <c r="O926" s="91"/>
      <c r="P926" s="91"/>
      <c r="Q926" s="91"/>
      <c r="R926" s="91"/>
      <c r="S926" s="91"/>
      <c r="T926" s="92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T926" s="17" t="s">
        <v>129</v>
      </c>
      <c r="AU926" s="17" t="s">
        <v>83</v>
      </c>
    </row>
    <row r="927" spans="1:51" s="14" customFormat="1" ht="12">
      <c r="A927" s="14"/>
      <c r="B927" s="239"/>
      <c r="C927" s="240"/>
      <c r="D927" s="224" t="s">
        <v>131</v>
      </c>
      <c r="E927" s="241" t="s">
        <v>1</v>
      </c>
      <c r="F927" s="242" t="s">
        <v>1128</v>
      </c>
      <c r="G927" s="240"/>
      <c r="H927" s="243">
        <v>241.2</v>
      </c>
      <c r="I927" s="244"/>
      <c r="J927" s="240"/>
      <c r="K927" s="240"/>
      <c r="L927" s="245"/>
      <c r="M927" s="246"/>
      <c r="N927" s="247"/>
      <c r="O927" s="247"/>
      <c r="P927" s="247"/>
      <c r="Q927" s="247"/>
      <c r="R927" s="247"/>
      <c r="S927" s="247"/>
      <c r="T927" s="248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9" t="s">
        <v>131</v>
      </c>
      <c r="AU927" s="249" t="s">
        <v>83</v>
      </c>
      <c r="AV927" s="14" t="s">
        <v>83</v>
      </c>
      <c r="AW927" s="14" t="s">
        <v>32</v>
      </c>
      <c r="AX927" s="14" t="s">
        <v>81</v>
      </c>
      <c r="AY927" s="249" t="s">
        <v>120</v>
      </c>
    </row>
    <row r="928" spans="1:65" s="2" customFormat="1" ht="16.5" customHeight="1">
      <c r="A928" s="38"/>
      <c r="B928" s="39"/>
      <c r="C928" s="261" t="s">
        <v>1129</v>
      </c>
      <c r="D928" s="261" t="s">
        <v>427</v>
      </c>
      <c r="E928" s="262" t="s">
        <v>1130</v>
      </c>
      <c r="F928" s="263" t="s">
        <v>1131</v>
      </c>
      <c r="G928" s="264" t="s">
        <v>230</v>
      </c>
      <c r="H928" s="265">
        <v>246.024</v>
      </c>
      <c r="I928" s="266"/>
      <c r="J928" s="267">
        <f>ROUND(I928*H928,2)</f>
        <v>0</v>
      </c>
      <c r="K928" s="263" t="s">
        <v>126</v>
      </c>
      <c r="L928" s="268"/>
      <c r="M928" s="269" t="s">
        <v>1</v>
      </c>
      <c r="N928" s="270" t="s">
        <v>41</v>
      </c>
      <c r="O928" s="91"/>
      <c r="P928" s="220">
        <f>O928*H928</f>
        <v>0</v>
      </c>
      <c r="Q928" s="220">
        <v>0.028</v>
      </c>
      <c r="R928" s="220">
        <f>Q928*H928</f>
        <v>6.888672000000001</v>
      </c>
      <c r="S928" s="220">
        <v>0</v>
      </c>
      <c r="T928" s="221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22" t="s">
        <v>179</v>
      </c>
      <c r="AT928" s="222" t="s">
        <v>427</v>
      </c>
      <c r="AU928" s="222" t="s">
        <v>83</v>
      </c>
      <c r="AY928" s="17" t="s">
        <v>120</v>
      </c>
      <c r="BE928" s="223">
        <f>IF(N928="základní",J928,0)</f>
        <v>0</v>
      </c>
      <c r="BF928" s="223">
        <f>IF(N928="snížená",J928,0)</f>
        <v>0</v>
      </c>
      <c r="BG928" s="223">
        <f>IF(N928="zákl. přenesená",J928,0)</f>
        <v>0</v>
      </c>
      <c r="BH928" s="223">
        <f>IF(N928="sníž. přenesená",J928,0)</f>
        <v>0</v>
      </c>
      <c r="BI928" s="223">
        <f>IF(N928="nulová",J928,0)</f>
        <v>0</v>
      </c>
      <c r="BJ928" s="17" t="s">
        <v>81</v>
      </c>
      <c r="BK928" s="223">
        <f>ROUND(I928*H928,2)</f>
        <v>0</v>
      </c>
      <c r="BL928" s="17" t="s">
        <v>127</v>
      </c>
      <c r="BM928" s="222" t="s">
        <v>1132</v>
      </c>
    </row>
    <row r="929" spans="1:47" s="2" customFormat="1" ht="12">
      <c r="A929" s="38"/>
      <c r="B929" s="39"/>
      <c r="C929" s="40"/>
      <c r="D929" s="224" t="s">
        <v>129</v>
      </c>
      <c r="E929" s="40"/>
      <c r="F929" s="225" t="s">
        <v>1131</v>
      </c>
      <c r="G929" s="40"/>
      <c r="H929" s="40"/>
      <c r="I929" s="226"/>
      <c r="J929" s="40"/>
      <c r="K929" s="40"/>
      <c r="L929" s="44"/>
      <c r="M929" s="227"/>
      <c r="N929" s="228"/>
      <c r="O929" s="91"/>
      <c r="P929" s="91"/>
      <c r="Q929" s="91"/>
      <c r="R929" s="91"/>
      <c r="S929" s="91"/>
      <c r="T929" s="92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T929" s="17" t="s">
        <v>129</v>
      </c>
      <c r="AU929" s="17" t="s">
        <v>83</v>
      </c>
    </row>
    <row r="930" spans="1:51" s="14" customFormat="1" ht="12">
      <c r="A930" s="14"/>
      <c r="B930" s="239"/>
      <c r="C930" s="240"/>
      <c r="D930" s="224" t="s">
        <v>131</v>
      </c>
      <c r="E930" s="240"/>
      <c r="F930" s="242" t="s">
        <v>1133</v>
      </c>
      <c r="G930" s="240"/>
      <c r="H930" s="243">
        <v>246.024</v>
      </c>
      <c r="I930" s="244"/>
      <c r="J930" s="240"/>
      <c r="K930" s="240"/>
      <c r="L930" s="245"/>
      <c r="M930" s="246"/>
      <c r="N930" s="247"/>
      <c r="O930" s="247"/>
      <c r="P930" s="247"/>
      <c r="Q930" s="247"/>
      <c r="R930" s="247"/>
      <c r="S930" s="247"/>
      <c r="T930" s="248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49" t="s">
        <v>131</v>
      </c>
      <c r="AU930" s="249" t="s">
        <v>83</v>
      </c>
      <c r="AV930" s="14" t="s">
        <v>83</v>
      </c>
      <c r="AW930" s="14" t="s">
        <v>4</v>
      </c>
      <c r="AX930" s="14" t="s">
        <v>81</v>
      </c>
      <c r="AY930" s="249" t="s">
        <v>120</v>
      </c>
    </row>
    <row r="931" spans="1:65" s="2" customFormat="1" ht="24.15" customHeight="1">
      <c r="A931" s="38"/>
      <c r="B931" s="39"/>
      <c r="C931" s="211" t="s">
        <v>1134</v>
      </c>
      <c r="D931" s="211" t="s">
        <v>122</v>
      </c>
      <c r="E931" s="212" t="s">
        <v>1135</v>
      </c>
      <c r="F931" s="213" t="s">
        <v>1136</v>
      </c>
      <c r="G931" s="214" t="s">
        <v>125</v>
      </c>
      <c r="H931" s="215">
        <v>3009.55</v>
      </c>
      <c r="I931" s="216"/>
      <c r="J931" s="217">
        <f>ROUND(I931*H931,2)</f>
        <v>0</v>
      </c>
      <c r="K931" s="213" t="s">
        <v>126</v>
      </c>
      <c r="L931" s="44"/>
      <c r="M931" s="218" t="s">
        <v>1</v>
      </c>
      <c r="N931" s="219" t="s">
        <v>41</v>
      </c>
      <c r="O931" s="91"/>
      <c r="P931" s="220">
        <f>O931*H931</f>
        <v>0</v>
      </c>
      <c r="Q931" s="220">
        <v>0.00035</v>
      </c>
      <c r="R931" s="220">
        <f>Q931*H931</f>
        <v>1.0533425</v>
      </c>
      <c r="S931" s="220">
        <v>0</v>
      </c>
      <c r="T931" s="221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22" t="s">
        <v>127</v>
      </c>
      <c r="AT931" s="222" t="s">
        <v>122</v>
      </c>
      <c r="AU931" s="222" t="s">
        <v>83</v>
      </c>
      <c r="AY931" s="17" t="s">
        <v>120</v>
      </c>
      <c r="BE931" s="223">
        <f>IF(N931="základní",J931,0)</f>
        <v>0</v>
      </c>
      <c r="BF931" s="223">
        <f>IF(N931="snížená",J931,0)</f>
        <v>0</v>
      </c>
      <c r="BG931" s="223">
        <f>IF(N931="zákl. přenesená",J931,0)</f>
        <v>0</v>
      </c>
      <c r="BH931" s="223">
        <f>IF(N931="sníž. přenesená",J931,0)</f>
        <v>0</v>
      </c>
      <c r="BI931" s="223">
        <f>IF(N931="nulová",J931,0)</f>
        <v>0</v>
      </c>
      <c r="BJ931" s="17" t="s">
        <v>81</v>
      </c>
      <c r="BK931" s="223">
        <f>ROUND(I931*H931,2)</f>
        <v>0</v>
      </c>
      <c r="BL931" s="17" t="s">
        <v>127</v>
      </c>
      <c r="BM931" s="222" t="s">
        <v>1137</v>
      </c>
    </row>
    <row r="932" spans="1:47" s="2" customFormat="1" ht="12">
      <c r="A932" s="38"/>
      <c r="B932" s="39"/>
      <c r="C932" s="40"/>
      <c r="D932" s="224" t="s">
        <v>129</v>
      </c>
      <c r="E932" s="40"/>
      <c r="F932" s="225" t="s">
        <v>1138</v>
      </c>
      <c r="G932" s="40"/>
      <c r="H932" s="40"/>
      <c r="I932" s="226"/>
      <c r="J932" s="40"/>
      <c r="K932" s="40"/>
      <c r="L932" s="44"/>
      <c r="M932" s="227"/>
      <c r="N932" s="228"/>
      <c r="O932" s="91"/>
      <c r="P932" s="91"/>
      <c r="Q932" s="91"/>
      <c r="R932" s="91"/>
      <c r="S932" s="91"/>
      <c r="T932" s="92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T932" s="17" t="s">
        <v>129</v>
      </c>
      <c r="AU932" s="17" t="s">
        <v>83</v>
      </c>
    </row>
    <row r="933" spans="1:51" s="13" customFormat="1" ht="12">
      <c r="A933" s="13"/>
      <c r="B933" s="229"/>
      <c r="C933" s="230"/>
      <c r="D933" s="224" t="s">
        <v>131</v>
      </c>
      <c r="E933" s="231" t="s">
        <v>1</v>
      </c>
      <c r="F933" s="232" t="s">
        <v>645</v>
      </c>
      <c r="G933" s="230"/>
      <c r="H933" s="231" t="s">
        <v>1</v>
      </c>
      <c r="I933" s="233"/>
      <c r="J933" s="230"/>
      <c r="K933" s="230"/>
      <c r="L933" s="234"/>
      <c r="M933" s="235"/>
      <c r="N933" s="236"/>
      <c r="O933" s="236"/>
      <c r="P933" s="236"/>
      <c r="Q933" s="236"/>
      <c r="R933" s="236"/>
      <c r="S933" s="236"/>
      <c r="T933" s="237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8" t="s">
        <v>131</v>
      </c>
      <c r="AU933" s="238" t="s">
        <v>83</v>
      </c>
      <c r="AV933" s="13" t="s">
        <v>81</v>
      </c>
      <c r="AW933" s="13" t="s">
        <v>32</v>
      </c>
      <c r="AX933" s="13" t="s">
        <v>76</v>
      </c>
      <c r="AY933" s="238" t="s">
        <v>120</v>
      </c>
    </row>
    <row r="934" spans="1:51" s="13" customFormat="1" ht="12">
      <c r="A934" s="13"/>
      <c r="B934" s="229"/>
      <c r="C934" s="230"/>
      <c r="D934" s="224" t="s">
        <v>131</v>
      </c>
      <c r="E934" s="231" t="s">
        <v>1</v>
      </c>
      <c r="F934" s="232" t="s">
        <v>646</v>
      </c>
      <c r="G934" s="230"/>
      <c r="H934" s="231" t="s">
        <v>1</v>
      </c>
      <c r="I934" s="233"/>
      <c r="J934" s="230"/>
      <c r="K934" s="230"/>
      <c r="L934" s="234"/>
      <c r="M934" s="235"/>
      <c r="N934" s="236"/>
      <c r="O934" s="236"/>
      <c r="P934" s="236"/>
      <c r="Q934" s="236"/>
      <c r="R934" s="236"/>
      <c r="S934" s="236"/>
      <c r="T934" s="237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8" t="s">
        <v>131</v>
      </c>
      <c r="AU934" s="238" t="s">
        <v>83</v>
      </c>
      <c r="AV934" s="13" t="s">
        <v>81</v>
      </c>
      <c r="AW934" s="13" t="s">
        <v>32</v>
      </c>
      <c r="AX934" s="13" t="s">
        <v>76</v>
      </c>
      <c r="AY934" s="238" t="s">
        <v>120</v>
      </c>
    </row>
    <row r="935" spans="1:51" s="14" customFormat="1" ht="12">
      <c r="A935" s="14"/>
      <c r="B935" s="239"/>
      <c r="C935" s="240"/>
      <c r="D935" s="224" t="s">
        <v>131</v>
      </c>
      <c r="E935" s="241" t="s">
        <v>1</v>
      </c>
      <c r="F935" s="242" t="s">
        <v>1139</v>
      </c>
      <c r="G935" s="240"/>
      <c r="H935" s="243">
        <v>2845.1</v>
      </c>
      <c r="I935" s="244"/>
      <c r="J935" s="240"/>
      <c r="K935" s="240"/>
      <c r="L935" s="245"/>
      <c r="M935" s="246"/>
      <c r="N935" s="247"/>
      <c r="O935" s="247"/>
      <c r="P935" s="247"/>
      <c r="Q935" s="247"/>
      <c r="R935" s="247"/>
      <c r="S935" s="247"/>
      <c r="T935" s="248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9" t="s">
        <v>131</v>
      </c>
      <c r="AU935" s="249" t="s">
        <v>83</v>
      </c>
      <c r="AV935" s="14" t="s">
        <v>83</v>
      </c>
      <c r="AW935" s="14" t="s">
        <v>32</v>
      </c>
      <c r="AX935" s="14" t="s">
        <v>76</v>
      </c>
      <c r="AY935" s="249" t="s">
        <v>120</v>
      </c>
    </row>
    <row r="936" spans="1:51" s="13" customFormat="1" ht="12">
      <c r="A936" s="13"/>
      <c r="B936" s="229"/>
      <c r="C936" s="230"/>
      <c r="D936" s="224" t="s">
        <v>131</v>
      </c>
      <c r="E936" s="231" t="s">
        <v>1</v>
      </c>
      <c r="F936" s="232" t="s">
        <v>648</v>
      </c>
      <c r="G936" s="230"/>
      <c r="H936" s="231" t="s">
        <v>1</v>
      </c>
      <c r="I936" s="233"/>
      <c r="J936" s="230"/>
      <c r="K936" s="230"/>
      <c r="L936" s="234"/>
      <c r="M936" s="235"/>
      <c r="N936" s="236"/>
      <c r="O936" s="236"/>
      <c r="P936" s="236"/>
      <c r="Q936" s="236"/>
      <c r="R936" s="236"/>
      <c r="S936" s="236"/>
      <c r="T936" s="237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8" t="s">
        <v>131</v>
      </c>
      <c r="AU936" s="238" t="s">
        <v>83</v>
      </c>
      <c r="AV936" s="13" t="s">
        <v>81</v>
      </c>
      <c r="AW936" s="13" t="s">
        <v>32</v>
      </c>
      <c r="AX936" s="13" t="s">
        <v>76</v>
      </c>
      <c r="AY936" s="238" t="s">
        <v>120</v>
      </c>
    </row>
    <row r="937" spans="1:51" s="14" customFormat="1" ht="12">
      <c r="A937" s="14"/>
      <c r="B937" s="239"/>
      <c r="C937" s="240"/>
      <c r="D937" s="224" t="s">
        <v>131</v>
      </c>
      <c r="E937" s="241" t="s">
        <v>1</v>
      </c>
      <c r="F937" s="242" t="s">
        <v>1140</v>
      </c>
      <c r="G937" s="240"/>
      <c r="H937" s="243">
        <v>164.45</v>
      </c>
      <c r="I937" s="244"/>
      <c r="J937" s="240"/>
      <c r="K937" s="240"/>
      <c r="L937" s="245"/>
      <c r="M937" s="246"/>
      <c r="N937" s="247"/>
      <c r="O937" s="247"/>
      <c r="P937" s="247"/>
      <c r="Q937" s="247"/>
      <c r="R937" s="247"/>
      <c r="S937" s="247"/>
      <c r="T937" s="248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49" t="s">
        <v>131</v>
      </c>
      <c r="AU937" s="249" t="s">
        <v>83</v>
      </c>
      <c r="AV937" s="14" t="s">
        <v>83</v>
      </c>
      <c r="AW937" s="14" t="s">
        <v>32</v>
      </c>
      <c r="AX937" s="14" t="s">
        <v>76</v>
      </c>
      <c r="AY937" s="249" t="s">
        <v>120</v>
      </c>
    </row>
    <row r="938" spans="1:51" s="15" customFormat="1" ht="12">
      <c r="A938" s="15"/>
      <c r="B938" s="250"/>
      <c r="C938" s="251"/>
      <c r="D938" s="224" t="s">
        <v>131</v>
      </c>
      <c r="E938" s="252" t="s">
        <v>1</v>
      </c>
      <c r="F938" s="253" t="s">
        <v>142</v>
      </c>
      <c r="G938" s="251"/>
      <c r="H938" s="254">
        <v>3009.5499999999997</v>
      </c>
      <c r="I938" s="255"/>
      <c r="J938" s="251"/>
      <c r="K938" s="251"/>
      <c r="L938" s="256"/>
      <c r="M938" s="257"/>
      <c r="N938" s="258"/>
      <c r="O938" s="258"/>
      <c r="P938" s="258"/>
      <c r="Q938" s="258"/>
      <c r="R938" s="258"/>
      <c r="S938" s="258"/>
      <c r="T938" s="259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60" t="s">
        <v>131</v>
      </c>
      <c r="AU938" s="260" t="s">
        <v>83</v>
      </c>
      <c r="AV938" s="15" t="s">
        <v>127</v>
      </c>
      <c r="AW938" s="15" t="s">
        <v>32</v>
      </c>
      <c r="AX938" s="15" t="s">
        <v>81</v>
      </c>
      <c r="AY938" s="260" t="s">
        <v>120</v>
      </c>
    </row>
    <row r="939" spans="1:65" s="2" customFormat="1" ht="24.15" customHeight="1">
      <c r="A939" s="38"/>
      <c r="B939" s="39"/>
      <c r="C939" s="211" t="s">
        <v>1141</v>
      </c>
      <c r="D939" s="211" t="s">
        <v>122</v>
      </c>
      <c r="E939" s="212" t="s">
        <v>1142</v>
      </c>
      <c r="F939" s="213" t="s">
        <v>1143</v>
      </c>
      <c r="G939" s="214" t="s">
        <v>125</v>
      </c>
      <c r="H939" s="215">
        <v>3319.35</v>
      </c>
      <c r="I939" s="216"/>
      <c r="J939" s="217">
        <f>ROUND(I939*H939,2)</f>
        <v>0</v>
      </c>
      <c r="K939" s="213" t="s">
        <v>126</v>
      </c>
      <c r="L939" s="44"/>
      <c r="M939" s="218" t="s">
        <v>1</v>
      </c>
      <c r="N939" s="219" t="s">
        <v>41</v>
      </c>
      <c r="O939" s="91"/>
      <c r="P939" s="220">
        <f>O939*H939</f>
        <v>0</v>
      </c>
      <c r="Q939" s="220">
        <v>0.00069</v>
      </c>
      <c r="R939" s="220">
        <f>Q939*H939</f>
        <v>2.2903515</v>
      </c>
      <c r="S939" s="220">
        <v>0</v>
      </c>
      <c r="T939" s="221">
        <f>S939*H939</f>
        <v>0</v>
      </c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R939" s="222" t="s">
        <v>127</v>
      </c>
      <c r="AT939" s="222" t="s">
        <v>122</v>
      </c>
      <c r="AU939" s="222" t="s">
        <v>83</v>
      </c>
      <c r="AY939" s="17" t="s">
        <v>120</v>
      </c>
      <c r="BE939" s="223">
        <f>IF(N939="základní",J939,0)</f>
        <v>0</v>
      </c>
      <c r="BF939" s="223">
        <f>IF(N939="snížená",J939,0)</f>
        <v>0</v>
      </c>
      <c r="BG939" s="223">
        <f>IF(N939="zákl. přenesená",J939,0)</f>
        <v>0</v>
      </c>
      <c r="BH939" s="223">
        <f>IF(N939="sníž. přenesená",J939,0)</f>
        <v>0</v>
      </c>
      <c r="BI939" s="223">
        <f>IF(N939="nulová",J939,0)</f>
        <v>0</v>
      </c>
      <c r="BJ939" s="17" t="s">
        <v>81</v>
      </c>
      <c r="BK939" s="223">
        <f>ROUND(I939*H939,2)</f>
        <v>0</v>
      </c>
      <c r="BL939" s="17" t="s">
        <v>127</v>
      </c>
      <c r="BM939" s="222" t="s">
        <v>1144</v>
      </c>
    </row>
    <row r="940" spans="1:47" s="2" customFormat="1" ht="12">
      <c r="A940" s="38"/>
      <c r="B940" s="39"/>
      <c r="C940" s="40"/>
      <c r="D940" s="224" t="s">
        <v>129</v>
      </c>
      <c r="E940" s="40"/>
      <c r="F940" s="225" t="s">
        <v>1145</v>
      </c>
      <c r="G940" s="40"/>
      <c r="H940" s="40"/>
      <c r="I940" s="226"/>
      <c r="J940" s="40"/>
      <c r="K940" s="40"/>
      <c r="L940" s="44"/>
      <c r="M940" s="227"/>
      <c r="N940" s="228"/>
      <c r="O940" s="91"/>
      <c r="P940" s="91"/>
      <c r="Q940" s="91"/>
      <c r="R940" s="91"/>
      <c r="S940" s="91"/>
      <c r="T940" s="92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T940" s="17" t="s">
        <v>129</v>
      </c>
      <c r="AU940" s="17" t="s">
        <v>83</v>
      </c>
    </row>
    <row r="941" spans="1:51" s="13" customFormat="1" ht="12">
      <c r="A941" s="13"/>
      <c r="B941" s="229"/>
      <c r="C941" s="230"/>
      <c r="D941" s="224" t="s">
        <v>131</v>
      </c>
      <c r="E941" s="231" t="s">
        <v>1</v>
      </c>
      <c r="F941" s="232" t="s">
        <v>645</v>
      </c>
      <c r="G941" s="230"/>
      <c r="H941" s="231" t="s">
        <v>1</v>
      </c>
      <c r="I941" s="233"/>
      <c r="J941" s="230"/>
      <c r="K941" s="230"/>
      <c r="L941" s="234"/>
      <c r="M941" s="235"/>
      <c r="N941" s="236"/>
      <c r="O941" s="236"/>
      <c r="P941" s="236"/>
      <c r="Q941" s="236"/>
      <c r="R941" s="236"/>
      <c r="S941" s="236"/>
      <c r="T941" s="237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8" t="s">
        <v>131</v>
      </c>
      <c r="AU941" s="238" t="s">
        <v>83</v>
      </c>
      <c r="AV941" s="13" t="s">
        <v>81</v>
      </c>
      <c r="AW941" s="13" t="s">
        <v>32</v>
      </c>
      <c r="AX941" s="13" t="s">
        <v>76</v>
      </c>
      <c r="AY941" s="238" t="s">
        <v>120</v>
      </c>
    </row>
    <row r="942" spans="1:51" s="13" customFormat="1" ht="12">
      <c r="A942" s="13"/>
      <c r="B942" s="229"/>
      <c r="C942" s="230"/>
      <c r="D942" s="224" t="s">
        <v>131</v>
      </c>
      <c r="E942" s="231" t="s">
        <v>1</v>
      </c>
      <c r="F942" s="232" t="s">
        <v>646</v>
      </c>
      <c r="G942" s="230"/>
      <c r="H942" s="231" t="s">
        <v>1</v>
      </c>
      <c r="I942" s="233"/>
      <c r="J942" s="230"/>
      <c r="K942" s="230"/>
      <c r="L942" s="234"/>
      <c r="M942" s="235"/>
      <c r="N942" s="236"/>
      <c r="O942" s="236"/>
      <c r="P942" s="236"/>
      <c r="Q942" s="236"/>
      <c r="R942" s="236"/>
      <c r="S942" s="236"/>
      <c r="T942" s="237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8" t="s">
        <v>131</v>
      </c>
      <c r="AU942" s="238" t="s">
        <v>83</v>
      </c>
      <c r="AV942" s="13" t="s">
        <v>81</v>
      </c>
      <c r="AW942" s="13" t="s">
        <v>32</v>
      </c>
      <c r="AX942" s="13" t="s">
        <v>76</v>
      </c>
      <c r="AY942" s="238" t="s">
        <v>120</v>
      </c>
    </row>
    <row r="943" spans="1:51" s="14" customFormat="1" ht="12">
      <c r="A943" s="14"/>
      <c r="B943" s="239"/>
      <c r="C943" s="240"/>
      <c r="D943" s="224" t="s">
        <v>131</v>
      </c>
      <c r="E943" s="241" t="s">
        <v>1</v>
      </c>
      <c r="F943" s="242" t="s">
        <v>1139</v>
      </c>
      <c r="G943" s="240"/>
      <c r="H943" s="243">
        <v>2845.1</v>
      </c>
      <c r="I943" s="244"/>
      <c r="J943" s="240"/>
      <c r="K943" s="240"/>
      <c r="L943" s="245"/>
      <c r="M943" s="246"/>
      <c r="N943" s="247"/>
      <c r="O943" s="247"/>
      <c r="P943" s="247"/>
      <c r="Q943" s="247"/>
      <c r="R943" s="247"/>
      <c r="S943" s="247"/>
      <c r="T943" s="248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49" t="s">
        <v>131</v>
      </c>
      <c r="AU943" s="249" t="s">
        <v>83</v>
      </c>
      <c r="AV943" s="14" t="s">
        <v>83</v>
      </c>
      <c r="AW943" s="14" t="s">
        <v>32</v>
      </c>
      <c r="AX943" s="14" t="s">
        <v>76</v>
      </c>
      <c r="AY943" s="249" t="s">
        <v>120</v>
      </c>
    </row>
    <row r="944" spans="1:51" s="13" customFormat="1" ht="12">
      <c r="A944" s="13"/>
      <c r="B944" s="229"/>
      <c r="C944" s="230"/>
      <c r="D944" s="224" t="s">
        <v>131</v>
      </c>
      <c r="E944" s="231" t="s">
        <v>1</v>
      </c>
      <c r="F944" s="232" t="s">
        <v>648</v>
      </c>
      <c r="G944" s="230"/>
      <c r="H944" s="231" t="s">
        <v>1</v>
      </c>
      <c r="I944" s="233"/>
      <c r="J944" s="230"/>
      <c r="K944" s="230"/>
      <c r="L944" s="234"/>
      <c r="M944" s="235"/>
      <c r="N944" s="236"/>
      <c r="O944" s="236"/>
      <c r="P944" s="236"/>
      <c r="Q944" s="236"/>
      <c r="R944" s="236"/>
      <c r="S944" s="236"/>
      <c r="T944" s="237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8" t="s">
        <v>131</v>
      </c>
      <c r="AU944" s="238" t="s">
        <v>83</v>
      </c>
      <c r="AV944" s="13" t="s">
        <v>81</v>
      </c>
      <c r="AW944" s="13" t="s">
        <v>32</v>
      </c>
      <c r="AX944" s="13" t="s">
        <v>76</v>
      </c>
      <c r="AY944" s="238" t="s">
        <v>120</v>
      </c>
    </row>
    <row r="945" spans="1:51" s="14" customFormat="1" ht="12">
      <c r="A945" s="14"/>
      <c r="B945" s="239"/>
      <c r="C945" s="240"/>
      <c r="D945" s="224" t="s">
        <v>131</v>
      </c>
      <c r="E945" s="241" t="s">
        <v>1</v>
      </c>
      <c r="F945" s="242" t="s">
        <v>1140</v>
      </c>
      <c r="G945" s="240"/>
      <c r="H945" s="243">
        <v>164.45</v>
      </c>
      <c r="I945" s="244"/>
      <c r="J945" s="240"/>
      <c r="K945" s="240"/>
      <c r="L945" s="245"/>
      <c r="M945" s="246"/>
      <c r="N945" s="247"/>
      <c r="O945" s="247"/>
      <c r="P945" s="247"/>
      <c r="Q945" s="247"/>
      <c r="R945" s="247"/>
      <c r="S945" s="247"/>
      <c r="T945" s="248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9" t="s">
        <v>131</v>
      </c>
      <c r="AU945" s="249" t="s">
        <v>83</v>
      </c>
      <c r="AV945" s="14" t="s">
        <v>83</v>
      </c>
      <c r="AW945" s="14" t="s">
        <v>32</v>
      </c>
      <c r="AX945" s="14" t="s">
        <v>76</v>
      </c>
      <c r="AY945" s="249" t="s">
        <v>120</v>
      </c>
    </row>
    <row r="946" spans="1:51" s="13" customFormat="1" ht="12">
      <c r="A946" s="13"/>
      <c r="B946" s="229"/>
      <c r="C946" s="230"/>
      <c r="D946" s="224" t="s">
        <v>131</v>
      </c>
      <c r="E946" s="231" t="s">
        <v>1</v>
      </c>
      <c r="F946" s="232" t="s">
        <v>1146</v>
      </c>
      <c r="G946" s="230"/>
      <c r="H946" s="231" t="s">
        <v>1</v>
      </c>
      <c r="I946" s="233"/>
      <c r="J946" s="230"/>
      <c r="K946" s="230"/>
      <c r="L946" s="234"/>
      <c r="M946" s="235"/>
      <c r="N946" s="236"/>
      <c r="O946" s="236"/>
      <c r="P946" s="236"/>
      <c r="Q946" s="236"/>
      <c r="R946" s="236"/>
      <c r="S946" s="236"/>
      <c r="T946" s="237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8" t="s">
        <v>131</v>
      </c>
      <c r="AU946" s="238" t="s">
        <v>83</v>
      </c>
      <c r="AV946" s="13" t="s">
        <v>81</v>
      </c>
      <c r="AW946" s="13" t="s">
        <v>32</v>
      </c>
      <c r="AX946" s="13" t="s">
        <v>76</v>
      </c>
      <c r="AY946" s="238" t="s">
        <v>120</v>
      </c>
    </row>
    <row r="947" spans="1:51" s="14" customFormat="1" ht="12">
      <c r="A947" s="14"/>
      <c r="B947" s="239"/>
      <c r="C947" s="240"/>
      <c r="D947" s="224" t="s">
        <v>131</v>
      </c>
      <c r="E947" s="241" t="s">
        <v>1</v>
      </c>
      <c r="F947" s="242" t="s">
        <v>1147</v>
      </c>
      <c r="G947" s="240"/>
      <c r="H947" s="243">
        <v>197.8</v>
      </c>
      <c r="I947" s="244"/>
      <c r="J947" s="240"/>
      <c r="K947" s="240"/>
      <c r="L947" s="245"/>
      <c r="M947" s="246"/>
      <c r="N947" s="247"/>
      <c r="O947" s="247"/>
      <c r="P947" s="247"/>
      <c r="Q947" s="247"/>
      <c r="R947" s="247"/>
      <c r="S947" s="247"/>
      <c r="T947" s="248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9" t="s">
        <v>131</v>
      </c>
      <c r="AU947" s="249" t="s">
        <v>83</v>
      </c>
      <c r="AV947" s="14" t="s">
        <v>83</v>
      </c>
      <c r="AW947" s="14" t="s">
        <v>32</v>
      </c>
      <c r="AX947" s="14" t="s">
        <v>76</v>
      </c>
      <c r="AY947" s="249" t="s">
        <v>120</v>
      </c>
    </row>
    <row r="948" spans="1:51" s="13" customFormat="1" ht="12">
      <c r="A948" s="13"/>
      <c r="B948" s="229"/>
      <c r="C948" s="230"/>
      <c r="D948" s="224" t="s">
        <v>131</v>
      </c>
      <c r="E948" s="231" t="s">
        <v>1</v>
      </c>
      <c r="F948" s="232" t="s">
        <v>1148</v>
      </c>
      <c r="G948" s="230"/>
      <c r="H948" s="231" t="s">
        <v>1</v>
      </c>
      <c r="I948" s="233"/>
      <c r="J948" s="230"/>
      <c r="K948" s="230"/>
      <c r="L948" s="234"/>
      <c r="M948" s="235"/>
      <c r="N948" s="236"/>
      <c r="O948" s="236"/>
      <c r="P948" s="236"/>
      <c r="Q948" s="236"/>
      <c r="R948" s="236"/>
      <c r="S948" s="236"/>
      <c r="T948" s="237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8" t="s">
        <v>131</v>
      </c>
      <c r="AU948" s="238" t="s">
        <v>83</v>
      </c>
      <c r="AV948" s="13" t="s">
        <v>81</v>
      </c>
      <c r="AW948" s="13" t="s">
        <v>32</v>
      </c>
      <c r="AX948" s="13" t="s">
        <v>76</v>
      </c>
      <c r="AY948" s="238" t="s">
        <v>120</v>
      </c>
    </row>
    <row r="949" spans="1:51" s="14" customFormat="1" ht="12">
      <c r="A949" s="14"/>
      <c r="B949" s="239"/>
      <c r="C949" s="240"/>
      <c r="D949" s="224" t="s">
        <v>131</v>
      </c>
      <c r="E949" s="241" t="s">
        <v>1</v>
      </c>
      <c r="F949" s="242" t="s">
        <v>1149</v>
      </c>
      <c r="G949" s="240"/>
      <c r="H949" s="243">
        <v>92</v>
      </c>
      <c r="I949" s="244"/>
      <c r="J949" s="240"/>
      <c r="K949" s="240"/>
      <c r="L949" s="245"/>
      <c r="M949" s="246"/>
      <c r="N949" s="247"/>
      <c r="O949" s="247"/>
      <c r="P949" s="247"/>
      <c r="Q949" s="247"/>
      <c r="R949" s="247"/>
      <c r="S949" s="247"/>
      <c r="T949" s="248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9" t="s">
        <v>131</v>
      </c>
      <c r="AU949" s="249" t="s">
        <v>83</v>
      </c>
      <c r="AV949" s="14" t="s">
        <v>83</v>
      </c>
      <c r="AW949" s="14" t="s">
        <v>32</v>
      </c>
      <c r="AX949" s="14" t="s">
        <v>76</v>
      </c>
      <c r="AY949" s="249" t="s">
        <v>120</v>
      </c>
    </row>
    <row r="950" spans="1:51" s="13" customFormat="1" ht="12">
      <c r="A950" s="13"/>
      <c r="B950" s="229"/>
      <c r="C950" s="230"/>
      <c r="D950" s="224" t="s">
        <v>131</v>
      </c>
      <c r="E950" s="231" t="s">
        <v>1</v>
      </c>
      <c r="F950" s="232" t="s">
        <v>1150</v>
      </c>
      <c r="G950" s="230"/>
      <c r="H950" s="231" t="s">
        <v>1</v>
      </c>
      <c r="I950" s="233"/>
      <c r="J950" s="230"/>
      <c r="K950" s="230"/>
      <c r="L950" s="234"/>
      <c r="M950" s="235"/>
      <c r="N950" s="236"/>
      <c r="O950" s="236"/>
      <c r="P950" s="236"/>
      <c r="Q950" s="236"/>
      <c r="R950" s="236"/>
      <c r="S950" s="236"/>
      <c r="T950" s="237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8" t="s">
        <v>131</v>
      </c>
      <c r="AU950" s="238" t="s">
        <v>83</v>
      </c>
      <c r="AV950" s="13" t="s">
        <v>81</v>
      </c>
      <c r="AW950" s="13" t="s">
        <v>32</v>
      </c>
      <c r="AX950" s="13" t="s">
        <v>76</v>
      </c>
      <c r="AY950" s="238" t="s">
        <v>120</v>
      </c>
    </row>
    <row r="951" spans="1:51" s="14" customFormat="1" ht="12">
      <c r="A951" s="14"/>
      <c r="B951" s="239"/>
      <c r="C951" s="240"/>
      <c r="D951" s="224" t="s">
        <v>131</v>
      </c>
      <c r="E951" s="241" t="s">
        <v>1</v>
      </c>
      <c r="F951" s="242" t="s">
        <v>1151</v>
      </c>
      <c r="G951" s="240"/>
      <c r="H951" s="243">
        <v>20</v>
      </c>
      <c r="I951" s="244"/>
      <c r="J951" s="240"/>
      <c r="K951" s="240"/>
      <c r="L951" s="245"/>
      <c r="M951" s="246"/>
      <c r="N951" s="247"/>
      <c r="O951" s="247"/>
      <c r="P951" s="247"/>
      <c r="Q951" s="247"/>
      <c r="R951" s="247"/>
      <c r="S951" s="247"/>
      <c r="T951" s="248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9" t="s">
        <v>131</v>
      </c>
      <c r="AU951" s="249" t="s">
        <v>83</v>
      </c>
      <c r="AV951" s="14" t="s">
        <v>83</v>
      </c>
      <c r="AW951" s="14" t="s">
        <v>32</v>
      </c>
      <c r="AX951" s="14" t="s">
        <v>76</v>
      </c>
      <c r="AY951" s="249" t="s">
        <v>120</v>
      </c>
    </row>
    <row r="952" spans="1:51" s="15" customFormat="1" ht="12">
      <c r="A952" s="15"/>
      <c r="B952" s="250"/>
      <c r="C952" s="251"/>
      <c r="D952" s="224" t="s">
        <v>131</v>
      </c>
      <c r="E952" s="252" t="s">
        <v>1</v>
      </c>
      <c r="F952" s="253" t="s">
        <v>142</v>
      </c>
      <c r="G952" s="251"/>
      <c r="H952" s="254">
        <v>3319.35</v>
      </c>
      <c r="I952" s="255"/>
      <c r="J952" s="251"/>
      <c r="K952" s="251"/>
      <c r="L952" s="256"/>
      <c r="M952" s="257"/>
      <c r="N952" s="258"/>
      <c r="O952" s="258"/>
      <c r="P952" s="258"/>
      <c r="Q952" s="258"/>
      <c r="R952" s="258"/>
      <c r="S952" s="258"/>
      <c r="T952" s="259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T952" s="260" t="s">
        <v>131</v>
      </c>
      <c r="AU952" s="260" t="s">
        <v>83</v>
      </c>
      <c r="AV952" s="15" t="s">
        <v>127</v>
      </c>
      <c r="AW952" s="15" t="s">
        <v>32</v>
      </c>
      <c r="AX952" s="15" t="s">
        <v>81</v>
      </c>
      <c r="AY952" s="260" t="s">
        <v>120</v>
      </c>
    </row>
    <row r="953" spans="1:65" s="2" customFormat="1" ht="24.15" customHeight="1">
      <c r="A953" s="38"/>
      <c r="B953" s="39"/>
      <c r="C953" s="211" t="s">
        <v>1152</v>
      </c>
      <c r="D953" s="211" t="s">
        <v>122</v>
      </c>
      <c r="E953" s="212" t="s">
        <v>1153</v>
      </c>
      <c r="F953" s="213" t="s">
        <v>1154</v>
      </c>
      <c r="G953" s="214" t="s">
        <v>230</v>
      </c>
      <c r="H953" s="215">
        <v>194.2</v>
      </c>
      <c r="I953" s="216"/>
      <c r="J953" s="217">
        <f>ROUND(I953*H953,2)</f>
        <v>0</v>
      </c>
      <c r="K953" s="213" t="s">
        <v>126</v>
      </c>
      <c r="L953" s="44"/>
      <c r="M953" s="218" t="s">
        <v>1</v>
      </c>
      <c r="N953" s="219" t="s">
        <v>41</v>
      </c>
      <c r="O953" s="91"/>
      <c r="P953" s="220">
        <f>O953*H953</f>
        <v>0</v>
      </c>
      <c r="Q953" s="220">
        <v>0</v>
      </c>
      <c r="R953" s="220">
        <f>Q953*H953</f>
        <v>0</v>
      </c>
      <c r="S953" s="220">
        <v>0</v>
      </c>
      <c r="T953" s="221">
        <f>S953*H953</f>
        <v>0</v>
      </c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R953" s="222" t="s">
        <v>127</v>
      </c>
      <c r="AT953" s="222" t="s">
        <v>122</v>
      </c>
      <c r="AU953" s="222" t="s">
        <v>83</v>
      </c>
      <c r="AY953" s="17" t="s">
        <v>120</v>
      </c>
      <c r="BE953" s="223">
        <f>IF(N953="základní",J953,0)</f>
        <v>0</v>
      </c>
      <c r="BF953" s="223">
        <f>IF(N953="snížená",J953,0)</f>
        <v>0</v>
      </c>
      <c r="BG953" s="223">
        <f>IF(N953="zákl. přenesená",J953,0)</f>
        <v>0</v>
      </c>
      <c r="BH953" s="223">
        <f>IF(N953="sníž. přenesená",J953,0)</f>
        <v>0</v>
      </c>
      <c r="BI953" s="223">
        <f>IF(N953="nulová",J953,0)</f>
        <v>0</v>
      </c>
      <c r="BJ953" s="17" t="s">
        <v>81</v>
      </c>
      <c r="BK953" s="223">
        <f>ROUND(I953*H953,2)</f>
        <v>0</v>
      </c>
      <c r="BL953" s="17" t="s">
        <v>127</v>
      </c>
      <c r="BM953" s="222" t="s">
        <v>1155</v>
      </c>
    </row>
    <row r="954" spans="1:47" s="2" customFormat="1" ht="12">
      <c r="A954" s="38"/>
      <c r="B954" s="39"/>
      <c r="C954" s="40"/>
      <c r="D954" s="224" t="s">
        <v>129</v>
      </c>
      <c r="E954" s="40"/>
      <c r="F954" s="225" t="s">
        <v>1156</v>
      </c>
      <c r="G954" s="40"/>
      <c r="H954" s="40"/>
      <c r="I954" s="226"/>
      <c r="J954" s="40"/>
      <c r="K954" s="40"/>
      <c r="L954" s="44"/>
      <c r="M954" s="227"/>
      <c r="N954" s="228"/>
      <c r="O954" s="91"/>
      <c r="P954" s="91"/>
      <c r="Q954" s="91"/>
      <c r="R954" s="91"/>
      <c r="S954" s="91"/>
      <c r="T954" s="92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T954" s="17" t="s">
        <v>129</v>
      </c>
      <c r="AU954" s="17" t="s">
        <v>83</v>
      </c>
    </row>
    <row r="955" spans="1:51" s="13" customFormat="1" ht="12">
      <c r="A955" s="13"/>
      <c r="B955" s="229"/>
      <c r="C955" s="230"/>
      <c r="D955" s="224" t="s">
        <v>131</v>
      </c>
      <c r="E955" s="231" t="s">
        <v>1</v>
      </c>
      <c r="F955" s="232" t="s">
        <v>1157</v>
      </c>
      <c r="G955" s="230"/>
      <c r="H955" s="231" t="s">
        <v>1</v>
      </c>
      <c r="I955" s="233"/>
      <c r="J955" s="230"/>
      <c r="K955" s="230"/>
      <c r="L955" s="234"/>
      <c r="M955" s="235"/>
      <c r="N955" s="236"/>
      <c r="O955" s="236"/>
      <c r="P955" s="236"/>
      <c r="Q955" s="236"/>
      <c r="R955" s="236"/>
      <c r="S955" s="236"/>
      <c r="T955" s="237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38" t="s">
        <v>131</v>
      </c>
      <c r="AU955" s="238" t="s">
        <v>83</v>
      </c>
      <c r="AV955" s="13" t="s">
        <v>81</v>
      </c>
      <c r="AW955" s="13" t="s">
        <v>32</v>
      </c>
      <c r="AX955" s="13" t="s">
        <v>76</v>
      </c>
      <c r="AY955" s="238" t="s">
        <v>120</v>
      </c>
    </row>
    <row r="956" spans="1:51" s="14" customFormat="1" ht="12">
      <c r="A956" s="14"/>
      <c r="B956" s="239"/>
      <c r="C956" s="240"/>
      <c r="D956" s="224" t="s">
        <v>131</v>
      </c>
      <c r="E956" s="241" t="s">
        <v>1</v>
      </c>
      <c r="F956" s="242" t="s">
        <v>1158</v>
      </c>
      <c r="G956" s="240"/>
      <c r="H956" s="243">
        <v>84.7</v>
      </c>
      <c r="I956" s="244"/>
      <c r="J956" s="240"/>
      <c r="K956" s="240"/>
      <c r="L956" s="245"/>
      <c r="M956" s="246"/>
      <c r="N956" s="247"/>
      <c r="O956" s="247"/>
      <c r="P956" s="247"/>
      <c r="Q956" s="247"/>
      <c r="R956" s="247"/>
      <c r="S956" s="247"/>
      <c r="T956" s="248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9" t="s">
        <v>131</v>
      </c>
      <c r="AU956" s="249" t="s">
        <v>83</v>
      </c>
      <c r="AV956" s="14" t="s">
        <v>83</v>
      </c>
      <c r="AW956" s="14" t="s">
        <v>32</v>
      </c>
      <c r="AX956" s="14" t="s">
        <v>76</v>
      </c>
      <c r="AY956" s="249" t="s">
        <v>120</v>
      </c>
    </row>
    <row r="957" spans="1:51" s="13" customFormat="1" ht="12">
      <c r="A957" s="13"/>
      <c r="B957" s="229"/>
      <c r="C957" s="230"/>
      <c r="D957" s="224" t="s">
        <v>131</v>
      </c>
      <c r="E957" s="231" t="s">
        <v>1</v>
      </c>
      <c r="F957" s="232" t="s">
        <v>1159</v>
      </c>
      <c r="G957" s="230"/>
      <c r="H957" s="231" t="s">
        <v>1</v>
      </c>
      <c r="I957" s="233"/>
      <c r="J957" s="230"/>
      <c r="K957" s="230"/>
      <c r="L957" s="234"/>
      <c r="M957" s="235"/>
      <c r="N957" s="236"/>
      <c r="O957" s="236"/>
      <c r="P957" s="236"/>
      <c r="Q957" s="236"/>
      <c r="R957" s="236"/>
      <c r="S957" s="236"/>
      <c r="T957" s="237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8" t="s">
        <v>131</v>
      </c>
      <c r="AU957" s="238" t="s">
        <v>83</v>
      </c>
      <c r="AV957" s="13" t="s">
        <v>81</v>
      </c>
      <c r="AW957" s="13" t="s">
        <v>32</v>
      </c>
      <c r="AX957" s="13" t="s">
        <v>76</v>
      </c>
      <c r="AY957" s="238" t="s">
        <v>120</v>
      </c>
    </row>
    <row r="958" spans="1:51" s="14" customFormat="1" ht="12">
      <c r="A958" s="14"/>
      <c r="B958" s="239"/>
      <c r="C958" s="240"/>
      <c r="D958" s="224" t="s">
        <v>131</v>
      </c>
      <c r="E958" s="241" t="s">
        <v>1</v>
      </c>
      <c r="F958" s="242" t="s">
        <v>1160</v>
      </c>
      <c r="G958" s="240"/>
      <c r="H958" s="243">
        <v>63</v>
      </c>
      <c r="I958" s="244"/>
      <c r="J958" s="240"/>
      <c r="K958" s="240"/>
      <c r="L958" s="245"/>
      <c r="M958" s="246"/>
      <c r="N958" s="247"/>
      <c r="O958" s="247"/>
      <c r="P958" s="247"/>
      <c r="Q958" s="247"/>
      <c r="R958" s="247"/>
      <c r="S958" s="247"/>
      <c r="T958" s="248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9" t="s">
        <v>131</v>
      </c>
      <c r="AU958" s="249" t="s">
        <v>83</v>
      </c>
      <c r="AV958" s="14" t="s">
        <v>83</v>
      </c>
      <c r="AW958" s="14" t="s">
        <v>32</v>
      </c>
      <c r="AX958" s="14" t="s">
        <v>76</v>
      </c>
      <c r="AY958" s="249" t="s">
        <v>120</v>
      </c>
    </row>
    <row r="959" spans="1:51" s="13" customFormat="1" ht="12">
      <c r="A959" s="13"/>
      <c r="B959" s="229"/>
      <c r="C959" s="230"/>
      <c r="D959" s="224" t="s">
        <v>131</v>
      </c>
      <c r="E959" s="231" t="s">
        <v>1</v>
      </c>
      <c r="F959" s="232" t="s">
        <v>592</v>
      </c>
      <c r="G959" s="230"/>
      <c r="H959" s="231" t="s">
        <v>1</v>
      </c>
      <c r="I959" s="233"/>
      <c r="J959" s="230"/>
      <c r="K959" s="230"/>
      <c r="L959" s="234"/>
      <c r="M959" s="235"/>
      <c r="N959" s="236"/>
      <c r="O959" s="236"/>
      <c r="P959" s="236"/>
      <c r="Q959" s="236"/>
      <c r="R959" s="236"/>
      <c r="S959" s="236"/>
      <c r="T959" s="237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8" t="s">
        <v>131</v>
      </c>
      <c r="AU959" s="238" t="s">
        <v>83</v>
      </c>
      <c r="AV959" s="13" t="s">
        <v>81</v>
      </c>
      <c r="AW959" s="13" t="s">
        <v>32</v>
      </c>
      <c r="AX959" s="13" t="s">
        <v>76</v>
      </c>
      <c r="AY959" s="238" t="s">
        <v>120</v>
      </c>
    </row>
    <row r="960" spans="1:51" s="14" customFormat="1" ht="12">
      <c r="A960" s="14"/>
      <c r="B960" s="239"/>
      <c r="C960" s="240"/>
      <c r="D960" s="224" t="s">
        <v>131</v>
      </c>
      <c r="E960" s="241" t="s">
        <v>1</v>
      </c>
      <c r="F960" s="242" t="s">
        <v>1161</v>
      </c>
      <c r="G960" s="240"/>
      <c r="H960" s="243">
        <v>46.5</v>
      </c>
      <c r="I960" s="244"/>
      <c r="J960" s="240"/>
      <c r="K960" s="240"/>
      <c r="L960" s="245"/>
      <c r="M960" s="246"/>
      <c r="N960" s="247"/>
      <c r="O960" s="247"/>
      <c r="P960" s="247"/>
      <c r="Q960" s="247"/>
      <c r="R960" s="247"/>
      <c r="S960" s="247"/>
      <c r="T960" s="248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9" t="s">
        <v>131</v>
      </c>
      <c r="AU960" s="249" t="s">
        <v>83</v>
      </c>
      <c r="AV960" s="14" t="s">
        <v>83</v>
      </c>
      <c r="AW960" s="14" t="s">
        <v>32</v>
      </c>
      <c r="AX960" s="14" t="s">
        <v>76</v>
      </c>
      <c r="AY960" s="249" t="s">
        <v>120</v>
      </c>
    </row>
    <row r="961" spans="1:51" s="15" customFormat="1" ht="12">
      <c r="A961" s="15"/>
      <c r="B961" s="250"/>
      <c r="C961" s="251"/>
      <c r="D961" s="224" t="s">
        <v>131</v>
      </c>
      <c r="E961" s="252" t="s">
        <v>1</v>
      </c>
      <c r="F961" s="253" t="s">
        <v>142</v>
      </c>
      <c r="G961" s="251"/>
      <c r="H961" s="254">
        <v>194.2</v>
      </c>
      <c r="I961" s="255"/>
      <c r="J961" s="251"/>
      <c r="K961" s="251"/>
      <c r="L961" s="256"/>
      <c r="M961" s="257"/>
      <c r="N961" s="258"/>
      <c r="O961" s="258"/>
      <c r="P961" s="258"/>
      <c r="Q961" s="258"/>
      <c r="R961" s="258"/>
      <c r="S961" s="258"/>
      <c r="T961" s="259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T961" s="260" t="s">
        <v>131</v>
      </c>
      <c r="AU961" s="260" t="s">
        <v>83</v>
      </c>
      <c r="AV961" s="15" t="s">
        <v>127</v>
      </c>
      <c r="AW961" s="15" t="s">
        <v>32</v>
      </c>
      <c r="AX961" s="15" t="s">
        <v>81</v>
      </c>
      <c r="AY961" s="260" t="s">
        <v>120</v>
      </c>
    </row>
    <row r="962" spans="1:65" s="2" customFormat="1" ht="33" customHeight="1">
      <c r="A962" s="38"/>
      <c r="B962" s="39"/>
      <c r="C962" s="211" t="s">
        <v>1162</v>
      </c>
      <c r="D962" s="211" t="s">
        <v>122</v>
      </c>
      <c r="E962" s="212" t="s">
        <v>1163</v>
      </c>
      <c r="F962" s="213" t="s">
        <v>1164</v>
      </c>
      <c r="G962" s="214" t="s">
        <v>230</v>
      </c>
      <c r="H962" s="215">
        <v>194.2</v>
      </c>
      <c r="I962" s="216"/>
      <c r="J962" s="217">
        <f>ROUND(I962*H962,2)</f>
        <v>0</v>
      </c>
      <c r="K962" s="213" t="s">
        <v>126</v>
      </c>
      <c r="L962" s="44"/>
      <c r="M962" s="218" t="s">
        <v>1</v>
      </c>
      <c r="N962" s="219" t="s">
        <v>41</v>
      </c>
      <c r="O962" s="91"/>
      <c r="P962" s="220">
        <f>O962*H962</f>
        <v>0</v>
      </c>
      <c r="Q962" s="220">
        <v>0.00061</v>
      </c>
      <c r="R962" s="220">
        <f>Q962*H962</f>
        <v>0.11846199999999998</v>
      </c>
      <c r="S962" s="220">
        <v>0</v>
      </c>
      <c r="T962" s="221">
        <f>S962*H962</f>
        <v>0</v>
      </c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R962" s="222" t="s">
        <v>127</v>
      </c>
      <c r="AT962" s="222" t="s">
        <v>122</v>
      </c>
      <c r="AU962" s="222" t="s">
        <v>83</v>
      </c>
      <c r="AY962" s="17" t="s">
        <v>120</v>
      </c>
      <c r="BE962" s="223">
        <f>IF(N962="základní",J962,0)</f>
        <v>0</v>
      </c>
      <c r="BF962" s="223">
        <f>IF(N962="snížená",J962,0)</f>
        <v>0</v>
      </c>
      <c r="BG962" s="223">
        <f>IF(N962="zákl. přenesená",J962,0)</f>
        <v>0</v>
      </c>
      <c r="BH962" s="223">
        <f>IF(N962="sníž. přenesená",J962,0)</f>
        <v>0</v>
      </c>
      <c r="BI962" s="223">
        <f>IF(N962="nulová",J962,0)</f>
        <v>0</v>
      </c>
      <c r="BJ962" s="17" t="s">
        <v>81</v>
      </c>
      <c r="BK962" s="223">
        <f>ROUND(I962*H962,2)</f>
        <v>0</v>
      </c>
      <c r="BL962" s="17" t="s">
        <v>127</v>
      </c>
      <c r="BM962" s="222" t="s">
        <v>1165</v>
      </c>
    </row>
    <row r="963" spans="1:47" s="2" customFormat="1" ht="12">
      <c r="A963" s="38"/>
      <c r="B963" s="39"/>
      <c r="C963" s="40"/>
      <c r="D963" s="224" t="s">
        <v>129</v>
      </c>
      <c r="E963" s="40"/>
      <c r="F963" s="225" t="s">
        <v>1166</v>
      </c>
      <c r="G963" s="40"/>
      <c r="H963" s="40"/>
      <c r="I963" s="226"/>
      <c r="J963" s="40"/>
      <c r="K963" s="40"/>
      <c r="L963" s="44"/>
      <c r="M963" s="227"/>
      <c r="N963" s="228"/>
      <c r="O963" s="91"/>
      <c r="P963" s="91"/>
      <c r="Q963" s="91"/>
      <c r="R963" s="91"/>
      <c r="S963" s="91"/>
      <c r="T963" s="92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T963" s="17" t="s">
        <v>129</v>
      </c>
      <c r="AU963" s="17" t="s">
        <v>83</v>
      </c>
    </row>
    <row r="964" spans="1:51" s="13" customFormat="1" ht="12">
      <c r="A964" s="13"/>
      <c r="B964" s="229"/>
      <c r="C964" s="230"/>
      <c r="D964" s="224" t="s">
        <v>131</v>
      </c>
      <c r="E964" s="231" t="s">
        <v>1</v>
      </c>
      <c r="F964" s="232" t="s">
        <v>1157</v>
      </c>
      <c r="G964" s="230"/>
      <c r="H964" s="231" t="s">
        <v>1</v>
      </c>
      <c r="I964" s="233"/>
      <c r="J964" s="230"/>
      <c r="K964" s="230"/>
      <c r="L964" s="234"/>
      <c r="M964" s="235"/>
      <c r="N964" s="236"/>
      <c r="O964" s="236"/>
      <c r="P964" s="236"/>
      <c r="Q964" s="236"/>
      <c r="R964" s="236"/>
      <c r="S964" s="236"/>
      <c r="T964" s="237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8" t="s">
        <v>131</v>
      </c>
      <c r="AU964" s="238" t="s">
        <v>83</v>
      </c>
      <c r="AV964" s="13" t="s">
        <v>81</v>
      </c>
      <c r="AW964" s="13" t="s">
        <v>32</v>
      </c>
      <c r="AX964" s="13" t="s">
        <v>76</v>
      </c>
      <c r="AY964" s="238" t="s">
        <v>120</v>
      </c>
    </row>
    <row r="965" spans="1:51" s="14" customFormat="1" ht="12">
      <c r="A965" s="14"/>
      <c r="B965" s="239"/>
      <c r="C965" s="240"/>
      <c r="D965" s="224" t="s">
        <v>131</v>
      </c>
      <c r="E965" s="241" t="s">
        <v>1</v>
      </c>
      <c r="F965" s="242" t="s">
        <v>1158</v>
      </c>
      <c r="G965" s="240"/>
      <c r="H965" s="243">
        <v>84.7</v>
      </c>
      <c r="I965" s="244"/>
      <c r="J965" s="240"/>
      <c r="K965" s="240"/>
      <c r="L965" s="245"/>
      <c r="M965" s="246"/>
      <c r="N965" s="247"/>
      <c r="O965" s="247"/>
      <c r="P965" s="247"/>
      <c r="Q965" s="247"/>
      <c r="R965" s="247"/>
      <c r="S965" s="247"/>
      <c r="T965" s="248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9" t="s">
        <v>131</v>
      </c>
      <c r="AU965" s="249" t="s">
        <v>83</v>
      </c>
      <c r="AV965" s="14" t="s">
        <v>83</v>
      </c>
      <c r="AW965" s="14" t="s">
        <v>32</v>
      </c>
      <c r="AX965" s="14" t="s">
        <v>76</v>
      </c>
      <c r="AY965" s="249" t="s">
        <v>120</v>
      </c>
    </row>
    <row r="966" spans="1:51" s="13" customFormat="1" ht="12">
      <c r="A966" s="13"/>
      <c r="B966" s="229"/>
      <c r="C966" s="230"/>
      <c r="D966" s="224" t="s">
        <v>131</v>
      </c>
      <c r="E966" s="231" t="s">
        <v>1</v>
      </c>
      <c r="F966" s="232" t="s">
        <v>1159</v>
      </c>
      <c r="G966" s="230"/>
      <c r="H966" s="231" t="s">
        <v>1</v>
      </c>
      <c r="I966" s="233"/>
      <c r="J966" s="230"/>
      <c r="K966" s="230"/>
      <c r="L966" s="234"/>
      <c r="M966" s="235"/>
      <c r="N966" s="236"/>
      <c r="O966" s="236"/>
      <c r="P966" s="236"/>
      <c r="Q966" s="236"/>
      <c r="R966" s="236"/>
      <c r="S966" s="236"/>
      <c r="T966" s="237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8" t="s">
        <v>131</v>
      </c>
      <c r="AU966" s="238" t="s">
        <v>83</v>
      </c>
      <c r="AV966" s="13" t="s">
        <v>81</v>
      </c>
      <c r="AW966" s="13" t="s">
        <v>32</v>
      </c>
      <c r="AX966" s="13" t="s">
        <v>76</v>
      </c>
      <c r="AY966" s="238" t="s">
        <v>120</v>
      </c>
    </row>
    <row r="967" spans="1:51" s="14" customFormat="1" ht="12">
      <c r="A967" s="14"/>
      <c r="B967" s="239"/>
      <c r="C967" s="240"/>
      <c r="D967" s="224" t="s">
        <v>131</v>
      </c>
      <c r="E967" s="241" t="s">
        <v>1</v>
      </c>
      <c r="F967" s="242" t="s">
        <v>1160</v>
      </c>
      <c r="G967" s="240"/>
      <c r="H967" s="243">
        <v>63</v>
      </c>
      <c r="I967" s="244"/>
      <c r="J967" s="240"/>
      <c r="K967" s="240"/>
      <c r="L967" s="245"/>
      <c r="M967" s="246"/>
      <c r="N967" s="247"/>
      <c r="O967" s="247"/>
      <c r="P967" s="247"/>
      <c r="Q967" s="247"/>
      <c r="R967" s="247"/>
      <c r="S967" s="247"/>
      <c r="T967" s="248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49" t="s">
        <v>131</v>
      </c>
      <c r="AU967" s="249" t="s">
        <v>83</v>
      </c>
      <c r="AV967" s="14" t="s">
        <v>83</v>
      </c>
      <c r="AW967" s="14" t="s">
        <v>32</v>
      </c>
      <c r="AX967" s="14" t="s">
        <v>76</v>
      </c>
      <c r="AY967" s="249" t="s">
        <v>120</v>
      </c>
    </row>
    <row r="968" spans="1:51" s="13" customFormat="1" ht="12">
      <c r="A968" s="13"/>
      <c r="B968" s="229"/>
      <c r="C968" s="230"/>
      <c r="D968" s="224" t="s">
        <v>131</v>
      </c>
      <c r="E968" s="231" t="s">
        <v>1</v>
      </c>
      <c r="F968" s="232" t="s">
        <v>592</v>
      </c>
      <c r="G968" s="230"/>
      <c r="H968" s="231" t="s">
        <v>1</v>
      </c>
      <c r="I968" s="233"/>
      <c r="J968" s="230"/>
      <c r="K968" s="230"/>
      <c r="L968" s="234"/>
      <c r="M968" s="235"/>
      <c r="N968" s="236"/>
      <c r="O968" s="236"/>
      <c r="P968" s="236"/>
      <c r="Q968" s="236"/>
      <c r="R968" s="236"/>
      <c r="S968" s="236"/>
      <c r="T968" s="237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8" t="s">
        <v>131</v>
      </c>
      <c r="AU968" s="238" t="s">
        <v>83</v>
      </c>
      <c r="AV968" s="13" t="s">
        <v>81</v>
      </c>
      <c r="AW968" s="13" t="s">
        <v>32</v>
      </c>
      <c r="AX968" s="13" t="s">
        <v>76</v>
      </c>
      <c r="AY968" s="238" t="s">
        <v>120</v>
      </c>
    </row>
    <row r="969" spans="1:51" s="14" customFormat="1" ht="12">
      <c r="A969" s="14"/>
      <c r="B969" s="239"/>
      <c r="C969" s="240"/>
      <c r="D969" s="224" t="s">
        <v>131</v>
      </c>
      <c r="E969" s="241" t="s">
        <v>1</v>
      </c>
      <c r="F969" s="242" t="s">
        <v>1161</v>
      </c>
      <c r="G969" s="240"/>
      <c r="H969" s="243">
        <v>46.5</v>
      </c>
      <c r="I969" s="244"/>
      <c r="J969" s="240"/>
      <c r="K969" s="240"/>
      <c r="L969" s="245"/>
      <c r="M969" s="246"/>
      <c r="N969" s="247"/>
      <c r="O969" s="247"/>
      <c r="P969" s="247"/>
      <c r="Q969" s="247"/>
      <c r="R969" s="247"/>
      <c r="S969" s="247"/>
      <c r="T969" s="248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9" t="s">
        <v>131</v>
      </c>
      <c r="AU969" s="249" t="s">
        <v>83</v>
      </c>
      <c r="AV969" s="14" t="s">
        <v>83</v>
      </c>
      <c r="AW969" s="14" t="s">
        <v>32</v>
      </c>
      <c r="AX969" s="14" t="s">
        <v>76</v>
      </c>
      <c r="AY969" s="249" t="s">
        <v>120</v>
      </c>
    </row>
    <row r="970" spans="1:51" s="15" customFormat="1" ht="12">
      <c r="A970" s="15"/>
      <c r="B970" s="250"/>
      <c r="C970" s="251"/>
      <c r="D970" s="224" t="s">
        <v>131</v>
      </c>
      <c r="E970" s="252" t="s">
        <v>1</v>
      </c>
      <c r="F970" s="253" t="s">
        <v>142</v>
      </c>
      <c r="G970" s="251"/>
      <c r="H970" s="254">
        <v>194.2</v>
      </c>
      <c r="I970" s="255"/>
      <c r="J970" s="251"/>
      <c r="K970" s="251"/>
      <c r="L970" s="256"/>
      <c r="M970" s="257"/>
      <c r="N970" s="258"/>
      <c r="O970" s="258"/>
      <c r="P970" s="258"/>
      <c r="Q970" s="258"/>
      <c r="R970" s="258"/>
      <c r="S970" s="258"/>
      <c r="T970" s="259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T970" s="260" t="s">
        <v>131</v>
      </c>
      <c r="AU970" s="260" t="s">
        <v>83</v>
      </c>
      <c r="AV970" s="15" t="s">
        <v>127</v>
      </c>
      <c r="AW970" s="15" t="s">
        <v>32</v>
      </c>
      <c r="AX970" s="15" t="s">
        <v>81</v>
      </c>
      <c r="AY970" s="260" t="s">
        <v>120</v>
      </c>
    </row>
    <row r="971" spans="1:65" s="2" customFormat="1" ht="24.15" customHeight="1">
      <c r="A971" s="38"/>
      <c r="B971" s="39"/>
      <c r="C971" s="211" t="s">
        <v>1167</v>
      </c>
      <c r="D971" s="211" t="s">
        <v>122</v>
      </c>
      <c r="E971" s="212" t="s">
        <v>1168</v>
      </c>
      <c r="F971" s="213" t="s">
        <v>1169</v>
      </c>
      <c r="G971" s="214" t="s">
        <v>230</v>
      </c>
      <c r="H971" s="215">
        <v>194.2</v>
      </c>
      <c r="I971" s="216"/>
      <c r="J971" s="217">
        <f>ROUND(I971*H971,2)</f>
        <v>0</v>
      </c>
      <c r="K971" s="213" t="s">
        <v>126</v>
      </c>
      <c r="L971" s="44"/>
      <c r="M971" s="218" t="s">
        <v>1</v>
      </c>
      <c r="N971" s="219" t="s">
        <v>41</v>
      </c>
      <c r="O971" s="91"/>
      <c r="P971" s="220">
        <f>O971*H971</f>
        <v>0</v>
      </c>
      <c r="Q971" s="220">
        <v>0</v>
      </c>
      <c r="R971" s="220">
        <f>Q971*H971</f>
        <v>0</v>
      </c>
      <c r="S971" s="220">
        <v>0</v>
      </c>
      <c r="T971" s="221">
        <f>S971*H971</f>
        <v>0</v>
      </c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R971" s="222" t="s">
        <v>127</v>
      </c>
      <c r="AT971" s="222" t="s">
        <v>122</v>
      </c>
      <c r="AU971" s="222" t="s">
        <v>83</v>
      </c>
      <c r="AY971" s="17" t="s">
        <v>120</v>
      </c>
      <c r="BE971" s="223">
        <f>IF(N971="základní",J971,0)</f>
        <v>0</v>
      </c>
      <c r="BF971" s="223">
        <f>IF(N971="snížená",J971,0)</f>
        <v>0</v>
      </c>
      <c r="BG971" s="223">
        <f>IF(N971="zákl. přenesená",J971,0)</f>
        <v>0</v>
      </c>
      <c r="BH971" s="223">
        <f>IF(N971="sníž. přenesená",J971,0)</f>
        <v>0</v>
      </c>
      <c r="BI971" s="223">
        <f>IF(N971="nulová",J971,0)</f>
        <v>0</v>
      </c>
      <c r="BJ971" s="17" t="s">
        <v>81</v>
      </c>
      <c r="BK971" s="223">
        <f>ROUND(I971*H971,2)</f>
        <v>0</v>
      </c>
      <c r="BL971" s="17" t="s">
        <v>127</v>
      </c>
      <c r="BM971" s="222" t="s">
        <v>1170</v>
      </c>
    </row>
    <row r="972" spans="1:47" s="2" customFormat="1" ht="12">
      <c r="A972" s="38"/>
      <c r="B972" s="39"/>
      <c r="C972" s="40"/>
      <c r="D972" s="224" t="s">
        <v>129</v>
      </c>
      <c r="E972" s="40"/>
      <c r="F972" s="225" t="s">
        <v>1171</v>
      </c>
      <c r="G972" s="40"/>
      <c r="H972" s="40"/>
      <c r="I972" s="226"/>
      <c r="J972" s="40"/>
      <c r="K972" s="40"/>
      <c r="L972" s="44"/>
      <c r="M972" s="227"/>
      <c r="N972" s="228"/>
      <c r="O972" s="91"/>
      <c r="P972" s="91"/>
      <c r="Q972" s="91"/>
      <c r="R972" s="91"/>
      <c r="S972" s="91"/>
      <c r="T972" s="92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T972" s="17" t="s">
        <v>129</v>
      </c>
      <c r="AU972" s="17" t="s">
        <v>83</v>
      </c>
    </row>
    <row r="973" spans="1:51" s="13" customFormat="1" ht="12">
      <c r="A973" s="13"/>
      <c r="B973" s="229"/>
      <c r="C973" s="230"/>
      <c r="D973" s="224" t="s">
        <v>131</v>
      </c>
      <c r="E973" s="231" t="s">
        <v>1</v>
      </c>
      <c r="F973" s="232" t="s">
        <v>1157</v>
      </c>
      <c r="G973" s="230"/>
      <c r="H973" s="231" t="s">
        <v>1</v>
      </c>
      <c r="I973" s="233"/>
      <c r="J973" s="230"/>
      <c r="K973" s="230"/>
      <c r="L973" s="234"/>
      <c r="M973" s="235"/>
      <c r="N973" s="236"/>
      <c r="O973" s="236"/>
      <c r="P973" s="236"/>
      <c r="Q973" s="236"/>
      <c r="R973" s="236"/>
      <c r="S973" s="236"/>
      <c r="T973" s="237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8" t="s">
        <v>131</v>
      </c>
      <c r="AU973" s="238" t="s">
        <v>83</v>
      </c>
      <c r="AV973" s="13" t="s">
        <v>81</v>
      </c>
      <c r="AW973" s="13" t="s">
        <v>32</v>
      </c>
      <c r="AX973" s="13" t="s">
        <v>76</v>
      </c>
      <c r="AY973" s="238" t="s">
        <v>120</v>
      </c>
    </row>
    <row r="974" spans="1:51" s="14" customFormat="1" ht="12">
      <c r="A974" s="14"/>
      <c r="B974" s="239"/>
      <c r="C974" s="240"/>
      <c r="D974" s="224" t="s">
        <v>131</v>
      </c>
      <c r="E974" s="241" t="s">
        <v>1</v>
      </c>
      <c r="F974" s="242" t="s">
        <v>1158</v>
      </c>
      <c r="G974" s="240"/>
      <c r="H974" s="243">
        <v>84.7</v>
      </c>
      <c r="I974" s="244"/>
      <c r="J974" s="240"/>
      <c r="K974" s="240"/>
      <c r="L974" s="245"/>
      <c r="M974" s="246"/>
      <c r="N974" s="247"/>
      <c r="O974" s="247"/>
      <c r="P974" s="247"/>
      <c r="Q974" s="247"/>
      <c r="R974" s="247"/>
      <c r="S974" s="247"/>
      <c r="T974" s="248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9" t="s">
        <v>131</v>
      </c>
      <c r="AU974" s="249" t="s">
        <v>83</v>
      </c>
      <c r="AV974" s="14" t="s">
        <v>83</v>
      </c>
      <c r="AW974" s="14" t="s">
        <v>32</v>
      </c>
      <c r="AX974" s="14" t="s">
        <v>76</v>
      </c>
      <c r="AY974" s="249" t="s">
        <v>120</v>
      </c>
    </row>
    <row r="975" spans="1:51" s="13" customFormat="1" ht="12">
      <c r="A975" s="13"/>
      <c r="B975" s="229"/>
      <c r="C975" s="230"/>
      <c r="D975" s="224" t="s">
        <v>131</v>
      </c>
      <c r="E975" s="231" t="s">
        <v>1</v>
      </c>
      <c r="F975" s="232" t="s">
        <v>1159</v>
      </c>
      <c r="G975" s="230"/>
      <c r="H975" s="231" t="s">
        <v>1</v>
      </c>
      <c r="I975" s="233"/>
      <c r="J975" s="230"/>
      <c r="K975" s="230"/>
      <c r="L975" s="234"/>
      <c r="M975" s="235"/>
      <c r="N975" s="236"/>
      <c r="O975" s="236"/>
      <c r="P975" s="236"/>
      <c r="Q975" s="236"/>
      <c r="R975" s="236"/>
      <c r="S975" s="236"/>
      <c r="T975" s="237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8" t="s">
        <v>131</v>
      </c>
      <c r="AU975" s="238" t="s">
        <v>83</v>
      </c>
      <c r="AV975" s="13" t="s">
        <v>81</v>
      </c>
      <c r="AW975" s="13" t="s">
        <v>32</v>
      </c>
      <c r="AX975" s="13" t="s">
        <v>76</v>
      </c>
      <c r="AY975" s="238" t="s">
        <v>120</v>
      </c>
    </row>
    <row r="976" spans="1:51" s="14" customFormat="1" ht="12">
      <c r="A976" s="14"/>
      <c r="B976" s="239"/>
      <c r="C976" s="240"/>
      <c r="D976" s="224" t="s">
        <v>131</v>
      </c>
      <c r="E976" s="241" t="s">
        <v>1</v>
      </c>
      <c r="F976" s="242" t="s">
        <v>1160</v>
      </c>
      <c r="G976" s="240"/>
      <c r="H976" s="243">
        <v>63</v>
      </c>
      <c r="I976" s="244"/>
      <c r="J976" s="240"/>
      <c r="K976" s="240"/>
      <c r="L976" s="245"/>
      <c r="M976" s="246"/>
      <c r="N976" s="247"/>
      <c r="O976" s="247"/>
      <c r="P976" s="247"/>
      <c r="Q976" s="247"/>
      <c r="R976" s="247"/>
      <c r="S976" s="247"/>
      <c r="T976" s="248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9" t="s">
        <v>131</v>
      </c>
      <c r="AU976" s="249" t="s">
        <v>83</v>
      </c>
      <c r="AV976" s="14" t="s">
        <v>83</v>
      </c>
      <c r="AW976" s="14" t="s">
        <v>32</v>
      </c>
      <c r="AX976" s="14" t="s">
        <v>76</v>
      </c>
      <c r="AY976" s="249" t="s">
        <v>120</v>
      </c>
    </row>
    <row r="977" spans="1:51" s="13" customFormat="1" ht="12">
      <c r="A977" s="13"/>
      <c r="B977" s="229"/>
      <c r="C977" s="230"/>
      <c r="D977" s="224" t="s">
        <v>131</v>
      </c>
      <c r="E977" s="231" t="s">
        <v>1</v>
      </c>
      <c r="F977" s="232" t="s">
        <v>592</v>
      </c>
      <c r="G977" s="230"/>
      <c r="H977" s="231" t="s">
        <v>1</v>
      </c>
      <c r="I977" s="233"/>
      <c r="J977" s="230"/>
      <c r="K977" s="230"/>
      <c r="L977" s="234"/>
      <c r="M977" s="235"/>
      <c r="N977" s="236"/>
      <c r="O977" s="236"/>
      <c r="P977" s="236"/>
      <c r="Q977" s="236"/>
      <c r="R977" s="236"/>
      <c r="S977" s="236"/>
      <c r="T977" s="237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8" t="s">
        <v>131</v>
      </c>
      <c r="AU977" s="238" t="s">
        <v>83</v>
      </c>
      <c r="AV977" s="13" t="s">
        <v>81</v>
      </c>
      <c r="AW977" s="13" t="s">
        <v>32</v>
      </c>
      <c r="AX977" s="13" t="s">
        <v>76</v>
      </c>
      <c r="AY977" s="238" t="s">
        <v>120</v>
      </c>
    </row>
    <row r="978" spans="1:51" s="14" customFormat="1" ht="12">
      <c r="A978" s="14"/>
      <c r="B978" s="239"/>
      <c r="C978" s="240"/>
      <c r="D978" s="224" t="s">
        <v>131</v>
      </c>
      <c r="E978" s="241" t="s">
        <v>1</v>
      </c>
      <c r="F978" s="242" t="s">
        <v>1161</v>
      </c>
      <c r="G978" s="240"/>
      <c r="H978" s="243">
        <v>46.5</v>
      </c>
      <c r="I978" s="244"/>
      <c r="J978" s="240"/>
      <c r="K978" s="240"/>
      <c r="L978" s="245"/>
      <c r="M978" s="246"/>
      <c r="N978" s="247"/>
      <c r="O978" s="247"/>
      <c r="P978" s="247"/>
      <c r="Q978" s="247"/>
      <c r="R978" s="247"/>
      <c r="S978" s="247"/>
      <c r="T978" s="248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9" t="s">
        <v>131</v>
      </c>
      <c r="AU978" s="249" t="s">
        <v>83</v>
      </c>
      <c r="AV978" s="14" t="s">
        <v>83</v>
      </c>
      <c r="AW978" s="14" t="s">
        <v>32</v>
      </c>
      <c r="AX978" s="14" t="s">
        <v>76</v>
      </c>
      <c r="AY978" s="249" t="s">
        <v>120</v>
      </c>
    </row>
    <row r="979" spans="1:51" s="15" customFormat="1" ht="12">
      <c r="A979" s="15"/>
      <c r="B979" s="250"/>
      <c r="C979" s="251"/>
      <c r="D979" s="224" t="s">
        <v>131</v>
      </c>
      <c r="E979" s="252" t="s">
        <v>1</v>
      </c>
      <c r="F979" s="253" t="s">
        <v>142</v>
      </c>
      <c r="G979" s="251"/>
      <c r="H979" s="254">
        <v>194.2</v>
      </c>
      <c r="I979" s="255"/>
      <c r="J979" s="251"/>
      <c r="K979" s="251"/>
      <c r="L979" s="256"/>
      <c r="M979" s="257"/>
      <c r="N979" s="258"/>
      <c r="O979" s="258"/>
      <c r="P979" s="258"/>
      <c r="Q979" s="258"/>
      <c r="R979" s="258"/>
      <c r="S979" s="258"/>
      <c r="T979" s="259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60" t="s">
        <v>131</v>
      </c>
      <c r="AU979" s="260" t="s">
        <v>83</v>
      </c>
      <c r="AV979" s="15" t="s">
        <v>127</v>
      </c>
      <c r="AW979" s="15" t="s">
        <v>32</v>
      </c>
      <c r="AX979" s="15" t="s">
        <v>81</v>
      </c>
      <c r="AY979" s="260" t="s">
        <v>120</v>
      </c>
    </row>
    <row r="980" spans="1:65" s="2" customFormat="1" ht="24.15" customHeight="1">
      <c r="A980" s="38"/>
      <c r="B980" s="39"/>
      <c r="C980" s="211" t="s">
        <v>1172</v>
      </c>
      <c r="D980" s="211" t="s">
        <v>122</v>
      </c>
      <c r="E980" s="212" t="s">
        <v>1173</v>
      </c>
      <c r="F980" s="213" t="s">
        <v>1174</v>
      </c>
      <c r="G980" s="214" t="s">
        <v>284</v>
      </c>
      <c r="H980" s="215">
        <v>8</v>
      </c>
      <c r="I980" s="216"/>
      <c r="J980" s="217">
        <f>ROUND(I980*H980,2)</f>
        <v>0</v>
      </c>
      <c r="K980" s="213" t="s">
        <v>126</v>
      </c>
      <c r="L980" s="44"/>
      <c r="M980" s="218" t="s">
        <v>1</v>
      </c>
      <c r="N980" s="219" t="s">
        <v>41</v>
      </c>
      <c r="O980" s="91"/>
      <c r="P980" s="220">
        <f>O980*H980</f>
        <v>0</v>
      </c>
      <c r="Q980" s="220">
        <v>0</v>
      </c>
      <c r="R980" s="220">
        <f>Q980*H980</f>
        <v>0</v>
      </c>
      <c r="S980" s="220">
        <v>0.004</v>
      </c>
      <c r="T980" s="221">
        <f>S980*H980</f>
        <v>0.032</v>
      </c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R980" s="222" t="s">
        <v>127</v>
      </c>
      <c r="AT980" s="222" t="s">
        <v>122</v>
      </c>
      <c r="AU980" s="222" t="s">
        <v>83</v>
      </c>
      <c r="AY980" s="17" t="s">
        <v>120</v>
      </c>
      <c r="BE980" s="223">
        <f>IF(N980="základní",J980,0)</f>
        <v>0</v>
      </c>
      <c r="BF980" s="223">
        <f>IF(N980="snížená",J980,0)</f>
        <v>0</v>
      </c>
      <c r="BG980" s="223">
        <f>IF(N980="zákl. přenesená",J980,0)</f>
        <v>0</v>
      </c>
      <c r="BH980" s="223">
        <f>IF(N980="sníž. přenesená",J980,0)</f>
        <v>0</v>
      </c>
      <c r="BI980" s="223">
        <f>IF(N980="nulová",J980,0)</f>
        <v>0</v>
      </c>
      <c r="BJ980" s="17" t="s">
        <v>81</v>
      </c>
      <c r="BK980" s="223">
        <f>ROUND(I980*H980,2)</f>
        <v>0</v>
      </c>
      <c r="BL980" s="17" t="s">
        <v>127</v>
      </c>
      <c r="BM980" s="222" t="s">
        <v>1175</v>
      </c>
    </row>
    <row r="981" spans="1:47" s="2" customFormat="1" ht="12">
      <c r="A981" s="38"/>
      <c r="B981" s="39"/>
      <c r="C981" s="40"/>
      <c r="D981" s="224" t="s">
        <v>129</v>
      </c>
      <c r="E981" s="40"/>
      <c r="F981" s="225" t="s">
        <v>1176</v>
      </c>
      <c r="G981" s="40"/>
      <c r="H981" s="40"/>
      <c r="I981" s="226"/>
      <c r="J981" s="40"/>
      <c r="K981" s="40"/>
      <c r="L981" s="44"/>
      <c r="M981" s="227"/>
      <c r="N981" s="228"/>
      <c r="O981" s="91"/>
      <c r="P981" s="91"/>
      <c r="Q981" s="91"/>
      <c r="R981" s="91"/>
      <c r="S981" s="91"/>
      <c r="T981" s="92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T981" s="17" t="s">
        <v>129</v>
      </c>
      <c r="AU981" s="17" t="s">
        <v>83</v>
      </c>
    </row>
    <row r="982" spans="1:65" s="2" customFormat="1" ht="24.15" customHeight="1">
      <c r="A982" s="38"/>
      <c r="B982" s="39"/>
      <c r="C982" s="211" t="s">
        <v>1177</v>
      </c>
      <c r="D982" s="211" t="s">
        <v>122</v>
      </c>
      <c r="E982" s="212" t="s">
        <v>1178</v>
      </c>
      <c r="F982" s="213" t="s">
        <v>1179</v>
      </c>
      <c r="G982" s="214" t="s">
        <v>230</v>
      </c>
      <c r="H982" s="215">
        <v>36</v>
      </c>
      <c r="I982" s="216"/>
      <c r="J982" s="217">
        <f>ROUND(I982*H982,2)</f>
        <v>0</v>
      </c>
      <c r="K982" s="213" t="s">
        <v>126</v>
      </c>
      <c r="L982" s="44"/>
      <c r="M982" s="218" t="s">
        <v>1</v>
      </c>
      <c r="N982" s="219" t="s">
        <v>41</v>
      </c>
      <c r="O982" s="91"/>
      <c r="P982" s="220">
        <f>O982*H982</f>
        <v>0</v>
      </c>
      <c r="Q982" s="220">
        <v>0</v>
      </c>
      <c r="R982" s="220">
        <f>Q982*H982</f>
        <v>0</v>
      </c>
      <c r="S982" s="220">
        <v>0.00925</v>
      </c>
      <c r="T982" s="221">
        <f>S982*H982</f>
        <v>0.33299999999999996</v>
      </c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R982" s="222" t="s">
        <v>127</v>
      </c>
      <c r="AT982" s="222" t="s">
        <v>122</v>
      </c>
      <c r="AU982" s="222" t="s">
        <v>83</v>
      </c>
      <c r="AY982" s="17" t="s">
        <v>120</v>
      </c>
      <c r="BE982" s="223">
        <f>IF(N982="základní",J982,0)</f>
        <v>0</v>
      </c>
      <c r="BF982" s="223">
        <f>IF(N982="snížená",J982,0)</f>
        <v>0</v>
      </c>
      <c r="BG982" s="223">
        <f>IF(N982="zákl. přenesená",J982,0)</f>
        <v>0</v>
      </c>
      <c r="BH982" s="223">
        <f>IF(N982="sníž. přenesená",J982,0)</f>
        <v>0</v>
      </c>
      <c r="BI982" s="223">
        <f>IF(N982="nulová",J982,0)</f>
        <v>0</v>
      </c>
      <c r="BJ982" s="17" t="s">
        <v>81</v>
      </c>
      <c r="BK982" s="223">
        <f>ROUND(I982*H982,2)</f>
        <v>0</v>
      </c>
      <c r="BL982" s="17" t="s">
        <v>127</v>
      </c>
      <c r="BM982" s="222" t="s">
        <v>1180</v>
      </c>
    </row>
    <row r="983" spans="1:47" s="2" customFormat="1" ht="12">
      <c r="A983" s="38"/>
      <c r="B983" s="39"/>
      <c r="C983" s="40"/>
      <c r="D983" s="224" t="s">
        <v>129</v>
      </c>
      <c r="E983" s="40"/>
      <c r="F983" s="225" t="s">
        <v>1181</v>
      </c>
      <c r="G983" s="40"/>
      <c r="H983" s="40"/>
      <c r="I983" s="226"/>
      <c r="J983" s="40"/>
      <c r="K983" s="40"/>
      <c r="L983" s="44"/>
      <c r="M983" s="227"/>
      <c r="N983" s="228"/>
      <c r="O983" s="91"/>
      <c r="P983" s="91"/>
      <c r="Q983" s="91"/>
      <c r="R983" s="91"/>
      <c r="S983" s="91"/>
      <c r="T983" s="92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T983" s="17" t="s">
        <v>129</v>
      </c>
      <c r="AU983" s="17" t="s">
        <v>83</v>
      </c>
    </row>
    <row r="984" spans="1:51" s="13" customFormat="1" ht="12">
      <c r="A984" s="13"/>
      <c r="B984" s="229"/>
      <c r="C984" s="230"/>
      <c r="D984" s="224" t="s">
        <v>131</v>
      </c>
      <c r="E984" s="231" t="s">
        <v>1</v>
      </c>
      <c r="F984" s="232" t="s">
        <v>1182</v>
      </c>
      <c r="G984" s="230"/>
      <c r="H984" s="231" t="s">
        <v>1</v>
      </c>
      <c r="I984" s="233"/>
      <c r="J984" s="230"/>
      <c r="K984" s="230"/>
      <c r="L984" s="234"/>
      <c r="M984" s="235"/>
      <c r="N984" s="236"/>
      <c r="O984" s="236"/>
      <c r="P984" s="236"/>
      <c r="Q984" s="236"/>
      <c r="R984" s="236"/>
      <c r="S984" s="236"/>
      <c r="T984" s="237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8" t="s">
        <v>131</v>
      </c>
      <c r="AU984" s="238" t="s">
        <v>83</v>
      </c>
      <c r="AV984" s="13" t="s">
        <v>81</v>
      </c>
      <c r="AW984" s="13" t="s">
        <v>32</v>
      </c>
      <c r="AX984" s="13" t="s">
        <v>76</v>
      </c>
      <c r="AY984" s="238" t="s">
        <v>120</v>
      </c>
    </row>
    <row r="985" spans="1:51" s="14" customFormat="1" ht="12">
      <c r="A985" s="14"/>
      <c r="B985" s="239"/>
      <c r="C985" s="240"/>
      <c r="D985" s="224" t="s">
        <v>131</v>
      </c>
      <c r="E985" s="241" t="s">
        <v>1</v>
      </c>
      <c r="F985" s="242" t="s">
        <v>416</v>
      </c>
      <c r="G985" s="240"/>
      <c r="H985" s="243">
        <v>36</v>
      </c>
      <c r="I985" s="244"/>
      <c r="J985" s="240"/>
      <c r="K985" s="240"/>
      <c r="L985" s="245"/>
      <c r="M985" s="246"/>
      <c r="N985" s="247"/>
      <c r="O985" s="247"/>
      <c r="P985" s="247"/>
      <c r="Q985" s="247"/>
      <c r="R985" s="247"/>
      <c r="S985" s="247"/>
      <c r="T985" s="248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9" t="s">
        <v>131</v>
      </c>
      <c r="AU985" s="249" t="s">
        <v>83</v>
      </c>
      <c r="AV985" s="14" t="s">
        <v>83</v>
      </c>
      <c r="AW985" s="14" t="s">
        <v>32</v>
      </c>
      <c r="AX985" s="14" t="s">
        <v>81</v>
      </c>
      <c r="AY985" s="249" t="s">
        <v>120</v>
      </c>
    </row>
    <row r="986" spans="1:65" s="2" customFormat="1" ht="33" customHeight="1">
      <c r="A986" s="38"/>
      <c r="B986" s="39"/>
      <c r="C986" s="211" t="s">
        <v>1183</v>
      </c>
      <c r="D986" s="211" t="s">
        <v>122</v>
      </c>
      <c r="E986" s="212" t="s">
        <v>1184</v>
      </c>
      <c r="F986" s="213" t="s">
        <v>1185</v>
      </c>
      <c r="G986" s="214" t="s">
        <v>284</v>
      </c>
      <c r="H986" s="215">
        <v>62</v>
      </c>
      <c r="I986" s="216"/>
      <c r="J986" s="217">
        <f>ROUND(I986*H986,2)</f>
        <v>0</v>
      </c>
      <c r="K986" s="213" t="s">
        <v>126</v>
      </c>
      <c r="L986" s="44"/>
      <c r="M986" s="218" t="s">
        <v>1</v>
      </c>
      <c r="N986" s="219" t="s">
        <v>41</v>
      </c>
      <c r="O986" s="91"/>
      <c r="P986" s="220">
        <f>O986*H986</f>
        <v>0</v>
      </c>
      <c r="Q986" s="220">
        <v>0</v>
      </c>
      <c r="R986" s="220">
        <f>Q986*H986</f>
        <v>0</v>
      </c>
      <c r="S986" s="220">
        <v>0.001</v>
      </c>
      <c r="T986" s="221">
        <f>S986*H986</f>
        <v>0.062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22" t="s">
        <v>127</v>
      </c>
      <c r="AT986" s="222" t="s">
        <v>122</v>
      </c>
      <c r="AU986" s="222" t="s">
        <v>83</v>
      </c>
      <c r="AY986" s="17" t="s">
        <v>120</v>
      </c>
      <c r="BE986" s="223">
        <f>IF(N986="základní",J986,0)</f>
        <v>0</v>
      </c>
      <c r="BF986" s="223">
        <f>IF(N986="snížená",J986,0)</f>
        <v>0</v>
      </c>
      <c r="BG986" s="223">
        <f>IF(N986="zákl. přenesená",J986,0)</f>
        <v>0</v>
      </c>
      <c r="BH986" s="223">
        <f>IF(N986="sníž. přenesená",J986,0)</f>
        <v>0</v>
      </c>
      <c r="BI986" s="223">
        <f>IF(N986="nulová",J986,0)</f>
        <v>0</v>
      </c>
      <c r="BJ986" s="17" t="s">
        <v>81</v>
      </c>
      <c r="BK986" s="223">
        <f>ROUND(I986*H986,2)</f>
        <v>0</v>
      </c>
      <c r="BL986" s="17" t="s">
        <v>127</v>
      </c>
      <c r="BM986" s="222" t="s">
        <v>1186</v>
      </c>
    </row>
    <row r="987" spans="1:47" s="2" customFormat="1" ht="12">
      <c r="A987" s="38"/>
      <c r="B987" s="39"/>
      <c r="C987" s="40"/>
      <c r="D987" s="224" t="s">
        <v>129</v>
      </c>
      <c r="E987" s="40"/>
      <c r="F987" s="225" t="s">
        <v>1187</v>
      </c>
      <c r="G987" s="40"/>
      <c r="H987" s="40"/>
      <c r="I987" s="226"/>
      <c r="J987" s="40"/>
      <c r="K987" s="40"/>
      <c r="L987" s="44"/>
      <c r="M987" s="227"/>
      <c r="N987" s="228"/>
      <c r="O987" s="91"/>
      <c r="P987" s="91"/>
      <c r="Q987" s="91"/>
      <c r="R987" s="91"/>
      <c r="S987" s="91"/>
      <c r="T987" s="92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T987" s="17" t="s">
        <v>129</v>
      </c>
      <c r="AU987" s="17" t="s">
        <v>83</v>
      </c>
    </row>
    <row r="988" spans="1:51" s="13" customFormat="1" ht="12">
      <c r="A988" s="13"/>
      <c r="B988" s="229"/>
      <c r="C988" s="230"/>
      <c r="D988" s="224" t="s">
        <v>131</v>
      </c>
      <c r="E988" s="231" t="s">
        <v>1</v>
      </c>
      <c r="F988" s="232" t="s">
        <v>1188</v>
      </c>
      <c r="G988" s="230"/>
      <c r="H988" s="231" t="s">
        <v>1</v>
      </c>
      <c r="I988" s="233"/>
      <c r="J988" s="230"/>
      <c r="K988" s="230"/>
      <c r="L988" s="234"/>
      <c r="M988" s="235"/>
      <c r="N988" s="236"/>
      <c r="O988" s="236"/>
      <c r="P988" s="236"/>
      <c r="Q988" s="236"/>
      <c r="R988" s="236"/>
      <c r="S988" s="236"/>
      <c r="T988" s="237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8" t="s">
        <v>131</v>
      </c>
      <c r="AU988" s="238" t="s">
        <v>83</v>
      </c>
      <c r="AV988" s="13" t="s">
        <v>81</v>
      </c>
      <c r="AW988" s="13" t="s">
        <v>32</v>
      </c>
      <c r="AX988" s="13" t="s">
        <v>76</v>
      </c>
      <c r="AY988" s="238" t="s">
        <v>120</v>
      </c>
    </row>
    <row r="989" spans="1:51" s="14" customFormat="1" ht="12">
      <c r="A989" s="14"/>
      <c r="B989" s="239"/>
      <c r="C989" s="240"/>
      <c r="D989" s="224" t="s">
        <v>131</v>
      </c>
      <c r="E989" s="241" t="s">
        <v>1</v>
      </c>
      <c r="F989" s="242" t="s">
        <v>1189</v>
      </c>
      <c r="G989" s="240"/>
      <c r="H989" s="243">
        <v>42</v>
      </c>
      <c r="I989" s="244"/>
      <c r="J989" s="240"/>
      <c r="K989" s="240"/>
      <c r="L989" s="245"/>
      <c r="M989" s="246"/>
      <c r="N989" s="247"/>
      <c r="O989" s="247"/>
      <c r="P989" s="247"/>
      <c r="Q989" s="247"/>
      <c r="R989" s="247"/>
      <c r="S989" s="247"/>
      <c r="T989" s="248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9" t="s">
        <v>131</v>
      </c>
      <c r="AU989" s="249" t="s">
        <v>83</v>
      </c>
      <c r="AV989" s="14" t="s">
        <v>83</v>
      </c>
      <c r="AW989" s="14" t="s">
        <v>32</v>
      </c>
      <c r="AX989" s="14" t="s">
        <v>76</v>
      </c>
      <c r="AY989" s="249" t="s">
        <v>120</v>
      </c>
    </row>
    <row r="990" spans="1:51" s="13" customFormat="1" ht="12">
      <c r="A990" s="13"/>
      <c r="B990" s="229"/>
      <c r="C990" s="230"/>
      <c r="D990" s="224" t="s">
        <v>131</v>
      </c>
      <c r="E990" s="231" t="s">
        <v>1</v>
      </c>
      <c r="F990" s="232" t="s">
        <v>1190</v>
      </c>
      <c r="G990" s="230"/>
      <c r="H990" s="231" t="s">
        <v>1</v>
      </c>
      <c r="I990" s="233"/>
      <c r="J990" s="230"/>
      <c r="K990" s="230"/>
      <c r="L990" s="234"/>
      <c r="M990" s="235"/>
      <c r="N990" s="236"/>
      <c r="O990" s="236"/>
      <c r="P990" s="236"/>
      <c r="Q990" s="236"/>
      <c r="R990" s="236"/>
      <c r="S990" s="236"/>
      <c r="T990" s="237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8" t="s">
        <v>131</v>
      </c>
      <c r="AU990" s="238" t="s">
        <v>83</v>
      </c>
      <c r="AV990" s="13" t="s">
        <v>81</v>
      </c>
      <c r="AW990" s="13" t="s">
        <v>32</v>
      </c>
      <c r="AX990" s="13" t="s">
        <v>76</v>
      </c>
      <c r="AY990" s="238" t="s">
        <v>120</v>
      </c>
    </row>
    <row r="991" spans="1:51" s="14" customFormat="1" ht="12">
      <c r="A991" s="14"/>
      <c r="B991" s="239"/>
      <c r="C991" s="240"/>
      <c r="D991" s="224" t="s">
        <v>131</v>
      </c>
      <c r="E991" s="241" t="s">
        <v>1</v>
      </c>
      <c r="F991" s="242" t="s">
        <v>266</v>
      </c>
      <c r="G991" s="240"/>
      <c r="H991" s="243">
        <v>20</v>
      </c>
      <c r="I991" s="244"/>
      <c r="J991" s="240"/>
      <c r="K991" s="240"/>
      <c r="L991" s="245"/>
      <c r="M991" s="246"/>
      <c r="N991" s="247"/>
      <c r="O991" s="247"/>
      <c r="P991" s="247"/>
      <c r="Q991" s="247"/>
      <c r="R991" s="247"/>
      <c r="S991" s="247"/>
      <c r="T991" s="248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9" t="s">
        <v>131</v>
      </c>
      <c r="AU991" s="249" t="s">
        <v>83</v>
      </c>
      <c r="AV991" s="14" t="s">
        <v>83</v>
      </c>
      <c r="AW991" s="14" t="s">
        <v>32</v>
      </c>
      <c r="AX991" s="14" t="s">
        <v>76</v>
      </c>
      <c r="AY991" s="249" t="s">
        <v>120</v>
      </c>
    </row>
    <row r="992" spans="1:51" s="15" customFormat="1" ht="12">
      <c r="A992" s="15"/>
      <c r="B992" s="250"/>
      <c r="C992" s="251"/>
      <c r="D992" s="224" t="s">
        <v>131</v>
      </c>
      <c r="E992" s="252" t="s">
        <v>1</v>
      </c>
      <c r="F992" s="253" t="s">
        <v>142</v>
      </c>
      <c r="G992" s="251"/>
      <c r="H992" s="254">
        <v>62</v>
      </c>
      <c r="I992" s="255"/>
      <c r="J992" s="251"/>
      <c r="K992" s="251"/>
      <c r="L992" s="256"/>
      <c r="M992" s="257"/>
      <c r="N992" s="258"/>
      <c r="O992" s="258"/>
      <c r="P992" s="258"/>
      <c r="Q992" s="258"/>
      <c r="R992" s="258"/>
      <c r="S992" s="258"/>
      <c r="T992" s="259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T992" s="260" t="s">
        <v>131</v>
      </c>
      <c r="AU992" s="260" t="s">
        <v>83</v>
      </c>
      <c r="AV992" s="15" t="s">
        <v>127</v>
      </c>
      <c r="AW992" s="15" t="s">
        <v>32</v>
      </c>
      <c r="AX992" s="15" t="s">
        <v>81</v>
      </c>
      <c r="AY992" s="260" t="s">
        <v>120</v>
      </c>
    </row>
    <row r="993" spans="1:65" s="2" customFormat="1" ht="24.15" customHeight="1">
      <c r="A993" s="38"/>
      <c r="B993" s="39"/>
      <c r="C993" s="211" t="s">
        <v>1191</v>
      </c>
      <c r="D993" s="211" t="s">
        <v>122</v>
      </c>
      <c r="E993" s="212" t="s">
        <v>1192</v>
      </c>
      <c r="F993" s="213" t="s">
        <v>1193</v>
      </c>
      <c r="G993" s="214" t="s">
        <v>125</v>
      </c>
      <c r="H993" s="215">
        <v>56</v>
      </c>
      <c r="I993" s="216"/>
      <c r="J993" s="217">
        <f>ROUND(I993*H993,2)</f>
        <v>0</v>
      </c>
      <c r="K993" s="213" t="s">
        <v>126</v>
      </c>
      <c r="L993" s="44"/>
      <c r="M993" s="218" t="s">
        <v>1</v>
      </c>
      <c r="N993" s="219" t="s">
        <v>41</v>
      </c>
      <c r="O993" s="91"/>
      <c r="P993" s="220">
        <f>O993*H993</f>
        <v>0</v>
      </c>
      <c r="Q993" s="220">
        <v>0</v>
      </c>
      <c r="R993" s="220">
        <f>Q993*H993</f>
        <v>0</v>
      </c>
      <c r="S993" s="220">
        <v>0</v>
      </c>
      <c r="T993" s="221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22" t="s">
        <v>127</v>
      </c>
      <c r="AT993" s="222" t="s">
        <v>122</v>
      </c>
      <c r="AU993" s="222" t="s">
        <v>83</v>
      </c>
      <c r="AY993" s="17" t="s">
        <v>120</v>
      </c>
      <c r="BE993" s="223">
        <f>IF(N993="základní",J993,0)</f>
        <v>0</v>
      </c>
      <c r="BF993" s="223">
        <f>IF(N993="snížená",J993,0)</f>
        <v>0</v>
      </c>
      <c r="BG993" s="223">
        <f>IF(N993="zákl. přenesená",J993,0)</f>
        <v>0</v>
      </c>
      <c r="BH993" s="223">
        <f>IF(N993="sníž. přenesená",J993,0)</f>
        <v>0</v>
      </c>
      <c r="BI993" s="223">
        <f>IF(N993="nulová",J993,0)</f>
        <v>0</v>
      </c>
      <c r="BJ993" s="17" t="s">
        <v>81</v>
      </c>
      <c r="BK993" s="223">
        <f>ROUND(I993*H993,2)</f>
        <v>0</v>
      </c>
      <c r="BL993" s="17" t="s">
        <v>127</v>
      </c>
      <c r="BM993" s="222" t="s">
        <v>1194</v>
      </c>
    </row>
    <row r="994" spans="1:47" s="2" customFormat="1" ht="12">
      <c r="A994" s="38"/>
      <c r="B994" s="39"/>
      <c r="C994" s="40"/>
      <c r="D994" s="224" t="s">
        <v>129</v>
      </c>
      <c r="E994" s="40"/>
      <c r="F994" s="225" t="s">
        <v>1195</v>
      </c>
      <c r="G994" s="40"/>
      <c r="H994" s="40"/>
      <c r="I994" s="226"/>
      <c r="J994" s="40"/>
      <c r="K994" s="40"/>
      <c r="L994" s="44"/>
      <c r="M994" s="227"/>
      <c r="N994" s="228"/>
      <c r="O994" s="91"/>
      <c r="P994" s="91"/>
      <c r="Q994" s="91"/>
      <c r="R994" s="91"/>
      <c r="S994" s="91"/>
      <c r="T994" s="92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T994" s="17" t="s">
        <v>129</v>
      </c>
      <c r="AU994" s="17" t="s">
        <v>83</v>
      </c>
    </row>
    <row r="995" spans="1:51" s="13" customFormat="1" ht="12">
      <c r="A995" s="13"/>
      <c r="B995" s="229"/>
      <c r="C995" s="230"/>
      <c r="D995" s="224" t="s">
        <v>131</v>
      </c>
      <c r="E995" s="231" t="s">
        <v>1</v>
      </c>
      <c r="F995" s="232" t="s">
        <v>1196</v>
      </c>
      <c r="G995" s="230"/>
      <c r="H995" s="231" t="s">
        <v>1</v>
      </c>
      <c r="I995" s="233"/>
      <c r="J995" s="230"/>
      <c r="K995" s="230"/>
      <c r="L995" s="234"/>
      <c r="M995" s="235"/>
      <c r="N995" s="236"/>
      <c r="O995" s="236"/>
      <c r="P995" s="236"/>
      <c r="Q995" s="236"/>
      <c r="R995" s="236"/>
      <c r="S995" s="236"/>
      <c r="T995" s="237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8" t="s">
        <v>131</v>
      </c>
      <c r="AU995" s="238" t="s">
        <v>83</v>
      </c>
      <c r="AV995" s="13" t="s">
        <v>81</v>
      </c>
      <c r="AW995" s="13" t="s">
        <v>32</v>
      </c>
      <c r="AX995" s="13" t="s">
        <v>76</v>
      </c>
      <c r="AY995" s="238" t="s">
        <v>120</v>
      </c>
    </row>
    <row r="996" spans="1:51" s="14" customFormat="1" ht="12">
      <c r="A996" s="14"/>
      <c r="B996" s="239"/>
      <c r="C996" s="240"/>
      <c r="D996" s="224" t="s">
        <v>131</v>
      </c>
      <c r="E996" s="241" t="s">
        <v>1</v>
      </c>
      <c r="F996" s="242" t="s">
        <v>149</v>
      </c>
      <c r="G996" s="240"/>
      <c r="H996" s="243">
        <v>56</v>
      </c>
      <c r="I996" s="244"/>
      <c r="J996" s="240"/>
      <c r="K996" s="240"/>
      <c r="L996" s="245"/>
      <c r="M996" s="246"/>
      <c r="N996" s="247"/>
      <c r="O996" s="247"/>
      <c r="P996" s="247"/>
      <c r="Q996" s="247"/>
      <c r="R996" s="247"/>
      <c r="S996" s="247"/>
      <c r="T996" s="248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9" t="s">
        <v>131</v>
      </c>
      <c r="AU996" s="249" t="s">
        <v>83</v>
      </c>
      <c r="AV996" s="14" t="s">
        <v>83</v>
      </c>
      <c r="AW996" s="14" t="s">
        <v>32</v>
      </c>
      <c r="AX996" s="14" t="s">
        <v>81</v>
      </c>
      <c r="AY996" s="249" t="s">
        <v>120</v>
      </c>
    </row>
    <row r="997" spans="1:65" s="2" customFormat="1" ht="24.15" customHeight="1">
      <c r="A997" s="38"/>
      <c r="B997" s="39"/>
      <c r="C997" s="211" t="s">
        <v>1197</v>
      </c>
      <c r="D997" s="211" t="s">
        <v>122</v>
      </c>
      <c r="E997" s="212" t="s">
        <v>1198</v>
      </c>
      <c r="F997" s="213" t="s">
        <v>1199</v>
      </c>
      <c r="G997" s="214" t="s">
        <v>125</v>
      </c>
      <c r="H997" s="215">
        <v>44</v>
      </c>
      <c r="I997" s="216"/>
      <c r="J997" s="217">
        <f>ROUND(I997*H997,2)</f>
        <v>0</v>
      </c>
      <c r="K997" s="213" t="s">
        <v>126</v>
      </c>
      <c r="L997" s="44"/>
      <c r="M997" s="218" t="s">
        <v>1</v>
      </c>
      <c r="N997" s="219" t="s">
        <v>41</v>
      </c>
      <c r="O997" s="91"/>
      <c r="P997" s="220">
        <f>O997*H997</f>
        <v>0</v>
      </c>
      <c r="Q997" s="220">
        <v>0</v>
      </c>
      <c r="R997" s="220">
        <f>Q997*H997</f>
        <v>0</v>
      </c>
      <c r="S997" s="220">
        <v>0</v>
      </c>
      <c r="T997" s="221">
        <f>S997*H997</f>
        <v>0</v>
      </c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R997" s="222" t="s">
        <v>127</v>
      </c>
      <c r="AT997" s="222" t="s">
        <v>122</v>
      </c>
      <c r="AU997" s="222" t="s">
        <v>83</v>
      </c>
      <c r="AY997" s="17" t="s">
        <v>120</v>
      </c>
      <c r="BE997" s="223">
        <f>IF(N997="základní",J997,0)</f>
        <v>0</v>
      </c>
      <c r="BF997" s="223">
        <f>IF(N997="snížená",J997,0)</f>
        <v>0</v>
      </c>
      <c r="BG997" s="223">
        <f>IF(N997="zákl. přenesená",J997,0)</f>
        <v>0</v>
      </c>
      <c r="BH997" s="223">
        <f>IF(N997="sníž. přenesená",J997,0)</f>
        <v>0</v>
      </c>
      <c r="BI997" s="223">
        <f>IF(N997="nulová",J997,0)</f>
        <v>0</v>
      </c>
      <c r="BJ997" s="17" t="s">
        <v>81</v>
      </c>
      <c r="BK997" s="223">
        <f>ROUND(I997*H997,2)</f>
        <v>0</v>
      </c>
      <c r="BL997" s="17" t="s">
        <v>127</v>
      </c>
      <c r="BM997" s="222" t="s">
        <v>1200</v>
      </c>
    </row>
    <row r="998" spans="1:47" s="2" customFormat="1" ht="12">
      <c r="A998" s="38"/>
      <c r="B998" s="39"/>
      <c r="C998" s="40"/>
      <c r="D998" s="224" t="s">
        <v>129</v>
      </c>
      <c r="E998" s="40"/>
      <c r="F998" s="225" t="s">
        <v>1201</v>
      </c>
      <c r="G998" s="40"/>
      <c r="H998" s="40"/>
      <c r="I998" s="226"/>
      <c r="J998" s="40"/>
      <c r="K998" s="40"/>
      <c r="L998" s="44"/>
      <c r="M998" s="227"/>
      <c r="N998" s="228"/>
      <c r="O998" s="91"/>
      <c r="P998" s="91"/>
      <c r="Q998" s="91"/>
      <c r="R998" s="91"/>
      <c r="S998" s="91"/>
      <c r="T998" s="92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T998" s="17" t="s">
        <v>129</v>
      </c>
      <c r="AU998" s="17" t="s">
        <v>83</v>
      </c>
    </row>
    <row r="999" spans="1:51" s="14" customFormat="1" ht="12">
      <c r="A999" s="14"/>
      <c r="B999" s="239"/>
      <c r="C999" s="240"/>
      <c r="D999" s="224" t="s">
        <v>131</v>
      </c>
      <c r="E999" s="241" t="s">
        <v>1</v>
      </c>
      <c r="F999" s="242" t="s">
        <v>492</v>
      </c>
      <c r="G999" s="240"/>
      <c r="H999" s="243">
        <v>44</v>
      </c>
      <c r="I999" s="244"/>
      <c r="J999" s="240"/>
      <c r="K999" s="240"/>
      <c r="L999" s="245"/>
      <c r="M999" s="246"/>
      <c r="N999" s="247"/>
      <c r="O999" s="247"/>
      <c r="P999" s="247"/>
      <c r="Q999" s="247"/>
      <c r="R999" s="247"/>
      <c r="S999" s="247"/>
      <c r="T999" s="248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9" t="s">
        <v>131</v>
      </c>
      <c r="AU999" s="249" t="s">
        <v>83</v>
      </c>
      <c r="AV999" s="14" t="s">
        <v>83</v>
      </c>
      <c r="AW999" s="14" t="s">
        <v>32</v>
      </c>
      <c r="AX999" s="14" t="s">
        <v>81</v>
      </c>
      <c r="AY999" s="249" t="s">
        <v>120</v>
      </c>
    </row>
    <row r="1000" spans="1:65" s="2" customFormat="1" ht="24.15" customHeight="1">
      <c r="A1000" s="38"/>
      <c r="B1000" s="39"/>
      <c r="C1000" s="211" t="s">
        <v>1202</v>
      </c>
      <c r="D1000" s="211" t="s">
        <v>122</v>
      </c>
      <c r="E1000" s="212" t="s">
        <v>1203</v>
      </c>
      <c r="F1000" s="213" t="s">
        <v>1204</v>
      </c>
      <c r="G1000" s="214" t="s">
        <v>125</v>
      </c>
      <c r="H1000" s="215">
        <v>14</v>
      </c>
      <c r="I1000" s="216"/>
      <c r="J1000" s="217">
        <f>ROUND(I1000*H1000,2)</f>
        <v>0</v>
      </c>
      <c r="K1000" s="213" t="s">
        <v>126</v>
      </c>
      <c r="L1000" s="44"/>
      <c r="M1000" s="218" t="s">
        <v>1</v>
      </c>
      <c r="N1000" s="219" t="s">
        <v>41</v>
      </c>
      <c r="O1000" s="91"/>
      <c r="P1000" s="220">
        <f>O1000*H1000</f>
        <v>0</v>
      </c>
      <c r="Q1000" s="220">
        <v>0</v>
      </c>
      <c r="R1000" s="220">
        <f>Q1000*H1000</f>
        <v>0</v>
      </c>
      <c r="S1000" s="220">
        <v>0</v>
      </c>
      <c r="T1000" s="221">
        <f>S1000*H1000</f>
        <v>0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R1000" s="222" t="s">
        <v>127</v>
      </c>
      <c r="AT1000" s="222" t="s">
        <v>122</v>
      </c>
      <c r="AU1000" s="222" t="s">
        <v>83</v>
      </c>
      <c r="AY1000" s="17" t="s">
        <v>120</v>
      </c>
      <c r="BE1000" s="223">
        <f>IF(N1000="základní",J1000,0)</f>
        <v>0</v>
      </c>
      <c r="BF1000" s="223">
        <f>IF(N1000="snížená",J1000,0)</f>
        <v>0</v>
      </c>
      <c r="BG1000" s="223">
        <f>IF(N1000="zákl. přenesená",J1000,0)</f>
        <v>0</v>
      </c>
      <c r="BH1000" s="223">
        <f>IF(N1000="sníž. přenesená",J1000,0)</f>
        <v>0</v>
      </c>
      <c r="BI1000" s="223">
        <f>IF(N1000="nulová",J1000,0)</f>
        <v>0</v>
      </c>
      <c r="BJ1000" s="17" t="s">
        <v>81</v>
      </c>
      <c r="BK1000" s="223">
        <f>ROUND(I1000*H1000,2)</f>
        <v>0</v>
      </c>
      <c r="BL1000" s="17" t="s">
        <v>127</v>
      </c>
      <c r="BM1000" s="222" t="s">
        <v>1205</v>
      </c>
    </row>
    <row r="1001" spans="1:47" s="2" customFormat="1" ht="12">
      <c r="A1001" s="38"/>
      <c r="B1001" s="39"/>
      <c r="C1001" s="40"/>
      <c r="D1001" s="224" t="s">
        <v>129</v>
      </c>
      <c r="E1001" s="40"/>
      <c r="F1001" s="225" t="s">
        <v>1206</v>
      </c>
      <c r="G1001" s="40"/>
      <c r="H1001" s="40"/>
      <c r="I1001" s="226"/>
      <c r="J1001" s="40"/>
      <c r="K1001" s="40"/>
      <c r="L1001" s="44"/>
      <c r="M1001" s="227"/>
      <c r="N1001" s="228"/>
      <c r="O1001" s="91"/>
      <c r="P1001" s="91"/>
      <c r="Q1001" s="91"/>
      <c r="R1001" s="91"/>
      <c r="S1001" s="91"/>
      <c r="T1001" s="92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T1001" s="17" t="s">
        <v>129</v>
      </c>
      <c r="AU1001" s="17" t="s">
        <v>83</v>
      </c>
    </row>
    <row r="1002" spans="1:51" s="14" customFormat="1" ht="12">
      <c r="A1002" s="14"/>
      <c r="B1002" s="239"/>
      <c r="C1002" s="240"/>
      <c r="D1002" s="224" t="s">
        <v>131</v>
      </c>
      <c r="E1002" s="241" t="s">
        <v>1</v>
      </c>
      <c r="F1002" s="242" t="s">
        <v>133</v>
      </c>
      <c r="G1002" s="240"/>
      <c r="H1002" s="243">
        <v>14</v>
      </c>
      <c r="I1002" s="244"/>
      <c r="J1002" s="240"/>
      <c r="K1002" s="240"/>
      <c r="L1002" s="245"/>
      <c r="M1002" s="246"/>
      <c r="N1002" s="247"/>
      <c r="O1002" s="247"/>
      <c r="P1002" s="247"/>
      <c r="Q1002" s="247"/>
      <c r="R1002" s="247"/>
      <c r="S1002" s="247"/>
      <c r="T1002" s="248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9" t="s">
        <v>131</v>
      </c>
      <c r="AU1002" s="249" t="s">
        <v>83</v>
      </c>
      <c r="AV1002" s="14" t="s">
        <v>83</v>
      </c>
      <c r="AW1002" s="14" t="s">
        <v>32</v>
      </c>
      <c r="AX1002" s="14" t="s">
        <v>81</v>
      </c>
      <c r="AY1002" s="249" t="s">
        <v>120</v>
      </c>
    </row>
    <row r="1003" spans="1:65" s="2" customFormat="1" ht="24.15" customHeight="1">
      <c r="A1003" s="38"/>
      <c r="B1003" s="39"/>
      <c r="C1003" s="211" t="s">
        <v>1207</v>
      </c>
      <c r="D1003" s="211" t="s">
        <v>122</v>
      </c>
      <c r="E1003" s="212" t="s">
        <v>1208</v>
      </c>
      <c r="F1003" s="213" t="s">
        <v>1209</v>
      </c>
      <c r="G1003" s="214" t="s">
        <v>284</v>
      </c>
      <c r="H1003" s="215">
        <v>9</v>
      </c>
      <c r="I1003" s="216"/>
      <c r="J1003" s="217">
        <f>ROUND(I1003*H1003,2)</f>
        <v>0</v>
      </c>
      <c r="K1003" s="213" t="s">
        <v>1</v>
      </c>
      <c r="L1003" s="44"/>
      <c r="M1003" s="218" t="s">
        <v>1</v>
      </c>
      <c r="N1003" s="219" t="s">
        <v>41</v>
      </c>
      <c r="O1003" s="91"/>
      <c r="P1003" s="220">
        <f>O1003*H1003</f>
        <v>0</v>
      </c>
      <c r="Q1003" s="220">
        <v>0</v>
      </c>
      <c r="R1003" s="220">
        <f>Q1003*H1003</f>
        <v>0</v>
      </c>
      <c r="S1003" s="220">
        <v>0</v>
      </c>
      <c r="T1003" s="221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22" t="s">
        <v>127</v>
      </c>
      <c r="AT1003" s="222" t="s">
        <v>122</v>
      </c>
      <c r="AU1003" s="222" t="s">
        <v>83</v>
      </c>
      <c r="AY1003" s="17" t="s">
        <v>120</v>
      </c>
      <c r="BE1003" s="223">
        <f>IF(N1003="základní",J1003,0)</f>
        <v>0</v>
      </c>
      <c r="BF1003" s="223">
        <f>IF(N1003="snížená",J1003,0)</f>
        <v>0</v>
      </c>
      <c r="BG1003" s="223">
        <f>IF(N1003="zákl. přenesená",J1003,0)</f>
        <v>0</v>
      </c>
      <c r="BH1003" s="223">
        <f>IF(N1003="sníž. přenesená",J1003,0)</f>
        <v>0</v>
      </c>
      <c r="BI1003" s="223">
        <f>IF(N1003="nulová",J1003,0)</f>
        <v>0</v>
      </c>
      <c r="BJ1003" s="17" t="s">
        <v>81</v>
      </c>
      <c r="BK1003" s="223">
        <f>ROUND(I1003*H1003,2)</f>
        <v>0</v>
      </c>
      <c r="BL1003" s="17" t="s">
        <v>127</v>
      </c>
      <c r="BM1003" s="222" t="s">
        <v>1210</v>
      </c>
    </row>
    <row r="1004" spans="1:47" s="2" customFormat="1" ht="12">
      <c r="A1004" s="38"/>
      <c r="B1004" s="39"/>
      <c r="C1004" s="40"/>
      <c r="D1004" s="224" t="s">
        <v>129</v>
      </c>
      <c r="E1004" s="40"/>
      <c r="F1004" s="225" t="s">
        <v>1209</v>
      </c>
      <c r="G1004" s="40"/>
      <c r="H1004" s="40"/>
      <c r="I1004" s="226"/>
      <c r="J1004" s="40"/>
      <c r="K1004" s="40"/>
      <c r="L1004" s="44"/>
      <c r="M1004" s="227"/>
      <c r="N1004" s="228"/>
      <c r="O1004" s="91"/>
      <c r="P1004" s="91"/>
      <c r="Q1004" s="91"/>
      <c r="R1004" s="91"/>
      <c r="S1004" s="91"/>
      <c r="T1004" s="92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T1004" s="17" t="s">
        <v>129</v>
      </c>
      <c r="AU1004" s="17" t="s">
        <v>83</v>
      </c>
    </row>
    <row r="1005" spans="1:63" s="12" customFormat="1" ht="22.8" customHeight="1">
      <c r="A1005" s="12"/>
      <c r="B1005" s="195"/>
      <c r="C1005" s="196"/>
      <c r="D1005" s="197" t="s">
        <v>75</v>
      </c>
      <c r="E1005" s="209" t="s">
        <v>1211</v>
      </c>
      <c r="F1005" s="209" t="s">
        <v>1212</v>
      </c>
      <c r="G1005" s="196"/>
      <c r="H1005" s="196"/>
      <c r="I1005" s="199"/>
      <c r="J1005" s="210">
        <f>BK1005</f>
        <v>0</v>
      </c>
      <c r="K1005" s="196"/>
      <c r="L1005" s="201"/>
      <c r="M1005" s="202"/>
      <c r="N1005" s="203"/>
      <c r="O1005" s="203"/>
      <c r="P1005" s="204">
        <f>SUM(P1006:P1042)</f>
        <v>0</v>
      </c>
      <c r="Q1005" s="203"/>
      <c r="R1005" s="204">
        <f>SUM(R1006:R1042)</f>
        <v>0</v>
      </c>
      <c r="S1005" s="203"/>
      <c r="T1005" s="205">
        <f>SUM(T1006:T1042)</f>
        <v>0</v>
      </c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R1005" s="206" t="s">
        <v>81</v>
      </c>
      <c r="AT1005" s="207" t="s">
        <v>75</v>
      </c>
      <c r="AU1005" s="207" t="s">
        <v>81</v>
      </c>
      <c r="AY1005" s="206" t="s">
        <v>120</v>
      </c>
      <c r="BK1005" s="208">
        <f>SUM(BK1006:BK1042)</f>
        <v>0</v>
      </c>
    </row>
    <row r="1006" spans="1:65" s="2" customFormat="1" ht="21.75" customHeight="1">
      <c r="A1006" s="38"/>
      <c r="B1006" s="39"/>
      <c r="C1006" s="211" t="s">
        <v>1213</v>
      </c>
      <c r="D1006" s="211" t="s">
        <v>122</v>
      </c>
      <c r="E1006" s="212" t="s">
        <v>1214</v>
      </c>
      <c r="F1006" s="213" t="s">
        <v>1215</v>
      </c>
      <c r="G1006" s="214" t="s">
        <v>407</v>
      </c>
      <c r="H1006" s="215">
        <v>1835.458</v>
      </c>
      <c r="I1006" s="216"/>
      <c r="J1006" s="217">
        <f>ROUND(I1006*H1006,2)</f>
        <v>0</v>
      </c>
      <c r="K1006" s="213" t="s">
        <v>126</v>
      </c>
      <c r="L1006" s="44"/>
      <c r="M1006" s="218" t="s">
        <v>1</v>
      </c>
      <c r="N1006" s="219" t="s">
        <v>41</v>
      </c>
      <c r="O1006" s="91"/>
      <c r="P1006" s="220">
        <f>O1006*H1006</f>
        <v>0</v>
      </c>
      <c r="Q1006" s="220">
        <v>0</v>
      </c>
      <c r="R1006" s="220">
        <f>Q1006*H1006</f>
        <v>0</v>
      </c>
      <c r="S1006" s="220">
        <v>0</v>
      </c>
      <c r="T1006" s="221">
        <f>S1006*H1006</f>
        <v>0</v>
      </c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R1006" s="222" t="s">
        <v>127</v>
      </c>
      <c r="AT1006" s="222" t="s">
        <v>122</v>
      </c>
      <c r="AU1006" s="222" t="s">
        <v>83</v>
      </c>
      <c r="AY1006" s="17" t="s">
        <v>120</v>
      </c>
      <c r="BE1006" s="223">
        <f>IF(N1006="základní",J1006,0)</f>
        <v>0</v>
      </c>
      <c r="BF1006" s="223">
        <f>IF(N1006="snížená",J1006,0)</f>
        <v>0</v>
      </c>
      <c r="BG1006" s="223">
        <f>IF(N1006="zákl. přenesená",J1006,0)</f>
        <v>0</v>
      </c>
      <c r="BH1006" s="223">
        <f>IF(N1006="sníž. přenesená",J1006,0)</f>
        <v>0</v>
      </c>
      <c r="BI1006" s="223">
        <f>IF(N1006="nulová",J1006,0)</f>
        <v>0</v>
      </c>
      <c r="BJ1006" s="17" t="s">
        <v>81</v>
      </c>
      <c r="BK1006" s="223">
        <f>ROUND(I1006*H1006,2)</f>
        <v>0</v>
      </c>
      <c r="BL1006" s="17" t="s">
        <v>127</v>
      </c>
      <c r="BM1006" s="222" t="s">
        <v>1216</v>
      </c>
    </row>
    <row r="1007" spans="1:47" s="2" customFormat="1" ht="12">
      <c r="A1007" s="38"/>
      <c r="B1007" s="39"/>
      <c r="C1007" s="40"/>
      <c r="D1007" s="224" t="s">
        <v>129</v>
      </c>
      <c r="E1007" s="40"/>
      <c r="F1007" s="225" t="s">
        <v>1217</v>
      </c>
      <c r="G1007" s="40"/>
      <c r="H1007" s="40"/>
      <c r="I1007" s="226"/>
      <c r="J1007" s="40"/>
      <c r="K1007" s="40"/>
      <c r="L1007" s="44"/>
      <c r="M1007" s="227"/>
      <c r="N1007" s="228"/>
      <c r="O1007" s="91"/>
      <c r="P1007" s="91"/>
      <c r="Q1007" s="91"/>
      <c r="R1007" s="91"/>
      <c r="S1007" s="91"/>
      <c r="T1007" s="92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T1007" s="17" t="s">
        <v>129</v>
      </c>
      <c r="AU1007" s="17" t="s">
        <v>83</v>
      </c>
    </row>
    <row r="1008" spans="1:51" s="13" customFormat="1" ht="12">
      <c r="A1008" s="13"/>
      <c r="B1008" s="229"/>
      <c r="C1008" s="230"/>
      <c r="D1008" s="224" t="s">
        <v>131</v>
      </c>
      <c r="E1008" s="231" t="s">
        <v>1</v>
      </c>
      <c r="F1008" s="232" t="s">
        <v>1218</v>
      </c>
      <c r="G1008" s="230"/>
      <c r="H1008" s="231" t="s">
        <v>1</v>
      </c>
      <c r="I1008" s="233"/>
      <c r="J1008" s="230"/>
      <c r="K1008" s="230"/>
      <c r="L1008" s="234"/>
      <c r="M1008" s="235"/>
      <c r="N1008" s="236"/>
      <c r="O1008" s="236"/>
      <c r="P1008" s="236"/>
      <c r="Q1008" s="236"/>
      <c r="R1008" s="236"/>
      <c r="S1008" s="236"/>
      <c r="T1008" s="237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38" t="s">
        <v>131</v>
      </c>
      <c r="AU1008" s="238" t="s">
        <v>83</v>
      </c>
      <c r="AV1008" s="13" t="s">
        <v>81</v>
      </c>
      <c r="AW1008" s="13" t="s">
        <v>32</v>
      </c>
      <c r="AX1008" s="13" t="s">
        <v>76</v>
      </c>
      <c r="AY1008" s="238" t="s">
        <v>120</v>
      </c>
    </row>
    <row r="1009" spans="1:51" s="14" customFormat="1" ht="12">
      <c r="A1009" s="14"/>
      <c r="B1009" s="239"/>
      <c r="C1009" s="240"/>
      <c r="D1009" s="224" t="s">
        <v>131</v>
      </c>
      <c r="E1009" s="241" t="s">
        <v>1</v>
      </c>
      <c r="F1009" s="242" t="s">
        <v>1219</v>
      </c>
      <c r="G1009" s="240"/>
      <c r="H1009" s="243">
        <v>3223.565</v>
      </c>
      <c r="I1009" s="244"/>
      <c r="J1009" s="240"/>
      <c r="K1009" s="240"/>
      <c r="L1009" s="245"/>
      <c r="M1009" s="246"/>
      <c r="N1009" s="247"/>
      <c r="O1009" s="247"/>
      <c r="P1009" s="247"/>
      <c r="Q1009" s="247"/>
      <c r="R1009" s="247"/>
      <c r="S1009" s="247"/>
      <c r="T1009" s="248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9" t="s">
        <v>131</v>
      </c>
      <c r="AU1009" s="249" t="s">
        <v>83</v>
      </c>
      <c r="AV1009" s="14" t="s">
        <v>83</v>
      </c>
      <c r="AW1009" s="14" t="s">
        <v>32</v>
      </c>
      <c r="AX1009" s="14" t="s">
        <v>76</v>
      </c>
      <c r="AY1009" s="249" t="s">
        <v>120</v>
      </c>
    </row>
    <row r="1010" spans="1:51" s="13" customFormat="1" ht="12">
      <c r="A1010" s="13"/>
      <c r="B1010" s="229"/>
      <c r="C1010" s="230"/>
      <c r="D1010" s="224" t="s">
        <v>131</v>
      </c>
      <c r="E1010" s="231" t="s">
        <v>1</v>
      </c>
      <c r="F1010" s="232" t="s">
        <v>1220</v>
      </c>
      <c r="G1010" s="230"/>
      <c r="H1010" s="231" t="s">
        <v>1</v>
      </c>
      <c r="I1010" s="233"/>
      <c r="J1010" s="230"/>
      <c r="K1010" s="230"/>
      <c r="L1010" s="234"/>
      <c r="M1010" s="235"/>
      <c r="N1010" s="236"/>
      <c r="O1010" s="236"/>
      <c r="P1010" s="236"/>
      <c r="Q1010" s="236"/>
      <c r="R1010" s="236"/>
      <c r="S1010" s="236"/>
      <c r="T1010" s="237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8" t="s">
        <v>131</v>
      </c>
      <c r="AU1010" s="238" t="s">
        <v>83</v>
      </c>
      <c r="AV1010" s="13" t="s">
        <v>81</v>
      </c>
      <c r="AW1010" s="13" t="s">
        <v>32</v>
      </c>
      <c r="AX1010" s="13" t="s">
        <v>76</v>
      </c>
      <c r="AY1010" s="238" t="s">
        <v>120</v>
      </c>
    </row>
    <row r="1011" spans="1:51" s="14" customFormat="1" ht="12">
      <c r="A1011" s="14"/>
      <c r="B1011" s="239"/>
      <c r="C1011" s="240"/>
      <c r="D1011" s="224" t="s">
        <v>131</v>
      </c>
      <c r="E1011" s="241" t="s">
        <v>1</v>
      </c>
      <c r="F1011" s="242" t="s">
        <v>1221</v>
      </c>
      <c r="G1011" s="240"/>
      <c r="H1011" s="243">
        <v>-1388.107</v>
      </c>
      <c r="I1011" s="244"/>
      <c r="J1011" s="240"/>
      <c r="K1011" s="240"/>
      <c r="L1011" s="245"/>
      <c r="M1011" s="246"/>
      <c r="N1011" s="247"/>
      <c r="O1011" s="247"/>
      <c r="P1011" s="247"/>
      <c r="Q1011" s="247"/>
      <c r="R1011" s="247"/>
      <c r="S1011" s="247"/>
      <c r="T1011" s="248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9" t="s">
        <v>131</v>
      </c>
      <c r="AU1011" s="249" t="s">
        <v>83</v>
      </c>
      <c r="AV1011" s="14" t="s">
        <v>83</v>
      </c>
      <c r="AW1011" s="14" t="s">
        <v>32</v>
      </c>
      <c r="AX1011" s="14" t="s">
        <v>76</v>
      </c>
      <c r="AY1011" s="249" t="s">
        <v>120</v>
      </c>
    </row>
    <row r="1012" spans="1:51" s="15" customFormat="1" ht="12">
      <c r="A1012" s="15"/>
      <c r="B1012" s="250"/>
      <c r="C1012" s="251"/>
      <c r="D1012" s="224" t="s">
        <v>131</v>
      </c>
      <c r="E1012" s="252" t="s">
        <v>1</v>
      </c>
      <c r="F1012" s="253" t="s">
        <v>142</v>
      </c>
      <c r="G1012" s="251"/>
      <c r="H1012" s="254">
        <v>1835.458</v>
      </c>
      <c r="I1012" s="255"/>
      <c r="J1012" s="251"/>
      <c r="K1012" s="251"/>
      <c r="L1012" s="256"/>
      <c r="M1012" s="257"/>
      <c r="N1012" s="258"/>
      <c r="O1012" s="258"/>
      <c r="P1012" s="258"/>
      <c r="Q1012" s="258"/>
      <c r="R1012" s="258"/>
      <c r="S1012" s="258"/>
      <c r="T1012" s="259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60" t="s">
        <v>131</v>
      </c>
      <c r="AU1012" s="260" t="s">
        <v>83</v>
      </c>
      <c r="AV1012" s="15" t="s">
        <v>127</v>
      </c>
      <c r="AW1012" s="15" t="s">
        <v>32</v>
      </c>
      <c r="AX1012" s="15" t="s">
        <v>81</v>
      </c>
      <c r="AY1012" s="260" t="s">
        <v>120</v>
      </c>
    </row>
    <row r="1013" spans="1:65" s="2" customFormat="1" ht="24.15" customHeight="1">
      <c r="A1013" s="38"/>
      <c r="B1013" s="39"/>
      <c r="C1013" s="211" t="s">
        <v>1222</v>
      </c>
      <c r="D1013" s="211" t="s">
        <v>122</v>
      </c>
      <c r="E1013" s="212" t="s">
        <v>1223</v>
      </c>
      <c r="F1013" s="213" t="s">
        <v>1224</v>
      </c>
      <c r="G1013" s="214" t="s">
        <v>407</v>
      </c>
      <c r="H1013" s="215">
        <v>16519.122</v>
      </c>
      <c r="I1013" s="216"/>
      <c r="J1013" s="217">
        <f>ROUND(I1013*H1013,2)</f>
        <v>0</v>
      </c>
      <c r="K1013" s="213" t="s">
        <v>126</v>
      </c>
      <c r="L1013" s="44"/>
      <c r="M1013" s="218" t="s">
        <v>1</v>
      </c>
      <c r="N1013" s="219" t="s">
        <v>41</v>
      </c>
      <c r="O1013" s="91"/>
      <c r="P1013" s="220">
        <f>O1013*H1013</f>
        <v>0</v>
      </c>
      <c r="Q1013" s="220">
        <v>0</v>
      </c>
      <c r="R1013" s="220">
        <f>Q1013*H1013</f>
        <v>0</v>
      </c>
      <c r="S1013" s="220">
        <v>0</v>
      </c>
      <c r="T1013" s="221">
        <f>S1013*H1013</f>
        <v>0</v>
      </c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R1013" s="222" t="s">
        <v>127</v>
      </c>
      <c r="AT1013" s="222" t="s">
        <v>122</v>
      </c>
      <c r="AU1013" s="222" t="s">
        <v>83</v>
      </c>
      <c r="AY1013" s="17" t="s">
        <v>120</v>
      </c>
      <c r="BE1013" s="223">
        <f>IF(N1013="základní",J1013,0)</f>
        <v>0</v>
      </c>
      <c r="BF1013" s="223">
        <f>IF(N1013="snížená",J1013,0)</f>
        <v>0</v>
      </c>
      <c r="BG1013" s="223">
        <f>IF(N1013="zákl. přenesená",J1013,0)</f>
        <v>0</v>
      </c>
      <c r="BH1013" s="223">
        <f>IF(N1013="sníž. přenesená",J1013,0)</f>
        <v>0</v>
      </c>
      <c r="BI1013" s="223">
        <f>IF(N1013="nulová",J1013,0)</f>
        <v>0</v>
      </c>
      <c r="BJ1013" s="17" t="s">
        <v>81</v>
      </c>
      <c r="BK1013" s="223">
        <f>ROUND(I1013*H1013,2)</f>
        <v>0</v>
      </c>
      <c r="BL1013" s="17" t="s">
        <v>127</v>
      </c>
      <c r="BM1013" s="222" t="s">
        <v>1225</v>
      </c>
    </row>
    <row r="1014" spans="1:47" s="2" customFormat="1" ht="12">
      <c r="A1014" s="38"/>
      <c r="B1014" s="39"/>
      <c r="C1014" s="40"/>
      <c r="D1014" s="224" t="s">
        <v>129</v>
      </c>
      <c r="E1014" s="40"/>
      <c r="F1014" s="225" t="s">
        <v>1226</v>
      </c>
      <c r="G1014" s="40"/>
      <c r="H1014" s="40"/>
      <c r="I1014" s="226"/>
      <c r="J1014" s="40"/>
      <c r="K1014" s="40"/>
      <c r="L1014" s="44"/>
      <c r="M1014" s="227"/>
      <c r="N1014" s="228"/>
      <c r="O1014" s="91"/>
      <c r="P1014" s="91"/>
      <c r="Q1014" s="91"/>
      <c r="R1014" s="91"/>
      <c r="S1014" s="91"/>
      <c r="T1014" s="92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T1014" s="17" t="s">
        <v>129</v>
      </c>
      <c r="AU1014" s="17" t="s">
        <v>83</v>
      </c>
    </row>
    <row r="1015" spans="1:51" s="14" customFormat="1" ht="12">
      <c r="A1015" s="14"/>
      <c r="B1015" s="239"/>
      <c r="C1015" s="240"/>
      <c r="D1015" s="224" t="s">
        <v>131</v>
      </c>
      <c r="E1015" s="241" t="s">
        <v>1</v>
      </c>
      <c r="F1015" s="242" t="s">
        <v>1227</v>
      </c>
      <c r="G1015" s="240"/>
      <c r="H1015" s="243">
        <v>1835.458</v>
      </c>
      <c r="I1015" s="244"/>
      <c r="J1015" s="240"/>
      <c r="K1015" s="240"/>
      <c r="L1015" s="245"/>
      <c r="M1015" s="246"/>
      <c r="N1015" s="247"/>
      <c r="O1015" s="247"/>
      <c r="P1015" s="247"/>
      <c r="Q1015" s="247"/>
      <c r="R1015" s="247"/>
      <c r="S1015" s="247"/>
      <c r="T1015" s="248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9" t="s">
        <v>131</v>
      </c>
      <c r="AU1015" s="249" t="s">
        <v>83</v>
      </c>
      <c r="AV1015" s="14" t="s">
        <v>83</v>
      </c>
      <c r="AW1015" s="14" t="s">
        <v>32</v>
      </c>
      <c r="AX1015" s="14" t="s">
        <v>81</v>
      </c>
      <c r="AY1015" s="249" t="s">
        <v>120</v>
      </c>
    </row>
    <row r="1016" spans="1:51" s="14" customFormat="1" ht="12">
      <c r="A1016" s="14"/>
      <c r="B1016" s="239"/>
      <c r="C1016" s="240"/>
      <c r="D1016" s="224" t="s">
        <v>131</v>
      </c>
      <c r="E1016" s="240"/>
      <c r="F1016" s="242" t="s">
        <v>1228</v>
      </c>
      <c r="G1016" s="240"/>
      <c r="H1016" s="243">
        <v>16519.122</v>
      </c>
      <c r="I1016" s="244"/>
      <c r="J1016" s="240"/>
      <c r="K1016" s="240"/>
      <c r="L1016" s="245"/>
      <c r="M1016" s="246"/>
      <c r="N1016" s="247"/>
      <c r="O1016" s="247"/>
      <c r="P1016" s="247"/>
      <c r="Q1016" s="247"/>
      <c r="R1016" s="247"/>
      <c r="S1016" s="247"/>
      <c r="T1016" s="248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49" t="s">
        <v>131</v>
      </c>
      <c r="AU1016" s="249" t="s">
        <v>83</v>
      </c>
      <c r="AV1016" s="14" t="s">
        <v>83</v>
      </c>
      <c r="AW1016" s="14" t="s">
        <v>4</v>
      </c>
      <c r="AX1016" s="14" t="s">
        <v>81</v>
      </c>
      <c r="AY1016" s="249" t="s">
        <v>120</v>
      </c>
    </row>
    <row r="1017" spans="1:65" s="2" customFormat="1" ht="21.75" customHeight="1">
      <c r="A1017" s="38"/>
      <c r="B1017" s="39"/>
      <c r="C1017" s="211" t="s">
        <v>297</v>
      </c>
      <c r="D1017" s="211" t="s">
        <v>122</v>
      </c>
      <c r="E1017" s="212" t="s">
        <v>1229</v>
      </c>
      <c r="F1017" s="213" t="s">
        <v>1230</v>
      </c>
      <c r="G1017" s="214" t="s">
        <v>407</v>
      </c>
      <c r="H1017" s="215">
        <v>1388.107</v>
      </c>
      <c r="I1017" s="216"/>
      <c r="J1017" s="217">
        <f>ROUND(I1017*H1017,2)</f>
        <v>0</v>
      </c>
      <c r="K1017" s="213" t="s">
        <v>126</v>
      </c>
      <c r="L1017" s="44"/>
      <c r="M1017" s="218" t="s">
        <v>1</v>
      </c>
      <c r="N1017" s="219" t="s">
        <v>41</v>
      </c>
      <c r="O1017" s="91"/>
      <c r="P1017" s="220">
        <f>O1017*H1017</f>
        <v>0</v>
      </c>
      <c r="Q1017" s="220">
        <v>0</v>
      </c>
      <c r="R1017" s="220">
        <f>Q1017*H1017</f>
        <v>0</v>
      </c>
      <c r="S1017" s="220">
        <v>0</v>
      </c>
      <c r="T1017" s="221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22" t="s">
        <v>127</v>
      </c>
      <c r="AT1017" s="222" t="s">
        <v>122</v>
      </c>
      <c r="AU1017" s="222" t="s">
        <v>83</v>
      </c>
      <c r="AY1017" s="17" t="s">
        <v>120</v>
      </c>
      <c r="BE1017" s="223">
        <f>IF(N1017="základní",J1017,0)</f>
        <v>0</v>
      </c>
      <c r="BF1017" s="223">
        <f>IF(N1017="snížená",J1017,0)</f>
        <v>0</v>
      </c>
      <c r="BG1017" s="223">
        <f>IF(N1017="zákl. přenesená",J1017,0)</f>
        <v>0</v>
      </c>
      <c r="BH1017" s="223">
        <f>IF(N1017="sníž. přenesená",J1017,0)</f>
        <v>0</v>
      </c>
      <c r="BI1017" s="223">
        <f>IF(N1017="nulová",J1017,0)</f>
        <v>0</v>
      </c>
      <c r="BJ1017" s="17" t="s">
        <v>81</v>
      </c>
      <c r="BK1017" s="223">
        <f>ROUND(I1017*H1017,2)</f>
        <v>0</v>
      </c>
      <c r="BL1017" s="17" t="s">
        <v>127</v>
      </c>
      <c r="BM1017" s="222" t="s">
        <v>1231</v>
      </c>
    </row>
    <row r="1018" spans="1:47" s="2" customFormat="1" ht="12">
      <c r="A1018" s="38"/>
      <c r="B1018" s="39"/>
      <c r="C1018" s="40"/>
      <c r="D1018" s="224" t="s">
        <v>129</v>
      </c>
      <c r="E1018" s="40"/>
      <c r="F1018" s="225" t="s">
        <v>1232</v>
      </c>
      <c r="G1018" s="40"/>
      <c r="H1018" s="40"/>
      <c r="I1018" s="226"/>
      <c r="J1018" s="40"/>
      <c r="K1018" s="40"/>
      <c r="L1018" s="44"/>
      <c r="M1018" s="227"/>
      <c r="N1018" s="228"/>
      <c r="O1018" s="91"/>
      <c r="P1018" s="91"/>
      <c r="Q1018" s="91"/>
      <c r="R1018" s="91"/>
      <c r="S1018" s="91"/>
      <c r="T1018" s="92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T1018" s="17" t="s">
        <v>129</v>
      </c>
      <c r="AU1018" s="17" t="s">
        <v>83</v>
      </c>
    </row>
    <row r="1019" spans="1:51" s="13" customFormat="1" ht="12">
      <c r="A1019" s="13"/>
      <c r="B1019" s="229"/>
      <c r="C1019" s="230"/>
      <c r="D1019" s="224" t="s">
        <v>131</v>
      </c>
      <c r="E1019" s="231" t="s">
        <v>1</v>
      </c>
      <c r="F1019" s="232" t="s">
        <v>1233</v>
      </c>
      <c r="G1019" s="230"/>
      <c r="H1019" s="231" t="s">
        <v>1</v>
      </c>
      <c r="I1019" s="233"/>
      <c r="J1019" s="230"/>
      <c r="K1019" s="230"/>
      <c r="L1019" s="234"/>
      <c r="M1019" s="235"/>
      <c r="N1019" s="236"/>
      <c r="O1019" s="236"/>
      <c r="P1019" s="236"/>
      <c r="Q1019" s="236"/>
      <c r="R1019" s="236"/>
      <c r="S1019" s="236"/>
      <c r="T1019" s="237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38" t="s">
        <v>131</v>
      </c>
      <c r="AU1019" s="238" t="s">
        <v>83</v>
      </c>
      <c r="AV1019" s="13" t="s">
        <v>81</v>
      </c>
      <c r="AW1019" s="13" t="s">
        <v>32</v>
      </c>
      <c r="AX1019" s="13" t="s">
        <v>76</v>
      </c>
      <c r="AY1019" s="238" t="s">
        <v>120</v>
      </c>
    </row>
    <row r="1020" spans="1:51" s="14" customFormat="1" ht="12">
      <c r="A1020" s="14"/>
      <c r="B1020" s="239"/>
      <c r="C1020" s="240"/>
      <c r="D1020" s="224" t="s">
        <v>131</v>
      </c>
      <c r="E1020" s="241" t="s">
        <v>1</v>
      </c>
      <c r="F1020" s="242" t="s">
        <v>1234</v>
      </c>
      <c r="G1020" s="240"/>
      <c r="H1020" s="243">
        <v>1388.107</v>
      </c>
      <c r="I1020" s="244"/>
      <c r="J1020" s="240"/>
      <c r="K1020" s="240"/>
      <c r="L1020" s="245"/>
      <c r="M1020" s="246"/>
      <c r="N1020" s="247"/>
      <c r="O1020" s="247"/>
      <c r="P1020" s="247"/>
      <c r="Q1020" s="247"/>
      <c r="R1020" s="247"/>
      <c r="S1020" s="247"/>
      <c r="T1020" s="248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9" t="s">
        <v>131</v>
      </c>
      <c r="AU1020" s="249" t="s">
        <v>83</v>
      </c>
      <c r="AV1020" s="14" t="s">
        <v>83</v>
      </c>
      <c r="AW1020" s="14" t="s">
        <v>32</v>
      </c>
      <c r="AX1020" s="14" t="s">
        <v>81</v>
      </c>
      <c r="AY1020" s="249" t="s">
        <v>120</v>
      </c>
    </row>
    <row r="1021" spans="1:65" s="2" customFormat="1" ht="24.15" customHeight="1">
      <c r="A1021" s="38"/>
      <c r="B1021" s="39"/>
      <c r="C1021" s="211" t="s">
        <v>1235</v>
      </c>
      <c r="D1021" s="211" t="s">
        <v>122</v>
      </c>
      <c r="E1021" s="212" t="s">
        <v>1236</v>
      </c>
      <c r="F1021" s="213" t="s">
        <v>1237</v>
      </c>
      <c r="G1021" s="214" t="s">
        <v>407</v>
      </c>
      <c r="H1021" s="215">
        <v>12492.963</v>
      </c>
      <c r="I1021" s="216"/>
      <c r="J1021" s="217">
        <f>ROUND(I1021*H1021,2)</f>
        <v>0</v>
      </c>
      <c r="K1021" s="213" t="s">
        <v>126</v>
      </c>
      <c r="L1021" s="44"/>
      <c r="M1021" s="218" t="s">
        <v>1</v>
      </c>
      <c r="N1021" s="219" t="s">
        <v>41</v>
      </c>
      <c r="O1021" s="91"/>
      <c r="P1021" s="220">
        <f>O1021*H1021</f>
        <v>0</v>
      </c>
      <c r="Q1021" s="220">
        <v>0</v>
      </c>
      <c r="R1021" s="220">
        <f>Q1021*H1021</f>
        <v>0</v>
      </c>
      <c r="S1021" s="220">
        <v>0</v>
      </c>
      <c r="T1021" s="221">
        <f>S1021*H1021</f>
        <v>0</v>
      </c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R1021" s="222" t="s">
        <v>127</v>
      </c>
      <c r="AT1021" s="222" t="s">
        <v>122</v>
      </c>
      <c r="AU1021" s="222" t="s">
        <v>83</v>
      </c>
      <c r="AY1021" s="17" t="s">
        <v>120</v>
      </c>
      <c r="BE1021" s="223">
        <f>IF(N1021="základní",J1021,0)</f>
        <v>0</v>
      </c>
      <c r="BF1021" s="223">
        <f>IF(N1021="snížená",J1021,0)</f>
        <v>0</v>
      </c>
      <c r="BG1021" s="223">
        <f>IF(N1021="zákl. přenesená",J1021,0)</f>
        <v>0</v>
      </c>
      <c r="BH1021" s="223">
        <f>IF(N1021="sníž. přenesená",J1021,0)</f>
        <v>0</v>
      </c>
      <c r="BI1021" s="223">
        <f>IF(N1021="nulová",J1021,0)</f>
        <v>0</v>
      </c>
      <c r="BJ1021" s="17" t="s">
        <v>81</v>
      </c>
      <c r="BK1021" s="223">
        <f>ROUND(I1021*H1021,2)</f>
        <v>0</v>
      </c>
      <c r="BL1021" s="17" t="s">
        <v>127</v>
      </c>
      <c r="BM1021" s="222" t="s">
        <v>1238</v>
      </c>
    </row>
    <row r="1022" spans="1:47" s="2" customFormat="1" ht="12">
      <c r="A1022" s="38"/>
      <c r="B1022" s="39"/>
      <c r="C1022" s="40"/>
      <c r="D1022" s="224" t="s">
        <v>129</v>
      </c>
      <c r="E1022" s="40"/>
      <c r="F1022" s="225" t="s">
        <v>1226</v>
      </c>
      <c r="G1022" s="40"/>
      <c r="H1022" s="40"/>
      <c r="I1022" s="226"/>
      <c r="J1022" s="40"/>
      <c r="K1022" s="40"/>
      <c r="L1022" s="44"/>
      <c r="M1022" s="227"/>
      <c r="N1022" s="228"/>
      <c r="O1022" s="91"/>
      <c r="P1022" s="91"/>
      <c r="Q1022" s="91"/>
      <c r="R1022" s="91"/>
      <c r="S1022" s="91"/>
      <c r="T1022" s="92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T1022" s="17" t="s">
        <v>129</v>
      </c>
      <c r="AU1022" s="17" t="s">
        <v>83</v>
      </c>
    </row>
    <row r="1023" spans="1:51" s="14" customFormat="1" ht="12">
      <c r="A1023" s="14"/>
      <c r="B1023" s="239"/>
      <c r="C1023" s="240"/>
      <c r="D1023" s="224" t="s">
        <v>131</v>
      </c>
      <c r="E1023" s="241" t="s">
        <v>1</v>
      </c>
      <c r="F1023" s="242" t="s">
        <v>1239</v>
      </c>
      <c r="G1023" s="240"/>
      <c r="H1023" s="243">
        <v>1388.107</v>
      </c>
      <c r="I1023" s="244"/>
      <c r="J1023" s="240"/>
      <c r="K1023" s="240"/>
      <c r="L1023" s="245"/>
      <c r="M1023" s="246"/>
      <c r="N1023" s="247"/>
      <c r="O1023" s="247"/>
      <c r="P1023" s="247"/>
      <c r="Q1023" s="247"/>
      <c r="R1023" s="247"/>
      <c r="S1023" s="247"/>
      <c r="T1023" s="248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9" t="s">
        <v>131</v>
      </c>
      <c r="AU1023" s="249" t="s">
        <v>83</v>
      </c>
      <c r="AV1023" s="14" t="s">
        <v>83</v>
      </c>
      <c r="AW1023" s="14" t="s">
        <v>32</v>
      </c>
      <c r="AX1023" s="14" t="s">
        <v>81</v>
      </c>
      <c r="AY1023" s="249" t="s">
        <v>120</v>
      </c>
    </row>
    <row r="1024" spans="1:51" s="14" customFormat="1" ht="12">
      <c r="A1024" s="14"/>
      <c r="B1024" s="239"/>
      <c r="C1024" s="240"/>
      <c r="D1024" s="224" t="s">
        <v>131</v>
      </c>
      <c r="E1024" s="240"/>
      <c r="F1024" s="242" t="s">
        <v>1240</v>
      </c>
      <c r="G1024" s="240"/>
      <c r="H1024" s="243">
        <v>12492.963</v>
      </c>
      <c r="I1024" s="244"/>
      <c r="J1024" s="240"/>
      <c r="K1024" s="240"/>
      <c r="L1024" s="245"/>
      <c r="M1024" s="246"/>
      <c r="N1024" s="247"/>
      <c r="O1024" s="247"/>
      <c r="P1024" s="247"/>
      <c r="Q1024" s="247"/>
      <c r="R1024" s="247"/>
      <c r="S1024" s="247"/>
      <c r="T1024" s="248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49" t="s">
        <v>131</v>
      </c>
      <c r="AU1024" s="249" t="s">
        <v>83</v>
      </c>
      <c r="AV1024" s="14" t="s">
        <v>83</v>
      </c>
      <c r="AW1024" s="14" t="s">
        <v>4</v>
      </c>
      <c r="AX1024" s="14" t="s">
        <v>81</v>
      </c>
      <c r="AY1024" s="249" t="s">
        <v>120</v>
      </c>
    </row>
    <row r="1025" spans="1:65" s="2" customFormat="1" ht="24.15" customHeight="1">
      <c r="A1025" s="38"/>
      <c r="B1025" s="39"/>
      <c r="C1025" s="211" t="s">
        <v>1241</v>
      </c>
      <c r="D1025" s="211" t="s">
        <v>122</v>
      </c>
      <c r="E1025" s="212" t="s">
        <v>1242</v>
      </c>
      <c r="F1025" s="213" t="s">
        <v>1243</v>
      </c>
      <c r="G1025" s="214" t="s">
        <v>407</v>
      </c>
      <c r="H1025" s="215">
        <v>1388.107</v>
      </c>
      <c r="I1025" s="216"/>
      <c r="J1025" s="217">
        <f>ROUND(I1025*H1025,2)</f>
        <v>0</v>
      </c>
      <c r="K1025" s="213" t="s">
        <v>126</v>
      </c>
      <c r="L1025" s="44"/>
      <c r="M1025" s="218" t="s">
        <v>1</v>
      </c>
      <c r="N1025" s="219" t="s">
        <v>41</v>
      </c>
      <c r="O1025" s="91"/>
      <c r="P1025" s="220">
        <f>O1025*H1025</f>
        <v>0</v>
      </c>
      <c r="Q1025" s="220">
        <v>0</v>
      </c>
      <c r="R1025" s="220">
        <f>Q1025*H1025</f>
        <v>0</v>
      </c>
      <c r="S1025" s="220">
        <v>0</v>
      </c>
      <c r="T1025" s="221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22" t="s">
        <v>127</v>
      </c>
      <c r="AT1025" s="222" t="s">
        <v>122</v>
      </c>
      <c r="AU1025" s="222" t="s">
        <v>83</v>
      </c>
      <c r="AY1025" s="17" t="s">
        <v>120</v>
      </c>
      <c r="BE1025" s="223">
        <f>IF(N1025="základní",J1025,0)</f>
        <v>0</v>
      </c>
      <c r="BF1025" s="223">
        <f>IF(N1025="snížená",J1025,0)</f>
        <v>0</v>
      </c>
      <c r="BG1025" s="223">
        <f>IF(N1025="zákl. přenesená",J1025,0)</f>
        <v>0</v>
      </c>
      <c r="BH1025" s="223">
        <f>IF(N1025="sníž. přenesená",J1025,0)</f>
        <v>0</v>
      </c>
      <c r="BI1025" s="223">
        <f>IF(N1025="nulová",J1025,0)</f>
        <v>0</v>
      </c>
      <c r="BJ1025" s="17" t="s">
        <v>81</v>
      </c>
      <c r="BK1025" s="223">
        <f>ROUND(I1025*H1025,2)</f>
        <v>0</v>
      </c>
      <c r="BL1025" s="17" t="s">
        <v>127</v>
      </c>
      <c r="BM1025" s="222" t="s">
        <v>1244</v>
      </c>
    </row>
    <row r="1026" spans="1:47" s="2" customFormat="1" ht="12">
      <c r="A1026" s="38"/>
      <c r="B1026" s="39"/>
      <c r="C1026" s="40"/>
      <c r="D1026" s="224" t="s">
        <v>129</v>
      </c>
      <c r="E1026" s="40"/>
      <c r="F1026" s="225" t="s">
        <v>1245</v>
      </c>
      <c r="G1026" s="40"/>
      <c r="H1026" s="40"/>
      <c r="I1026" s="226"/>
      <c r="J1026" s="40"/>
      <c r="K1026" s="40"/>
      <c r="L1026" s="44"/>
      <c r="M1026" s="227"/>
      <c r="N1026" s="228"/>
      <c r="O1026" s="91"/>
      <c r="P1026" s="91"/>
      <c r="Q1026" s="91"/>
      <c r="R1026" s="91"/>
      <c r="S1026" s="91"/>
      <c r="T1026" s="92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T1026" s="17" t="s">
        <v>129</v>
      </c>
      <c r="AU1026" s="17" t="s">
        <v>83</v>
      </c>
    </row>
    <row r="1027" spans="1:51" s="13" customFormat="1" ht="12">
      <c r="A1027" s="13"/>
      <c r="B1027" s="229"/>
      <c r="C1027" s="230"/>
      <c r="D1027" s="224" t="s">
        <v>131</v>
      </c>
      <c r="E1027" s="231" t="s">
        <v>1</v>
      </c>
      <c r="F1027" s="232" t="s">
        <v>1233</v>
      </c>
      <c r="G1027" s="230"/>
      <c r="H1027" s="231" t="s">
        <v>1</v>
      </c>
      <c r="I1027" s="233"/>
      <c r="J1027" s="230"/>
      <c r="K1027" s="230"/>
      <c r="L1027" s="234"/>
      <c r="M1027" s="235"/>
      <c r="N1027" s="236"/>
      <c r="O1027" s="236"/>
      <c r="P1027" s="236"/>
      <c r="Q1027" s="236"/>
      <c r="R1027" s="236"/>
      <c r="S1027" s="236"/>
      <c r="T1027" s="237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38" t="s">
        <v>131</v>
      </c>
      <c r="AU1027" s="238" t="s">
        <v>83</v>
      </c>
      <c r="AV1027" s="13" t="s">
        <v>81</v>
      </c>
      <c r="AW1027" s="13" t="s">
        <v>32</v>
      </c>
      <c r="AX1027" s="13" t="s">
        <v>76</v>
      </c>
      <c r="AY1027" s="238" t="s">
        <v>120</v>
      </c>
    </row>
    <row r="1028" spans="1:51" s="14" customFormat="1" ht="12">
      <c r="A1028" s="14"/>
      <c r="B1028" s="239"/>
      <c r="C1028" s="240"/>
      <c r="D1028" s="224" t="s">
        <v>131</v>
      </c>
      <c r="E1028" s="241" t="s">
        <v>1</v>
      </c>
      <c r="F1028" s="242" t="s">
        <v>1234</v>
      </c>
      <c r="G1028" s="240"/>
      <c r="H1028" s="243">
        <v>1388.107</v>
      </c>
      <c r="I1028" s="244"/>
      <c r="J1028" s="240"/>
      <c r="K1028" s="240"/>
      <c r="L1028" s="245"/>
      <c r="M1028" s="246"/>
      <c r="N1028" s="247"/>
      <c r="O1028" s="247"/>
      <c r="P1028" s="247"/>
      <c r="Q1028" s="247"/>
      <c r="R1028" s="247"/>
      <c r="S1028" s="247"/>
      <c r="T1028" s="248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49" t="s">
        <v>131</v>
      </c>
      <c r="AU1028" s="249" t="s">
        <v>83</v>
      </c>
      <c r="AV1028" s="14" t="s">
        <v>83</v>
      </c>
      <c r="AW1028" s="14" t="s">
        <v>32</v>
      </c>
      <c r="AX1028" s="14" t="s">
        <v>81</v>
      </c>
      <c r="AY1028" s="249" t="s">
        <v>120</v>
      </c>
    </row>
    <row r="1029" spans="1:65" s="2" customFormat="1" ht="37.8" customHeight="1">
      <c r="A1029" s="38"/>
      <c r="B1029" s="39"/>
      <c r="C1029" s="211" t="s">
        <v>1246</v>
      </c>
      <c r="D1029" s="211" t="s">
        <v>122</v>
      </c>
      <c r="E1029" s="212" t="s">
        <v>1247</v>
      </c>
      <c r="F1029" s="213" t="s">
        <v>1248</v>
      </c>
      <c r="G1029" s="214" t="s">
        <v>407</v>
      </c>
      <c r="H1029" s="215">
        <v>334.17</v>
      </c>
      <c r="I1029" s="216"/>
      <c r="J1029" s="217">
        <f>ROUND(I1029*H1029,2)</f>
        <v>0</v>
      </c>
      <c r="K1029" s="213" t="s">
        <v>126</v>
      </c>
      <c r="L1029" s="44"/>
      <c r="M1029" s="218" t="s">
        <v>1</v>
      </c>
      <c r="N1029" s="219" t="s">
        <v>41</v>
      </c>
      <c r="O1029" s="91"/>
      <c r="P1029" s="220">
        <f>O1029*H1029</f>
        <v>0</v>
      </c>
      <c r="Q1029" s="220">
        <v>0</v>
      </c>
      <c r="R1029" s="220">
        <f>Q1029*H1029</f>
        <v>0</v>
      </c>
      <c r="S1029" s="220">
        <v>0</v>
      </c>
      <c r="T1029" s="221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22" t="s">
        <v>127</v>
      </c>
      <c r="AT1029" s="222" t="s">
        <v>122</v>
      </c>
      <c r="AU1029" s="222" t="s">
        <v>83</v>
      </c>
      <c r="AY1029" s="17" t="s">
        <v>120</v>
      </c>
      <c r="BE1029" s="223">
        <f>IF(N1029="základní",J1029,0)</f>
        <v>0</v>
      </c>
      <c r="BF1029" s="223">
        <f>IF(N1029="snížená",J1029,0)</f>
        <v>0</v>
      </c>
      <c r="BG1029" s="223">
        <f>IF(N1029="zákl. přenesená",J1029,0)</f>
        <v>0</v>
      </c>
      <c r="BH1029" s="223">
        <f>IF(N1029="sníž. přenesená",J1029,0)</f>
        <v>0</v>
      </c>
      <c r="BI1029" s="223">
        <f>IF(N1029="nulová",J1029,0)</f>
        <v>0</v>
      </c>
      <c r="BJ1029" s="17" t="s">
        <v>81</v>
      </c>
      <c r="BK1029" s="223">
        <f>ROUND(I1029*H1029,2)</f>
        <v>0</v>
      </c>
      <c r="BL1029" s="17" t="s">
        <v>127</v>
      </c>
      <c r="BM1029" s="222" t="s">
        <v>1249</v>
      </c>
    </row>
    <row r="1030" spans="1:47" s="2" customFormat="1" ht="12">
      <c r="A1030" s="38"/>
      <c r="B1030" s="39"/>
      <c r="C1030" s="40"/>
      <c r="D1030" s="224" t="s">
        <v>129</v>
      </c>
      <c r="E1030" s="40"/>
      <c r="F1030" s="225" t="s">
        <v>1250</v>
      </c>
      <c r="G1030" s="40"/>
      <c r="H1030" s="40"/>
      <c r="I1030" s="226"/>
      <c r="J1030" s="40"/>
      <c r="K1030" s="40"/>
      <c r="L1030" s="44"/>
      <c r="M1030" s="227"/>
      <c r="N1030" s="228"/>
      <c r="O1030" s="91"/>
      <c r="P1030" s="91"/>
      <c r="Q1030" s="91"/>
      <c r="R1030" s="91"/>
      <c r="S1030" s="91"/>
      <c r="T1030" s="92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T1030" s="17" t="s">
        <v>129</v>
      </c>
      <c r="AU1030" s="17" t="s">
        <v>83</v>
      </c>
    </row>
    <row r="1031" spans="1:51" s="13" customFormat="1" ht="12">
      <c r="A1031" s="13"/>
      <c r="B1031" s="229"/>
      <c r="C1031" s="230"/>
      <c r="D1031" s="224" t="s">
        <v>131</v>
      </c>
      <c r="E1031" s="231" t="s">
        <v>1</v>
      </c>
      <c r="F1031" s="232" t="s">
        <v>1251</v>
      </c>
      <c r="G1031" s="230"/>
      <c r="H1031" s="231" t="s">
        <v>1</v>
      </c>
      <c r="I1031" s="233"/>
      <c r="J1031" s="230"/>
      <c r="K1031" s="230"/>
      <c r="L1031" s="234"/>
      <c r="M1031" s="235"/>
      <c r="N1031" s="236"/>
      <c r="O1031" s="236"/>
      <c r="P1031" s="236"/>
      <c r="Q1031" s="236"/>
      <c r="R1031" s="236"/>
      <c r="S1031" s="236"/>
      <c r="T1031" s="237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8" t="s">
        <v>131</v>
      </c>
      <c r="AU1031" s="238" t="s">
        <v>83</v>
      </c>
      <c r="AV1031" s="13" t="s">
        <v>81</v>
      </c>
      <c r="AW1031" s="13" t="s">
        <v>32</v>
      </c>
      <c r="AX1031" s="13" t="s">
        <v>76</v>
      </c>
      <c r="AY1031" s="238" t="s">
        <v>120</v>
      </c>
    </row>
    <row r="1032" spans="1:51" s="14" customFormat="1" ht="12">
      <c r="A1032" s="14"/>
      <c r="B1032" s="239"/>
      <c r="C1032" s="240"/>
      <c r="D1032" s="224" t="s">
        <v>131</v>
      </c>
      <c r="E1032" s="241" t="s">
        <v>1</v>
      </c>
      <c r="F1032" s="242" t="s">
        <v>1252</v>
      </c>
      <c r="G1032" s="240"/>
      <c r="H1032" s="243">
        <v>334.17</v>
      </c>
      <c r="I1032" s="244"/>
      <c r="J1032" s="240"/>
      <c r="K1032" s="240"/>
      <c r="L1032" s="245"/>
      <c r="M1032" s="246"/>
      <c r="N1032" s="247"/>
      <c r="O1032" s="247"/>
      <c r="P1032" s="247"/>
      <c r="Q1032" s="247"/>
      <c r="R1032" s="247"/>
      <c r="S1032" s="247"/>
      <c r="T1032" s="248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9" t="s">
        <v>131</v>
      </c>
      <c r="AU1032" s="249" t="s">
        <v>83</v>
      </c>
      <c r="AV1032" s="14" t="s">
        <v>83</v>
      </c>
      <c r="AW1032" s="14" t="s">
        <v>32</v>
      </c>
      <c r="AX1032" s="14" t="s">
        <v>81</v>
      </c>
      <c r="AY1032" s="249" t="s">
        <v>120</v>
      </c>
    </row>
    <row r="1033" spans="1:65" s="2" customFormat="1" ht="44.25" customHeight="1">
      <c r="A1033" s="38"/>
      <c r="B1033" s="39"/>
      <c r="C1033" s="211" t="s">
        <v>1253</v>
      </c>
      <c r="D1033" s="211" t="s">
        <v>122</v>
      </c>
      <c r="E1033" s="212" t="s">
        <v>1254</v>
      </c>
      <c r="F1033" s="213" t="s">
        <v>1255</v>
      </c>
      <c r="G1033" s="214" t="s">
        <v>407</v>
      </c>
      <c r="H1033" s="215">
        <v>1835.458</v>
      </c>
      <c r="I1033" s="216"/>
      <c r="J1033" s="217">
        <f>ROUND(I1033*H1033,2)</f>
        <v>0</v>
      </c>
      <c r="K1033" s="213" t="s">
        <v>126</v>
      </c>
      <c r="L1033" s="44"/>
      <c r="M1033" s="218" t="s">
        <v>1</v>
      </c>
      <c r="N1033" s="219" t="s">
        <v>41</v>
      </c>
      <c r="O1033" s="91"/>
      <c r="P1033" s="220">
        <f>O1033*H1033</f>
        <v>0</v>
      </c>
      <c r="Q1033" s="220">
        <v>0</v>
      </c>
      <c r="R1033" s="220">
        <f>Q1033*H1033</f>
        <v>0</v>
      </c>
      <c r="S1033" s="220">
        <v>0</v>
      </c>
      <c r="T1033" s="221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22" t="s">
        <v>127</v>
      </c>
      <c r="AT1033" s="222" t="s">
        <v>122</v>
      </c>
      <c r="AU1033" s="222" t="s">
        <v>83</v>
      </c>
      <c r="AY1033" s="17" t="s">
        <v>120</v>
      </c>
      <c r="BE1033" s="223">
        <f>IF(N1033="základní",J1033,0)</f>
        <v>0</v>
      </c>
      <c r="BF1033" s="223">
        <f>IF(N1033="snížená",J1033,0)</f>
        <v>0</v>
      </c>
      <c r="BG1033" s="223">
        <f>IF(N1033="zákl. přenesená",J1033,0)</f>
        <v>0</v>
      </c>
      <c r="BH1033" s="223">
        <f>IF(N1033="sníž. přenesená",J1033,0)</f>
        <v>0</v>
      </c>
      <c r="BI1033" s="223">
        <f>IF(N1033="nulová",J1033,0)</f>
        <v>0</v>
      </c>
      <c r="BJ1033" s="17" t="s">
        <v>81</v>
      </c>
      <c r="BK1033" s="223">
        <f>ROUND(I1033*H1033,2)</f>
        <v>0</v>
      </c>
      <c r="BL1033" s="17" t="s">
        <v>127</v>
      </c>
      <c r="BM1033" s="222" t="s">
        <v>1256</v>
      </c>
    </row>
    <row r="1034" spans="1:47" s="2" customFormat="1" ht="12">
      <c r="A1034" s="38"/>
      <c r="B1034" s="39"/>
      <c r="C1034" s="40"/>
      <c r="D1034" s="224" t="s">
        <v>129</v>
      </c>
      <c r="E1034" s="40"/>
      <c r="F1034" s="225" t="s">
        <v>1255</v>
      </c>
      <c r="G1034" s="40"/>
      <c r="H1034" s="40"/>
      <c r="I1034" s="226"/>
      <c r="J1034" s="40"/>
      <c r="K1034" s="40"/>
      <c r="L1034" s="44"/>
      <c r="M1034" s="227"/>
      <c r="N1034" s="228"/>
      <c r="O1034" s="91"/>
      <c r="P1034" s="91"/>
      <c r="Q1034" s="91"/>
      <c r="R1034" s="91"/>
      <c r="S1034" s="91"/>
      <c r="T1034" s="92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T1034" s="17" t="s">
        <v>129</v>
      </c>
      <c r="AU1034" s="17" t="s">
        <v>83</v>
      </c>
    </row>
    <row r="1035" spans="1:51" s="13" customFormat="1" ht="12">
      <c r="A1035" s="13"/>
      <c r="B1035" s="229"/>
      <c r="C1035" s="230"/>
      <c r="D1035" s="224" t="s">
        <v>131</v>
      </c>
      <c r="E1035" s="231" t="s">
        <v>1</v>
      </c>
      <c r="F1035" s="232" t="s">
        <v>1218</v>
      </c>
      <c r="G1035" s="230"/>
      <c r="H1035" s="231" t="s">
        <v>1</v>
      </c>
      <c r="I1035" s="233"/>
      <c r="J1035" s="230"/>
      <c r="K1035" s="230"/>
      <c r="L1035" s="234"/>
      <c r="M1035" s="235"/>
      <c r="N1035" s="236"/>
      <c r="O1035" s="236"/>
      <c r="P1035" s="236"/>
      <c r="Q1035" s="236"/>
      <c r="R1035" s="236"/>
      <c r="S1035" s="236"/>
      <c r="T1035" s="237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38" t="s">
        <v>131</v>
      </c>
      <c r="AU1035" s="238" t="s">
        <v>83</v>
      </c>
      <c r="AV1035" s="13" t="s">
        <v>81</v>
      </c>
      <c r="AW1035" s="13" t="s">
        <v>32</v>
      </c>
      <c r="AX1035" s="13" t="s">
        <v>76</v>
      </c>
      <c r="AY1035" s="238" t="s">
        <v>120</v>
      </c>
    </row>
    <row r="1036" spans="1:51" s="14" customFormat="1" ht="12">
      <c r="A1036" s="14"/>
      <c r="B1036" s="239"/>
      <c r="C1036" s="240"/>
      <c r="D1036" s="224" t="s">
        <v>131</v>
      </c>
      <c r="E1036" s="241" t="s">
        <v>1</v>
      </c>
      <c r="F1036" s="242" t="s">
        <v>1219</v>
      </c>
      <c r="G1036" s="240"/>
      <c r="H1036" s="243">
        <v>3223.565</v>
      </c>
      <c r="I1036" s="244"/>
      <c r="J1036" s="240"/>
      <c r="K1036" s="240"/>
      <c r="L1036" s="245"/>
      <c r="M1036" s="246"/>
      <c r="N1036" s="247"/>
      <c r="O1036" s="247"/>
      <c r="P1036" s="247"/>
      <c r="Q1036" s="247"/>
      <c r="R1036" s="247"/>
      <c r="S1036" s="247"/>
      <c r="T1036" s="248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49" t="s">
        <v>131</v>
      </c>
      <c r="AU1036" s="249" t="s">
        <v>83</v>
      </c>
      <c r="AV1036" s="14" t="s">
        <v>83</v>
      </c>
      <c r="AW1036" s="14" t="s">
        <v>32</v>
      </c>
      <c r="AX1036" s="14" t="s">
        <v>76</v>
      </c>
      <c r="AY1036" s="249" t="s">
        <v>120</v>
      </c>
    </row>
    <row r="1037" spans="1:51" s="13" customFormat="1" ht="12">
      <c r="A1037" s="13"/>
      <c r="B1037" s="229"/>
      <c r="C1037" s="230"/>
      <c r="D1037" s="224" t="s">
        <v>131</v>
      </c>
      <c r="E1037" s="231" t="s">
        <v>1</v>
      </c>
      <c r="F1037" s="232" t="s">
        <v>1220</v>
      </c>
      <c r="G1037" s="230"/>
      <c r="H1037" s="231" t="s">
        <v>1</v>
      </c>
      <c r="I1037" s="233"/>
      <c r="J1037" s="230"/>
      <c r="K1037" s="230"/>
      <c r="L1037" s="234"/>
      <c r="M1037" s="235"/>
      <c r="N1037" s="236"/>
      <c r="O1037" s="236"/>
      <c r="P1037" s="236"/>
      <c r="Q1037" s="236"/>
      <c r="R1037" s="236"/>
      <c r="S1037" s="236"/>
      <c r="T1037" s="237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8" t="s">
        <v>131</v>
      </c>
      <c r="AU1037" s="238" t="s">
        <v>83</v>
      </c>
      <c r="AV1037" s="13" t="s">
        <v>81</v>
      </c>
      <c r="AW1037" s="13" t="s">
        <v>32</v>
      </c>
      <c r="AX1037" s="13" t="s">
        <v>76</v>
      </c>
      <c r="AY1037" s="238" t="s">
        <v>120</v>
      </c>
    </row>
    <row r="1038" spans="1:51" s="14" customFormat="1" ht="12">
      <c r="A1038" s="14"/>
      <c r="B1038" s="239"/>
      <c r="C1038" s="240"/>
      <c r="D1038" s="224" t="s">
        <v>131</v>
      </c>
      <c r="E1038" s="241" t="s">
        <v>1</v>
      </c>
      <c r="F1038" s="242" t="s">
        <v>1221</v>
      </c>
      <c r="G1038" s="240"/>
      <c r="H1038" s="243">
        <v>-1388.107</v>
      </c>
      <c r="I1038" s="244"/>
      <c r="J1038" s="240"/>
      <c r="K1038" s="240"/>
      <c r="L1038" s="245"/>
      <c r="M1038" s="246"/>
      <c r="N1038" s="247"/>
      <c r="O1038" s="247"/>
      <c r="P1038" s="247"/>
      <c r="Q1038" s="247"/>
      <c r="R1038" s="247"/>
      <c r="S1038" s="247"/>
      <c r="T1038" s="248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9" t="s">
        <v>131</v>
      </c>
      <c r="AU1038" s="249" t="s">
        <v>83</v>
      </c>
      <c r="AV1038" s="14" t="s">
        <v>83</v>
      </c>
      <c r="AW1038" s="14" t="s">
        <v>32</v>
      </c>
      <c r="AX1038" s="14" t="s">
        <v>76</v>
      </c>
      <c r="AY1038" s="249" t="s">
        <v>120</v>
      </c>
    </row>
    <row r="1039" spans="1:51" s="15" customFormat="1" ht="12">
      <c r="A1039" s="15"/>
      <c r="B1039" s="250"/>
      <c r="C1039" s="251"/>
      <c r="D1039" s="224" t="s">
        <v>131</v>
      </c>
      <c r="E1039" s="252" t="s">
        <v>1</v>
      </c>
      <c r="F1039" s="253" t="s">
        <v>142</v>
      </c>
      <c r="G1039" s="251"/>
      <c r="H1039" s="254">
        <v>1835.458</v>
      </c>
      <c r="I1039" s="255"/>
      <c r="J1039" s="251"/>
      <c r="K1039" s="251"/>
      <c r="L1039" s="256"/>
      <c r="M1039" s="257"/>
      <c r="N1039" s="258"/>
      <c r="O1039" s="258"/>
      <c r="P1039" s="258"/>
      <c r="Q1039" s="258"/>
      <c r="R1039" s="258"/>
      <c r="S1039" s="258"/>
      <c r="T1039" s="259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T1039" s="260" t="s">
        <v>131</v>
      </c>
      <c r="AU1039" s="260" t="s">
        <v>83</v>
      </c>
      <c r="AV1039" s="15" t="s">
        <v>127</v>
      </c>
      <c r="AW1039" s="15" t="s">
        <v>32</v>
      </c>
      <c r="AX1039" s="15" t="s">
        <v>81</v>
      </c>
      <c r="AY1039" s="260" t="s">
        <v>120</v>
      </c>
    </row>
    <row r="1040" spans="1:65" s="2" customFormat="1" ht="44.25" customHeight="1">
      <c r="A1040" s="38"/>
      <c r="B1040" s="39"/>
      <c r="C1040" s="211" t="s">
        <v>1257</v>
      </c>
      <c r="D1040" s="211" t="s">
        <v>122</v>
      </c>
      <c r="E1040" s="212" t="s">
        <v>1258</v>
      </c>
      <c r="F1040" s="213" t="s">
        <v>1259</v>
      </c>
      <c r="G1040" s="214" t="s">
        <v>407</v>
      </c>
      <c r="H1040" s="215">
        <v>1053.937</v>
      </c>
      <c r="I1040" s="216"/>
      <c r="J1040" s="217">
        <f>ROUND(I1040*H1040,2)</f>
        <v>0</v>
      </c>
      <c r="K1040" s="213" t="s">
        <v>126</v>
      </c>
      <c r="L1040" s="44"/>
      <c r="M1040" s="218" t="s">
        <v>1</v>
      </c>
      <c r="N1040" s="219" t="s">
        <v>41</v>
      </c>
      <c r="O1040" s="91"/>
      <c r="P1040" s="220">
        <f>O1040*H1040</f>
        <v>0</v>
      </c>
      <c r="Q1040" s="220">
        <v>0</v>
      </c>
      <c r="R1040" s="220">
        <f>Q1040*H1040</f>
        <v>0</v>
      </c>
      <c r="S1040" s="220">
        <v>0</v>
      </c>
      <c r="T1040" s="221">
        <f>S1040*H1040</f>
        <v>0</v>
      </c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R1040" s="222" t="s">
        <v>127</v>
      </c>
      <c r="AT1040" s="222" t="s">
        <v>122</v>
      </c>
      <c r="AU1040" s="222" t="s">
        <v>83</v>
      </c>
      <c r="AY1040" s="17" t="s">
        <v>120</v>
      </c>
      <c r="BE1040" s="223">
        <f>IF(N1040="základní",J1040,0)</f>
        <v>0</v>
      </c>
      <c r="BF1040" s="223">
        <f>IF(N1040="snížená",J1040,0)</f>
        <v>0</v>
      </c>
      <c r="BG1040" s="223">
        <f>IF(N1040="zákl. přenesená",J1040,0)</f>
        <v>0</v>
      </c>
      <c r="BH1040" s="223">
        <f>IF(N1040="sníž. přenesená",J1040,0)</f>
        <v>0</v>
      </c>
      <c r="BI1040" s="223">
        <f>IF(N1040="nulová",J1040,0)</f>
        <v>0</v>
      </c>
      <c r="BJ1040" s="17" t="s">
        <v>81</v>
      </c>
      <c r="BK1040" s="223">
        <f>ROUND(I1040*H1040,2)</f>
        <v>0</v>
      </c>
      <c r="BL1040" s="17" t="s">
        <v>127</v>
      </c>
      <c r="BM1040" s="222" t="s">
        <v>1260</v>
      </c>
    </row>
    <row r="1041" spans="1:47" s="2" customFormat="1" ht="12">
      <c r="A1041" s="38"/>
      <c r="B1041" s="39"/>
      <c r="C1041" s="40"/>
      <c r="D1041" s="224" t="s">
        <v>129</v>
      </c>
      <c r="E1041" s="40"/>
      <c r="F1041" s="225" t="s">
        <v>1259</v>
      </c>
      <c r="G1041" s="40"/>
      <c r="H1041" s="40"/>
      <c r="I1041" s="226"/>
      <c r="J1041" s="40"/>
      <c r="K1041" s="40"/>
      <c r="L1041" s="44"/>
      <c r="M1041" s="227"/>
      <c r="N1041" s="228"/>
      <c r="O1041" s="91"/>
      <c r="P1041" s="91"/>
      <c r="Q1041" s="91"/>
      <c r="R1041" s="91"/>
      <c r="S1041" s="91"/>
      <c r="T1041" s="92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T1041" s="17" t="s">
        <v>129</v>
      </c>
      <c r="AU1041" s="17" t="s">
        <v>83</v>
      </c>
    </row>
    <row r="1042" spans="1:51" s="14" customFormat="1" ht="12">
      <c r="A1042" s="14"/>
      <c r="B1042" s="239"/>
      <c r="C1042" s="240"/>
      <c r="D1042" s="224" t="s">
        <v>131</v>
      </c>
      <c r="E1042" s="241" t="s">
        <v>1</v>
      </c>
      <c r="F1042" s="242" t="s">
        <v>1261</v>
      </c>
      <c r="G1042" s="240"/>
      <c r="H1042" s="243">
        <v>1053.937</v>
      </c>
      <c r="I1042" s="244"/>
      <c r="J1042" s="240"/>
      <c r="K1042" s="240"/>
      <c r="L1042" s="245"/>
      <c r="M1042" s="246"/>
      <c r="N1042" s="247"/>
      <c r="O1042" s="247"/>
      <c r="P1042" s="247"/>
      <c r="Q1042" s="247"/>
      <c r="R1042" s="247"/>
      <c r="S1042" s="247"/>
      <c r="T1042" s="248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49" t="s">
        <v>131</v>
      </c>
      <c r="AU1042" s="249" t="s">
        <v>83</v>
      </c>
      <c r="AV1042" s="14" t="s">
        <v>83</v>
      </c>
      <c r="AW1042" s="14" t="s">
        <v>32</v>
      </c>
      <c r="AX1042" s="14" t="s">
        <v>81</v>
      </c>
      <c r="AY1042" s="249" t="s">
        <v>120</v>
      </c>
    </row>
    <row r="1043" spans="1:63" s="12" customFormat="1" ht="22.8" customHeight="1">
      <c r="A1043" s="12"/>
      <c r="B1043" s="195"/>
      <c r="C1043" s="196"/>
      <c r="D1043" s="197" t="s">
        <v>75</v>
      </c>
      <c r="E1043" s="209" t="s">
        <v>1262</v>
      </c>
      <c r="F1043" s="209" t="s">
        <v>1263</v>
      </c>
      <c r="G1043" s="196"/>
      <c r="H1043" s="196"/>
      <c r="I1043" s="199"/>
      <c r="J1043" s="210">
        <f>BK1043</f>
        <v>0</v>
      </c>
      <c r="K1043" s="196"/>
      <c r="L1043" s="201"/>
      <c r="M1043" s="202"/>
      <c r="N1043" s="203"/>
      <c r="O1043" s="203"/>
      <c r="P1043" s="204">
        <f>SUM(P1044:P1049)</f>
        <v>0</v>
      </c>
      <c r="Q1043" s="203"/>
      <c r="R1043" s="204">
        <f>SUM(R1044:R1049)</f>
        <v>0</v>
      </c>
      <c r="S1043" s="203"/>
      <c r="T1043" s="205">
        <f>SUM(T1044:T1049)</f>
        <v>0</v>
      </c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R1043" s="206" t="s">
        <v>81</v>
      </c>
      <c r="AT1043" s="207" t="s">
        <v>75</v>
      </c>
      <c r="AU1043" s="207" t="s">
        <v>81</v>
      </c>
      <c r="AY1043" s="206" t="s">
        <v>120</v>
      </c>
      <c r="BK1043" s="208">
        <f>SUM(BK1044:BK1049)</f>
        <v>0</v>
      </c>
    </row>
    <row r="1044" spans="1:65" s="2" customFormat="1" ht="24.15" customHeight="1">
      <c r="A1044" s="38"/>
      <c r="B1044" s="39"/>
      <c r="C1044" s="211" t="s">
        <v>1264</v>
      </c>
      <c r="D1044" s="211" t="s">
        <v>122</v>
      </c>
      <c r="E1044" s="212" t="s">
        <v>1265</v>
      </c>
      <c r="F1044" s="213" t="s">
        <v>1266</v>
      </c>
      <c r="G1044" s="214" t="s">
        <v>407</v>
      </c>
      <c r="H1044" s="215">
        <v>869.877</v>
      </c>
      <c r="I1044" s="216"/>
      <c r="J1044" s="217">
        <f>ROUND(I1044*H1044,2)</f>
        <v>0</v>
      </c>
      <c r="K1044" s="213" t="s">
        <v>126</v>
      </c>
      <c r="L1044" s="44"/>
      <c r="M1044" s="218" t="s">
        <v>1</v>
      </c>
      <c r="N1044" s="219" t="s">
        <v>41</v>
      </c>
      <c r="O1044" s="91"/>
      <c r="P1044" s="220">
        <f>O1044*H1044</f>
        <v>0</v>
      </c>
      <c r="Q1044" s="220">
        <v>0</v>
      </c>
      <c r="R1044" s="220">
        <f>Q1044*H1044</f>
        <v>0</v>
      </c>
      <c r="S1044" s="220">
        <v>0</v>
      </c>
      <c r="T1044" s="221">
        <f>S1044*H1044</f>
        <v>0</v>
      </c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R1044" s="222" t="s">
        <v>127</v>
      </c>
      <c r="AT1044" s="222" t="s">
        <v>122</v>
      </c>
      <c r="AU1044" s="222" t="s">
        <v>83</v>
      </c>
      <c r="AY1044" s="17" t="s">
        <v>120</v>
      </c>
      <c r="BE1044" s="223">
        <f>IF(N1044="základní",J1044,0)</f>
        <v>0</v>
      </c>
      <c r="BF1044" s="223">
        <f>IF(N1044="snížená",J1044,0)</f>
        <v>0</v>
      </c>
      <c r="BG1044" s="223">
        <f>IF(N1044="zákl. přenesená",J1044,0)</f>
        <v>0</v>
      </c>
      <c r="BH1044" s="223">
        <f>IF(N1044="sníž. přenesená",J1044,0)</f>
        <v>0</v>
      </c>
      <c r="BI1044" s="223">
        <f>IF(N1044="nulová",J1044,0)</f>
        <v>0</v>
      </c>
      <c r="BJ1044" s="17" t="s">
        <v>81</v>
      </c>
      <c r="BK1044" s="223">
        <f>ROUND(I1044*H1044,2)</f>
        <v>0</v>
      </c>
      <c r="BL1044" s="17" t="s">
        <v>127</v>
      </c>
      <c r="BM1044" s="222" t="s">
        <v>1267</v>
      </c>
    </row>
    <row r="1045" spans="1:47" s="2" customFormat="1" ht="12">
      <c r="A1045" s="38"/>
      <c r="B1045" s="39"/>
      <c r="C1045" s="40"/>
      <c r="D1045" s="224" t="s">
        <v>129</v>
      </c>
      <c r="E1045" s="40"/>
      <c r="F1045" s="225" t="s">
        <v>1268</v>
      </c>
      <c r="G1045" s="40"/>
      <c r="H1045" s="40"/>
      <c r="I1045" s="226"/>
      <c r="J1045" s="40"/>
      <c r="K1045" s="40"/>
      <c r="L1045" s="44"/>
      <c r="M1045" s="227"/>
      <c r="N1045" s="228"/>
      <c r="O1045" s="91"/>
      <c r="P1045" s="91"/>
      <c r="Q1045" s="91"/>
      <c r="R1045" s="91"/>
      <c r="S1045" s="91"/>
      <c r="T1045" s="92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T1045" s="17" t="s">
        <v>129</v>
      </c>
      <c r="AU1045" s="17" t="s">
        <v>83</v>
      </c>
    </row>
    <row r="1046" spans="1:51" s="14" customFormat="1" ht="12">
      <c r="A1046" s="14"/>
      <c r="B1046" s="239"/>
      <c r="C1046" s="240"/>
      <c r="D1046" s="224" t="s">
        <v>131</v>
      </c>
      <c r="E1046" s="240"/>
      <c r="F1046" s="242" t="s">
        <v>1269</v>
      </c>
      <c r="G1046" s="240"/>
      <c r="H1046" s="243">
        <v>869.877</v>
      </c>
      <c r="I1046" s="244"/>
      <c r="J1046" s="240"/>
      <c r="K1046" s="240"/>
      <c r="L1046" s="245"/>
      <c r="M1046" s="246"/>
      <c r="N1046" s="247"/>
      <c r="O1046" s="247"/>
      <c r="P1046" s="247"/>
      <c r="Q1046" s="247"/>
      <c r="R1046" s="247"/>
      <c r="S1046" s="247"/>
      <c r="T1046" s="248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49" t="s">
        <v>131</v>
      </c>
      <c r="AU1046" s="249" t="s">
        <v>83</v>
      </c>
      <c r="AV1046" s="14" t="s">
        <v>83</v>
      </c>
      <c r="AW1046" s="14" t="s">
        <v>4</v>
      </c>
      <c r="AX1046" s="14" t="s">
        <v>81</v>
      </c>
      <c r="AY1046" s="249" t="s">
        <v>120</v>
      </c>
    </row>
    <row r="1047" spans="1:65" s="2" customFormat="1" ht="33" customHeight="1">
      <c r="A1047" s="38"/>
      <c r="B1047" s="39"/>
      <c r="C1047" s="211" t="s">
        <v>1270</v>
      </c>
      <c r="D1047" s="211" t="s">
        <v>122</v>
      </c>
      <c r="E1047" s="212" t="s">
        <v>1271</v>
      </c>
      <c r="F1047" s="213" t="s">
        <v>1272</v>
      </c>
      <c r="G1047" s="214" t="s">
        <v>407</v>
      </c>
      <c r="H1047" s="215">
        <v>869.877</v>
      </c>
      <c r="I1047" s="216"/>
      <c r="J1047" s="217">
        <f>ROUND(I1047*H1047,2)</f>
        <v>0</v>
      </c>
      <c r="K1047" s="213" t="s">
        <v>126</v>
      </c>
      <c r="L1047" s="44"/>
      <c r="M1047" s="218" t="s">
        <v>1</v>
      </c>
      <c r="N1047" s="219" t="s">
        <v>41</v>
      </c>
      <c r="O1047" s="91"/>
      <c r="P1047" s="220">
        <f>O1047*H1047</f>
        <v>0</v>
      </c>
      <c r="Q1047" s="220">
        <v>0</v>
      </c>
      <c r="R1047" s="220">
        <f>Q1047*H1047</f>
        <v>0</v>
      </c>
      <c r="S1047" s="220">
        <v>0</v>
      </c>
      <c r="T1047" s="221">
        <f>S1047*H1047</f>
        <v>0</v>
      </c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R1047" s="222" t="s">
        <v>127</v>
      </c>
      <c r="AT1047" s="222" t="s">
        <v>122</v>
      </c>
      <c r="AU1047" s="222" t="s">
        <v>83</v>
      </c>
      <c r="AY1047" s="17" t="s">
        <v>120</v>
      </c>
      <c r="BE1047" s="223">
        <f>IF(N1047="základní",J1047,0)</f>
        <v>0</v>
      </c>
      <c r="BF1047" s="223">
        <f>IF(N1047="snížená",J1047,0)</f>
        <v>0</v>
      </c>
      <c r="BG1047" s="223">
        <f>IF(N1047="zákl. přenesená",J1047,0)</f>
        <v>0</v>
      </c>
      <c r="BH1047" s="223">
        <f>IF(N1047="sníž. přenesená",J1047,0)</f>
        <v>0</v>
      </c>
      <c r="BI1047" s="223">
        <f>IF(N1047="nulová",J1047,0)</f>
        <v>0</v>
      </c>
      <c r="BJ1047" s="17" t="s">
        <v>81</v>
      </c>
      <c r="BK1047" s="223">
        <f>ROUND(I1047*H1047,2)</f>
        <v>0</v>
      </c>
      <c r="BL1047" s="17" t="s">
        <v>127</v>
      </c>
      <c r="BM1047" s="222" t="s">
        <v>1273</v>
      </c>
    </row>
    <row r="1048" spans="1:47" s="2" customFormat="1" ht="12">
      <c r="A1048" s="38"/>
      <c r="B1048" s="39"/>
      <c r="C1048" s="40"/>
      <c r="D1048" s="224" t="s">
        <v>129</v>
      </c>
      <c r="E1048" s="40"/>
      <c r="F1048" s="225" t="s">
        <v>1274</v>
      </c>
      <c r="G1048" s="40"/>
      <c r="H1048" s="40"/>
      <c r="I1048" s="226"/>
      <c r="J1048" s="40"/>
      <c r="K1048" s="40"/>
      <c r="L1048" s="44"/>
      <c r="M1048" s="227"/>
      <c r="N1048" s="228"/>
      <c r="O1048" s="91"/>
      <c r="P1048" s="91"/>
      <c r="Q1048" s="91"/>
      <c r="R1048" s="91"/>
      <c r="S1048" s="91"/>
      <c r="T1048" s="92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T1048" s="17" t="s">
        <v>129</v>
      </c>
      <c r="AU1048" s="17" t="s">
        <v>83</v>
      </c>
    </row>
    <row r="1049" spans="1:51" s="14" customFormat="1" ht="12">
      <c r="A1049" s="14"/>
      <c r="B1049" s="239"/>
      <c r="C1049" s="240"/>
      <c r="D1049" s="224" t="s">
        <v>131</v>
      </c>
      <c r="E1049" s="240"/>
      <c r="F1049" s="242" t="s">
        <v>1269</v>
      </c>
      <c r="G1049" s="240"/>
      <c r="H1049" s="243">
        <v>869.877</v>
      </c>
      <c r="I1049" s="244"/>
      <c r="J1049" s="240"/>
      <c r="K1049" s="240"/>
      <c r="L1049" s="245"/>
      <c r="M1049" s="246"/>
      <c r="N1049" s="247"/>
      <c r="O1049" s="247"/>
      <c r="P1049" s="247"/>
      <c r="Q1049" s="247"/>
      <c r="R1049" s="247"/>
      <c r="S1049" s="247"/>
      <c r="T1049" s="248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9" t="s">
        <v>131</v>
      </c>
      <c r="AU1049" s="249" t="s">
        <v>83</v>
      </c>
      <c r="AV1049" s="14" t="s">
        <v>83</v>
      </c>
      <c r="AW1049" s="14" t="s">
        <v>4</v>
      </c>
      <c r="AX1049" s="14" t="s">
        <v>81</v>
      </c>
      <c r="AY1049" s="249" t="s">
        <v>120</v>
      </c>
    </row>
    <row r="1050" spans="1:63" s="12" customFormat="1" ht="25.9" customHeight="1">
      <c r="A1050" s="12"/>
      <c r="B1050" s="195"/>
      <c r="C1050" s="196"/>
      <c r="D1050" s="197" t="s">
        <v>75</v>
      </c>
      <c r="E1050" s="198" t="s">
        <v>1275</v>
      </c>
      <c r="F1050" s="198" t="s">
        <v>1276</v>
      </c>
      <c r="G1050" s="196"/>
      <c r="H1050" s="196"/>
      <c r="I1050" s="199"/>
      <c r="J1050" s="200">
        <f>BK1050</f>
        <v>0</v>
      </c>
      <c r="K1050" s="196"/>
      <c r="L1050" s="201"/>
      <c r="M1050" s="202"/>
      <c r="N1050" s="203"/>
      <c r="O1050" s="203"/>
      <c r="P1050" s="204">
        <f>P1051+P1060+P1076+P1091</f>
        <v>0</v>
      </c>
      <c r="Q1050" s="203"/>
      <c r="R1050" s="204">
        <f>R1051+R1060+R1076+R1091</f>
        <v>0</v>
      </c>
      <c r="S1050" s="203"/>
      <c r="T1050" s="205">
        <f>T1051+T1060+T1076+T1091</f>
        <v>0</v>
      </c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R1050" s="206" t="s">
        <v>159</v>
      </c>
      <c r="AT1050" s="207" t="s">
        <v>75</v>
      </c>
      <c r="AU1050" s="207" t="s">
        <v>76</v>
      </c>
      <c r="AY1050" s="206" t="s">
        <v>120</v>
      </c>
      <c r="BK1050" s="208">
        <f>BK1051+BK1060+BK1076+BK1091</f>
        <v>0</v>
      </c>
    </row>
    <row r="1051" spans="1:63" s="12" customFormat="1" ht="22.8" customHeight="1">
      <c r="A1051" s="12"/>
      <c r="B1051" s="195"/>
      <c r="C1051" s="196"/>
      <c r="D1051" s="197" t="s">
        <v>75</v>
      </c>
      <c r="E1051" s="209" t="s">
        <v>1277</v>
      </c>
      <c r="F1051" s="209" t="s">
        <v>1278</v>
      </c>
      <c r="G1051" s="196"/>
      <c r="H1051" s="196"/>
      <c r="I1051" s="199"/>
      <c r="J1051" s="210">
        <f>BK1051</f>
        <v>0</v>
      </c>
      <c r="K1051" s="196"/>
      <c r="L1051" s="201"/>
      <c r="M1051" s="202"/>
      <c r="N1051" s="203"/>
      <c r="O1051" s="203"/>
      <c r="P1051" s="204">
        <f>SUM(P1052:P1059)</f>
        <v>0</v>
      </c>
      <c r="Q1051" s="203"/>
      <c r="R1051" s="204">
        <f>SUM(R1052:R1059)</f>
        <v>0</v>
      </c>
      <c r="S1051" s="203"/>
      <c r="T1051" s="205">
        <f>SUM(T1052:T1059)</f>
        <v>0</v>
      </c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R1051" s="206" t="s">
        <v>159</v>
      </c>
      <c r="AT1051" s="207" t="s">
        <v>75</v>
      </c>
      <c r="AU1051" s="207" t="s">
        <v>81</v>
      </c>
      <c r="AY1051" s="206" t="s">
        <v>120</v>
      </c>
      <c r="BK1051" s="208">
        <f>SUM(BK1052:BK1059)</f>
        <v>0</v>
      </c>
    </row>
    <row r="1052" spans="1:65" s="2" customFormat="1" ht="16.5" customHeight="1">
      <c r="A1052" s="38"/>
      <c r="B1052" s="39"/>
      <c r="C1052" s="211" t="s">
        <v>1279</v>
      </c>
      <c r="D1052" s="211" t="s">
        <v>122</v>
      </c>
      <c r="E1052" s="212" t="s">
        <v>1280</v>
      </c>
      <c r="F1052" s="213" t="s">
        <v>1281</v>
      </c>
      <c r="G1052" s="214" t="s">
        <v>1282</v>
      </c>
      <c r="H1052" s="215">
        <v>1</v>
      </c>
      <c r="I1052" s="216"/>
      <c r="J1052" s="217">
        <f>ROUND(I1052*H1052,2)</f>
        <v>0</v>
      </c>
      <c r="K1052" s="213" t="s">
        <v>1283</v>
      </c>
      <c r="L1052" s="44"/>
      <c r="M1052" s="218" t="s">
        <v>1</v>
      </c>
      <c r="N1052" s="219" t="s">
        <v>41</v>
      </c>
      <c r="O1052" s="91"/>
      <c r="P1052" s="220">
        <f>O1052*H1052</f>
        <v>0</v>
      </c>
      <c r="Q1052" s="220">
        <v>0</v>
      </c>
      <c r="R1052" s="220">
        <f>Q1052*H1052</f>
        <v>0</v>
      </c>
      <c r="S1052" s="220">
        <v>0</v>
      </c>
      <c r="T1052" s="221">
        <f>S1052*H1052</f>
        <v>0</v>
      </c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R1052" s="222" t="s">
        <v>1284</v>
      </c>
      <c r="AT1052" s="222" t="s">
        <v>122</v>
      </c>
      <c r="AU1052" s="222" t="s">
        <v>83</v>
      </c>
      <c r="AY1052" s="17" t="s">
        <v>120</v>
      </c>
      <c r="BE1052" s="223">
        <f>IF(N1052="základní",J1052,0)</f>
        <v>0</v>
      </c>
      <c r="BF1052" s="223">
        <f>IF(N1052="snížená",J1052,0)</f>
        <v>0</v>
      </c>
      <c r="BG1052" s="223">
        <f>IF(N1052="zákl. přenesená",J1052,0)</f>
        <v>0</v>
      </c>
      <c r="BH1052" s="223">
        <f>IF(N1052="sníž. přenesená",J1052,0)</f>
        <v>0</v>
      </c>
      <c r="BI1052" s="223">
        <f>IF(N1052="nulová",J1052,0)</f>
        <v>0</v>
      </c>
      <c r="BJ1052" s="17" t="s">
        <v>81</v>
      </c>
      <c r="BK1052" s="223">
        <f>ROUND(I1052*H1052,2)</f>
        <v>0</v>
      </c>
      <c r="BL1052" s="17" t="s">
        <v>1284</v>
      </c>
      <c r="BM1052" s="222" t="s">
        <v>1285</v>
      </c>
    </row>
    <row r="1053" spans="1:47" s="2" customFormat="1" ht="12">
      <c r="A1053" s="38"/>
      <c r="B1053" s="39"/>
      <c r="C1053" s="40"/>
      <c r="D1053" s="224" t="s">
        <v>129</v>
      </c>
      <c r="E1053" s="40"/>
      <c r="F1053" s="225" t="s">
        <v>1281</v>
      </c>
      <c r="G1053" s="40"/>
      <c r="H1053" s="40"/>
      <c r="I1053" s="226"/>
      <c r="J1053" s="40"/>
      <c r="K1053" s="40"/>
      <c r="L1053" s="44"/>
      <c r="M1053" s="227"/>
      <c r="N1053" s="228"/>
      <c r="O1053" s="91"/>
      <c r="P1053" s="91"/>
      <c r="Q1053" s="91"/>
      <c r="R1053" s="91"/>
      <c r="S1053" s="91"/>
      <c r="T1053" s="92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T1053" s="17" t="s">
        <v>129</v>
      </c>
      <c r="AU1053" s="17" t="s">
        <v>83</v>
      </c>
    </row>
    <row r="1054" spans="1:65" s="2" customFormat="1" ht="16.5" customHeight="1">
      <c r="A1054" s="38"/>
      <c r="B1054" s="39"/>
      <c r="C1054" s="211" t="s">
        <v>1286</v>
      </c>
      <c r="D1054" s="211" t="s">
        <v>122</v>
      </c>
      <c r="E1054" s="212" t="s">
        <v>1287</v>
      </c>
      <c r="F1054" s="213" t="s">
        <v>1288</v>
      </c>
      <c r="G1054" s="214" t="s">
        <v>1282</v>
      </c>
      <c r="H1054" s="215">
        <v>1</v>
      </c>
      <c r="I1054" s="216"/>
      <c r="J1054" s="217">
        <f>ROUND(I1054*H1054,2)</f>
        <v>0</v>
      </c>
      <c r="K1054" s="213" t="s">
        <v>1283</v>
      </c>
      <c r="L1054" s="44"/>
      <c r="M1054" s="218" t="s">
        <v>1</v>
      </c>
      <c r="N1054" s="219" t="s">
        <v>41</v>
      </c>
      <c r="O1054" s="91"/>
      <c r="P1054" s="220">
        <f>O1054*H1054</f>
        <v>0</v>
      </c>
      <c r="Q1054" s="220">
        <v>0</v>
      </c>
      <c r="R1054" s="220">
        <f>Q1054*H1054</f>
        <v>0</v>
      </c>
      <c r="S1054" s="220">
        <v>0</v>
      </c>
      <c r="T1054" s="221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22" t="s">
        <v>1284</v>
      </c>
      <c r="AT1054" s="222" t="s">
        <v>122</v>
      </c>
      <c r="AU1054" s="222" t="s">
        <v>83</v>
      </c>
      <c r="AY1054" s="17" t="s">
        <v>120</v>
      </c>
      <c r="BE1054" s="223">
        <f>IF(N1054="základní",J1054,0)</f>
        <v>0</v>
      </c>
      <c r="BF1054" s="223">
        <f>IF(N1054="snížená",J1054,0)</f>
        <v>0</v>
      </c>
      <c r="BG1054" s="223">
        <f>IF(N1054="zákl. přenesená",J1054,0)</f>
        <v>0</v>
      </c>
      <c r="BH1054" s="223">
        <f>IF(N1054="sníž. přenesená",J1054,0)</f>
        <v>0</v>
      </c>
      <c r="BI1054" s="223">
        <f>IF(N1054="nulová",J1054,0)</f>
        <v>0</v>
      </c>
      <c r="BJ1054" s="17" t="s">
        <v>81</v>
      </c>
      <c r="BK1054" s="223">
        <f>ROUND(I1054*H1054,2)</f>
        <v>0</v>
      </c>
      <c r="BL1054" s="17" t="s">
        <v>1284</v>
      </c>
      <c r="BM1054" s="222" t="s">
        <v>1289</v>
      </c>
    </row>
    <row r="1055" spans="1:47" s="2" customFormat="1" ht="12">
      <c r="A1055" s="38"/>
      <c r="B1055" s="39"/>
      <c r="C1055" s="40"/>
      <c r="D1055" s="224" t="s">
        <v>129</v>
      </c>
      <c r="E1055" s="40"/>
      <c r="F1055" s="225" t="s">
        <v>1288</v>
      </c>
      <c r="G1055" s="40"/>
      <c r="H1055" s="40"/>
      <c r="I1055" s="226"/>
      <c r="J1055" s="40"/>
      <c r="K1055" s="40"/>
      <c r="L1055" s="44"/>
      <c r="M1055" s="227"/>
      <c r="N1055" s="228"/>
      <c r="O1055" s="91"/>
      <c r="P1055" s="91"/>
      <c r="Q1055" s="91"/>
      <c r="R1055" s="91"/>
      <c r="S1055" s="91"/>
      <c r="T1055" s="92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T1055" s="17" t="s">
        <v>129</v>
      </c>
      <c r="AU1055" s="17" t="s">
        <v>83</v>
      </c>
    </row>
    <row r="1056" spans="1:65" s="2" customFormat="1" ht="16.5" customHeight="1">
      <c r="A1056" s="38"/>
      <c r="B1056" s="39"/>
      <c r="C1056" s="211" t="s">
        <v>1290</v>
      </c>
      <c r="D1056" s="211" t="s">
        <v>122</v>
      </c>
      <c r="E1056" s="212" t="s">
        <v>1291</v>
      </c>
      <c r="F1056" s="213" t="s">
        <v>1292</v>
      </c>
      <c r="G1056" s="214" t="s">
        <v>1282</v>
      </c>
      <c r="H1056" s="215">
        <v>1</v>
      </c>
      <c r="I1056" s="216"/>
      <c r="J1056" s="217">
        <f>ROUND(I1056*H1056,2)</f>
        <v>0</v>
      </c>
      <c r="K1056" s="213" t="s">
        <v>1283</v>
      </c>
      <c r="L1056" s="44"/>
      <c r="M1056" s="218" t="s">
        <v>1</v>
      </c>
      <c r="N1056" s="219" t="s">
        <v>41</v>
      </c>
      <c r="O1056" s="91"/>
      <c r="P1056" s="220">
        <f>O1056*H1056</f>
        <v>0</v>
      </c>
      <c r="Q1056" s="220">
        <v>0</v>
      </c>
      <c r="R1056" s="220">
        <f>Q1056*H1056</f>
        <v>0</v>
      </c>
      <c r="S1056" s="220">
        <v>0</v>
      </c>
      <c r="T1056" s="221">
        <f>S1056*H1056</f>
        <v>0</v>
      </c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R1056" s="222" t="s">
        <v>1284</v>
      </c>
      <c r="AT1056" s="222" t="s">
        <v>122</v>
      </c>
      <c r="AU1056" s="222" t="s">
        <v>83</v>
      </c>
      <c r="AY1056" s="17" t="s">
        <v>120</v>
      </c>
      <c r="BE1056" s="223">
        <f>IF(N1056="základní",J1056,0)</f>
        <v>0</v>
      </c>
      <c r="BF1056" s="223">
        <f>IF(N1056="snížená",J1056,0)</f>
        <v>0</v>
      </c>
      <c r="BG1056" s="223">
        <f>IF(N1056="zákl. přenesená",J1056,0)</f>
        <v>0</v>
      </c>
      <c r="BH1056" s="223">
        <f>IF(N1056="sníž. přenesená",J1056,0)</f>
        <v>0</v>
      </c>
      <c r="BI1056" s="223">
        <f>IF(N1056="nulová",J1056,0)</f>
        <v>0</v>
      </c>
      <c r="BJ1056" s="17" t="s">
        <v>81</v>
      </c>
      <c r="BK1056" s="223">
        <f>ROUND(I1056*H1056,2)</f>
        <v>0</v>
      </c>
      <c r="BL1056" s="17" t="s">
        <v>1284</v>
      </c>
      <c r="BM1056" s="222" t="s">
        <v>1293</v>
      </c>
    </row>
    <row r="1057" spans="1:47" s="2" customFormat="1" ht="12">
      <c r="A1057" s="38"/>
      <c r="B1057" s="39"/>
      <c r="C1057" s="40"/>
      <c r="D1057" s="224" t="s">
        <v>129</v>
      </c>
      <c r="E1057" s="40"/>
      <c r="F1057" s="225" t="s">
        <v>1292</v>
      </c>
      <c r="G1057" s="40"/>
      <c r="H1057" s="40"/>
      <c r="I1057" s="226"/>
      <c r="J1057" s="40"/>
      <c r="K1057" s="40"/>
      <c r="L1057" s="44"/>
      <c r="M1057" s="227"/>
      <c r="N1057" s="228"/>
      <c r="O1057" s="91"/>
      <c r="P1057" s="91"/>
      <c r="Q1057" s="91"/>
      <c r="R1057" s="91"/>
      <c r="S1057" s="91"/>
      <c r="T1057" s="92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T1057" s="17" t="s">
        <v>129</v>
      </c>
      <c r="AU1057" s="17" t="s">
        <v>83</v>
      </c>
    </row>
    <row r="1058" spans="1:65" s="2" customFormat="1" ht="16.5" customHeight="1">
      <c r="A1058" s="38"/>
      <c r="B1058" s="39"/>
      <c r="C1058" s="211" t="s">
        <v>1294</v>
      </c>
      <c r="D1058" s="211" t="s">
        <v>122</v>
      </c>
      <c r="E1058" s="212" t="s">
        <v>1295</v>
      </c>
      <c r="F1058" s="213" t="s">
        <v>1296</v>
      </c>
      <c r="G1058" s="214" t="s">
        <v>1282</v>
      </c>
      <c r="H1058" s="215">
        <v>1</v>
      </c>
      <c r="I1058" s="216"/>
      <c r="J1058" s="217">
        <f>ROUND(I1058*H1058,2)</f>
        <v>0</v>
      </c>
      <c r="K1058" s="213" t="s">
        <v>1283</v>
      </c>
      <c r="L1058" s="44"/>
      <c r="M1058" s="218" t="s">
        <v>1</v>
      </c>
      <c r="N1058" s="219" t="s">
        <v>41</v>
      </c>
      <c r="O1058" s="91"/>
      <c r="P1058" s="220">
        <f>O1058*H1058</f>
        <v>0</v>
      </c>
      <c r="Q1058" s="220">
        <v>0</v>
      </c>
      <c r="R1058" s="220">
        <f>Q1058*H1058</f>
        <v>0</v>
      </c>
      <c r="S1058" s="220">
        <v>0</v>
      </c>
      <c r="T1058" s="221">
        <f>S1058*H1058</f>
        <v>0</v>
      </c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R1058" s="222" t="s">
        <v>1284</v>
      </c>
      <c r="AT1058" s="222" t="s">
        <v>122</v>
      </c>
      <c r="AU1058" s="222" t="s">
        <v>83</v>
      </c>
      <c r="AY1058" s="17" t="s">
        <v>120</v>
      </c>
      <c r="BE1058" s="223">
        <f>IF(N1058="základní",J1058,0)</f>
        <v>0</v>
      </c>
      <c r="BF1058" s="223">
        <f>IF(N1058="snížená",J1058,0)</f>
        <v>0</v>
      </c>
      <c r="BG1058" s="223">
        <f>IF(N1058="zákl. přenesená",J1058,0)</f>
        <v>0</v>
      </c>
      <c r="BH1058" s="223">
        <f>IF(N1058="sníž. přenesená",J1058,0)</f>
        <v>0</v>
      </c>
      <c r="BI1058" s="223">
        <f>IF(N1058="nulová",J1058,0)</f>
        <v>0</v>
      </c>
      <c r="BJ1058" s="17" t="s">
        <v>81</v>
      </c>
      <c r="BK1058" s="223">
        <f>ROUND(I1058*H1058,2)</f>
        <v>0</v>
      </c>
      <c r="BL1058" s="17" t="s">
        <v>1284</v>
      </c>
      <c r="BM1058" s="222" t="s">
        <v>1297</v>
      </c>
    </row>
    <row r="1059" spans="1:47" s="2" customFormat="1" ht="12">
      <c r="A1059" s="38"/>
      <c r="B1059" s="39"/>
      <c r="C1059" s="40"/>
      <c r="D1059" s="224" t="s">
        <v>129</v>
      </c>
      <c r="E1059" s="40"/>
      <c r="F1059" s="225" t="s">
        <v>1296</v>
      </c>
      <c r="G1059" s="40"/>
      <c r="H1059" s="40"/>
      <c r="I1059" s="226"/>
      <c r="J1059" s="40"/>
      <c r="K1059" s="40"/>
      <c r="L1059" s="44"/>
      <c r="M1059" s="227"/>
      <c r="N1059" s="228"/>
      <c r="O1059" s="91"/>
      <c r="P1059" s="91"/>
      <c r="Q1059" s="91"/>
      <c r="R1059" s="91"/>
      <c r="S1059" s="91"/>
      <c r="T1059" s="92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T1059" s="17" t="s">
        <v>129</v>
      </c>
      <c r="AU1059" s="17" t="s">
        <v>83</v>
      </c>
    </row>
    <row r="1060" spans="1:63" s="12" customFormat="1" ht="22.8" customHeight="1">
      <c r="A1060" s="12"/>
      <c r="B1060" s="195"/>
      <c r="C1060" s="196"/>
      <c r="D1060" s="197" t="s">
        <v>75</v>
      </c>
      <c r="E1060" s="209" t="s">
        <v>1298</v>
      </c>
      <c r="F1060" s="209" t="s">
        <v>1299</v>
      </c>
      <c r="G1060" s="196"/>
      <c r="H1060" s="196"/>
      <c r="I1060" s="199"/>
      <c r="J1060" s="210">
        <f>BK1060</f>
        <v>0</v>
      </c>
      <c r="K1060" s="196"/>
      <c r="L1060" s="201"/>
      <c r="M1060" s="202"/>
      <c r="N1060" s="203"/>
      <c r="O1060" s="203"/>
      <c r="P1060" s="204">
        <f>SUM(P1061:P1075)</f>
        <v>0</v>
      </c>
      <c r="Q1060" s="203"/>
      <c r="R1060" s="204">
        <f>SUM(R1061:R1075)</f>
        <v>0</v>
      </c>
      <c r="S1060" s="203"/>
      <c r="T1060" s="205">
        <f>SUM(T1061:T1075)</f>
        <v>0</v>
      </c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R1060" s="206" t="s">
        <v>159</v>
      </c>
      <c r="AT1060" s="207" t="s">
        <v>75</v>
      </c>
      <c r="AU1060" s="207" t="s">
        <v>81</v>
      </c>
      <c r="AY1060" s="206" t="s">
        <v>120</v>
      </c>
      <c r="BK1060" s="208">
        <f>SUM(BK1061:BK1075)</f>
        <v>0</v>
      </c>
    </row>
    <row r="1061" spans="1:65" s="2" customFormat="1" ht="16.5" customHeight="1">
      <c r="A1061" s="38"/>
      <c r="B1061" s="39"/>
      <c r="C1061" s="211" t="s">
        <v>1300</v>
      </c>
      <c r="D1061" s="211" t="s">
        <v>122</v>
      </c>
      <c r="E1061" s="212" t="s">
        <v>1301</v>
      </c>
      <c r="F1061" s="213" t="s">
        <v>1299</v>
      </c>
      <c r="G1061" s="214" t="s">
        <v>1282</v>
      </c>
      <c r="H1061" s="215">
        <v>1</v>
      </c>
      <c r="I1061" s="216"/>
      <c r="J1061" s="217">
        <f>ROUND(I1061*H1061,2)</f>
        <v>0</v>
      </c>
      <c r="K1061" s="213" t="s">
        <v>1283</v>
      </c>
      <c r="L1061" s="44"/>
      <c r="M1061" s="218" t="s">
        <v>1</v>
      </c>
      <c r="N1061" s="219" t="s">
        <v>41</v>
      </c>
      <c r="O1061" s="91"/>
      <c r="P1061" s="220">
        <f>O1061*H1061</f>
        <v>0</v>
      </c>
      <c r="Q1061" s="220">
        <v>0</v>
      </c>
      <c r="R1061" s="220">
        <f>Q1061*H1061</f>
        <v>0</v>
      </c>
      <c r="S1061" s="220">
        <v>0</v>
      </c>
      <c r="T1061" s="221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22" t="s">
        <v>1284</v>
      </c>
      <c r="AT1061" s="222" t="s">
        <v>122</v>
      </c>
      <c r="AU1061" s="222" t="s">
        <v>83</v>
      </c>
      <c r="AY1061" s="17" t="s">
        <v>120</v>
      </c>
      <c r="BE1061" s="223">
        <f>IF(N1061="základní",J1061,0)</f>
        <v>0</v>
      </c>
      <c r="BF1061" s="223">
        <f>IF(N1061="snížená",J1061,0)</f>
        <v>0</v>
      </c>
      <c r="BG1061" s="223">
        <f>IF(N1061="zákl. přenesená",J1061,0)</f>
        <v>0</v>
      </c>
      <c r="BH1061" s="223">
        <f>IF(N1061="sníž. přenesená",J1061,0)</f>
        <v>0</v>
      </c>
      <c r="BI1061" s="223">
        <f>IF(N1061="nulová",J1061,0)</f>
        <v>0</v>
      </c>
      <c r="BJ1061" s="17" t="s">
        <v>81</v>
      </c>
      <c r="BK1061" s="223">
        <f>ROUND(I1061*H1061,2)</f>
        <v>0</v>
      </c>
      <c r="BL1061" s="17" t="s">
        <v>1284</v>
      </c>
      <c r="BM1061" s="222" t="s">
        <v>1302</v>
      </c>
    </row>
    <row r="1062" spans="1:47" s="2" customFormat="1" ht="12">
      <c r="A1062" s="38"/>
      <c r="B1062" s="39"/>
      <c r="C1062" s="40"/>
      <c r="D1062" s="224" t="s">
        <v>129</v>
      </c>
      <c r="E1062" s="40"/>
      <c r="F1062" s="225" t="s">
        <v>1299</v>
      </c>
      <c r="G1062" s="40"/>
      <c r="H1062" s="40"/>
      <c r="I1062" s="226"/>
      <c r="J1062" s="40"/>
      <c r="K1062" s="40"/>
      <c r="L1062" s="44"/>
      <c r="M1062" s="227"/>
      <c r="N1062" s="228"/>
      <c r="O1062" s="91"/>
      <c r="P1062" s="91"/>
      <c r="Q1062" s="91"/>
      <c r="R1062" s="91"/>
      <c r="S1062" s="91"/>
      <c r="T1062" s="92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T1062" s="17" t="s">
        <v>129</v>
      </c>
      <c r="AU1062" s="17" t="s">
        <v>83</v>
      </c>
    </row>
    <row r="1063" spans="1:51" s="13" customFormat="1" ht="12">
      <c r="A1063" s="13"/>
      <c r="B1063" s="229"/>
      <c r="C1063" s="230"/>
      <c r="D1063" s="224" t="s">
        <v>131</v>
      </c>
      <c r="E1063" s="231" t="s">
        <v>1</v>
      </c>
      <c r="F1063" s="232" t="s">
        <v>1303</v>
      </c>
      <c r="G1063" s="230"/>
      <c r="H1063" s="231" t="s">
        <v>1</v>
      </c>
      <c r="I1063" s="233"/>
      <c r="J1063" s="230"/>
      <c r="K1063" s="230"/>
      <c r="L1063" s="234"/>
      <c r="M1063" s="235"/>
      <c r="N1063" s="236"/>
      <c r="O1063" s="236"/>
      <c r="P1063" s="236"/>
      <c r="Q1063" s="236"/>
      <c r="R1063" s="236"/>
      <c r="S1063" s="236"/>
      <c r="T1063" s="237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8" t="s">
        <v>131</v>
      </c>
      <c r="AU1063" s="238" t="s">
        <v>83</v>
      </c>
      <c r="AV1063" s="13" t="s">
        <v>81</v>
      </c>
      <c r="AW1063" s="13" t="s">
        <v>32</v>
      </c>
      <c r="AX1063" s="13" t="s">
        <v>76</v>
      </c>
      <c r="AY1063" s="238" t="s">
        <v>120</v>
      </c>
    </row>
    <row r="1064" spans="1:51" s="13" customFormat="1" ht="12">
      <c r="A1064" s="13"/>
      <c r="B1064" s="229"/>
      <c r="C1064" s="230"/>
      <c r="D1064" s="224" t="s">
        <v>131</v>
      </c>
      <c r="E1064" s="231" t="s">
        <v>1</v>
      </c>
      <c r="F1064" s="232" t="s">
        <v>1304</v>
      </c>
      <c r="G1064" s="230"/>
      <c r="H1064" s="231" t="s">
        <v>1</v>
      </c>
      <c r="I1064" s="233"/>
      <c r="J1064" s="230"/>
      <c r="K1064" s="230"/>
      <c r="L1064" s="234"/>
      <c r="M1064" s="235"/>
      <c r="N1064" s="236"/>
      <c r="O1064" s="236"/>
      <c r="P1064" s="236"/>
      <c r="Q1064" s="236"/>
      <c r="R1064" s="236"/>
      <c r="S1064" s="236"/>
      <c r="T1064" s="237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8" t="s">
        <v>131</v>
      </c>
      <c r="AU1064" s="238" t="s">
        <v>83</v>
      </c>
      <c r="AV1064" s="13" t="s">
        <v>81</v>
      </c>
      <c r="AW1064" s="13" t="s">
        <v>32</v>
      </c>
      <c r="AX1064" s="13" t="s">
        <v>76</v>
      </c>
      <c r="AY1064" s="238" t="s">
        <v>120</v>
      </c>
    </row>
    <row r="1065" spans="1:51" s="14" customFormat="1" ht="12">
      <c r="A1065" s="14"/>
      <c r="B1065" s="239"/>
      <c r="C1065" s="240"/>
      <c r="D1065" s="224" t="s">
        <v>131</v>
      </c>
      <c r="E1065" s="241" t="s">
        <v>1</v>
      </c>
      <c r="F1065" s="242" t="s">
        <v>81</v>
      </c>
      <c r="G1065" s="240"/>
      <c r="H1065" s="243">
        <v>1</v>
      </c>
      <c r="I1065" s="244"/>
      <c r="J1065" s="240"/>
      <c r="K1065" s="240"/>
      <c r="L1065" s="245"/>
      <c r="M1065" s="246"/>
      <c r="N1065" s="247"/>
      <c r="O1065" s="247"/>
      <c r="P1065" s="247"/>
      <c r="Q1065" s="247"/>
      <c r="R1065" s="247"/>
      <c r="S1065" s="247"/>
      <c r="T1065" s="248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49" t="s">
        <v>131</v>
      </c>
      <c r="AU1065" s="249" t="s">
        <v>83</v>
      </c>
      <c r="AV1065" s="14" t="s">
        <v>83</v>
      </c>
      <c r="AW1065" s="14" t="s">
        <v>32</v>
      </c>
      <c r="AX1065" s="14" t="s">
        <v>81</v>
      </c>
      <c r="AY1065" s="249" t="s">
        <v>120</v>
      </c>
    </row>
    <row r="1066" spans="1:65" s="2" customFormat="1" ht="16.5" customHeight="1">
      <c r="A1066" s="38"/>
      <c r="B1066" s="39"/>
      <c r="C1066" s="211" t="s">
        <v>1305</v>
      </c>
      <c r="D1066" s="211" t="s">
        <v>122</v>
      </c>
      <c r="E1066" s="212" t="s">
        <v>1306</v>
      </c>
      <c r="F1066" s="213" t="s">
        <v>1307</v>
      </c>
      <c r="G1066" s="214" t="s">
        <v>1282</v>
      </c>
      <c r="H1066" s="215">
        <v>1</v>
      </c>
      <c r="I1066" s="216"/>
      <c r="J1066" s="217">
        <f>ROUND(I1066*H1066,2)</f>
        <v>0</v>
      </c>
      <c r="K1066" s="213" t="s">
        <v>1283</v>
      </c>
      <c r="L1066" s="44"/>
      <c r="M1066" s="218" t="s">
        <v>1</v>
      </c>
      <c r="N1066" s="219" t="s">
        <v>41</v>
      </c>
      <c r="O1066" s="91"/>
      <c r="P1066" s="220">
        <f>O1066*H1066</f>
        <v>0</v>
      </c>
      <c r="Q1066" s="220">
        <v>0</v>
      </c>
      <c r="R1066" s="220">
        <f>Q1066*H1066</f>
        <v>0</v>
      </c>
      <c r="S1066" s="220">
        <v>0</v>
      </c>
      <c r="T1066" s="221">
        <f>S1066*H1066</f>
        <v>0</v>
      </c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R1066" s="222" t="s">
        <v>1284</v>
      </c>
      <c r="AT1066" s="222" t="s">
        <v>122</v>
      </c>
      <c r="AU1066" s="222" t="s">
        <v>83</v>
      </c>
      <c r="AY1066" s="17" t="s">
        <v>120</v>
      </c>
      <c r="BE1066" s="223">
        <f>IF(N1066="základní",J1066,0)</f>
        <v>0</v>
      </c>
      <c r="BF1066" s="223">
        <f>IF(N1066="snížená",J1066,0)</f>
        <v>0</v>
      </c>
      <c r="BG1066" s="223">
        <f>IF(N1066="zákl. přenesená",J1066,0)</f>
        <v>0</v>
      </c>
      <c r="BH1066" s="223">
        <f>IF(N1066="sníž. přenesená",J1066,0)</f>
        <v>0</v>
      </c>
      <c r="BI1066" s="223">
        <f>IF(N1066="nulová",J1066,0)</f>
        <v>0</v>
      </c>
      <c r="BJ1066" s="17" t="s">
        <v>81</v>
      </c>
      <c r="BK1066" s="223">
        <f>ROUND(I1066*H1066,2)</f>
        <v>0</v>
      </c>
      <c r="BL1066" s="17" t="s">
        <v>1284</v>
      </c>
      <c r="BM1066" s="222" t="s">
        <v>1308</v>
      </c>
    </row>
    <row r="1067" spans="1:47" s="2" customFormat="1" ht="12">
      <c r="A1067" s="38"/>
      <c r="B1067" s="39"/>
      <c r="C1067" s="40"/>
      <c r="D1067" s="224" t="s">
        <v>129</v>
      </c>
      <c r="E1067" s="40"/>
      <c r="F1067" s="225" t="s">
        <v>1307</v>
      </c>
      <c r="G1067" s="40"/>
      <c r="H1067" s="40"/>
      <c r="I1067" s="226"/>
      <c r="J1067" s="40"/>
      <c r="K1067" s="40"/>
      <c r="L1067" s="44"/>
      <c r="M1067" s="227"/>
      <c r="N1067" s="228"/>
      <c r="O1067" s="91"/>
      <c r="P1067" s="91"/>
      <c r="Q1067" s="91"/>
      <c r="R1067" s="91"/>
      <c r="S1067" s="91"/>
      <c r="T1067" s="92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T1067" s="17" t="s">
        <v>129</v>
      </c>
      <c r="AU1067" s="17" t="s">
        <v>83</v>
      </c>
    </row>
    <row r="1068" spans="1:65" s="2" customFormat="1" ht="16.5" customHeight="1">
      <c r="A1068" s="38"/>
      <c r="B1068" s="39"/>
      <c r="C1068" s="211" t="s">
        <v>1309</v>
      </c>
      <c r="D1068" s="211" t="s">
        <v>122</v>
      </c>
      <c r="E1068" s="212" t="s">
        <v>1310</v>
      </c>
      <c r="F1068" s="213" t="s">
        <v>1311</v>
      </c>
      <c r="G1068" s="214" t="s">
        <v>1282</v>
      </c>
      <c r="H1068" s="215">
        <v>1</v>
      </c>
      <c r="I1068" s="216"/>
      <c r="J1068" s="217">
        <f>ROUND(I1068*H1068,2)</f>
        <v>0</v>
      </c>
      <c r="K1068" s="213" t="s">
        <v>1283</v>
      </c>
      <c r="L1068" s="44"/>
      <c r="M1068" s="218" t="s">
        <v>1</v>
      </c>
      <c r="N1068" s="219" t="s">
        <v>41</v>
      </c>
      <c r="O1068" s="91"/>
      <c r="P1068" s="220">
        <f>O1068*H1068</f>
        <v>0</v>
      </c>
      <c r="Q1068" s="220">
        <v>0</v>
      </c>
      <c r="R1068" s="220">
        <f>Q1068*H1068</f>
        <v>0</v>
      </c>
      <c r="S1068" s="220">
        <v>0</v>
      </c>
      <c r="T1068" s="221">
        <f>S1068*H1068</f>
        <v>0</v>
      </c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R1068" s="222" t="s">
        <v>1284</v>
      </c>
      <c r="AT1068" s="222" t="s">
        <v>122</v>
      </c>
      <c r="AU1068" s="222" t="s">
        <v>83</v>
      </c>
      <c r="AY1068" s="17" t="s">
        <v>120</v>
      </c>
      <c r="BE1068" s="223">
        <f>IF(N1068="základní",J1068,0)</f>
        <v>0</v>
      </c>
      <c r="BF1068" s="223">
        <f>IF(N1068="snížená",J1068,0)</f>
        <v>0</v>
      </c>
      <c r="BG1068" s="223">
        <f>IF(N1068="zákl. přenesená",J1068,0)</f>
        <v>0</v>
      </c>
      <c r="BH1068" s="223">
        <f>IF(N1068="sníž. přenesená",J1068,0)</f>
        <v>0</v>
      </c>
      <c r="BI1068" s="223">
        <f>IF(N1068="nulová",J1068,0)</f>
        <v>0</v>
      </c>
      <c r="BJ1068" s="17" t="s">
        <v>81</v>
      </c>
      <c r="BK1068" s="223">
        <f>ROUND(I1068*H1068,2)</f>
        <v>0</v>
      </c>
      <c r="BL1068" s="17" t="s">
        <v>1284</v>
      </c>
      <c r="BM1068" s="222" t="s">
        <v>1312</v>
      </c>
    </row>
    <row r="1069" spans="1:47" s="2" customFormat="1" ht="12">
      <c r="A1069" s="38"/>
      <c r="B1069" s="39"/>
      <c r="C1069" s="40"/>
      <c r="D1069" s="224" t="s">
        <v>129</v>
      </c>
      <c r="E1069" s="40"/>
      <c r="F1069" s="225" t="s">
        <v>1311</v>
      </c>
      <c r="G1069" s="40"/>
      <c r="H1069" s="40"/>
      <c r="I1069" s="226"/>
      <c r="J1069" s="40"/>
      <c r="K1069" s="40"/>
      <c r="L1069" s="44"/>
      <c r="M1069" s="227"/>
      <c r="N1069" s="228"/>
      <c r="O1069" s="91"/>
      <c r="P1069" s="91"/>
      <c r="Q1069" s="91"/>
      <c r="R1069" s="91"/>
      <c r="S1069" s="91"/>
      <c r="T1069" s="92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T1069" s="17" t="s">
        <v>129</v>
      </c>
      <c r="AU1069" s="17" t="s">
        <v>83</v>
      </c>
    </row>
    <row r="1070" spans="1:65" s="2" customFormat="1" ht="16.5" customHeight="1">
      <c r="A1070" s="38"/>
      <c r="B1070" s="39"/>
      <c r="C1070" s="211" t="s">
        <v>1313</v>
      </c>
      <c r="D1070" s="211" t="s">
        <v>122</v>
      </c>
      <c r="E1070" s="212" t="s">
        <v>1314</v>
      </c>
      <c r="F1070" s="213" t="s">
        <v>1315</v>
      </c>
      <c r="G1070" s="214" t="s">
        <v>1282</v>
      </c>
      <c r="H1070" s="215">
        <v>1</v>
      </c>
      <c r="I1070" s="216"/>
      <c r="J1070" s="217">
        <f>ROUND(I1070*H1070,2)</f>
        <v>0</v>
      </c>
      <c r="K1070" s="213" t="s">
        <v>1283</v>
      </c>
      <c r="L1070" s="44"/>
      <c r="M1070" s="218" t="s">
        <v>1</v>
      </c>
      <c r="N1070" s="219" t="s">
        <v>41</v>
      </c>
      <c r="O1070" s="91"/>
      <c r="P1070" s="220">
        <f>O1070*H1070</f>
        <v>0</v>
      </c>
      <c r="Q1070" s="220">
        <v>0</v>
      </c>
      <c r="R1070" s="220">
        <f>Q1070*H1070</f>
        <v>0</v>
      </c>
      <c r="S1070" s="220">
        <v>0</v>
      </c>
      <c r="T1070" s="221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22" t="s">
        <v>1284</v>
      </c>
      <c r="AT1070" s="222" t="s">
        <v>122</v>
      </c>
      <c r="AU1070" s="222" t="s">
        <v>83</v>
      </c>
      <c r="AY1070" s="17" t="s">
        <v>120</v>
      </c>
      <c r="BE1070" s="223">
        <f>IF(N1070="základní",J1070,0)</f>
        <v>0</v>
      </c>
      <c r="BF1070" s="223">
        <f>IF(N1070="snížená",J1070,0)</f>
        <v>0</v>
      </c>
      <c r="BG1070" s="223">
        <f>IF(N1070="zákl. přenesená",J1070,0)</f>
        <v>0</v>
      </c>
      <c r="BH1070" s="223">
        <f>IF(N1070="sníž. přenesená",J1070,0)</f>
        <v>0</v>
      </c>
      <c r="BI1070" s="223">
        <f>IF(N1070="nulová",J1070,0)</f>
        <v>0</v>
      </c>
      <c r="BJ1070" s="17" t="s">
        <v>81</v>
      </c>
      <c r="BK1070" s="223">
        <f>ROUND(I1070*H1070,2)</f>
        <v>0</v>
      </c>
      <c r="BL1070" s="17" t="s">
        <v>1284</v>
      </c>
      <c r="BM1070" s="222" t="s">
        <v>1316</v>
      </c>
    </row>
    <row r="1071" spans="1:47" s="2" customFormat="1" ht="12">
      <c r="A1071" s="38"/>
      <c r="B1071" s="39"/>
      <c r="C1071" s="40"/>
      <c r="D1071" s="224" t="s">
        <v>129</v>
      </c>
      <c r="E1071" s="40"/>
      <c r="F1071" s="225" t="s">
        <v>1315</v>
      </c>
      <c r="G1071" s="40"/>
      <c r="H1071" s="40"/>
      <c r="I1071" s="226"/>
      <c r="J1071" s="40"/>
      <c r="K1071" s="40"/>
      <c r="L1071" s="44"/>
      <c r="M1071" s="227"/>
      <c r="N1071" s="228"/>
      <c r="O1071" s="91"/>
      <c r="P1071" s="91"/>
      <c r="Q1071" s="91"/>
      <c r="R1071" s="91"/>
      <c r="S1071" s="91"/>
      <c r="T1071" s="92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T1071" s="17" t="s">
        <v>129</v>
      </c>
      <c r="AU1071" s="17" t="s">
        <v>83</v>
      </c>
    </row>
    <row r="1072" spans="1:65" s="2" customFormat="1" ht="16.5" customHeight="1">
      <c r="A1072" s="38"/>
      <c r="B1072" s="39"/>
      <c r="C1072" s="211" t="s">
        <v>1317</v>
      </c>
      <c r="D1072" s="211" t="s">
        <v>122</v>
      </c>
      <c r="E1072" s="212" t="s">
        <v>1318</v>
      </c>
      <c r="F1072" s="213" t="s">
        <v>1319</v>
      </c>
      <c r="G1072" s="214" t="s">
        <v>1282</v>
      </c>
      <c r="H1072" s="215">
        <v>1</v>
      </c>
      <c r="I1072" s="216"/>
      <c r="J1072" s="217">
        <f>ROUND(I1072*H1072,2)</f>
        <v>0</v>
      </c>
      <c r="K1072" s="213" t="s">
        <v>1283</v>
      </c>
      <c r="L1072" s="44"/>
      <c r="M1072" s="218" t="s">
        <v>1</v>
      </c>
      <c r="N1072" s="219" t="s">
        <v>41</v>
      </c>
      <c r="O1072" s="91"/>
      <c r="P1072" s="220">
        <f>O1072*H1072</f>
        <v>0</v>
      </c>
      <c r="Q1072" s="220">
        <v>0</v>
      </c>
      <c r="R1072" s="220">
        <f>Q1072*H1072</f>
        <v>0</v>
      </c>
      <c r="S1072" s="220">
        <v>0</v>
      </c>
      <c r="T1072" s="221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222" t="s">
        <v>1284</v>
      </c>
      <c r="AT1072" s="222" t="s">
        <v>122</v>
      </c>
      <c r="AU1072" s="222" t="s">
        <v>83</v>
      </c>
      <c r="AY1072" s="17" t="s">
        <v>120</v>
      </c>
      <c r="BE1072" s="223">
        <f>IF(N1072="základní",J1072,0)</f>
        <v>0</v>
      </c>
      <c r="BF1072" s="223">
        <f>IF(N1072="snížená",J1072,0)</f>
        <v>0</v>
      </c>
      <c r="BG1072" s="223">
        <f>IF(N1072="zákl. přenesená",J1072,0)</f>
        <v>0</v>
      </c>
      <c r="BH1072" s="223">
        <f>IF(N1072="sníž. přenesená",J1072,0)</f>
        <v>0</v>
      </c>
      <c r="BI1072" s="223">
        <f>IF(N1072="nulová",J1072,0)</f>
        <v>0</v>
      </c>
      <c r="BJ1072" s="17" t="s">
        <v>81</v>
      </c>
      <c r="BK1072" s="223">
        <f>ROUND(I1072*H1072,2)</f>
        <v>0</v>
      </c>
      <c r="BL1072" s="17" t="s">
        <v>1284</v>
      </c>
      <c r="BM1072" s="222" t="s">
        <v>1320</v>
      </c>
    </row>
    <row r="1073" spans="1:47" s="2" customFormat="1" ht="12">
      <c r="A1073" s="38"/>
      <c r="B1073" s="39"/>
      <c r="C1073" s="40"/>
      <c r="D1073" s="224" t="s">
        <v>129</v>
      </c>
      <c r="E1073" s="40"/>
      <c r="F1073" s="225" t="s">
        <v>1319</v>
      </c>
      <c r="G1073" s="40"/>
      <c r="H1073" s="40"/>
      <c r="I1073" s="226"/>
      <c r="J1073" s="40"/>
      <c r="K1073" s="40"/>
      <c r="L1073" s="44"/>
      <c r="M1073" s="227"/>
      <c r="N1073" s="228"/>
      <c r="O1073" s="91"/>
      <c r="P1073" s="91"/>
      <c r="Q1073" s="91"/>
      <c r="R1073" s="91"/>
      <c r="S1073" s="91"/>
      <c r="T1073" s="92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T1073" s="17" t="s">
        <v>129</v>
      </c>
      <c r="AU1073" s="17" t="s">
        <v>83</v>
      </c>
    </row>
    <row r="1074" spans="1:51" s="13" customFormat="1" ht="12">
      <c r="A1074" s="13"/>
      <c r="B1074" s="229"/>
      <c r="C1074" s="230"/>
      <c r="D1074" s="224" t="s">
        <v>131</v>
      </c>
      <c r="E1074" s="231" t="s">
        <v>1</v>
      </c>
      <c r="F1074" s="232" t="s">
        <v>1321</v>
      </c>
      <c r="G1074" s="230"/>
      <c r="H1074" s="231" t="s">
        <v>1</v>
      </c>
      <c r="I1074" s="233"/>
      <c r="J1074" s="230"/>
      <c r="K1074" s="230"/>
      <c r="L1074" s="234"/>
      <c r="M1074" s="235"/>
      <c r="N1074" s="236"/>
      <c r="O1074" s="236"/>
      <c r="P1074" s="236"/>
      <c r="Q1074" s="236"/>
      <c r="R1074" s="236"/>
      <c r="S1074" s="236"/>
      <c r="T1074" s="237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8" t="s">
        <v>131</v>
      </c>
      <c r="AU1074" s="238" t="s">
        <v>83</v>
      </c>
      <c r="AV1074" s="13" t="s">
        <v>81</v>
      </c>
      <c r="AW1074" s="13" t="s">
        <v>32</v>
      </c>
      <c r="AX1074" s="13" t="s">
        <v>76</v>
      </c>
      <c r="AY1074" s="238" t="s">
        <v>120</v>
      </c>
    </row>
    <row r="1075" spans="1:51" s="14" customFormat="1" ht="12">
      <c r="A1075" s="14"/>
      <c r="B1075" s="239"/>
      <c r="C1075" s="240"/>
      <c r="D1075" s="224" t="s">
        <v>131</v>
      </c>
      <c r="E1075" s="241" t="s">
        <v>1</v>
      </c>
      <c r="F1075" s="242" t="s">
        <v>81</v>
      </c>
      <c r="G1075" s="240"/>
      <c r="H1075" s="243">
        <v>1</v>
      </c>
      <c r="I1075" s="244"/>
      <c r="J1075" s="240"/>
      <c r="K1075" s="240"/>
      <c r="L1075" s="245"/>
      <c r="M1075" s="246"/>
      <c r="N1075" s="247"/>
      <c r="O1075" s="247"/>
      <c r="P1075" s="247"/>
      <c r="Q1075" s="247"/>
      <c r="R1075" s="247"/>
      <c r="S1075" s="247"/>
      <c r="T1075" s="248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9" t="s">
        <v>131</v>
      </c>
      <c r="AU1075" s="249" t="s">
        <v>83</v>
      </c>
      <c r="AV1075" s="14" t="s">
        <v>83</v>
      </c>
      <c r="AW1075" s="14" t="s">
        <v>32</v>
      </c>
      <c r="AX1075" s="14" t="s">
        <v>81</v>
      </c>
      <c r="AY1075" s="249" t="s">
        <v>120</v>
      </c>
    </row>
    <row r="1076" spans="1:63" s="12" customFormat="1" ht="22.8" customHeight="1">
      <c r="A1076" s="12"/>
      <c r="B1076" s="195"/>
      <c r="C1076" s="196"/>
      <c r="D1076" s="197" t="s">
        <v>75</v>
      </c>
      <c r="E1076" s="209" t="s">
        <v>1322</v>
      </c>
      <c r="F1076" s="209" t="s">
        <v>1323</v>
      </c>
      <c r="G1076" s="196"/>
      <c r="H1076" s="196"/>
      <c r="I1076" s="199"/>
      <c r="J1076" s="210">
        <f>BK1076</f>
        <v>0</v>
      </c>
      <c r="K1076" s="196"/>
      <c r="L1076" s="201"/>
      <c r="M1076" s="202"/>
      <c r="N1076" s="203"/>
      <c r="O1076" s="203"/>
      <c r="P1076" s="204">
        <f>SUM(P1077:P1090)</f>
        <v>0</v>
      </c>
      <c r="Q1076" s="203"/>
      <c r="R1076" s="204">
        <f>SUM(R1077:R1090)</f>
        <v>0</v>
      </c>
      <c r="S1076" s="203"/>
      <c r="T1076" s="205">
        <f>SUM(T1077:T1090)</f>
        <v>0</v>
      </c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R1076" s="206" t="s">
        <v>159</v>
      </c>
      <c r="AT1076" s="207" t="s">
        <v>75</v>
      </c>
      <c r="AU1076" s="207" t="s">
        <v>81</v>
      </c>
      <c r="AY1076" s="206" t="s">
        <v>120</v>
      </c>
      <c r="BK1076" s="208">
        <f>SUM(BK1077:BK1090)</f>
        <v>0</v>
      </c>
    </row>
    <row r="1077" spans="1:65" s="2" customFormat="1" ht="16.5" customHeight="1">
      <c r="A1077" s="38"/>
      <c r="B1077" s="39"/>
      <c r="C1077" s="211" t="s">
        <v>1324</v>
      </c>
      <c r="D1077" s="211" t="s">
        <v>122</v>
      </c>
      <c r="E1077" s="212" t="s">
        <v>1325</v>
      </c>
      <c r="F1077" s="213" t="s">
        <v>1326</v>
      </c>
      <c r="G1077" s="214" t="s">
        <v>1282</v>
      </c>
      <c r="H1077" s="215">
        <v>1</v>
      </c>
      <c r="I1077" s="216"/>
      <c r="J1077" s="217">
        <f>ROUND(I1077*H1077,2)</f>
        <v>0</v>
      </c>
      <c r="K1077" s="213" t="s">
        <v>1283</v>
      </c>
      <c r="L1077" s="44"/>
      <c r="M1077" s="218" t="s">
        <v>1</v>
      </c>
      <c r="N1077" s="219" t="s">
        <v>41</v>
      </c>
      <c r="O1077" s="91"/>
      <c r="P1077" s="220">
        <f>O1077*H1077</f>
        <v>0</v>
      </c>
      <c r="Q1077" s="220">
        <v>0</v>
      </c>
      <c r="R1077" s="220">
        <f>Q1077*H1077</f>
        <v>0</v>
      </c>
      <c r="S1077" s="220">
        <v>0</v>
      </c>
      <c r="T1077" s="221">
        <f>S1077*H1077</f>
        <v>0</v>
      </c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R1077" s="222" t="s">
        <v>1284</v>
      </c>
      <c r="AT1077" s="222" t="s">
        <v>122</v>
      </c>
      <c r="AU1077" s="222" t="s">
        <v>83</v>
      </c>
      <c r="AY1077" s="17" t="s">
        <v>120</v>
      </c>
      <c r="BE1077" s="223">
        <f>IF(N1077="základní",J1077,0)</f>
        <v>0</v>
      </c>
      <c r="BF1077" s="223">
        <f>IF(N1077="snížená",J1077,0)</f>
        <v>0</v>
      </c>
      <c r="BG1077" s="223">
        <f>IF(N1077="zákl. přenesená",J1077,0)</f>
        <v>0</v>
      </c>
      <c r="BH1077" s="223">
        <f>IF(N1077="sníž. přenesená",J1077,0)</f>
        <v>0</v>
      </c>
      <c r="BI1077" s="223">
        <f>IF(N1077="nulová",J1077,0)</f>
        <v>0</v>
      </c>
      <c r="BJ1077" s="17" t="s">
        <v>81</v>
      </c>
      <c r="BK1077" s="223">
        <f>ROUND(I1077*H1077,2)</f>
        <v>0</v>
      </c>
      <c r="BL1077" s="17" t="s">
        <v>1284</v>
      </c>
      <c r="BM1077" s="222" t="s">
        <v>1327</v>
      </c>
    </row>
    <row r="1078" spans="1:47" s="2" customFormat="1" ht="12">
      <c r="A1078" s="38"/>
      <c r="B1078" s="39"/>
      <c r="C1078" s="40"/>
      <c r="D1078" s="224" t="s">
        <v>129</v>
      </c>
      <c r="E1078" s="40"/>
      <c r="F1078" s="225" t="s">
        <v>1326</v>
      </c>
      <c r="G1078" s="40"/>
      <c r="H1078" s="40"/>
      <c r="I1078" s="226"/>
      <c r="J1078" s="40"/>
      <c r="K1078" s="40"/>
      <c r="L1078" s="44"/>
      <c r="M1078" s="227"/>
      <c r="N1078" s="228"/>
      <c r="O1078" s="91"/>
      <c r="P1078" s="91"/>
      <c r="Q1078" s="91"/>
      <c r="R1078" s="91"/>
      <c r="S1078" s="91"/>
      <c r="T1078" s="92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T1078" s="17" t="s">
        <v>129</v>
      </c>
      <c r="AU1078" s="17" t="s">
        <v>83</v>
      </c>
    </row>
    <row r="1079" spans="1:65" s="2" customFormat="1" ht="24.15" customHeight="1">
      <c r="A1079" s="38"/>
      <c r="B1079" s="39"/>
      <c r="C1079" s="211" t="s">
        <v>1328</v>
      </c>
      <c r="D1079" s="211" t="s">
        <v>122</v>
      </c>
      <c r="E1079" s="212" t="s">
        <v>1329</v>
      </c>
      <c r="F1079" s="213" t="s">
        <v>1330</v>
      </c>
      <c r="G1079" s="214" t="s">
        <v>1331</v>
      </c>
      <c r="H1079" s="215">
        <v>1</v>
      </c>
      <c r="I1079" s="216"/>
      <c r="J1079" s="217">
        <f>ROUND(I1079*H1079,2)</f>
        <v>0</v>
      </c>
      <c r="K1079" s="213" t="s">
        <v>1283</v>
      </c>
      <c r="L1079" s="44"/>
      <c r="M1079" s="218" t="s">
        <v>1</v>
      </c>
      <c r="N1079" s="219" t="s">
        <v>41</v>
      </c>
      <c r="O1079" s="91"/>
      <c r="P1079" s="220">
        <f>O1079*H1079</f>
        <v>0</v>
      </c>
      <c r="Q1079" s="220">
        <v>0</v>
      </c>
      <c r="R1079" s="220">
        <f>Q1079*H1079</f>
        <v>0</v>
      </c>
      <c r="S1079" s="220">
        <v>0</v>
      </c>
      <c r="T1079" s="221">
        <f>S1079*H1079</f>
        <v>0</v>
      </c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R1079" s="222" t="s">
        <v>1284</v>
      </c>
      <c r="AT1079" s="222" t="s">
        <v>122</v>
      </c>
      <c r="AU1079" s="222" t="s">
        <v>83</v>
      </c>
      <c r="AY1079" s="17" t="s">
        <v>120</v>
      </c>
      <c r="BE1079" s="223">
        <f>IF(N1079="základní",J1079,0)</f>
        <v>0</v>
      </c>
      <c r="BF1079" s="223">
        <f>IF(N1079="snížená",J1079,0)</f>
        <v>0</v>
      </c>
      <c r="BG1079" s="223">
        <f>IF(N1079="zákl. přenesená",J1079,0)</f>
        <v>0</v>
      </c>
      <c r="BH1079" s="223">
        <f>IF(N1079="sníž. přenesená",J1079,0)</f>
        <v>0</v>
      </c>
      <c r="BI1079" s="223">
        <f>IF(N1079="nulová",J1079,0)</f>
        <v>0</v>
      </c>
      <c r="BJ1079" s="17" t="s">
        <v>81</v>
      </c>
      <c r="BK1079" s="223">
        <f>ROUND(I1079*H1079,2)</f>
        <v>0</v>
      </c>
      <c r="BL1079" s="17" t="s">
        <v>1284</v>
      </c>
      <c r="BM1079" s="222" t="s">
        <v>1332</v>
      </c>
    </row>
    <row r="1080" spans="1:47" s="2" customFormat="1" ht="12">
      <c r="A1080" s="38"/>
      <c r="B1080" s="39"/>
      <c r="C1080" s="40"/>
      <c r="D1080" s="224" t="s">
        <v>129</v>
      </c>
      <c r="E1080" s="40"/>
      <c r="F1080" s="225" t="s">
        <v>1330</v>
      </c>
      <c r="G1080" s="40"/>
      <c r="H1080" s="40"/>
      <c r="I1080" s="226"/>
      <c r="J1080" s="40"/>
      <c r="K1080" s="40"/>
      <c r="L1080" s="44"/>
      <c r="M1080" s="227"/>
      <c r="N1080" s="228"/>
      <c r="O1080" s="91"/>
      <c r="P1080" s="91"/>
      <c r="Q1080" s="91"/>
      <c r="R1080" s="91"/>
      <c r="S1080" s="91"/>
      <c r="T1080" s="92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T1080" s="17" t="s">
        <v>129</v>
      </c>
      <c r="AU1080" s="17" t="s">
        <v>83</v>
      </c>
    </row>
    <row r="1081" spans="1:65" s="2" customFormat="1" ht="16.5" customHeight="1">
      <c r="A1081" s="38"/>
      <c r="B1081" s="39"/>
      <c r="C1081" s="211" t="s">
        <v>1333</v>
      </c>
      <c r="D1081" s="211" t="s">
        <v>122</v>
      </c>
      <c r="E1081" s="212" t="s">
        <v>1334</v>
      </c>
      <c r="F1081" s="213" t="s">
        <v>1335</v>
      </c>
      <c r="G1081" s="214" t="s">
        <v>284</v>
      </c>
      <c r="H1081" s="215">
        <v>7</v>
      </c>
      <c r="I1081" s="216"/>
      <c r="J1081" s="217">
        <f>ROUND(I1081*H1081,2)</f>
        <v>0</v>
      </c>
      <c r="K1081" s="213" t="s">
        <v>1283</v>
      </c>
      <c r="L1081" s="44"/>
      <c r="M1081" s="218" t="s">
        <v>1</v>
      </c>
      <c r="N1081" s="219" t="s">
        <v>41</v>
      </c>
      <c r="O1081" s="91"/>
      <c r="P1081" s="220">
        <f>O1081*H1081</f>
        <v>0</v>
      </c>
      <c r="Q1081" s="220">
        <v>0</v>
      </c>
      <c r="R1081" s="220">
        <f>Q1081*H1081</f>
        <v>0</v>
      </c>
      <c r="S1081" s="220">
        <v>0</v>
      </c>
      <c r="T1081" s="221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22" t="s">
        <v>1284</v>
      </c>
      <c r="AT1081" s="222" t="s">
        <v>122</v>
      </c>
      <c r="AU1081" s="222" t="s">
        <v>83</v>
      </c>
      <c r="AY1081" s="17" t="s">
        <v>120</v>
      </c>
      <c r="BE1081" s="223">
        <f>IF(N1081="základní",J1081,0)</f>
        <v>0</v>
      </c>
      <c r="BF1081" s="223">
        <f>IF(N1081="snížená",J1081,0)</f>
        <v>0</v>
      </c>
      <c r="BG1081" s="223">
        <f>IF(N1081="zákl. přenesená",J1081,0)</f>
        <v>0</v>
      </c>
      <c r="BH1081" s="223">
        <f>IF(N1081="sníž. přenesená",J1081,0)</f>
        <v>0</v>
      </c>
      <c r="BI1081" s="223">
        <f>IF(N1081="nulová",J1081,0)</f>
        <v>0</v>
      </c>
      <c r="BJ1081" s="17" t="s">
        <v>81</v>
      </c>
      <c r="BK1081" s="223">
        <f>ROUND(I1081*H1081,2)</f>
        <v>0</v>
      </c>
      <c r="BL1081" s="17" t="s">
        <v>1284</v>
      </c>
      <c r="BM1081" s="222" t="s">
        <v>1336</v>
      </c>
    </row>
    <row r="1082" spans="1:47" s="2" customFormat="1" ht="12">
      <c r="A1082" s="38"/>
      <c r="B1082" s="39"/>
      <c r="C1082" s="40"/>
      <c r="D1082" s="224" t="s">
        <v>129</v>
      </c>
      <c r="E1082" s="40"/>
      <c r="F1082" s="225" t="s">
        <v>1335</v>
      </c>
      <c r="G1082" s="40"/>
      <c r="H1082" s="40"/>
      <c r="I1082" s="226"/>
      <c r="J1082" s="40"/>
      <c r="K1082" s="40"/>
      <c r="L1082" s="44"/>
      <c r="M1082" s="227"/>
      <c r="N1082" s="228"/>
      <c r="O1082" s="91"/>
      <c r="P1082" s="91"/>
      <c r="Q1082" s="91"/>
      <c r="R1082" s="91"/>
      <c r="S1082" s="91"/>
      <c r="T1082" s="92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T1082" s="17" t="s">
        <v>129</v>
      </c>
      <c r="AU1082" s="17" t="s">
        <v>83</v>
      </c>
    </row>
    <row r="1083" spans="1:65" s="2" customFormat="1" ht="16.5" customHeight="1">
      <c r="A1083" s="38"/>
      <c r="B1083" s="39"/>
      <c r="C1083" s="211" t="s">
        <v>1337</v>
      </c>
      <c r="D1083" s="211" t="s">
        <v>122</v>
      </c>
      <c r="E1083" s="212" t="s">
        <v>1338</v>
      </c>
      <c r="F1083" s="213" t="s">
        <v>1339</v>
      </c>
      <c r="G1083" s="214" t="s">
        <v>1282</v>
      </c>
      <c r="H1083" s="215">
        <v>1</v>
      </c>
      <c r="I1083" s="216"/>
      <c r="J1083" s="217">
        <f>ROUND(I1083*H1083,2)</f>
        <v>0</v>
      </c>
      <c r="K1083" s="213" t="s">
        <v>1283</v>
      </c>
      <c r="L1083" s="44"/>
      <c r="M1083" s="218" t="s">
        <v>1</v>
      </c>
      <c r="N1083" s="219" t="s">
        <v>41</v>
      </c>
      <c r="O1083" s="91"/>
      <c r="P1083" s="220">
        <f>O1083*H1083</f>
        <v>0</v>
      </c>
      <c r="Q1083" s="220">
        <v>0</v>
      </c>
      <c r="R1083" s="220">
        <f>Q1083*H1083</f>
        <v>0</v>
      </c>
      <c r="S1083" s="220">
        <v>0</v>
      </c>
      <c r="T1083" s="221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22" t="s">
        <v>1284</v>
      </c>
      <c r="AT1083" s="222" t="s">
        <v>122</v>
      </c>
      <c r="AU1083" s="222" t="s">
        <v>83</v>
      </c>
      <c r="AY1083" s="17" t="s">
        <v>120</v>
      </c>
      <c r="BE1083" s="223">
        <f>IF(N1083="základní",J1083,0)</f>
        <v>0</v>
      </c>
      <c r="BF1083" s="223">
        <f>IF(N1083="snížená",J1083,0)</f>
        <v>0</v>
      </c>
      <c r="BG1083" s="223">
        <f>IF(N1083="zákl. přenesená",J1083,0)</f>
        <v>0</v>
      </c>
      <c r="BH1083" s="223">
        <f>IF(N1083="sníž. přenesená",J1083,0)</f>
        <v>0</v>
      </c>
      <c r="BI1083" s="223">
        <f>IF(N1083="nulová",J1083,0)</f>
        <v>0</v>
      </c>
      <c r="BJ1083" s="17" t="s">
        <v>81</v>
      </c>
      <c r="BK1083" s="223">
        <f>ROUND(I1083*H1083,2)</f>
        <v>0</v>
      </c>
      <c r="BL1083" s="17" t="s">
        <v>1284</v>
      </c>
      <c r="BM1083" s="222" t="s">
        <v>1340</v>
      </c>
    </row>
    <row r="1084" spans="1:47" s="2" customFormat="1" ht="12">
      <c r="A1084" s="38"/>
      <c r="B1084" s="39"/>
      <c r="C1084" s="40"/>
      <c r="D1084" s="224" t="s">
        <v>129</v>
      </c>
      <c r="E1084" s="40"/>
      <c r="F1084" s="225" t="s">
        <v>1339</v>
      </c>
      <c r="G1084" s="40"/>
      <c r="H1084" s="40"/>
      <c r="I1084" s="226"/>
      <c r="J1084" s="40"/>
      <c r="K1084" s="40"/>
      <c r="L1084" s="44"/>
      <c r="M1084" s="227"/>
      <c r="N1084" s="228"/>
      <c r="O1084" s="91"/>
      <c r="P1084" s="91"/>
      <c r="Q1084" s="91"/>
      <c r="R1084" s="91"/>
      <c r="S1084" s="91"/>
      <c r="T1084" s="92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T1084" s="17" t="s">
        <v>129</v>
      </c>
      <c r="AU1084" s="17" t="s">
        <v>83</v>
      </c>
    </row>
    <row r="1085" spans="1:65" s="2" customFormat="1" ht="16.5" customHeight="1">
      <c r="A1085" s="38"/>
      <c r="B1085" s="39"/>
      <c r="C1085" s="211" t="s">
        <v>1341</v>
      </c>
      <c r="D1085" s="211" t="s">
        <v>122</v>
      </c>
      <c r="E1085" s="212" t="s">
        <v>1342</v>
      </c>
      <c r="F1085" s="213" t="s">
        <v>1343</v>
      </c>
      <c r="G1085" s="214" t="s">
        <v>1282</v>
      </c>
      <c r="H1085" s="215">
        <v>1</v>
      </c>
      <c r="I1085" s="216"/>
      <c r="J1085" s="217">
        <f>ROUND(I1085*H1085,2)</f>
        <v>0</v>
      </c>
      <c r="K1085" s="213" t="s">
        <v>1283</v>
      </c>
      <c r="L1085" s="44"/>
      <c r="M1085" s="218" t="s">
        <v>1</v>
      </c>
      <c r="N1085" s="219" t="s">
        <v>41</v>
      </c>
      <c r="O1085" s="91"/>
      <c r="P1085" s="220">
        <f>O1085*H1085</f>
        <v>0</v>
      </c>
      <c r="Q1085" s="220">
        <v>0</v>
      </c>
      <c r="R1085" s="220">
        <f>Q1085*H1085</f>
        <v>0</v>
      </c>
      <c r="S1085" s="220">
        <v>0</v>
      </c>
      <c r="T1085" s="221">
        <f>S1085*H1085</f>
        <v>0</v>
      </c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R1085" s="222" t="s">
        <v>1284</v>
      </c>
      <c r="AT1085" s="222" t="s">
        <v>122</v>
      </c>
      <c r="AU1085" s="222" t="s">
        <v>83</v>
      </c>
      <c r="AY1085" s="17" t="s">
        <v>120</v>
      </c>
      <c r="BE1085" s="223">
        <f>IF(N1085="základní",J1085,0)</f>
        <v>0</v>
      </c>
      <c r="BF1085" s="223">
        <f>IF(N1085="snížená",J1085,0)</f>
        <v>0</v>
      </c>
      <c r="BG1085" s="223">
        <f>IF(N1085="zákl. přenesená",J1085,0)</f>
        <v>0</v>
      </c>
      <c r="BH1085" s="223">
        <f>IF(N1085="sníž. přenesená",J1085,0)</f>
        <v>0</v>
      </c>
      <c r="BI1085" s="223">
        <f>IF(N1085="nulová",J1085,0)</f>
        <v>0</v>
      </c>
      <c r="BJ1085" s="17" t="s">
        <v>81</v>
      </c>
      <c r="BK1085" s="223">
        <f>ROUND(I1085*H1085,2)</f>
        <v>0</v>
      </c>
      <c r="BL1085" s="17" t="s">
        <v>1284</v>
      </c>
      <c r="BM1085" s="222" t="s">
        <v>1344</v>
      </c>
    </row>
    <row r="1086" spans="1:47" s="2" customFormat="1" ht="12">
      <c r="A1086" s="38"/>
      <c r="B1086" s="39"/>
      <c r="C1086" s="40"/>
      <c r="D1086" s="224" t="s">
        <v>129</v>
      </c>
      <c r="E1086" s="40"/>
      <c r="F1086" s="225" t="s">
        <v>1343</v>
      </c>
      <c r="G1086" s="40"/>
      <c r="H1086" s="40"/>
      <c r="I1086" s="226"/>
      <c r="J1086" s="40"/>
      <c r="K1086" s="40"/>
      <c r="L1086" s="44"/>
      <c r="M1086" s="227"/>
      <c r="N1086" s="228"/>
      <c r="O1086" s="91"/>
      <c r="P1086" s="91"/>
      <c r="Q1086" s="91"/>
      <c r="R1086" s="91"/>
      <c r="S1086" s="91"/>
      <c r="T1086" s="92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T1086" s="17" t="s">
        <v>129</v>
      </c>
      <c r="AU1086" s="17" t="s">
        <v>83</v>
      </c>
    </row>
    <row r="1087" spans="1:51" s="13" customFormat="1" ht="12">
      <c r="A1087" s="13"/>
      <c r="B1087" s="229"/>
      <c r="C1087" s="230"/>
      <c r="D1087" s="224" t="s">
        <v>131</v>
      </c>
      <c r="E1087" s="231" t="s">
        <v>1</v>
      </c>
      <c r="F1087" s="232" t="s">
        <v>1345</v>
      </c>
      <c r="G1087" s="230"/>
      <c r="H1087" s="231" t="s">
        <v>1</v>
      </c>
      <c r="I1087" s="233"/>
      <c r="J1087" s="230"/>
      <c r="K1087" s="230"/>
      <c r="L1087" s="234"/>
      <c r="M1087" s="235"/>
      <c r="N1087" s="236"/>
      <c r="O1087" s="236"/>
      <c r="P1087" s="236"/>
      <c r="Q1087" s="236"/>
      <c r="R1087" s="236"/>
      <c r="S1087" s="236"/>
      <c r="T1087" s="237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8" t="s">
        <v>131</v>
      </c>
      <c r="AU1087" s="238" t="s">
        <v>83</v>
      </c>
      <c r="AV1087" s="13" t="s">
        <v>81</v>
      </c>
      <c r="AW1087" s="13" t="s">
        <v>32</v>
      </c>
      <c r="AX1087" s="13" t="s">
        <v>76</v>
      </c>
      <c r="AY1087" s="238" t="s">
        <v>120</v>
      </c>
    </row>
    <row r="1088" spans="1:51" s="14" customFormat="1" ht="12">
      <c r="A1088" s="14"/>
      <c r="B1088" s="239"/>
      <c r="C1088" s="240"/>
      <c r="D1088" s="224" t="s">
        <v>131</v>
      </c>
      <c r="E1088" s="241" t="s">
        <v>1</v>
      </c>
      <c r="F1088" s="242" t="s">
        <v>81</v>
      </c>
      <c r="G1088" s="240"/>
      <c r="H1088" s="243">
        <v>1</v>
      </c>
      <c r="I1088" s="244"/>
      <c r="J1088" s="240"/>
      <c r="K1088" s="240"/>
      <c r="L1088" s="245"/>
      <c r="M1088" s="246"/>
      <c r="N1088" s="247"/>
      <c r="O1088" s="247"/>
      <c r="P1088" s="247"/>
      <c r="Q1088" s="247"/>
      <c r="R1088" s="247"/>
      <c r="S1088" s="247"/>
      <c r="T1088" s="248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9" t="s">
        <v>131</v>
      </c>
      <c r="AU1088" s="249" t="s">
        <v>83</v>
      </c>
      <c r="AV1088" s="14" t="s">
        <v>83</v>
      </c>
      <c r="AW1088" s="14" t="s">
        <v>32</v>
      </c>
      <c r="AX1088" s="14" t="s">
        <v>81</v>
      </c>
      <c r="AY1088" s="249" t="s">
        <v>120</v>
      </c>
    </row>
    <row r="1089" spans="1:65" s="2" customFormat="1" ht="16.5" customHeight="1">
      <c r="A1089" s="38"/>
      <c r="B1089" s="39"/>
      <c r="C1089" s="211" t="s">
        <v>1346</v>
      </c>
      <c r="D1089" s="211" t="s">
        <v>122</v>
      </c>
      <c r="E1089" s="212" t="s">
        <v>1347</v>
      </c>
      <c r="F1089" s="213" t="s">
        <v>1348</v>
      </c>
      <c r="G1089" s="214" t="s">
        <v>1282</v>
      </c>
      <c r="H1089" s="215">
        <v>1</v>
      </c>
      <c r="I1089" s="216"/>
      <c r="J1089" s="217">
        <f>ROUND(I1089*H1089,2)</f>
        <v>0</v>
      </c>
      <c r="K1089" s="213" t="s">
        <v>1283</v>
      </c>
      <c r="L1089" s="44"/>
      <c r="M1089" s="218" t="s">
        <v>1</v>
      </c>
      <c r="N1089" s="219" t="s">
        <v>41</v>
      </c>
      <c r="O1089" s="91"/>
      <c r="P1089" s="220">
        <f>O1089*H1089</f>
        <v>0</v>
      </c>
      <c r="Q1089" s="220">
        <v>0</v>
      </c>
      <c r="R1089" s="220">
        <f>Q1089*H1089</f>
        <v>0</v>
      </c>
      <c r="S1089" s="220">
        <v>0</v>
      </c>
      <c r="T1089" s="221">
        <f>S1089*H1089</f>
        <v>0</v>
      </c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R1089" s="222" t="s">
        <v>1284</v>
      </c>
      <c r="AT1089" s="222" t="s">
        <v>122</v>
      </c>
      <c r="AU1089" s="222" t="s">
        <v>83</v>
      </c>
      <c r="AY1089" s="17" t="s">
        <v>120</v>
      </c>
      <c r="BE1089" s="223">
        <f>IF(N1089="základní",J1089,0)</f>
        <v>0</v>
      </c>
      <c r="BF1089" s="223">
        <f>IF(N1089="snížená",J1089,0)</f>
        <v>0</v>
      </c>
      <c r="BG1089" s="223">
        <f>IF(N1089="zákl. přenesená",J1089,0)</f>
        <v>0</v>
      </c>
      <c r="BH1089" s="223">
        <f>IF(N1089="sníž. přenesená",J1089,0)</f>
        <v>0</v>
      </c>
      <c r="BI1089" s="223">
        <f>IF(N1089="nulová",J1089,0)</f>
        <v>0</v>
      </c>
      <c r="BJ1089" s="17" t="s">
        <v>81</v>
      </c>
      <c r="BK1089" s="223">
        <f>ROUND(I1089*H1089,2)</f>
        <v>0</v>
      </c>
      <c r="BL1089" s="17" t="s">
        <v>1284</v>
      </c>
      <c r="BM1089" s="222" t="s">
        <v>1349</v>
      </c>
    </row>
    <row r="1090" spans="1:47" s="2" customFormat="1" ht="12">
      <c r="A1090" s="38"/>
      <c r="B1090" s="39"/>
      <c r="C1090" s="40"/>
      <c r="D1090" s="224" t="s">
        <v>129</v>
      </c>
      <c r="E1090" s="40"/>
      <c r="F1090" s="225" t="s">
        <v>1348</v>
      </c>
      <c r="G1090" s="40"/>
      <c r="H1090" s="40"/>
      <c r="I1090" s="226"/>
      <c r="J1090" s="40"/>
      <c r="K1090" s="40"/>
      <c r="L1090" s="44"/>
      <c r="M1090" s="227"/>
      <c r="N1090" s="228"/>
      <c r="O1090" s="91"/>
      <c r="P1090" s="91"/>
      <c r="Q1090" s="91"/>
      <c r="R1090" s="91"/>
      <c r="S1090" s="91"/>
      <c r="T1090" s="92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T1090" s="17" t="s">
        <v>129</v>
      </c>
      <c r="AU1090" s="17" t="s">
        <v>83</v>
      </c>
    </row>
    <row r="1091" spans="1:63" s="12" customFormat="1" ht="22.8" customHeight="1">
      <c r="A1091" s="12"/>
      <c r="B1091" s="195"/>
      <c r="C1091" s="196"/>
      <c r="D1091" s="197" t="s">
        <v>75</v>
      </c>
      <c r="E1091" s="209" t="s">
        <v>1350</v>
      </c>
      <c r="F1091" s="209" t="s">
        <v>1351</v>
      </c>
      <c r="G1091" s="196"/>
      <c r="H1091" s="196"/>
      <c r="I1091" s="199"/>
      <c r="J1091" s="210">
        <f>BK1091</f>
        <v>0</v>
      </c>
      <c r="K1091" s="196"/>
      <c r="L1091" s="201"/>
      <c r="M1091" s="202"/>
      <c r="N1091" s="203"/>
      <c r="O1091" s="203"/>
      <c r="P1091" s="204">
        <f>SUM(P1092:P1096)</f>
        <v>0</v>
      </c>
      <c r="Q1091" s="203"/>
      <c r="R1091" s="204">
        <f>SUM(R1092:R1096)</f>
        <v>0</v>
      </c>
      <c r="S1091" s="203"/>
      <c r="T1091" s="205">
        <f>SUM(T1092:T1096)</f>
        <v>0</v>
      </c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R1091" s="206" t="s">
        <v>159</v>
      </c>
      <c r="AT1091" s="207" t="s">
        <v>75</v>
      </c>
      <c r="AU1091" s="207" t="s">
        <v>81</v>
      </c>
      <c r="AY1091" s="206" t="s">
        <v>120</v>
      </c>
      <c r="BK1091" s="208">
        <f>SUM(BK1092:BK1096)</f>
        <v>0</v>
      </c>
    </row>
    <row r="1092" spans="1:65" s="2" customFormat="1" ht="16.5" customHeight="1">
      <c r="A1092" s="38"/>
      <c r="B1092" s="39"/>
      <c r="C1092" s="211" t="s">
        <v>1352</v>
      </c>
      <c r="D1092" s="211" t="s">
        <v>122</v>
      </c>
      <c r="E1092" s="212" t="s">
        <v>1353</v>
      </c>
      <c r="F1092" s="213" t="s">
        <v>1354</v>
      </c>
      <c r="G1092" s="214" t="s">
        <v>1282</v>
      </c>
      <c r="H1092" s="215">
        <v>1</v>
      </c>
      <c r="I1092" s="216"/>
      <c r="J1092" s="217">
        <f>ROUND(I1092*H1092,2)</f>
        <v>0</v>
      </c>
      <c r="K1092" s="213" t="s">
        <v>1283</v>
      </c>
      <c r="L1092" s="44"/>
      <c r="M1092" s="218" t="s">
        <v>1</v>
      </c>
      <c r="N1092" s="219" t="s">
        <v>41</v>
      </c>
      <c r="O1092" s="91"/>
      <c r="P1092" s="220">
        <f>O1092*H1092</f>
        <v>0</v>
      </c>
      <c r="Q1092" s="220">
        <v>0</v>
      </c>
      <c r="R1092" s="220">
        <f>Q1092*H1092</f>
        <v>0</v>
      </c>
      <c r="S1092" s="220">
        <v>0</v>
      </c>
      <c r="T1092" s="221">
        <f>S1092*H1092</f>
        <v>0</v>
      </c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R1092" s="222" t="s">
        <v>1284</v>
      </c>
      <c r="AT1092" s="222" t="s">
        <v>122</v>
      </c>
      <c r="AU1092" s="222" t="s">
        <v>83</v>
      </c>
      <c r="AY1092" s="17" t="s">
        <v>120</v>
      </c>
      <c r="BE1092" s="223">
        <f>IF(N1092="základní",J1092,0)</f>
        <v>0</v>
      </c>
      <c r="BF1092" s="223">
        <f>IF(N1092="snížená",J1092,0)</f>
        <v>0</v>
      </c>
      <c r="BG1092" s="223">
        <f>IF(N1092="zákl. přenesená",J1092,0)</f>
        <v>0</v>
      </c>
      <c r="BH1092" s="223">
        <f>IF(N1092="sníž. přenesená",J1092,0)</f>
        <v>0</v>
      </c>
      <c r="BI1092" s="223">
        <f>IF(N1092="nulová",J1092,0)</f>
        <v>0</v>
      </c>
      <c r="BJ1092" s="17" t="s">
        <v>81</v>
      </c>
      <c r="BK1092" s="223">
        <f>ROUND(I1092*H1092,2)</f>
        <v>0</v>
      </c>
      <c r="BL1092" s="17" t="s">
        <v>1284</v>
      </c>
      <c r="BM1092" s="222" t="s">
        <v>1355</v>
      </c>
    </row>
    <row r="1093" spans="1:47" s="2" customFormat="1" ht="12">
      <c r="A1093" s="38"/>
      <c r="B1093" s="39"/>
      <c r="C1093" s="40"/>
      <c r="D1093" s="224" t="s">
        <v>129</v>
      </c>
      <c r="E1093" s="40"/>
      <c r="F1093" s="225" t="s">
        <v>1354</v>
      </c>
      <c r="G1093" s="40"/>
      <c r="H1093" s="40"/>
      <c r="I1093" s="226"/>
      <c r="J1093" s="40"/>
      <c r="K1093" s="40"/>
      <c r="L1093" s="44"/>
      <c r="M1093" s="227"/>
      <c r="N1093" s="228"/>
      <c r="O1093" s="91"/>
      <c r="P1093" s="91"/>
      <c r="Q1093" s="91"/>
      <c r="R1093" s="91"/>
      <c r="S1093" s="91"/>
      <c r="T1093" s="92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T1093" s="17" t="s">
        <v>129</v>
      </c>
      <c r="AU1093" s="17" t="s">
        <v>83</v>
      </c>
    </row>
    <row r="1094" spans="1:51" s="13" customFormat="1" ht="12">
      <c r="A1094" s="13"/>
      <c r="B1094" s="229"/>
      <c r="C1094" s="230"/>
      <c r="D1094" s="224" t="s">
        <v>131</v>
      </c>
      <c r="E1094" s="231" t="s">
        <v>1</v>
      </c>
      <c r="F1094" s="232" t="s">
        <v>1356</v>
      </c>
      <c r="G1094" s="230"/>
      <c r="H1094" s="231" t="s">
        <v>1</v>
      </c>
      <c r="I1094" s="233"/>
      <c r="J1094" s="230"/>
      <c r="K1094" s="230"/>
      <c r="L1094" s="234"/>
      <c r="M1094" s="235"/>
      <c r="N1094" s="236"/>
      <c r="O1094" s="236"/>
      <c r="P1094" s="236"/>
      <c r="Q1094" s="236"/>
      <c r="R1094" s="236"/>
      <c r="S1094" s="236"/>
      <c r="T1094" s="237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8" t="s">
        <v>131</v>
      </c>
      <c r="AU1094" s="238" t="s">
        <v>83</v>
      </c>
      <c r="AV1094" s="13" t="s">
        <v>81</v>
      </c>
      <c r="AW1094" s="13" t="s">
        <v>32</v>
      </c>
      <c r="AX1094" s="13" t="s">
        <v>76</v>
      </c>
      <c r="AY1094" s="238" t="s">
        <v>120</v>
      </c>
    </row>
    <row r="1095" spans="1:51" s="13" customFormat="1" ht="12">
      <c r="A1095" s="13"/>
      <c r="B1095" s="229"/>
      <c r="C1095" s="230"/>
      <c r="D1095" s="224" t="s">
        <v>131</v>
      </c>
      <c r="E1095" s="231" t="s">
        <v>1</v>
      </c>
      <c r="F1095" s="232" t="s">
        <v>1357</v>
      </c>
      <c r="G1095" s="230"/>
      <c r="H1095" s="231" t="s">
        <v>1</v>
      </c>
      <c r="I1095" s="233"/>
      <c r="J1095" s="230"/>
      <c r="K1095" s="230"/>
      <c r="L1095" s="234"/>
      <c r="M1095" s="235"/>
      <c r="N1095" s="236"/>
      <c r="O1095" s="236"/>
      <c r="P1095" s="236"/>
      <c r="Q1095" s="236"/>
      <c r="R1095" s="236"/>
      <c r="S1095" s="236"/>
      <c r="T1095" s="237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8" t="s">
        <v>131</v>
      </c>
      <c r="AU1095" s="238" t="s">
        <v>83</v>
      </c>
      <c r="AV1095" s="13" t="s">
        <v>81</v>
      </c>
      <c r="AW1095" s="13" t="s">
        <v>32</v>
      </c>
      <c r="AX1095" s="13" t="s">
        <v>76</v>
      </c>
      <c r="AY1095" s="238" t="s">
        <v>120</v>
      </c>
    </row>
    <row r="1096" spans="1:51" s="14" customFormat="1" ht="12">
      <c r="A1096" s="14"/>
      <c r="B1096" s="239"/>
      <c r="C1096" s="240"/>
      <c r="D1096" s="224" t="s">
        <v>131</v>
      </c>
      <c r="E1096" s="241" t="s">
        <v>1</v>
      </c>
      <c r="F1096" s="242" t="s">
        <v>81</v>
      </c>
      <c r="G1096" s="240"/>
      <c r="H1096" s="243">
        <v>1</v>
      </c>
      <c r="I1096" s="244"/>
      <c r="J1096" s="240"/>
      <c r="K1096" s="240"/>
      <c r="L1096" s="245"/>
      <c r="M1096" s="271"/>
      <c r="N1096" s="272"/>
      <c r="O1096" s="272"/>
      <c r="P1096" s="272"/>
      <c r="Q1096" s="272"/>
      <c r="R1096" s="272"/>
      <c r="S1096" s="272"/>
      <c r="T1096" s="273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9" t="s">
        <v>131</v>
      </c>
      <c r="AU1096" s="249" t="s">
        <v>83</v>
      </c>
      <c r="AV1096" s="14" t="s">
        <v>83</v>
      </c>
      <c r="AW1096" s="14" t="s">
        <v>32</v>
      </c>
      <c r="AX1096" s="14" t="s">
        <v>81</v>
      </c>
      <c r="AY1096" s="249" t="s">
        <v>120</v>
      </c>
    </row>
    <row r="1097" spans="1:31" s="2" customFormat="1" ht="6.95" customHeight="1">
      <c r="A1097" s="38"/>
      <c r="B1097" s="66"/>
      <c r="C1097" s="67"/>
      <c r="D1097" s="67"/>
      <c r="E1097" s="67"/>
      <c r="F1097" s="67"/>
      <c r="G1097" s="67"/>
      <c r="H1097" s="67"/>
      <c r="I1097" s="67"/>
      <c r="J1097" s="67"/>
      <c r="K1097" s="67"/>
      <c r="L1097" s="44"/>
      <c r="M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</row>
  </sheetData>
  <sheetProtection password="CC35" sheet="1" objects="1" scenarios="1" formatColumns="0" formatRows="0" autoFilter="0"/>
  <autoFilter ref="C126:K1096"/>
  <mergeCells count="6">
    <mergeCell ref="E7:H7"/>
    <mergeCell ref="E16:H16"/>
    <mergeCell ref="E25:H25"/>
    <mergeCell ref="E85:H8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Honza-PC\Honza</dc:creator>
  <cp:keywords/>
  <dc:description/>
  <cp:lastModifiedBy>Honza-PC\Honza</cp:lastModifiedBy>
  <dcterms:created xsi:type="dcterms:W3CDTF">2022-03-04T07:18:40Z</dcterms:created>
  <dcterms:modified xsi:type="dcterms:W3CDTF">2022-03-04T07:18:46Z</dcterms:modified>
  <cp:category/>
  <cp:version/>
  <cp:contentType/>
  <cp:contentStatus/>
</cp:coreProperties>
</file>