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30" windowWidth="27495" windowHeight="10680" activeTab="5"/>
  </bookViews>
  <sheets>
    <sheet name="Rekapitulace stavby" sheetId="1" r:id="rId1"/>
    <sheet name="SO 01 - OBNOVA VODOVODU –..." sheetId="2" r:id="rId2"/>
    <sheet name="SO 02 - OBNOVA VODOVODU –..." sheetId="3" r:id="rId3"/>
    <sheet name="VRN - Vedlejší náklady" sheetId="4" r:id="rId4"/>
    <sheet name="Seznam figur" sheetId="5" r:id="rId5"/>
    <sheet name="Pokyny pro vyplnění" sheetId="6" r:id="rId6"/>
  </sheets>
  <definedNames>
    <definedName name="_xlnm._FilterDatabase" localSheetId="1" hidden="1">'SO 01 - OBNOVA VODOVODU –...'!$C$104:$K$932</definedName>
    <definedName name="_xlnm._FilterDatabase" localSheetId="2" hidden="1">'SO 02 - OBNOVA VODOVODU –...'!$C$104:$K$850</definedName>
    <definedName name="_xlnm._FilterDatabase" localSheetId="3" hidden="1">'VRN - Vedlejší náklady'!$C$87:$K$171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4">'Seznam figur'!$C$4:$G$1356</definedName>
    <definedName name="_xlnm.Print_Area" localSheetId="1">'SO 01 - OBNOVA VODOVODU –...'!$C$4:$J$39,'SO 01 - OBNOVA VODOVODU –...'!$C$45:$J$86,'SO 01 - OBNOVA VODOVODU –...'!$C$92:$K$932</definedName>
    <definedName name="_xlnm.Print_Area" localSheetId="2">'SO 02 - OBNOVA VODOVODU –...'!$C$4:$J$39,'SO 02 - OBNOVA VODOVODU –...'!$C$45:$J$86,'SO 02 - OBNOVA VODOVODU –...'!$C$92:$K$850</definedName>
    <definedName name="_xlnm.Print_Area" localSheetId="3">'VRN - Vedlejší náklady'!$C$4:$J$39,'VRN - Vedlejší náklady'!$C$45:$J$69,'VRN - Vedlejší náklady'!$C$75:$K$171</definedName>
    <definedName name="_xlnm.Print_Titles" localSheetId="0">'Rekapitulace stavby'!$52:$52</definedName>
    <definedName name="_xlnm.Print_Titles" localSheetId="1">'SO 01 - OBNOVA VODOVODU –...'!$104:$104</definedName>
    <definedName name="_xlnm.Print_Titles" localSheetId="2">'SO 02 - OBNOVA VODOVODU –...'!$104:$104</definedName>
    <definedName name="_xlnm.Print_Titles" localSheetId="3">'VRN - Vedlejší náklady'!$87:$87</definedName>
    <definedName name="_xlnm.Print_Titles" localSheetId="4">'Seznam figur'!$9:$9</definedName>
  </definedNames>
  <calcPr calcId="145621"/>
</workbook>
</file>

<file path=xl/sharedStrings.xml><?xml version="1.0" encoding="utf-8"?>
<sst xmlns="http://schemas.openxmlformats.org/spreadsheetml/2006/main" count="21021" uniqueCount="1812">
  <si>
    <t>Export Komplet</t>
  </si>
  <si>
    <t>VZ</t>
  </si>
  <si>
    <t>2.0</t>
  </si>
  <si>
    <t>ZAMOK</t>
  </si>
  <si>
    <t>False</t>
  </si>
  <si>
    <t>{882381fd-40e0-4954-be86-e243581e08c5}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</si>
  <si>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</si>
  <si>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</si>
  <si>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</si>
  <si>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</si>
  <si>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</si>
  <si>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</si>
  <si>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</si>
  <si>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</si>
  <si>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211223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</si>
  <si>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</si>
  <si>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</si>
  <si>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ÚSTÍ NAD ORLICÍ - OBNOVA – VODOVODNÍ ŘADY V ULICI BRATŘÍ KOVÁŘŮ</t>
  </si>
  <si>
    <t>KSO:</t>
  </si>
  <si>
    <t/>
  </si>
  <si>
    <t>CC-CZ:</t>
  </si>
  <si>
    <t>Místo:</t>
  </si>
  <si>
    <t>ÚSTÍ NAD ORLICÍ</t>
  </si>
  <si>
    <t>Datum:</t>
  </si>
  <si>
    <t>18. 12. 2021</t>
  </si>
  <si>
    <t>Zadavatel:</t>
  </si>
  <si>
    <t>IČ:</t>
  </si>
  <si>
    <t xml:space="preserve">TEPVOS, spol. s r.o. </t>
  </si>
  <si>
    <t>DIČ:</t>
  </si>
  <si>
    <t>Uchazeč:</t>
  </si>
  <si>
    <t>Vyplň údaj</t>
  </si>
  <si>
    <t>Projektant:</t>
  </si>
  <si>
    <t>05074517</t>
  </si>
  <si>
    <t xml:space="preserve"> Ing. Jan Falta </t>
  </si>
  <si>
    <t>True</t>
  </si>
  <si>
    <t>Zpracovatel:</t>
  </si>
  <si>
    <t>05649358</t>
  </si>
  <si>
    <t>Ing. Theodor Collino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</si>
  <si>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</si>
  <si>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</si>
  <si>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</si>
  <si>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</si>
  <si>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</si>
  <si>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</si>
  <si>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</si>
  <si>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</si>
  <si>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</si>
  <si>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</si>
  <si>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</si>
  <si>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</si>
  <si>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</si>
  <si>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</si>
  <si>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</si>
  <si>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</si>
  <si>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</si>
  <si>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</si>
  <si>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</si>
  <si>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</si>
  <si>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</si>
  <si>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</si>
  <si>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</si>
  <si>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</si>
  <si>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</si>
  <si>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</si>
  <si>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</si>
  <si>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</si>
  <si>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</si>
  <si>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</si>
  <si>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</si>
  <si>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</si>
  <si>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</si>
  <si>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</si>
  <si>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</si>
  <si>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</si>
  <si>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</si>
  <si>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</si>
  <si>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</si>
  <si>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</si>
  <si>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</si>
  <si>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</si>
  <si>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 xml:space="preserve">OBNOVA VODOVODU – VODOVOD DN250 </t>
  </si>
  <si>
    <t>STA</t>
  </si>
  <si>
    <t>1</t>
  </si>
  <si>
    <t>{994a6576-5bb3-454a-b3f9-ecb1c7635d5d}</t>
  </si>
  <si>
    <t>2</t>
  </si>
  <si>
    <t>SO 02</t>
  </si>
  <si>
    <t>OBNOVA VODOVODU – VODOVOD DN125</t>
  </si>
  <si>
    <t>{e0d3c4ce-edb5-4266-bf37-2b187eff7a20}</t>
  </si>
  <si>
    <t>VRN</t>
  </si>
  <si>
    <t>Vedlejší náklady</t>
  </si>
  <si>
    <t>{93690f4c-2c5c-43fe-a37e-0f1f2ff2419d}</t>
  </si>
  <si>
    <t>RÝHA_ŠÍŘKA</t>
  </si>
  <si>
    <t xml:space="preserve">Šířka pažené rýhy </t>
  </si>
  <si>
    <t>m</t>
  </si>
  <si>
    <t>1,2</t>
  </si>
  <si>
    <t>3</t>
  </si>
  <si>
    <t>Povrch_ACO11_50</t>
  </si>
  <si>
    <t>Obrusná vrstva komunikace III. tř</t>
  </si>
  <si>
    <t>m2</t>
  </si>
  <si>
    <t>680</t>
  </si>
  <si>
    <t>KRYCÍ LIST SOUPISU PRACÍ</t>
  </si>
  <si>
    <t>TŘ_2</t>
  </si>
  <si>
    <t>Procentuální zastoupení jednotlivých tříd těžitelnosti - třída 2</t>
  </si>
  <si>
    <t>%</t>
  </si>
  <si>
    <t>0,25</t>
  </si>
  <si>
    <t>TŘ_3</t>
  </si>
  <si>
    <t>Procentuální zastoupení jednotlivých tříd těžitelnosti - třída 3</t>
  </si>
  <si>
    <t>0,45</t>
  </si>
  <si>
    <t>ChráničkyPotrubíD400</t>
  </si>
  <si>
    <t>59</t>
  </si>
  <si>
    <t>TŘ_4</t>
  </si>
  <si>
    <t>Procentuální zastoupení jednotlivých tříd těžitelnosti - třída 4</t>
  </si>
  <si>
    <t>0,2</t>
  </si>
  <si>
    <t>Objekt:</t>
  </si>
  <si>
    <t>TŘ_5</t>
  </si>
  <si>
    <t>Procentuální zastoupení jednotlivých tříd těžitelnosti - třída 5</t>
  </si>
  <si>
    <t>0,1</t>
  </si>
  <si>
    <t xml:space="preserve">SO 01 - OBNOVA VODOVODU – VODOVOD DN250 </t>
  </si>
  <si>
    <t>Sondy</t>
  </si>
  <si>
    <t>KOPANÁ SONDA 1x1x2 m</t>
  </si>
  <si>
    <t>m3</t>
  </si>
  <si>
    <t>81</t>
  </si>
  <si>
    <t>HL_výkopu</t>
  </si>
  <si>
    <t>Průměrná hloubka výkopu</t>
  </si>
  <si>
    <t>1,8</t>
  </si>
  <si>
    <t>Trativod_D100</t>
  </si>
  <si>
    <t xml:space="preserve">FLEXIBILNÍ DRENÁŽ DN 100/91 mm
</t>
  </si>
  <si>
    <t>105,25</t>
  </si>
  <si>
    <t>ObsypPotrubí</t>
  </si>
  <si>
    <t>Obsyp Potrubí</t>
  </si>
  <si>
    <t>282,912</t>
  </si>
  <si>
    <t>Spára_ACO</t>
  </si>
  <si>
    <t>Napojovací spára Obrus</t>
  </si>
  <si>
    <t>631,5</t>
  </si>
  <si>
    <t>VOD_VDVD_DN250</t>
  </si>
  <si>
    <t>380</t>
  </si>
  <si>
    <t>Křížení_STL</t>
  </si>
  <si>
    <t>20</t>
  </si>
  <si>
    <t>Křížení_Vodovod</t>
  </si>
  <si>
    <t>25</t>
  </si>
  <si>
    <t>Křížení_Kanalizace</t>
  </si>
  <si>
    <t>19</t>
  </si>
  <si>
    <t>Křížení_NN</t>
  </si>
  <si>
    <t>7</t>
  </si>
  <si>
    <t>Křížení_VO</t>
  </si>
  <si>
    <t>10</t>
  </si>
  <si>
    <t>PE_Koleno15st_D110</t>
  </si>
  <si>
    <t>OrientačníTabulky</t>
  </si>
  <si>
    <t>11</t>
  </si>
  <si>
    <t>VOD_PŘEPJ_Potr_D110</t>
  </si>
  <si>
    <t>27</t>
  </si>
  <si>
    <t>VOD_Prodl_kHydr_D110</t>
  </si>
  <si>
    <t>VOD_Přpj_Ptrb_D40</t>
  </si>
  <si>
    <t>Povrch_ACP16_50</t>
  </si>
  <si>
    <t>580</t>
  </si>
  <si>
    <t>Povrch_SC_200</t>
  </si>
  <si>
    <t>96</t>
  </si>
  <si>
    <t>Povrch_ŠD_200</t>
  </si>
  <si>
    <t>Povrch_ŽulKostka</t>
  </si>
  <si>
    <t>3,4</t>
  </si>
  <si>
    <t>Povrch_ZámkDlažba</t>
  </si>
  <si>
    <t>5,1</t>
  </si>
  <si>
    <t>Povrch_Zeleň</t>
  </si>
  <si>
    <t>27,2</t>
  </si>
  <si>
    <t>VOD_DélkaPotrubí</t>
  </si>
  <si>
    <t>421</t>
  </si>
  <si>
    <t>OpěrnéBetonovéBloky</t>
  </si>
  <si>
    <t>OPĚRNÉ BETONOVÉ BLOKY</t>
  </si>
  <si>
    <t>kus</t>
  </si>
  <si>
    <t>17</t>
  </si>
  <si>
    <t>PovrchTL_ASF</t>
  </si>
  <si>
    <t>Uvažovaný pouze povrch</t>
  </si>
  <si>
    <t>Hloubení_Asfalt</t>
  </si>
  <si>
    <t>400</t>
  </si>
  <si>
    <t>Hloubení_Žlažba</t>
  </si>
  <si>
    <t>PovrchTL_ŽulDlaž</t>
  </si>
  <si>
    <t>Hloubení_Zámkovka</t>
  </si>
  <si>
    <t>Délka povrchové úpravy - zámková dlažba</t>
  </si>
  <si>
    <t>PovrchTL_Zámkovka</t>
  </si>
  <si>
    <t>PE_TvarEleSpoj_D110</t>
  </si>
  <si>
    <t>14</t>
  </si>
  <si>
    <t>PE_TvarEleSpoj_D280</t>
  </si>
  <si>
    <t>95</t>
  </si>
  <si>
    <t>PE_TvarNakruzek_D280</t>
  </si>
  <si>
    <t>18</t>
  </si>
  <si>
    <t>PE_TvarNakruzek_D110</t>
  </si>
  <si>
    <t>8</t>
  </si>
  <si>
    <t>PE_Koleno90st_D280</t>
  </si>
  <si>
    <t>PE_Koleno30st_D280</t>
  </si>
  <si>
    <t>4</t>
  </si>
  <si>
    <t>REKAPITULACE ČLENĚNÍ SOUPISU PRACÍ</t>
  </si>
  <si>
    <t>PE_Koleno11st_D280</t>
  </si>
  <si>
    <t>Hloubení_Zeleň</t>
  </si>
  <si>
    <t>16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</si>
  <si>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</si>
  <si>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</si>
  <si>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</si>
  <si>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</si>
  <si>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</si>
  <si>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</si>
  <si>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</si>
  <si>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</si>
  <si>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14 - Zemní práce - ražení a protlačování</t>
  </si>
  <si>
    <t xml:space="preserve">      15 - Zemní práce - zajištění výkopu, násypu a svahu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</si>
  <si>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</si>
  <si>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</si>
  <si>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</si>
  <si>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</si>
  <si>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21 - Zakládání - úprava podloží a základové spáry, zlepšování vlastností hornin</t>
  </si>
  <si>
    <t xml:space="preserve">      27 - Zakládání - základy</t>
  </si>
  <si>
    <t xml:space="preserve">    4 - Vodorovné konstrukce</t>
  </si>
  <si>
    <t xml:space="preserve">    5 - Komunikace pozemní</t>
  </si>
  <si>
    <t xml:space="preserve">      56 - Podkladní vrstvy komunikací, letišť a ploch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</si>
  <si>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</si>
  <si>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</si>
  <si>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</si>
  <si>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  85 - Potrubí z trub litinových</t>
  </si>
  <si>
    <t xml:space="preserve">      87 - Potrubí z trub plastických a skleněných</t>
  </si>
  <si>
    <t xml:space="preserve">      89 - Ostatní konstrukce</t>
  </si>
  <si>
    <t xml:space="preserve">      91 - Doplňující konstrukce a práce pozemních komunikací, letišť a ploch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</si>
  <si>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</si>
  <si>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</si>
  <si>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</si>
  <si>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</si>
  <si>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</si>
  <si>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</si>
  <si>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</si>
  <si>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</si>
  <si>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</si>
  <si>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</si>
  <si>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</si>
  <si>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</si>
  <si>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</si>
  <si>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</si>
  <si>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</si>
  <si>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</si>
  <si>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</si>
  <si>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</si>
  <si>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</si>
  <si>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</si>
  <si>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Zemní práce - přípravné a přidružené práce</t>
  </si>
  <si>
    <t>K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</si>
  <si>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</si>
  <si>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</si>
  <si>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CS ÚRS 2021 02</t>
  </si>
  <si>
    <t>-1000306578</t>
  </si>
  <si>
    <t>Online PSC</t>
  </si>
  <si>
    <t>https://podminky.urs.cz/item/CS_URS_2021_02/113106023</t>
  </si>
  <si>
    <t>P</t>
  </si>
  <si>
    <t>Poznámka k položce:
Odstranění -&gt; na skládku</t>
  </si>
  <si>
    <t>VV</t>
  </si>
  <si>
    <t>Odstranění chodník (zámková dl.)</t>
  </si>
  <si>
    <t>SO 1 - VODOVOD DN250</t>
  </si>
  <si>
    <t>3 * ( RÝHA_ŠÍŘKA + 0,50 )</t>
  </si>
  <si>
    <t>PŘEPOJENÍ POTRUBÍ</t>
  </si>
  <si>
    <t>0 * ( RÝHA_ŠÍŘKA + 0,50 )</t>
  </si>
  <si>
    <t>PRODLOUŽENÍ K HYDRANTU</t>
  </si>
  <si>
    <t>Mezisoučet</t>
  </si>
  <si>
    <t>Součet</t>
  </si>
  <si>
    <t>113106061</t>
  </si>
  <si>
    <t>Rozebrání dlažeb a dílců při překopech inženýrských sítí s přemístěním hmot na skládku na vzdálenost do 3 m nebo s naložením na dopravní prostředek ručně vozovek a ploch, s jakoukoliv výplní spár z drobných kostek nebo odseků s ložem z kameniva těženého</t>
  </si>
  <si>
    <t>304563892</t>
  </si>
  <si>
    <t>https://podminky.urs.cz/item/CS_URS_2021_02/113106061</t>
  </si>
  <si>
    <t>Poznámka k položce:
budou zpětně použité</t>
  </si>
  <si>
    <t>Odstranění žul dlažba střední</t>
  </si>
  <si>
    <t>2 * ( RÝHA_ŠÍŘKA + 0,50 )</t>
  </si>
  <si>
    <t>113152112</t>
  </si>
  <si>
    <t>Odstranění podkladů zpevněných ploch s přemístěním na skládku na vzdálenost do 20 m nebo s naložením na dopravní prostředek z kameniva drceného</t>
  </si>
  <si>
    <t>1601921474</t>
  </si>
  <si>
    <t>https://podminky.urs.cz/item/CS_URS_2021_02/113152112</t>
  </si>
  <si>
    <t>Poznámka k položce:
Odstranění kameniva -&gt; na skládku</t>
  </si>
  <si>
    <t>Odstranění SC v komunikaci</t>
  </si>
  <si>
    <t>místní komunikace</t>
  </si>
  <si>
    <t>0,20 * 375 * ( RÝHA_ŠÍŘKA )</t>
  </si>
  <si>
    <t>0,20 * 16 * ( RÝHA_ŠÍŘKA  )</t>
  </si>
  <si>
    <t>0,20 * 6 * ( RÝHA_ŠÍŘKA  )</t>
  </si>
  <si>
    <t>0,20 * 3 * ( RÝHA_ŠÍŘKA  )</t>
  </si>
  <si>
    <t>0,20 * Povrch_ŽulKostka</t>
  </si>
  <si>
    <t>113153111</t>
  </si>
  <si>
    <t>Odstranění podkladů zpevněných ploch s přemístěním na skládku na vzdálenost do 20 m nebo s naložením na dopravní prostředek ze štěrkopísku stabilizovaného cementem</t>
  </si>
  <si>
    <t>-1391773019</t>
  </si>
  <si>
    <t>https://podminky.urs.cz/item/CS_URS_2021_02/113153111</t>
  </si>
  <si>
    <t>Poznámka k položce:
Odstranění SC -&gt; na skládku</t>
  </si>
  <si>
    <t>5</t>
  </si>
  <si>
    <t>113154223</t>
  </si>
  <si>
    <t>Frézování živičného podkladu nebo krytu s naložením na dopravní prostředek plochy přes 500 do 1 000 m2 bez překážek v trase pruhu šířky do 1 m, tloušťky vrstvy 50 mm</t>
  </si>
  <si>
    <t>-1383688161</t>
  </si>
  <si>
    <t>https://podminky.urs.cz/item/CS_URS_2021_02/113154223</t>
  </si>
  <si>
    <t>Poznámka k položce:
Odstranění živice -&gt; na skládku</t>
  </si>
  <si>
    <t>375 * ( RÝHA_ŠÍŘKA + 0,50 )</t>
  </si>
  <si>
    <t>16 * ( RÝHA_ŠÍŘKA + 0,50 )</t>
  </si>
  <si>
    <t>6 * ( RÝHA_ŠÍŘKA + 0,50 )</t>
  </si>
  <si>
    <t>375 * ( RÝHA_ŠÍŘKA + 0,25)</t>
  </si>
  <si>
    <t>16 * ( RÝHA_ŠÍŘKA + 0,25 )</t>
  </si>
  <si>
    <t>6 * ( RÝHA_ŠÍŘKA + 0,25 )</t>
  </si>
  <si>
    <t>3 * ( RÝHA_ŠÍŘKA + 0,25 )</t>
  </si>
  <si>
    <t>Provizorní povrch</t>
  </si>
  <si>
    <t>6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</si>
  <si>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</si>
  <si>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</si>
  <si>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713352427</t>
  </si>
  <si>
    <t>https://podminky.urs.cz/item/CS_URS_2021_02/119001405</t>
  </si>
  <si>
    <t>KŘÍŽENÍ S CIZÍMI IS</t>
  </si>
  <si>
    <t>STL PLYN [ks]</t>
  </si>
  <si>
    <t>119001412-R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</si>
  <si>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 do 500 mm</t>
  </si>
  <si>
    <t>-2140632458</t>
  </si>
  <si>
    <t xml:space="preserve">KANALIZACE </t>
  </si>
  <si>
    <t>119001422-R</t>
  </si>
  <si>
    <t xml:space="preserve"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</t>
  </si>
  <si>
    <t>-463968758</t>
  </si>
  <si>
    <t>Elektro VO</t>
  </si>
  <si>
    <t>NÍZKÉ NAPĚTÍ PODZ [ks]</t>
  </si>
  <si>
    <t>12</t>
  </si>
  <si>
    <t>Zemní práce - odkopávky a prokopávky</t>
  </si>
  <si>
    <t>9</t>
  </si>
  <si>
    <t>121151103</t>
  </si>
  <si>
    <t>Sejmutí ornice strojně při souvislé ploše do 100 m2, tl. vrstvy do 200 mm</t>
  </si>
  <si>
    <t>516456927</t>
  </si>
  <si>
    <t>https://podminky.urs.cz/item/CS_URS_2021_02/121151103</t>
  </si>
  <si>
    <t>11 * ( RÝHA_ŠÍŘKA + 0,50 )</t>
  </si>
  <si>
    <t>1 * ( RÝHA_ŠÍŘKA + 0,50 )</t>
  </si>
  <si>
    <t>4 * ( RÝHA_ŠÍŘKA + 0,50 )</t>
  </si>
  <si>
    <t>13</t>
  </si>
  <si>
    <t>Zemní práce - hloubené vykopávky</t>
  </si>
  <si>
    <t>131113102</t>
  </si>
  <si>
    <t>Hloubení jam ručně zapažených i nezapažených s urovnáním dna do předepsaného profilu a spádu v hornině třídy těžitelnosti I skupiny 1 a 2 nesoudržných</t>
  </si>
  <si>
    <t>-1341660449</t>
  </si>
  <si>
    <t>https://podminky.urs.cz/item/CS_URS_2021_02/131113102</t>
  </si>
  <si>
    <t>Poznámka k položce:
KOPANÉ SONDY</t>
  </si>
  <si>
    <t>TŘ_2 * Sondy</t>
  </si>
  <si>
    <t>131213101</t>
  </si>
  <si>
    <t>Hloubení jam ručně zapažených i nezapažených s urovnáním dna do předepsaného profilu a spádu v hornině třídy těžitelnosti I skupiny 3 soudržných</t>
  </si>
  <si>
    <t>-753025881</t>
  </si>
  <si>
    <t>https://podminky.urs.cz/item/CS_URS_2021_02/131213101</t>
  </si>
  <si>
    <t>TŘ_3 * Sondy</t>
  </si>
  <si>
    <t>131313101</t>
  </si>
  <si>
    <t>Hloubení jam ručně zapažených i nezapažených s urovnáním dna do předepsaného profilu a spádu v hornině třídy těžitelnosti II skupiny 4 soudržných</t>
  </si>
  <si>
    <t>879901363</t>
  </si>
  <si>
    <t>https://podminky.urs.cz/item/CS_URS_2021_02/131313101</t>
  </si>
  <si>
    <t>TŘ_4 * Sondy</t>
  </si>
  <si>
    <t>131413101</t>
  </si>
  <si>
    <t>Hloubení jam ručně zapažených i nezapažených s urovnáním dna do předepsaného profilu a spádu v hornině třídy těžitelnosti II skupiny 5 soudržných</t>
  </si>
  <si>
    <t>-841628216</t>
  </si>
  <si>
    <t>https://podminky.urs.cz/item/CS_URS_2021_02/131413101</t>
  </si>
  <si>
    <t>TŘ_5 * Sondy</t>
  </si>
  <si>
    <t>132212112</t>
  </si>
  <si>
    <t>Hloubení rýh šířky do 800 mm ručně zapažených i nezapažených, s urovnáním dna do předepsaného profilu a spádu v hornině třídy těžitelnosti I skupiny 3 nesoudržných</t>
  </si>
  <si>
    <t>-1366712012</t>
  </si>
  <si>
    <t>https://podminky.urs.cz/item/CS_URS_2021_02/132212112</t>
  </si>
  <si>
    <t>Poznámka k položce:
provizorní vodovod</t>
  </si>
  <si>
    <t>Provizorní vodovod</t>
  </si>
  <si>
    <t>( 0,35 * 0,50 ) * VOD_DélkaPotrubí</t>
  </si>
  <si>
    <t>132151254</t>
  </si>
  <si>
    <t>Hloubení nezapažených rýh šířky přes 800 do 2 000 mm strojně s urovnáním dna do předepsaného profilu a spádu v hornině třídy těžitelnosti I skupiny 1 a 2 přes 100 do 500 m3</t>
  </si>
  <si>
    <t>89657966</t>
  </si>
  <si>
    <t>https://podminky.urs.cz/item/CS_URS_2021_02/132151254</t>
  </si>
  <si>
    <t>Rýhy pro vodovod</t>
  </si>
  <si>
    <t>TŘ_2 * Hloubení_Asfalt * RÝHA_ŠÍŘKA * ( HL_výkopu - PovrchTL_ASF )</t>
  </si>
  <si>
    <t>TŘ_2 * Hloubení_Žlažba * RÝHA_ŠÍŘKA * ( HL_výkopu - PovrchTL_ŽulDlaž )</t>
  </si>
  <si>
    <t>TŘ_2 * Hloubení_Zámkovka * RÝHA_ŠÍŘKA * ( HL_výkopu - PovrchTL_Zámkovka )</t>
  </si>
  <si>
    <t>TŘ_2 * Hloubení_Zeleň * RÝHA_ŠÍŘKA * ( HL_výkopu - PovrchTL_Zámkovka )</t>
  </si>
  <si>
    <t>132251254</t>
  </si>
  <si>
    <t>Hloubení nezapažených rýh šířky přes 800 do 2 000 mm strojně s urovnáním dna do předepsaného profilu a spádu v hornině třídy těžitelnosti I skupiny 3 přes 100 do 500 m3</t>
  </si>
  <si>
    <t>-1023577070</t>
  </si>
  <si>
    <t>https://podminky.urs.cz/item/CS_URS_2021_02/132251254</t>
  </si>
  <si>
    <t>TŘ_3 * Hloubení_Asfalt * RÝHA_ŠÍŘKA * ( HL_výkopu - PovrchTL_ASF )</t>
  </si>
  <si>
    <t>TŘ_3 * Hloubení_Žlažba * RÝHA_ŠÍŘKA * ( HL_výkopu - PovrchTL_ŽulDlaž )</t>
  </si>
  <si>
    <t>TŘ_3 * Hloubení_Zámkovka * RÝHA_ŠÍŘKA * ( HL_výkopu - PovrchTL_Zámkovka )</t>
  </si>
  <si>
    <t>TŘ_3 * Hloubení_Zeleň * RÝHA_ŠÍŘKA * ( HL_výkopu - PovrchTL_Zámkovka )</t>
  </si>
  <si>
    <t>132351254</t>
  </si>
  <si>
    <t>Hloubení nezapažených rýh šířky přes 800 do 2 000 mm strojně s urovnáním dna do předepsaného profilu a spádu v hornině třídy těžitelnosti II skupiny 4 přes 100 do 500 m3</t>
  </si>
  <si>
    <t>-1923994088</t>
  </si>
  <si>
    <t>https://podminky.urs.cz/item/CS_URS_2021_02/132351254</t>
  </si>
  <si>
    <t>TŘ_4 * Hloubení_Asfalt * RÝHA_ŠÍŘKA * ( HL_výkopu - PovrchTL_ASF )</t>
  </si>
  <si>
    <t>TŘ_4 * Hloubení_Žlažba * RÝHA_ŠÍŘKA * ( HL_výkopu - PovrchTL_ŽulDlaž )</t>
  </si>
  <si>
    <t>TŘ_4 * Hloubení_Zámkovka * RÝHA_ŠÍŘKA * ( HL_výkopu - PovrchTL_Zámkovka )</t>
  </si>
  <si>
    <t>TŘ_4 * Hloubení_Zeleň * RÝHA_ŠÍŘKA * ( HL_výkopu - PovrchTL_Zámkovka )</t>
  </si>
  <si>
    <t>132451253</t>
  </si>
  <si>
    <t>Hloubení nezapažených rýh šířky přes 800 do 2 000 mm strojně s urovnáním dna do předepsaného profilu a spádu v hornině třídy těžitelnosti II skupiny 5 přes 50 do 100 m3</t>
  </si>
  <si>
    <t>1848319299</t>
  </si>
  <si>
    <t>https://podminky.urs.cz/item/CS_URS_2021_02/132451253</t>
  </si>
  <si>
    <t>TŘ_5 * Hloubení_Asfalt * RÝHA_ŠÍŘKA * ( HL_výkopu - PovrchTL_ASF )</t>
  </si>
  <si>
    <t>TŘ_5 * Hloubení_Žlažba * RÝHA_ŠÍŘKA * ( HL_výkopu - PovrchTL_ŽulDlaž )</t>
  </si>
  <si>
    <t>TŘ_5 * Hloubení_Zámkovka * RÝHA_ŠÍŘKA * ( HL_výkopu - PovrchTL_Zámkovka )</t>
  </si>
  <si>
    <t>TŘ_5 * Hloubení_Zeleň * RÝHA_ŠÍŘKA * ( HL_výkopu - PovrchTL_Zámkovka )</t>
  </si>
  <si>
    <t>139001101</t>
  </si>
  <si>
    <t>Příplatek k cenám hloubených vykopávek za ztížení vykopávky v blízkosti podzemního vedení nebo výbušnin pro jakoukoliv třídu horniny</t>
  </si>
  <si>
    <t>-412760711</t>
  </si>
  <si>
    <t>https://podminky.urs.cz/item/CS_URS_2021_02/139001101</t>
  </si>
  <si>
    <t>13 + 4 + 2 + 1</t>
  </si>
  <si>
    <t>SDĚL. VED. PODZ [ks]</t>
  </si>
  <si>
    <t>4 + 5 + 1</t>
  </si>
  <si>
    <t>EL. NN PODZ + VO (ks)</t>
  </si>
  <si>
    <t>6 + 1</t>
  </si>
  <si>
    <t>KANALIZACE [ks]</t>
  </si>
  <si>
    <t>VODOVOD (ks)</t>
  </si>
  <si>
    <t>18 + 4 + 2 + 1</t>
  </si>
  <si>
    <t>139911122</t>
  </si>
  <si>
    <t>Bourání konstrukcí v hloubených vykopávkách ručně s přemístěním suti na hromady na vzdálenost do 20 m nebo s naložením na dopravní prostředek z betonu prostého prokládaného kamenem</t>
  </si>
  <si>
    <t>1429540965</t>
  </si>
  <si>
    <t>https://podminky.urs.cz/item/CS_URS_2021_02/139911122</t>
  </si>
  <si>
    <t>Ruční dokopávky</t>
  </si>
  <si>
    <t>0,015 * VOD_DélkaPotrubí * RÝHA_ŠÍŘKA * HL_výkopu</t>
  </si>
  <si>
    <t>138511101</t>
  </si>
  <si>
    <t>Dolamování zapažených nebo nezapažených hloubených vykopávek jam nebo zářezů, ve vrstvě tl. do 1 000 mm v hornině třídy těžitelnosti III skupiny 6</t>
  </si>
  <si>
    <t>-358104237</t>
  </si>
  <si>
    <t>https://podminky.urs.cz/item/CS_URS_2021_02/138511101</t>
  </si>
  <si>
    <t>Zemní práce - ražení a protlačování</t>
  </si>
  <si>
    <t>Zemní práce - zajištění výkopu, násypu a svahu</t>
  </si>
  <si>
    <t>22</t>
  </si>
  <si>
    <t>115101201</t>
  </si>
  <si>
    <t>Čerpání vody na dopravní výšku do 10 m s uvažovaným průměrným přítokem do 500 l/min</t>
  </si>
  <si>
    <t>hod</t>
  </si>
  <si>
    <t>1196663067</t>
  </si>
  <si>
    <t>https://podminky.urs.cz/item/CS_URS_2021_02/115101201</t>
  </si>
  <si>
    <t>Poznámka k položce:
po dokončení prací zlikvidovat čerpací jímku</t>
  </si>
  <si>
    <t xml:space="preserve">Čerpání vody </t>
  </si>
  <si>
    <t>8 * 0,25 * ( VOD_Prodl_kHydr_D110 + VOD_PŘEPJ_Potr_D110 + VOD_Přpj_Ptrb_D40 + VOD_VDVD_DN250 )</t>
  </si>
  <si>
    <t>23</t>
  </si>
  <si>
    <t>151101101</t>
  </si>
  <si>
    <t>Zřízení pažení a rozepření stěn rýh pro podzemní vedení příložné pro jakoukoliv mezerovitost, hloubky do 2 m</t>
  </si>
  <si>
    <t>-1539385069</t>
  </si>
  <si>
    <t>https://podminky.urs.cz/item/CS_URS_2021_02/151101101</t>
  </si>
  <si>
    <t>HL_výkopu * ( 4 * 1 * 2 ) * Sondy</t>
  </si>
  <si>
    <t>VODOVOD</t>
  </si>
  <si>
    <t>2 * HL_výkopu * ( VOD_Prodl_kHydr_D110 + VOD_PŘEPJ_Potr_D110 + VOD_Přpj_Ptrb_D40 + VOD_VDVD_DN250 )</t>
  </si>
  <si>
    <t>24</t>
  </si>
  <si>
    <t>151101111</t>
  </si>
  <si>
    <t>Odstranění pažení a rozepření stěn rýh pro podzemní vedení s uložením materiálu na vzdálenost do 3 m od kraje výkopu příložné, hloubky do 2 m</t>
  </si>
  <si>
    <t>-475871292</t>
  </si>
  <si>
    <t>https://podminky.urs.cz/item/CS_URS_2021_02/151101111</t>
  </si>
  <si>
    <t>Zemní práce - přemístění výkopku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</si>
  <si>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</si>
  <si>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</si>
  <si>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-1539735321</t>
  </si>
  <si>
    <t>https://podminky.urs.cz/item/CS_URS_2021_02/162751117</t>
  </si>
  <si>
    <t>Přebytečný výkopek</t>
  </si>
  <si>
    <t>( TŘ_2 + TŘ_3 ) * VOD_DélkaPotrubí* RÝHA_ŠÍŘKA * HL_výkopu</t>
  </si>
  <si>
    <t>26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</si>
  <si>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</si>
  <si>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</si>
  <si>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-1465300764</t>
  </si>
  <si>
    <t>https://podminky.urs.cz/item/CS_URS_2021_02/162751119</t>
  </si>
  <si>
    <t>636,552*14 'Přepočtené koeficientem množství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</si>
  <si>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</si>
  <si>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</si>
  <si>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-1192223014</t>
  </si>
  <si>
    <t>https://podminky.urs.cz/item/CS_URS_2021_02/162751137</t>
  </si>
  <si>
    <t>( TŘ_4 + TŘ_5 ) * VOD_DélkaPotrubí* RÝHA_ŠÍŘKA * HL_výkopu</t>
  </si>
  <si>
    <t>28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</si>
  <si>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</si>
  <si>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</si>
  <si>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-2094728338</t>
  </si>
  <si>
    <t>https://podminky.urs.cz/item/CS_URS_2021_02/162751139</t>
  </si>
  <si>
    <t>272,808*14 'Přepočtené koeficientem množství</t>
  </si>
  <si>
    <t>29</t>
  </si>
  <si>
    <t>171201231</t>
  </si>
  <si>
    <t>Poplatek za uložení stavebního odpadu na recyklační skládce (skládkovné) zeminy a kamení zatříděného do Katalogu odpadů pod kódem 17 05 04</t>
  </si>
  <si>
    <t>t</t>
  </si>
  <si>
    <t>1527061444</t>
  </si>
  <si>
    <t>https://podminky.urs.cz/item/CS_URS_2021_02/171201231</t>
  </si>
  <si>
    <t>VOD_DélkaPotrubí* RÝHA_ŠÍŘKA * HL_výkopu</t>
  </si>
  <si>
    <t>909,36*1,8 'Přepočtené koeficientem množství</t>
  </si>
  <si>
    <t>Zemní práce - konstrukce ze zemin</t>
  </si>
  <si>
    <t>30</t>
  </si>
  <si>
    <t>174111101</t>
  </si>
  <si>
    <t>Zásyp sypaninou z jakékoliv horniny ručně s uložením výkopku ve vrstvách se zhutněním jam, šachet, rýh nebo kolem objektů v těchto vykopávkách</t>
  </si>
  <si>
    <t>-998631643</t>
  </si>
  <si>
    <t>https://podminky.urs.cz/item/CS_URS_2021_02/174111101</t>
  </si>
  <si>
    <t>Poznámka k položce:
SONDY</t>
  </si>
  <si>
    <t>Kopaná Sonda</t>
  </si>
  <si>
    <t>31</t>
  </si>
  <si>
    <t>174151101</t>
  </si>
  <si>
    <t xml:space="preserve">Zásyp sypaninou z jakékoliv horniny strojně s uložením výkopku ve vrstvách se zhutněním jam, šachet, rýh nebo kolem objektů v těchto vykopávkách </t>
  </si>
  <si>
    <t>-1116935306</t>
  </si>
  <si>
    <t>https://podminky.urs.cz/item/CS_URS_2021_02/174151101</t>
  </si>
  <si>
    <t>MAKADAM TL. 150 mm DO DNA VÝKOPU</t>
  </si>
  <si>
    <t>0,15 * Trativod_D100 * 0,30</t>
  </si>
  <si>
    <t>( 0,35 * 0,40 ) * VOD_DélkaPotrubí</t>
  </si>
  <si>
    <t>VOD_DélkaPotrubí * RÝHA_ŠÍŘKA * ( HL_výkopu - PovrchTL_ASF )</t>
  </si>
  <si>
    <t>Propojení</t>
  </si>
  <si>
    <t>- ObsypPotrubí</t>
  </si>
  <si>
    <t>32</t>
  </si>
  <si>
    <t>M</t>
  </si>
  <si>
    <t>58344197</t>
  </si>
  <si>
    <t>štěrkodrť frakce 0/63</t>
  </si>
  <si>
    <t>-1261680706</t>
  </si>
  <si>
    <t>634,868*1,8 'Přepočtené koeficientem množství</t>
  </si>
  <si>
    <t>33</t>
  </si>
  <si>
    <t>58343959</t>
  </si>
  <si>
    <t>kamenivo drcené hrubé frakce 32/63</t>
  </si>
  <si>
    <t>661967904</t>
  </si>
  <si>
    <t>4,736*1,8 'Přepočtené koeficientem množství</t>
  </si>
  <si>
    <t>34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</si>
  <si>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</si>
  <si>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</si>
  <si>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954601480</t>
  </si>
  <si>
    <t>https://podminky.urs.cz/item/CS_URS_2021_02/175151101</t>
  </si>
  <si>
    <t>RÝHA_ŠÍŘKA * ( 0,1 + 0,16 + 0,30 ) * VOD_DélkaPotrubí</t>
  </si>
  <si>
    <t>( 0,35 * 0,10 ) * VOD_DélkaPotrubí</t>
  </si>
  <si>
    <t>35</t>
  </si>
  <si>
    <t>58337302</t>
  </si>
  <si>
    <t>štěrkopísek frakce 0/16</t>
  </si>
  <si>
    <t>2102163544</t>
  </si>
  <si>
    <t>297,647*2 'Přepočtené koeficientem množství</t>
  </si>
  <si>
    <t>Zemní práce - povrchové úpravy terénu</t>
  </si>
  <si>
    <t>36</t>
  </si>
  <si>
    <t>180405111</t>
  </si>
  <si>
    <t>Založení trávníků ve vegetačních dlaždicích nebo prefabrikátech výsevem semene v rovině nebo na svahu do 1:5</t>
  </si>
  <si>
    <t>-848074241</t>
  </si>
  <si>
    <t>https://podminky.urs.cz/item/CS_URS_2021_02/180405111</t>
  </si>
  <si>
    <t>37</t>
  </si>
  <si>
    <t>00572410</t>
  </si>
  <si>
    <t>osivo směs travní parková</t>
  </si>
  <si>
    <t>kg</t>
  </si>
  <si>
    <t>-621782532</t>
  </si>
  <si>
    <t>27,2*0,02 'Přepočtené koeficientem množství</t>
  </si>
  <si>
    <t>38</t>
  </si>
  <si>
    <t>181311103</t>
  </si>
  <si>
    <t>Rozprostření a urovnání ornice v rovině nebo ve svahu sklonu do 1:5 ručně při souvislé ploše, tl. vrstvy do 200 mm</t>
  </si>
  <si>
    <t>1775674143</t>
  </si>
  <si>
    <t>https://podminky.urs.cz/item/CS_URS_2021_02/181311103</t>
  </si>
  <si>
    <t>Zakládání</t>
  </si>
  <si>
    <t>39</t>
  </si>
  <si>
    <t>242941111</t>
  </si>
  <si>
    <t>Vytvoření filtru obalením zárubnice síťovinou nebo tkaninou</t>
  </si>
  <si>
    <t>262499696</t>
  </si>
  <si>
    <t>https://podminky.urs.cz/item/CS_URS_2021_02/242941111</t>
  </si>
  <si>
    <t>obalení armatur do pogumované tkaniny</t>
  </si>
  <si>
    <t>41</t>
  </si>
  <si>
    <t>ObaleníŠoupat</t>
  </si>
  <si>
    <t>40</t>
  </si>
  <si>
    <t>59015122</t>
  </si>
  <si>
    <t>tkanina pogumovaná</t>
  </si>
  <si>
    <t>-1972390856</t>
  </si>
  <si>
    <t>41*1,3 'Přepočtené koeficientem množství</t>
  </si>
  <si>
    <t>Zakládání - úprava podloží a základové spáry, zlepšování vlastností hornin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</si>
  <si>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</si>
  <si>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</si>
  <si>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-2061781443</t>
  </si>
  <si>
    <t>https://podminky.urs.cz/item/CS_URS_2021_02/212752101</t>
  </si>
  <si>
    <t>Poznámka k položce:
Potrubí bude zaslepeno.</t>
  </si>
  <si>
    <t>FLEXIBILNÍ DRENÁŽ DN 100/91 mm [m]</t>
  </si>
  <si>
    <t>0,25 * ( VOD_Prodl_kHydr_D110 + VOD_PŘEPJ_Potr_D110 + VOD_Přpj_Ptrb_D40 + VOD_VDVD_DN250 )</t>
  </si>
  <si>
    <t>Zakládání - základy</t>
  </si>
  <si>
    <t>42</t>
  </si>
  <si>
    <t>275261111</t>
  </si>
  <si>
    <t>Osazování betonových základových bloků patek na maltu MC-25, objemu přes 0,06 do 0,10 m3</t>
  </si>
  <si>
    <t>-79659012</t>
  </si>
  <si>
    <t>https://podminky.urs.cz/item/CS_URS_2021_02/275261111</t>
  </si>
  <si>
    <t>SLOUPKY MODROBÍLÉ S BETONOVOU PATKOU [KS]</t>
  </si>
  <si>
    <t>43</t>
  </si>
  <si>
    <t>58932940-R</t>
  </si>
  <si>
    <t>Betonový blok pro orientační sloupek</t>
  </si>
  <si>
    <t>-1301890148</t>
  </si>
  <si>
    <t>OrientačníTabulky * (PI*0,2*0,2*0,6)</t>
  </si>
  <si>
    <t>Vodorovné konstrukce</t>
  </si>
  <si>
    <t>44</t>
  </si>
  <si>
    <t>452313131</t>
  </si>
  <si>
    <t>Podkladní a zajišťovací konstrukce z betonu prostého v otevřeném výkopu bloky pro potrubí z betonu tř. C 12/15</t>
  </si>
  <si>
    <t>399870193</t>
  </si>
  <si>
    <t>https://podminky.urs.cz/item/CS_URS_2021_02/452313131</t>
  </si>
  <si>
    <t>0,5 * 0,5 * 0,5 * OpěrnéBetonovéBloky</t>
  </si>
  <si>
    <t>45</t>
  </si>
  <si>
    <t>452353101</t>
  </si>
  <si>
    <t>Bednění podkladních a zajišťovacích konstrukcí v otevřeném výkopu bloků pro potrubí</t>
  </si>
  <si>
    <t>-8208136</t>
  </si>
  <si>
    <t>https://podminky.urs.cz/item/CS_URS_2021_02/452353101</t>
  </si>
  <si>
    <t>OpěrnéBetonovéBloky * 4 * 0,5</t>
  </si>
  <si>
    <t>Komunikace pozemní</t>
  </si>
  <si>
    <t>56</t>
  </si>
  <si>
    <t>Podkladní vrstvy komunikací, letišť a ploch</t>
  </si>
  <si>
    <t>46</t>
  </si>
  <si>
    <t>564861111</t>
  </si>
  <si>
    <t>Podklad ze štěrkodrti ŠD s rozprostřením a zhutněním, po zhutnění tl. 200 mm</t>
  </si>
  <si>
    <t>115256354</t>
  </si>
  <si>
    <t>https://podminky.urs.cz/item/CS_URS_2021_02/564861111</t>
  </si>
  <si>
    <t>Povrch_ŠD_200 / 0,2</t>
  </si>
  <si>
    <t>47</t>
  </si>
  <si>
    <t>567132115</t>
  </si>
  <si>
    <t>Podklad ze směsi stmelené cementem SC bez dilatačních spár, s rozprostřením a zhutněním SC C 8/10 (KSC I), po zhutnění tl. 200 mm</t>
  </si>
  <si>
    <t>1089078637</t>
  </si>
  <si>
    <t>https://podminky.urs.cz/item/CS_URS_2021_02/567132115</t>
  </si>
  <si>
    <t>Povrch_SC_200 / 0,2</t>
  </si>
  <si>
    <t>48</t>
  </si>
  <si>
    <t>573111112</t>
  </si>
  <si>
    <t>Postřik infiltrační PI z asfaltu silničního s posypem kamenivem, v množství 1,00 kg/m2</t>
  </si>
  <si>
    <t>1097082540</t>
  </si>
  <si>
    <t>https://podminky.urs.cz/item/CS_URS_2021_02/573111112</t>
  </si>
  <si>
    <t>Konstrukční vrstvy místní komunikace</t>
  </si>
  <si>
    <t>49</t>
  </si>
  <si>
    <t>565135111</t>
  </si>
  <si>
    <t>Asfaltový beton vrstva podkladní ACP 16 (obalované kamenivo střednězrnné - OKS) s rozprostřením a zhutněním v pruhu šířky přes 1,5 do 3 m, po zhutnění tl. 50 mm</t>
  </si>
  <si>
    <t>-167547070</t>
  </si>
  <si>
    <t>https://podminky.urs.cz/item/CS_URS_2021_02/565135111</t>
  </si>
  <si>
    <t>Konstrukční vrstvy komunikace III. tř</t>
  </si>
  <si>
    <t>57</t>
  </si>
  <si>
    <t>Kryty pozemních komunikací letišť a ploch z kameniva nebo živičné</t>
  </si>
  <si>
    <t>50</t>
  </si>
  <si>
    <t>573211109</t>
  </si>
  <si>
    <t>Postřik spojovací PS bez posypu kamenivem z asfaltu silničního, v množství 0,50 kg/m2</t>
  </si>
  <si>
    <t>-901972480</t>
  </si>
  <si>
    <t>https://podminky.urs.cz/item/CS_URS_2021_02/573211109</t>
  </si>
  <si>
    <t>51</t>
  </si>
  <si>
    <t>577144131</t>
  </si>
  <si>
    <t>Asfaltový beton vrstva obrusná ACO 11 (ABS) s rozprostřením a se zhutněním z modifikovaného asfaltu v pruhu šířky přes do 1,5 do 3 m, po zhutnění tl. 50 mm</t>
  </si>
  <si>
    <t>884204227</t>
  </si>
  <si>
    <t>https://podminky.urs.cz/item/CS_URS_2021_02/577144131</t>
  </si>
  <si>
    <t>Provizorní komunikace - bez spojovacího postřiku</t>
  </si>
  <si>
    <t>52</t>
  </si>
  <si>
    <t>572370112</t>
  </si>
  <si>
    <t>Vyspravení krytu komunikací po překopech inženýrských sítí plochy do 15 m2 dlažbou z kamenných kostek s ložem z kameniva těženého drobných</t>
  </si>
  <si>
    <t>-623681287</t>
  </si>
  <si>
    <t>https://podminky.urs.cz/item/CS_URS_2021_02/572370112</t>
  </si>
  <si>
    <t>Kryty pozemních komunikací, letišť a ploch dlážděné</t>
  </si>
  <si>
    <t>53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</si>
  <si>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</si>
  <si>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</si>
  <si>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272092793</t>
  </si>
  <si>
    <t>https://podminky.urs.cz/item/CS_URS_2021_02/596211110</t>
  </si>
  <si>
    <t>Zámková dlažba</t>
  </si>
  <si>
    <t>54</t>
  </si>
  <si>
    <t>59245018</t>
  </si>
  <si>
    <t>dlažba tvar obdélník betonová 200x100x60mm přírodní</t>
  </si>
  <si>
    <t>-760118498</t>
  </si>
  <si>
    <t>5,1*1,05 'Přepočtené koeficientem množství</t>
  </si>
  <si>
    <t>Trubní vedení</t>
  </si>
  <si>
    <t>85</t>
  </si>
  <si>
    <t>Potrubí z trub litinových</t>
  </si>
  <si>
    <t>55</t>
  </si>
  <si>
    <t>850311811</t>
  </si>
  <si>
    <t>Bourání stávajícího potrubí z trub litinových hrdlových nebo přírubových v otevřeném výkopu DN do 150</t>
  </si>
  <si>
    <t>1892441071</t>
  </si>
  <si>
    <t>https://podminky.urs.cz/item/CS_URS_2021_02/850311811</t>
  </si>
  <si>
    <t>Demontáž stávajícího potrubí</t>
  </si>
  <si>
    <t>857261131</t>
  </si>
  <si>
    <t>Montáž litinových tvarovek na potrubí litinovém tlakovém jednoosých na potrubí z trub hrdlových v otevřeném výkopu, kanálu nebo v šachtě s integrovaným těsněním DN 100</t>
  </si>
  <si>
    <t>-1654286422</t>
  </si>
  <si>
    <t>https://podminky.urs.cz/item/CS_URS_2021_02/857261131</t>
  </si>
  <si>
    <t>SPOJKA JIŠTĚNÁ S ÚHLOVÝM VYCHÝLENÍM HRDLO/HRDLO - PE/PVC DN100 PN 16</t>
  </si>
  <si>
    <t>SPOJKA JIŠTĚNÁ S ÚHLOVÝM VYCHÝLENÍM HRDLO/HRDLO - PE/LT DN100 PN 16</t>
  </si>
  <si>
    <t>31951004-R1</t>
  </si>
  <si>
    <t>-600202275</t>
  </si>
  <si>
    <t>58</t>
  </si>
  <si>
    <t>31951004-R2</t>
  </si>
  <si>
    <t>1067814590</t>
  </si>
  <si>
    <t>857361131</t>
  </si>
  <si>
    <t>Montáž litinových tvarovek na potrubí litinovém tlakovém jednoosých na potrubí z trub hrdlových v otevřeném výkopu, kanálu nebo v šachtě s integrovaným těsněním DN 250</t>
  </si>
  <si>
    <t>-1391670529</t>
  </si>
  <si>
    <t>https://podminky.urs.cz/item/CS_URS_2021_02/857361131</t>
  </si>
  <si>
    <t>SPOJKA JIŠTĚNÁ S ÚHLOVÝM VYCHÝLENÍM HRDLO/HRDLO - PE/LT  D280/DN250 PN 16</t>
  </si>
  <si>
    <t>60</t>
  </si>
  <si>
    <t>31951010-R</t>
  </si>
  <si>
    <t>potrubní spojka jištěná proti posuvu hrdlo-hrdlo  DN 250</t>
  </si>
  <si>
    <t>-1529126250</t>
  </si>
  <si>
    <t>61</t>
  </si>
  <si>
    <t>857364122</t>
  </si>
  <si>
    <t>Montáž litinových tvarovek na potrubí litinovém tlakovém odbočných na potrubí z trub přírubových v otevřeném výkopu, kanálu nebo v šachtě DN 250</t>
  </si>
  <si>
    <t>83124763</t>
  </si>
  <si>
    <t>https://podminky.urs.cz/item/CS_URS_2021_02/857364122</t>
  </si>
  <si>
    <t>T KUS PŘÍRUBOVÝ PN 16 DN250/100</t>
  </si>
  <si>
    <t>T KUS PŘÍRUBOVÝ PN 16 DN250/150</t>
  </si>
  <si>
    <t>T KUS PŘÍRUBOVÝ PN 16 DN250/250</t>
  </si>
  <si>
    <t>62</t>
  </si>
  <si>
    <t>55253543</t>
  </si>
  <si>
    <t>tvarovka přírubová litinová s přírubovou odbočkou,práškový epoxid tl 250µm T-kus DN 250/250</t>
  </si>
  <si>
    <t>-886380477</t>
  </si>
  <si>
    <t>63</t>
  </si>
  <si>
    <t>55253541</t>
  </si>
  <si>
    <t>tvarovka přírubová litinová s přírubovou odbočkou,práškový epoxid tl 250µm T-kus DN 250/150</t>
  </si>
  <si>
    <t>1562489352</t>
  </si>
  <si>
    <t>64</t>
  </si>
  <si>
    <t>55253539</t>
  </si>
  <si>
    <t>tvarovka přírubová litinová s přírubovou odbočkou,práškový epoxid tl 250µm T-kus DN 250/100</t>
  </si>
  <si>
    <t>1944247641</t>
  </si>
  <si>
    <t>65</t>
  </si>
  <si>
    <t>857362122</t>
  </si>
  <si>
    <t>Montáž litinových tvarovek na potrubí litinovém tlakovém jednoosých na potrubí z trub přírubových v otevřeném výkopu, kanálu nebo v šachtě DN 250</t>
  </si>
  <si>
    <t>-2114468654</t>
  </si>
  <si>
    <t>https://podminky.urs.cz/item/CS_URS_2021_02/857362122</t>
  </si>
  <si>
    <t>PŘÍRUBOVÁ REDUKCE FFR DN250/100</t>
  </si>
  <si>
    <t>66</t>
  </si>
  <si>
    <t>DKT.FFR250E100P10-R</t>
  </si>
  <si>
    <t>217070758</t>
  </si>
  <si>
    <t>67</t>
  </si>
  <si>
    <t>857262122</t>
  </si>
  <si>
    <t>Montáž litinových tvarovek na potrubí litinovém tlakovém jednoosých na potrubí z trub přírubových v otevřeném výkopu, kanálu nebo v šachtě DN 100</t>
  </si>
  <si>
    <t>-1215588996</t>
  </si>
  <si>
    <t>https://podminky.urs.cz/item/CS_URS_2021_02/857262122</t>
  </si>
  <si>
    <t>OTOČNÁ PŘÍRUBA PP-OCEL DN100/D110</t>
  </si>
  <si>
    <t>PRODL. PŘÍRUBOVÉ KOLENO 90° S PATKOU DN100</t>
  </si>
  <si>
    <t>PRODLOUŽENÍ FF-KUS DL.1,0m DN100</t>
  </si>
  <si>
    <t>68</t>
  </si>
  <si>
    <t>55251820-R</t>
  </si>
  <si>
    <t>-666689206</t>
  </si>
  <si>
    <t>69</t>
  </si>
  <si>
    <t>28641511-R</t>
  </si>
  <si>
    <t>-815537725</t>
  </si>
  <si>
    <t>70</t>
  </si>
  <si>
    <t>55250643</t>
  </si>
  <si>
    <t>koleno přírubové s patkou PP litinové DN 100</t>
  </si>
  <si>
    <t>-904174267</t>
  </si>
  <si>
    <t>87</t>
  </si>
  <si>
    <t>Potrubí z trub plastických a skleněných</t>
  </si>
  <si>
    <t>71</t>
  </si>
  <si>
    <t>871261211</t>
  </si>
  <si>
    <t>Montáž vodovodního potrubí z plastů v otevřeném výkopu z polyetylenu PE 100 svařovaných elektrotvarovkou SDR 11/PN16 D 125 x 11,4 mm</t>
  </si>
  <si>
    <t>328938761</t>
  </si>
  <si>
    <t>https://podminky.urs.cz/item/CS_URS_2021_02/871261211</t>
  </si>
  <si>
    <t>Provizorní suchovod</t>
  </si>
  <si>
    <t>72</t>
  </si>
  <si>
    <t>28613558</t>
  </si>
  <si>
    <t>potrubí dvouvrstvé PE100 RC SDR11 125x11,4 dl 12m</t>
  </si>
  <si>
    <t>-423875260</t>
  </si>
  <si>
    <t>421*1,05 'Přepočtené koeficientem množství</t>
  </si>
  <si>
    <t>73</t>
  </si>
  <si>
    <t>871171211</t>
  </si>
  <si>
    <t>Montáž vodovodního potrubí z plastů v otevřeném výkopu z polyetylenu PE 100 svařovaných elektrotvarovkou SDR 11/PN16 D 40 x 3,7 mm</t>
  </si>
  <si>
    <t>598639123</t>
  </si>
  <si>
    <t>https://podminky.urs.cz/item/CS_URS_2021_02/871171211</t>
  </si>
  <si>
    <t>PŘEPOJENÍ POTRUBÍ D40</t>
  </si>
  <si>
    <t>3 + 4</t>
  </si>
  <si>
    <t>74</t>
  </si>
  <si>
    <t>28613171</t>
  </si>
  <si>
    <t>trubka vodovodní PE100 SDR11 se signalizační vrstvou 40x3,7mm</t>
  </si>
  <si>
    <t>1116167826</t>
  </si>
  <si>
    <t>7*1,05 'Přepočtené koeficientem množství</t>
  </si>
  <si>
    <t>75</t>
  </si>
  <si>
    <t>871251211</t>
  </si>
  <si>
    <t>Montáž vodovodního potrubí z plastů v otevřeném výkopu z polyetylenu PE 100 svařovaných elektrotvarovkou SDR 11/PN16 D 110 x 10,0 mm</t>
  </si>
  <si>
    <t>859915077</t>
  </si>
  <si>
    <t>https://podminky.urs.cz/item/CS_URS_2021_02/871251211</t>
  </si>
  <si>
    <t>PŘEPOJENÍ POTRUBÍ D110</t>
  </si>
  <si>
    <t>16 + 11</t>
  </si>
  <si>
    <t>PRODLOUŽENÍ K HYDRANTU D110</t>
  </si>
  <si>
    <t>76</t>
  </si>
  <si>
    <t>28613557</t>
  </si>
  <si>
    <t>potrubí dvouvrstvé PE100 RC SDR11 110x10,0 dl 12m</t>
  </si>
  <si>
    <t>-589243465</t>
  </si>
  <si>
    <t>34*1,05 'Přepočtené koeficientem množství</t>
  </si>
  <si>
    <t>77</t>
  </si>
  <si>
    <t>871361212</t>
  </si>
  <si>
    <t>Montáž vodovodního potrubí z plastů v otevřeném výkopu z polyetylenu PE 100 svařovaných elektrotvarovkou SDR 11/PN16 D 280 x 25,4 mm</t>
  </si>
  <si>
    <t>1309284504</t>
  </si>
  <si>
    <t>https://podminky.urs.cz/item/CS_URS_2021_02/871361212</t>
  </si>
  <si>
    <t>VODOVOD DN250 D280</t>
  </si>
  <si>
    <t>375 + 2 + 3</t>
  </si>
  <si>
    <t>78</t>
  </si>
  <si>
    <t>28613565</t>
  </si>
  <si>
    <t>potrubí dvouvrstvé PE100 RC SDR11 280x25,4 dl 12m</t>
  </si>
  <si>
    <t>-171430890</t>
  </si>
  <si>
    <t>380*1,05 'Přepočtené koeficientem množství</t>
  </si>
  <si>
    <t>79</t>
  </si>
  <si>
    <t>877172001</t>
  </si>
  <si>
    <t>Montáž svěrných (mechanických) spojek na vodovodním potrubí spojek, kolen 90° nebo redukcí d 40</t>
  </si>
  <si>
    <t>2040219759</t>
  </si>
  <si>
    <t>https://podminky.urs.cz/item/CS_URS_2021_02/877172001</t>
  </si>
  <si>
    <t>SPOJKA SVĚRNÁ MOSAZNÁ - ISIFLO</t>
  </si>
  <si>
    <t>80</t>
  </si>
  <si>
    <t>31951307</t>
  </si>
  <si>
    <t>spojka svěrná mosazná přímá s vnějším závitem pro PE trubky 40x1 1/4"</t>
  </si>
  <si>
    <t>1131127228</t>
  </si>
  <si>
    <t>877361102</t>
  </si>
  <si>
    <t>Montáž tvarovek na vodovodním plastovém potrubí z polyetylenu PE 100 elektrotvarovek SDR 11/PN16 spojek, oblouků nebo redukcí d 280</t>
  </si>
  <si>
    <t>1330719779</t>
  </si>
  <si>
    <t>https://podminky.urs.cz/item/CS_URS_2021_02/877361102</t>
  </si>
  <si>
    <t xml:space="preserve">PE TVAROVKY </t>
  </si>
  <si>
    <t>ELEKTROSPOJKA D280</t>
  </si>
  <si>
    <t>LEMOVÝ NÁKRUŽEK D280</t>
  </si>
  <si>
    <t>OBLOUK 90°</t>
  </si>
  <si>
    <t>OBLOUK 30°</t>
  </si>
  <si>
    <t>OBLOUK 11°</t>
  </si>
  <si>
    <t>82</t>
  </si>
  <si>
    <t>28615983</t>
  </si>
  <si>
    <t>elektrospojka SDR11 PE 100 PN16 D 280mm</t>
  </si>
  <si>
    <t>1995591739</t>
  </si>
  <si>
    <t>83</t>
  </si>
  <si>
    <t>28653144</t>
  </si>
  <si>
    <t>nákružek lemový PE 100 SDR11 280mm</t>
  </si>
  <si>
    <t>-1691953936</t>
  </si>
  <si>
    <t>LEMOVÝ NÁKRUŽEK</t>
  </si>
  <si>
    <t>84</t>
  </si>
  <si>
    <t>286148.90-R</t>
  </si>
  <si>
    <t>koleno 90° SDR11 PE 100 PN16 D 280mm</t>
  </si>
  <si>
    <t>-1834156272</t>
  </si>
  <si>
    <t>OBLOUK 90° D280</t>
  </si>
  <si>
    <t>286148.30-R</t>
  </si>
  <si>
    <t>koleno 30° SDR11 PE 100 PN16 D 280mm</t>
  </si>
  <si>
    <t>1019537068</t>
  </si>
  <si>
    <t>OBLOUK 30° D280</t>
  </si>
  <si>
    <t>86</t>
  </si>
  <si>
    <t>286148.11-R</t>
  </si>
  <si>
    <t>koleno 11° SDR11 PE 100 PN16 D 280mm</t>
  </si>
  <si>
    <t>-1736858850</t>
  </si>
  <si>
    <t>OBLOUK 11° D280</t>
  </si>
  <si>
    <t>877251101</t>
  </si>
  <si>
    <t>Montáž tvarovek na vodovodním plastovém potrubí z polyetylenu PE 100 elektrotvarovek SDR 11/PN16 spojek, oblouků nebo redukcí d 110</t>
  </si>
  <si>
    <t>20508351</t>
  </si>
  <si>
    <t>https://podminky.urs.cz/item/CS_URS_2021_02/877251101</t>
  </si>
  <si>
    <t>ELEKTROSPOJKA D110</t>
  </si>
  <si>
    <t>LEMOVÝ NÁKRUŽEK D110</t>
  </si>
  <si>
    <t>KOLENO 15°</t>
  </si>
  <si>
    <t>88</t>
  </si>
  <si>
    <t>28615975</t>
  </si>
  <si>
    <t>elektrospojka SDR11 PE 100 PN16 D 110mm</t>
  </si>
  <si>
    <t>-62150213</t>
  </si>
  <si>
    <t>ELEKTROSPOJKA</t>
  </si>
  <si>
    <t>89</t>
  </si>
  <si>
    <t>28653136</t>
  </si>
  <si>
    <t>nákružek lemový PE 100 SDR11 110mm</t>
  </si>
  <si>
    <t>1151048337</t>
  </si>
  <si>
    <t>90</t>
  </si>
  <si>
    <t>28614237</t>
  </si>
  <si>
    <t>koleno 15° SDR11 PE 100 PN16 D 110mm</t>
  </si>
  <si>
    <t>-975961615</t>
  </si>
  <si>
    <t>OBLOUK 15° D110</t>
  </si>
  <si>
    <t>91</t>
  </si>
  <si>
    <t>871393121</t>
  </si>
  <si>
    <t>Montáž kanalizačního potrubí z plastů z tvrdého PVC těsněných gumovým kroužkem v otevřeném výkopu ve sklonu do 20 % DN 400</t>
  </si>
  <si>
    <t>-876483584</t>
  </si>
  <si>
    <t>https://podminky.urs.cz/item/CS_URS_2021_02/871393121</t>
  </si>
  <si>
    <t>Chránička na potrubí</t>
  </si>
  <si>
    <t>92</t>
  </si>
  <si>
    <t>28612019</t>
  </si>
  <si>
    <t>trubka kanalizační PVC plnostěnná třívrstvá DN 400x1000mm SN12</t>
  </si>
  <si>
    <t>509748924</t>
  </si>
  <si>
    <t xml:space="preserve"> - křížení s komunikací</t>
  </si>
  <si>
    <t xml:space="preserve"> - v místě kdy je vodovod uložen pod kanalizací - křížení délka á 3,5m</t>
  </si>
  <si>
    <t>14 * 3,5</t>
  </si>
  <si>
    <t>59*1,15 'Přepočtené koeficientem množství</t>
  </si>
  <si>
    <t>Ostatní konstrukce</t>
  </si>
  <si>
    <t>93</t>
  </si>
  <si>
    <t>899911107</t>
  </si>
  <si>
    <t>Kluzné objímky (pojízdná sedla) pro zasunutí potrubí do chráničky výšky 25 mm vnějšího průměru potrubí do 401 mm</t>
  </si>
  <si>
    <t>-134843650</t>
  </si>
  <si>
    <t>https://podminky.urs.cz/item/CS_URS_2021_02/899911107</t>
  </si>
  <si>
    <t>10 / 2,5</t>
  </si>
  <si>
    <t xml:space="preserve">14 </t>
  </si>
  <si>
    <t>94</t>
  </si>
  <si>
    <t>28655204-R</t>
  </si>
  <si>
    <t>objímka kluzná vnější produktovodní trubky D 346-401mm</t>
  </si>
  <si>
    <t>1354863604</t>
  </si>
  <si>
    <t>891267112</t>
  </si>
  <si>
    <t>Montáž vodovodních armatur na potrubí hydrantů podzemních (bez osazení poklopů) DN 100</t>
  </si>
  <si>
    <t>828845780</t>
  </si>
  <si>
    <t>https://podminky.urs.cz/item/CS_URS_2021_02/891267112</t>
  </si>
  <si>
    <t>Hydranty</t>
  </si>
  <si>
    <t>HYDRANT PODZEMNÍ, 1,25 M S DVOJITÝM UZAVÍRÁNÍM,  PN 16</t>
  </si>
  <si>
    <t>HYDRANT PODZEMNÍ, 1,50 M S DVOJITÝM UZAVÍRÁNÍM,  PN 16</t>
  </si>
  <si>
    <t>Hydranty_Podzemní</t>
  </si>
  <si>
    <t>42273664</t>
  </si>
  <si>
    <t>hydrant podzemní DN 100 PN 16 dvojitý uzávěr s koulí krycí v 1250mm</t>
  </si>
  <si>
    <t>-1296577191</t>
  </si>
  <si>
    <t>97</t>
  </si>
  <si>
    <t>42273665</t>
  </si>
  <si>
    <t>hydrant podzemní DN 100 PN 16 dvojitý uzávěr s koulí krycí v 1500mm</t>
  </si>
  <si>
    <t>580098261</t>
  </si>
  <si>
    <t>98</t>
  </si>
  <si>
    <t>891181112</t>
  </si>
  <si>
    <t>Montáž vodovodních armatur na potrubí šoupátek nebo klapek uzavíracích v otevřeném výkopu nebo v šachtách s osazením zemní soupravy (bez poklopů) DN 40</t>
  </si>
  <si>
    <t>-1144068300</t>
  </si>
  <si>
    <t>https://podminky.urs.cz/item/CS_URS_2021_02/891181112</t>
  </si>
  <si>
    <t>PŘÍPOJKOVÉ ŠOUPÁTKO PROFI-ISO 1, VNĚJŠÍ ZÁVIT 1 1/2" A ISO D40, PN16 D40</t>
  </si>
  <si>
    <t>ZS TELESKOPICKÁ PRO DOMOVNÍ UZÁVĚR DN 1 1/2"</t>
  </si>
  <si>
    <t>99</t>
  </si>
  <si>
    <t>42221300</t>
  </si>
  <si>
    <t>šoupátko pitná voda litina GGG 50 krátká stavební dl PN10/16 DN 40x140mm</t>
  </si>
  <si>
    <t>1785654496</t>
  </si>
  <si>
    <t>100</t>
  </si>
  <si>
    <t>42273589-R</t>
  </si>
  <si>
    <t>68012013</t>
  </si>
  <si>
    <t>101</t>
  </si>
  <si>
    <t>891261112</t>
  </si>
  <si>
    <t>Montáž vodovodních armatur na potrubí šoupátek nebo klapek uzavíracích v otevřeném výkopu nebo v šachtách s osazením zemní soupravy (bez poklopů) DN 100</t>
  </si>
  <si>
    <t>-1466427705</t>
  </si>
  <si>
    <t>https://podminky.urs.cz/item/CS_URS_2021_02/891261112</t>
  </si>
  <si>
    <t>ŠOUPĚ PŘÍRUBOVÉ PN 16 DN100</t>
  </si>
  <si>
    <t>ZS TELESKOPICKÁ DN100</t>
  </si>
  <si>
    <t>102</t>
  </si>
  <si>
    <t>42221304</t>
  </si>
  <si>
    <t>šoupátko pitná voda litina GGG 50 krátká stavební dl PN10/16 DN 100x190mm</t>
  </si>
  <si>
    <t>907466235</t>
  </si>
  <si>
    <t>103</t>
  </si>
  <si>
    <t>42291080</t>
  </si>
  <si>
    <t>souprava zemní pro šoupátka DN 100-150m Rd 2,0m</t>
  </si>
  <si>
    <t>-1122323440</t>
  </si>
  <si>
    <t>104</t>
  </si>
  <si>
    <t>891361112</t>
  </si>
  <si>
    <t>Montáž vodovodních armatur na potrubí šoupátek nebo klapek uzavíracích v otevřeném výkopu nebo v šachtách s osazením zemní soupravy (bez poklopů) DN 250</t>
  </si>
  <si>
    <t>61493308</t>
  </si>
  <si>
    <t>https://podminky.urs.cz/item/CS_URS_2021_02/891361112</t>
  </si>
  <si>
    <t>ŠOUPĚ PŘÍRUBOVÉ PN 16 DN250</t>
  </si>
  <si>
    <t>ZS TELESKOPICKÁ DN250</t>
  </si>
  <si>
    <t>105</t>
  </si>
  <si>
    <t>42221306</t>
  </si>
  <si>
    <t>šoupátko pitná voda litina GGG 50 krátká stavební dl PN10/16 DN 150x210mm</t>
  </si>
  <si>
    <t>-968009534</t>
  </si>
  <si>
    <t>106</t>
  </si>
  <si>
    <t>42291082</t>
  </si>
  <si>
    <t>souprava zemní pro šoupátka DN 250-300mm Rd 2,0m</t>
  </si>
  <si>
    <t>-921549002</t>
  </si>
  <si>
    <t>107</t>
  </si>
  <si>
    <t>892383122-R</t>
  </si>
  <si>
    <t>Proplach a dezinfekce vodovodního potrubí DN do 350</t>
  </si>
  <si>
    <t>-1426618692</t>
  </si>
  <si>
    <t>proplach a dezinfekce vodovodu a suchovodu</t>
  </si>
  <si>
    <t>( VOD_DélkaPotrubí ) * 2</t>
  </si>
  <si>
    <t>108</t>
  </si>
  <si>
    <t>08211321</t>
  </si>
  <si>
    <t>voda pitná pro ostatní odběratele</t>
  </si>
  <si>
    <t>1807307568</t>
  </si>
  <si>
    <t>proplach vodovodu a  suchovodu</t>
  </si>
  <si>
    <t xml:space="preserve">2,5 * PI * 0,15 * 0,15 * ( VOD_DélkaPotrubí ) * 2 </t>
  </si>
  <si>
    <t>109</t>
  </si>
  <si>
    <t>899401112</t>
  </si>
  <si>
    <t>Osazení poklopů litinových šoupátkových</t>
  </si>
  <si>
    <t>-1607241324</t>
  </si>
  <si>
    <t>https://podminky.urs.cz/item/CS_URS_2021_02/899401112</t>
  </si>
  <si>
    <t>UL. POKLOP ŠOUPÁTKOVÝ PLOVOUCÍ LT - KULATÝ</t>
  </si>
  <si>
    <t>UL. POKLOP ŠOUPÁTKOVÝ PLOVOUCÍ LT - ČTVERCOVÝ</t>
  </si>
  <si>
    <t>110</t>
  </si>
  <si>
    <t>42291352</t>
  </si>
  <si>
    <t>poklop litinový šoupátkový pro zemní soupravy osazení do terénu a do vozovky</t>
  </si>
  <si>
    <t>1770942077</t>
  </si>
  <si>
    <t>Poznámka k položce:
KULATÝ</t>
  </si>
  <si>
    <t>111</t>
  </si>
  <si>
    <t>42291402</t>
  </si>
  <si>
    <t>poklop litinový ventilový</t>
  </si>
  <si>
    <t>1524753622</t>
  </si>
  <si>
    <t>Poznámka k položce:
ČTVERCOVÝ</t>
  </si>
  <si>
    <t>112</t>
  </si>
  <si>
    <t>899401113</t>
  </si>
  <si>
    <t>Osazení poklopů litinových hydrantových</t>
  </si>
  <si>
    <t>-63933182</t>
  </si>
  <si>
    <t>https://podminky.urs.cz/item/CS_URS_2021_02/899401113</t>
  </si>
  <si>
    <t>ULIČNÍ POKLOP LT. HYDRANTOVÝ</t>
  </si>
  <si>
    <t>113</t>
  </si>
  <si>
    <t>42291452</t>
  </si>
  <si>
    <t>poklop litinový hydrantový DN 80</t>
  </si>
  <si>
    <t>-1853171598</t>
  </si>
  <si>
    <t>114</t>
  </si>
  <si>
    <t>56230638</t>
  </si>
  <si>
    <t>deska podkladová uličního poklopu plastového hydrantového</t>
  </si>
  <si>
    <t>1751634265</t>
  </si>
  <si>
    <t>115</t>
  </si>
  <si>
    <t>899713111</t>
  </si>
  <si>
    <t>Orientační tabulky na vodovodních a kanalizačních řadech na sloupku ocelovém nebo betonovém</t>
  </si>
  <si>
    <t>-360296646</t>
  </si>
  <si>
    <t>https://podminky.urs.cz/item/CS_URS_2021_02/899713111</t>
  </si>
  <si>
    <t>MODRÉ POPISOVÉ TABULKY</t>
  </si>
  <si>
    <t>116</t>
  </si>
  <si>
    <t>40445225-R</t>
  </si>
  <si>
    <t>Ocelová trubka V=1,80m D50mm s pruhy (modro bílé)</t>
  </si>
  <si>
    <t>-397280927</t>
  </si>
  <si>
    <t>117</t>
  </si>
  <si>
    <t>899721112</t>
  </si>
  <si>
    <t>Signalizační vodič na potrubí DN nad 150 mm</t>
  </si>
  <si>
    <t>1653586633</t>
  </si>
  <si>
    <t>https://podminky.urs.cz/item/CS_URS_2021_02/899721112</t>
  </si>
  <si>
    <t>Signalizační vodič</t>
  </si>
  <si>
    <t xml:space="preserve"> - měděný CYY 6mm2</t>
  </si>
  <si>
    <t>Vodič_Měď_6mm</t>
  </si>
  <si>
    <t>118</t>
  </si>
  <si>
    <t>899722113</t>
  </si>
  <si>
    <t>Krytí potrubí z plastů výstražnou fólií z PVC šířky 34 cm</t>
  </si>
  <si>
    <t>155135053</t>
  </si>
  <si>
    <t>https://podminky.urs.cz/item/CS_URS_2021_02/899722113</t>
  </si>
  <si>
    <t>Výstražná fólie</t>
  </si>
  <si>
    <t xml:space="preserve"> - modré barvy</t>
  </si>
  <si>
    <t>FolieModrá</t>
  </si>
  <si>
    <t>119</t>
  </si>
  <si>
    <t>891267212</t>
  </si>
  <si>
    <t>Montáž vodovodních armatur na potrubí hydrantů nadzemních DN 100</t>
  </si>
  <si>
    <t>44613001</t>
  </si>
  <si>
    <t>https://podminky.urs.cz/item/CS_URS_2021_02/891267212</t>
  </si>
  <si>
    <t>HYDRANT NADZEMNÍ, LÁMACÍ 1,5 S DVOJITÝM UZAVÍRÁNÍM, PN 16 DN100</t>
  </si>
  <si>
    <t>120</t>
  </si>
  <si>
    <t>42273687</t>
  </si>
  <si>
    <t>hydrant nadzemní DN 100 tvárná litina dvojitý uzávěr s koulí krycí v 1500mm</t>
  </si>
  <si>
    <t>-2085792812</t>
  </si>
  <si>
    <t>Doplňující konstrukce a práce pozemních komunikací, letišť a ploch</t>
  </si>
  <si>
    <t>121</t>
  </si>
  <si>
    <t>919112233</t>
  </si>
  <si>
    <t>Řezání dilatačních spár v živičném krytu vytvoření komůrky pro těsnící zálivku šířky 20 mm, hloubky 40 mm</t>
  </si>
  <si>
    <t>289282319</t>
  </si>
  <si>
    <t>https://podminky.urs.cz/item/CS_URS_2021_02/919112233</t>
  </si>
  <si>
    <t>Napojovací spára</t>
  </si>
  <si>
    <t>1,5 * VOD_DélkaPotrubí</t>
  </si>
  <si>
    <t>122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</si>
  <si>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</si>
  <si>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</si>
  <si>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1077689874</t>
  </si>
  <si>
    <t>https://podminky.urs.cz/item/CS_URS_2021_02/919122132</t>
  </si>
  <si>
    <t>123</t>
  </si>
  <si>
    <t>919735111</t>
  </si>
  <si>
    <t>Řezání stávajícího živičného krytu nebo podkladu hloubky do 50 mm</t>
  </si>
  <si>
    <t>227791413</t>
  </si>
  <si>
    <t>https://podminky.urs.cz/item/CS_URS_2021_02/919735111</t>
  </si>
  <si>
    <t>Řezání komunikace</t>
  </si>
  <si>
    <t>2 * VOD_DélkaPotrubí</t>
  </si>
  <si>
    <t>124</t>
  </si>
  <si>
    <t>919735112</t>
  </si>
  <si>
    <t>Řezání stávajícího živičného krytu nebo podkladu hloubky přes 50 do 100 mm</t>
  </si>
  <si>
    <t>-1466128799</t>
  </si>
  <si>
    <t>https://podminky.urs.cz/item/CS_URS_2021_02/919735112</t>
  </si>
  <si>
    <t>Ostatní konstrukce a práce, bourání</t>
  </si>
  <si>
    <t>125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</si>
  <si>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</si>
  <si>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</si>
  <si>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1372001807</t>
  </si>
  <si>
    <t>https://podminky.urs.cz/item/CS_URS_2021_02/979051121</t>
  </si>
  <si>
    <t>Odbočení Zámková dlažba</t>
  </si>
  <si>
    <t>997</t>
  </si>
  <si>
    <t>Přesun sutě</t>
  </si>
  <si>
    <t>126</t>
  </si>
  <si>
    <t>997013501</t>
  </si>
  <si>
    <t>Odvoz suti a vybouraných hmot na skládku nebo meziskládku se složením, na vzdálenost do 1 km</t>
  </si>
  <si>
    <t>-418827487</t>
  </si>
  <si>
    <t>https://podminky.urs.cz/item/CS_URS_2021_02/997013501</t>
  </si>
  <si>
    <t>127</t>
  </si>
  <si>
    <t>997013509</t>
  </si>
  <si>
    <t>Odvoz suti a vybouraných hmot na skládku nebo meziskládku se složením, na vzdálenost Příplatek k ceně za každý další i započatý 1 km přes 1 km</t>
  </si>
  <si>
    <t>564310530</t>
  </si>
  <si>
    <t>https://podminky.urs.cz/item/CS_URS_2021_02/997013509</t>
  </si>
  <si>
    <t>571,418*23 'Přepočtené koeficientem množství</t>
  </si>
  <si>
    <t>128</t>
  </si>
  <si>
    <t>997013511</t>
  </si>
  <si>
    <t>Odvoz suti a vybouraných hmot z meziskládky na skládku s naložením a se složením, na vzdálenost do 1 km</t>
  </si>
  <si>
    <t>1026744666</t>
  </si>
  <si>
    <t>https://podminky.urs.cz/item/CS_URS_2021_02/997013511</t>
  </si>
  <si>
    <t>129</t>
  </si>
  <si>
    <t>997013871</t>
  </si>
  <si>
    <t>Poplatek za uložení stavebního odpadu na recyklační skládce (skládkovné) směsného stavebního a demoličního zatříděného do Katalogu odpadů pod kódem 17 09 04</t>
  </si>
  <si>
    <t>-574644931</t>
  </si>
  <si>
    <t>https://podminky.urs.cz/item/CS_URS_2021_02/997013871</t>
  </si>
  <si>
    <t>Poznámka k položce:
Vytěžené potrubí</t>
  </si>
  <si>
    <t>130</t>
  </si>
  <si>
    <t>997221861</t>
  </si>
  <si>
    <t>Poplatek za uložení stavebního odpadu na recyklační skládce (skládkovné) z prostého betonu zatříděného do Katalogu odpadů pod kódem 17 01 01</t>
  </si>
  <si>
    <t>-1145970445</t>
  </si>
  <si>
    <t>https://podminky.urs.cz/item/CS_URS_2021_02/997221861</t>
  </si>
  <si>
    <t xml:space="preserve">Poznámka k položce:
KAMENIVO ZPEVNĚNÉ CEMENTEM; UBOURANÉ ZÍDKY </t>
  </si>
  <si>
    <t>131</t>
  </si>
  <si>
    <t>997221873</t>
  </si>
  <si>
    <t>-2111206900</t>
  </si>
  <si>
    <t>https://podminky.urs.cz/item/CS_URS_2021_02/997221873</t>
  </si>
  <si>
    <t>Poznámka k položce:
ŠTĚRK KOMUNIKACE</t>
  </si>
  <si>
    <t>132</t>
  </si>
  <si>
    <t>997221875</t>
  </si>
  <si>
    <t>Poplatek za uložení stavebního odpadu na recyklační skládce (skládkovné) asfaltového bez obsahu dehtu zatříděného do Katalogu odpadů pod kódem 17 03 02</t>
  </si>
  <si>
    <t>-2022915954</t>
  </si>
  <si>
    <t>https://podminky.urs.cz/item/CS_URS_2021_02/997221875</t>
  </si>
  <si>
    <t>Poznámka k položce:
ŽIVIČNÉ POVRCHY</t>
  </si>
  <si>
    <t>998</t>
  </si>
  <si>
    <t>Přesun hmot</t>
  </si>
  <si>
    <t>133</t>
  </si>
  <si>
    <t>998225111</t>
  </si>
  <si>
    <t>Přesun hmot pro komunikace s krytem z kameniva, monolitickým betonovým nebo živičným dopravní vzdálenost do 200 m jakékoliv délky objektu</t>
  </si>
  <si>
    <t>622626769</t>
  </si>
  <si>
    <t>https://podminky.urs.cz/item/CS_URS_2021_02/998225111</t>
  </si>
  <si>
    <t>134</t>
  </si>
  <si>
    <t>998276101</t>
  </si>
  <si>
    <t>Přesun hmot pro trubní vedení hloubené z trub z plastických hmot nebo sklolaminátových pro vodovody nebo kanalizace v otevřeném výkopu dopravní vzdálenost do 15 m</t>
  </si>
  <si>
    <t>1007090300</t>
  </si>
  <si>
    <t>https://podminky.urs.cz/item/CS_URS_2021_02/998276101</t>
  </si>
  <si>
    <t>830,45</t>
  </si>
  <si>
    <t>SO 02 - OBNOVA VODOVODU – VODOVOD DN125</t>
  </si>
  <si>
    <t>342,72</t>
  </si>
  <si>
    <t>765</t>
  </si>
  <si>
    <t>Křížení_Kanal</t>
  </si>
  <si>
    <t>708,325</t>
  </si>
  <si>
    <t>117,24</t>
  </si>
  <si>
    <t>91,44</t>
  </si>
  <si>
    <t>25,5</t>
  </si>
  <si>
    <t>5,95</t>
  </si>
  <si>
    <t>510</t>
  </si>
  <si>
    <t>488,5</t>
  </si>
  <si>
    <t>PE_TvarEleSpoj_D140</t>
  </si>
  <si>
    <t>PE_TvarNakruzek_D140</t>
  </si>
  <si>
    <t>PE_Koleno90st_D140</t>
  </si>
  <si>
    <t>PE_Koleno45st_D140</t>
  </si>
  <si>
    <t>PE_Koleno11st_D140</t>
  </si>
  <si>
    <t>PE_Koleno22st_D140</t>
  </si>
  <si>
    <t>NavrhPás140_32</t>
  </si>
  <si>
    <t>PřírJištěPřHr_80</t>
  </si>
  <si>
    <t>PřírJištěPřHr_65</t>
  </si>
  <si>
    <t>SpojHrHr_125_140</t>
  </si>
  <si>
    <t>HydraPodzem_80_150</t>
  </si>
  <si>
    <t>DomovníŠoupě</t>
  </si>
  <si>
    <t>ŠoupěDN80</t>
  </si>
  <si>
    <t>ZS_teleskop_65_2m</t>
  </si>
  <si>
    <t>ŠoupěDN65</t>
  </si>
  <si>
    <t>ZS_teleskop_80_2m</t>
  </si>
  <si>
    <t>ŠoupěDN125</t>
  </si>
  <si>
    <t>ZS_teleskop_125_2m</t>
  </si>
  <si>
    <t>ZS_teleskop_25_2m</t>
  </si>
  <si>
    <t>PoklopHydrKulaty</t>
  </si>
  <si>
    <t>PoklopHydrHranaty</t>
  </si>
  <si>
    <t>ChráničkyPotrubíD250</t>
  </si>
  <si>
    <t>158</t>
  </si>
  <si>
    <t>VOD_VDVD_DN125</t>
  </si>
  <si>
    <t>376</t>
  </si>
  <si>
    <t>VOD_VDVD_DN32</t>
  </si>
  <si>
    <t>Křížení_STL_příp</t>
  </si>
  <si>
    <t>Křížení_VO_příp</t>
  </si>
  <si>
    <t>Křížení_NN_příp</t>
  </si>
  <si>
    <t>Křížení_Kanal_příp</t>
  </si>
  <si>
    <t>Křížení_Vodovod_příp</t>
  </si>
  <si>
    <t>3,5</t>
  </si>
  <si>
    <t>Pažení</t>
  </si>
  <si>
    <t>2664</t>
  </si>
  <si>
    <t>SO 2 - VODOVOD DN125</t>
  </si>
  <si>
    <t>PŘEPOJENÍ PŘÍPOJEK</t>
  </si>
  <si>
    <t>0,20 * 316 * ( RÝHA_ŠÍŘKA )</t>
  </si>
  <si>
    <t>0,20 * 59 * ( RÝHA_ŠÍŘKA )</t>
  </si>
  <si>
    <t>0,20 * 65 * ( RÝHA_ŠÍŘKA  )</t>
  </si>
  <si>
    <t>0,20 * 48,5 * ( RÝHA_ŠÍŘKA  )</t>
  </si>
  <si>
    <t>316 * ( RÝHA_ŠÍŘKA + 0,50 )</t>
  </si>
  <si>
    <t>Chodník</t>
  </si>
  <si>
    <t>59 * ( RÝHA_ŠÍŘKA + 0,50 )</t>
  </si>
  <si>
    <t>65 * ( RÝHA_ŠÍŘKA + 0,50 )</t>
  </si>
  <si>
    <t>48,5 * ( RÝHA_ŠÍŘKA + 0,50 )</t>
  </si>
  <si>
    <t>316 * ( RÝHA_ŠÍŘKA + 0,25 )</t>
  </si>
  <si>
    <t>59 * ( RÝHA_ŠÍŘKA + 0,25 )</t>
  </si>
  <si>
    <t>65 * ( RÝHA_ŠÍŘKA + 0,25 )</t>
  </si>
  <si>
    <t>48,5 * ( RÝHA_ŠÍŘKA + 0,25 )</t>
  </si>
  <si>
    <t>Křížení_STL + Křížení_STL_příp</t>
  </si>
  <si>
    <t>Křížení_Vodovod + Křížení_Vodovod_příp</t>
  </si>
  <si>
    <t>Křížení_Kanal + Křížení_Kanal_příp</t>
  </si>
  <si>
    <t>Křížení_VO + Křížení_VO_příp</t>
  </si>
  <si>
    <t>Křížení_NN + Křížení_NN_příp</t>
  </si>
  <si>
    <t>zelený pás</t>
  </si>
  <si>
    <t>3,5 * ( RÝHA_ŠÍŘKA + 0,50 )</t>
  </si>
  <si>
    <t>132451254</t>
  </si>
  <si>
    <t>Hloubení nezapažených rýh šířky přes 800 do 2 000 mm strojně s urovnáním dna do předepsaného profilu a spádu v hornině třídy těžitelnosti II skupiny 5 přes 100 do 500 m3</t>
  </si>
  <si>
    <t>https://podminky.urs.cz/item/CS_URS_2021_02/132451254</t>
  </si>
  <si>
    <t>8 * 0,25 * ( VOD_VDVD_DN250 + VOD_VDVD_DN32 )</t>
  </si>
  <si>
    <t>2 * HL_výkopu * ( VOD_VDVD_DN250 + VOD_VDVD_DN32 )</t>
  </si>
  <si>
    <t>771,12*14 'Přepočtené koeficientem množství</t>
  </si>
  <si>
    <t>330,48*14 'Přepočtené koeficientem množství</t>
  </si>
  <si>
    <t>1101,6*1,8 'Přepočtené koeficientem množství</t>
  </si>
  <si>
    <t>769,08*1,8 'Přepočtené koeficientem množství</t>
  </si>
  <si>
    <t>360,57*2 'Přepočtené koeficientem množství</t>
  </si>
  <si>
    <t>5,95*0,02 'Přepočtené koeficientem množství</t>
  </si>
  <si>
    <t>67*1,3 'Přepočtené koeficientem množství</t>
  </si>
  <si>
    <t>-1904868314</t>
  </si>
  <si>
    <t>-1965158651</t>
  </si>
  <si>
    <t>25,5*1,05 'Přepočtené koeficientem množství</t>
  </si>
  <si>
    <t>KOMBI PŘÍRUBA JIŠTĚNÁ S ÚHLOVÝM VYCHÝLENÍM PŘÍRUBA/HRDLO, PN 16 DN80</t>
  </si>
  <si>
    <t>KOMBI PŘÍRUBA JIŠTĚNÁ S ÚHLOVÝM VYCHÝLENÍM PŘÍRUBA/HRDLO, PN 16 DN65</t>
  </si>
  <si>
    <t>31951003</t>
  </si>
  <si>
    <t>potrubní spojka jištěná proti posuvu hrdlo-příruba  DN 80</t>
  </si>
  <si>
    <t>31951002</t>
  </si>
  <si>
    <t>potrubní spojka jištěná proti posuvu hrdlo-příruba  DN 65</t>
  </si>
  <si>
    <t>857311131</t>
  </si>
  <si>
    <t>Montáž litinových tvarovek na potrubí litinovém tlakovém jednoosých na potrubí z trub hrdlových v otevřeném výkopu, kanálu nebo v šachtě s integrovaným těsněním DN 150</t>
  </si>
  <si>
    <t>https://podminky.urs.cz/item/CS_URS_2021_02/857311131</t>
  </si>
  <si>
    <t xml:space="preserve">SPOJKA JIŠTĚNÁ S ÚHLOVÝM VYCHÝLENÍM HRDLO/HRDLO - PE/LT  DN125/D140 </t>
  </si>
  <si>
    <t>31951006-R</t>
  </si>
  <si>
    <t>potrubní spojka jištěná proti posuvu hrdlo-hrdlo DN 140 / D 125</t>
  </si>
  <si>
    <t>SPOJKA JIŠTĚNÁ S ÚHLOVÝM VYCHÝLENÍM HRDLO/HRDLO - PE/LT  D140/DN125 PN 16</t>
  </si>
  <si>
    <t>857314122</t>
  </si>
  <si>
    <t>Montáž litinových tvarovek na potrubí litinovém tlakovém odbočných na potrubí z trub přírubových v otevřeném výkopu, kanálu nebo v šachtě DN 150</t>
  </si>
  <si>
    <t>-505950621</t>
  </si>
  <si>
    <t>https://podminky.urs.cz/item/CS_URS_2021_02/857314122</t>
  </si>
  <si>
    <t>T KUS PŘÍRUBOVÝ PN 16 DN125/125</t>
  </si>
  <si>
    <t>T KUS PŘÍRUBOVÝ PN 16 DN125/80</t>
  </si>
  <si>
    <t>T KUS PŘÍRUBOVÝ PN 16 DN 125/65</t>
  </si>
  <si>
    <t>55253529-R</t>
  </si>
  <si>
    <t>tvarovka přírubová litinová s přírubovou odbočkou,práškový epoxid tl 250µm T-kus DN 125/125</t>
  </si>
  <si>
    <t>55253521</t>
  </si>
  <si>
    <t>tvarovka přírubová litinová s přírubovou odbočkou,práškový epoxid tl 250µm T-kus DN 125/80</t>
  </si>
  <si>
    <t>55253520</t>
  </si>
  <si>
    <t>tvarovka přírubová litinová s přírubovou odbočkou,práškový epoxid tl 250µm T-kus DN 125/65</t>
  </si>
  <si>
    <t>T KUS PŘÍRUBOVÝ PN 16 DN125/65</t>
  </si>
  <si>
    <t>OTOČNÁ PŘÍRUBA PP-OCEL DN125/D140</t>
  </si>
  <si>
    <t>PRODL. PŘÍRUBOVÉ KOLENO 90° S PATKOU DN80</t>
  </si>
  <si>
    <t>PŘÍRUBOVÁ REDUKCE FFR</t>
  </si>
  <si>
    <t>1 + 1</t>
  </si>
  <si>
    <t>PŘÍRUBOVÁ REDUKCE FFR DN150/80</t>
  </si>
  <si>
    <t>DKT.FFR250E100P10-R2</t>
  </si>
  <si>
    <t>PŘÍRUBOVÁ REDUKCE FFR DN150/125</t>
  </si>
  <si>
    <t>1206893356</t>
  </si>
  <si>
    <t>55250642</t>
  </si>
  <si>
    <t>koleno přírubové s patkou PP litinové DN 80</t>
  </si>
  <si>
    <t>871161211</t>
  </si>
  <si>
    <t>Montáž vodovodního potrubí z plastů v otevřeném výkopu z polyetylenu PE 100 svařovaných elektrotvarovkou SDR 11/PN16 D 32 x 3,0 mm</t>
  </si>
  <si>
    <t>532008136</t>
  </si>
  <si>
    <t>https://podminky.urs.cz/item/CS_URS_2021_02/871161211</t>
  </si>
  <si>
    <t>65 + 11 + 48,5 + 3,5</t>
  </si>
  <si>
    <t>28613170</t>
  </si>
  <si>
    <t>trubka vodovodní PE100 SDR11 se signalizační vrstvou 32x3,0mm</t>
  </si>
  <si>
    <t>1351323867</t>
  </si>
  <si>
    <t>256*1,03 'Přepočtené koeficientem množství</t>
  </si>
  <si>
    <t>-1679389508</t>
  </si>
  <si>
    <t>316 + 3 + 4 + 53</t>
  </si>
  <si>
    <t>549165769</t>
  </si>
  <si>
    <t>752*1,05 'Přepočtené koeficientem množství</t>
  </si>
  <si>
    <t>877162001</t>
  </si>
  <si>
    <t>Montáž svěrných (mechanických) spojek na vodovodním potrubí spojek, kolen 90° nebo redukcí d 32</t>
  </si>
  <si>
    <t>-4932095</t>
  </si>
  <si>
    <t>https://podminky.urs.cz/item/CS_URS_2021_02/877162001</t>
  </si>
  <si>
    <t>31951306</t>
  </si>
  <si>
    <t>spojka svěrná mosazná přímá s vnějším závitem pro PE trubky 32x1 1/4"</t>
  </si>
  <si>
    <t>-2078426754</t>
  </si>
  <si>
    <t>877291101</t>
  </si>
  <si>
    <t>Montáž tvarovek na vodovodním plastovém potrubí z polyetylenu PE 100 elektrotvarovek SDR 11/PN16 spojek, oblouků nebo redukcí d 140</t>
  </si>
  <si>
    <t>https://podminky.urs.cz/item/CS_URS_2021_02/877291101</t>
  </si>
  <si>
    <t xml:space="preserve">LEMOVÝ NÁKRUŽEK </t>
  </si>
  <si>
    <t>OBLOUKY</t>
  </si>
  <si>
    <t>28615977</t>
  </si>
  <si>
    <t>elektrospojka SDR11 PE 100 PN16 D 140mm</t>
  </si>
  <si>
    <t>ELEKTROSPOJKA D140</t>
  </si>
  <si>
    <t>28653138</t>
  </si>
  <si>
    <t>nákružek lemový PE 100 SDR11 140mm</t>
  </si>
  <si>
    <t>LEMOVÝ NÁKRUŽEK D140</t>
  </si>
  <si>
    <t>28614818</t>
  </si>
  <si>
    <t>koleno 90° SDR11 PE 100 PN16 D 140mm</t>
  </si>
  <si>
    <t>OBLOUK 90° D140</t>
  </si>
  <si>
    <t>28614844</t>
  </si>
  <si>
    <t>koleno 45° SDR11 PE 100 PN16 D 140mm</t>
  </si>
  <si>
    <t>OBLOUK 45° D140</t>
  </si>
  <si>
    <t>286148.22-R</t>
  </si>
  <si>
    <t>koleno 22° SDR11 PE 100 PN16 D 140mm</t>
  </si>
  <si>
    <t>-1484182151</t>
  </si>
  <si>
    <t>OBLOUK 22° D140</t>
  </si>
  <si>
    <t>koleno 11° SDR11 PE 100 PN16 D 140mm</t>
  </si>
  <si>
    <t>OBLOUK 11° D140</t>
  </si>
  <si>
    <t>877321126</t>
  </si>
  <si>
    <t>Montáž tvarovek na vodovodním plastovém potrubí z polyetylenu PE 100 elektrotvarovek SDR 11/PN16 T-kusů navrtávacích s ventilem a 360° otočnou odbočkou d 160/63</t>
  </si>
  <si>
    <t>229874514</t>
  </si>
  <si>
    <t>https://podminky.urs.cz/item/CS_URS_2021_02/877321126</t>
  </si>
  <si>
    <t>NAVRTÁVACÍ PAS LT. - PLASTIK PRO PE/PVC POTRUBÍ 140 / 5/4"</t>
  </si>
  <si>
    <t>28614054</t>
  </si>
  <si>
    <t>tvarovka T-kus navrtávací s ventilem, s odbočkou 360° D 140-32mm</t>
  </si>
  <si>
    <t>-1736812940</t>
  </si>
  <si>
    <t>871364301</t>
  </si>
  <si>
    <t>Montáž kanalizačního potrubí z plastů z polyetylenu PE 100 svařovaných na tupo v otevřeném výkopu ve sklonu do 20 % SDR 17/PN 10 D 250 x 14,8 mm</t>
  </si>
  <si>
    <t>https://podminky.urs.cz/item/CS_URS_2021_02/871364301</t>
  </si>
  <si>
    <t>28613433</t>
  </si>
  <si>
    <t>potrubí kanalizační tlakové PE100 SDR17 tyče 12m se signalizační vrstvou 250x14,8mm</t>
  </si>
  <si>
    <t xml:space="preserve"> - v místě kdy je vodovod uložen pod kanalizací - souběh</t>
  </si>
  <si>
    <t>18 * 3,5</t>
  </si>
  <si>
    <t>158*1,15 'Přepočtené koeficientem množství</t>
  </si>
  <si>
    <t>891247112</t>
  </si>
  <si>
    <t>Montáž vodovodních armatur na potrubí hydrantů podzemních (bez osazení poklopů) DN 80</t>
  </si>
  <si>
    <t>https://podminky.urs.cz/item/CS_URS_2021_02/891247112</t>
  </si>
  <si>
    <t>42273591</t>
  </si>
  <si>
    <t>hydrant podzemní DN 80 PN 16 jednoduchý uzávěr krycí v 1500mm</t>
  </si>
  <si>
    <t>PŘÍPOJKOVÉ ŠOUPÁTKO PROFI-ISO 1 - DN25 A ISO D32, PN16</t>
  </si>
  <si>
    <t>ZS TELESKOPICKÁ PRO DOMOVNÍ UZÁVĚR DN25</t>
  </si>
  <si>
    <t>42291078</t>
  </si>
  <si>
    <t>souprava zemní pro šoupátka DN 40-50mm Rd 2,0m</t>
  </si>
  <si>
    <t>-1609910795</t>
  </si>
  <si>
    <t>891231112</t>
  </si>
  <si>
    <t>Montáž vodovodních armatur na potrubí šoupátek nebo klapek uzavíracích v otevřeném výkopu nebo v šachtách s osazením zemní soupravy (bez poklopů) DN 65</t>
  </si>
  <si>
    <t>1811729731</t>
  </si>
  <si>
    <t>https://podminky.urs.cz/item/CS_URS_2021_02/891231112</t>
  </si>
  <si>
    <t>ŠOUPĚ PŘÍRUBOVÉ PN 16 DN65</t>
  </si>
  <si>
    <t>ZS TELESKOPICKÁ DN65</t>
  </si>
  <si>
    <t>42221302</t>
  </si>
  <si>
    <t>šoupátko pitná voda litina GGG 50 krátká stavební dl PN10/16 DN 65x170mm</t>
  </si>
  <si>
    <t>-1285144346</t>
  </si>
  <si>
    <t>42291079</t>
  </si>
  <si>
    <t>souprava zemní pro šoupátka DN 65-80mm Rd 2,0m</t>
  </si>
  <si>
    <t>-1310278211</t>
  </si>
  <si>
    <t>ZS TELESKOPICKÁ DN80</t>
  </si>
  <si>
    <t>891241112</t>
  </si>
  <si>
    <t>Montáž vodovodních armatur na potrubí šoupátek nebo klapek uzavíracích v otevřeném výkopu nebo v šachtách s osazením zemní soupravy (bez poklopů) DN 80</t>
  </si>
  <si>
    <t>-1819763120</t>
  </si>
  <si>
    <t>https://podminky.urs.cz/item/CS_URS_2021_02/891241112</t>
  </si>
  <si>
    <t>ŠOUPĚ PŘÍRUBOVÉ PN 16 DN80</t>
  </si>
  <si>
    <t>42221303</t>
  </si>
  <si>
    <t>šoupátko pitná voda litina GGG 50 krátká stavební dl PN10/16 DN 80x180mm</t>
  </si>
  <si>
    <t>380183571</t>
  </si>
  <si>
    <t>-1263911133</t>
  </si>
  <si>
    <t>891271112</t>
  </si>
  <si>
    <t>Montáž vodovodních armatur na potrubí šoupátek nebo klapek uzavíracích v otevřeném výkopu nebo v šachtách s osazením zemní soupravy (bez poklopů) DN 125</t>
  </si>
  <si>
    <t>https://podminky.urs.cz/item/CS_URS_2021_02/891271112</t>
  </si>
  <si>
    <t>42221305</t>
  </si>
  <si>
    <t>šoupátko pitná voda litina GGG 50 krátká stavební dl PN10/16 DN 125x200mm</t>
  </si>
  <si>
    <t>ŠOUPĚ PŘÍRUBOVÉ PN 16 DN125</t>
  </si>
  <si>
    <t>ZS TELESKOPICKÁ DN125</t>
  </si>
  <si>
    <t>proplach vodovodu</t>
  </si>
  <si>
    <t>( VOD_DélkaPotrubí )</t>
  </si>
  <si>
    <t>2,5 * PI * 0,15 * 0,15 * ( VOD_DélkaPotrubí )</t>
  </si>
  <si>
    <t>899721111</t>
  </si>
  <si>
    <t>Signalizační vodič na potrubí DN do 150 mm</t>
  </si>
  <si>
    <t>https://podminky.urs.cz/item/CS_URS_2021_02/899721111</t>
  </si>
  <si>
    <t>Poznámka k položce:
 - měděný CYY 6mm2</t>
  </si>
  <si>
    <t>510*1,05 'Přepočtené koeficientem množství</t>
  </si>
  <si>
    <t>657,493*23 'Přepočtené koeficientem množství</t>
  </si>
  <si>
    <t>Obrus</t>
  </si>
  <si>
    <t>VRN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</si>
  <si>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</si>
  <si>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</si>
  <si>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</si>
  <si>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</si>
  <si>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</si>
  <si>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</si>
  <si>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</si>
  <si>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938908411</t>
  </si>
  <si>
    <t>Čištění vozovek splachováním vodou povrchu podkladu nebo krytu živičného, betonového nebo dlážděného</t>
  </si>
  <si>
    <t>735566421</t>
  </si>
  <si>
    <t>https://podminky.urs.cz/item/CS_URS_2021_02/938908411</t>
  </si>
  <si>
    <t>Obrus * 3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</si>
  <si>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</si>
  <si>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</si>
  <si>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</si>
  <si>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</si>
  <si>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</si>
  <si>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</si>
  <si>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1688944946</t>
  </si>
  <si>
    <t>https://podminky.urs.cz/item/CS_URS_2021_02/010001000</t>
  </si>
  <si>
    <t>011002000</t>
  </si>
  <si>
    <t>Průzkumné práce</t>
  </si>
  <si>
    <t>-406907354</t>
  </si>
  <si>
    <t>https://podminky.urs.cz/item/CS_URS_2021_02/011002000</t>
  </si>
  <si>
    <t>011134000</t>
  </si>
  <si>
    <t>Hydrogeologický průzkum</t>
  </si>
  <si>
    <t>-761406752</t>
  </si>
  <si>
    <t>https://podminky.urs.cz/item/CS_URS_2021_02/011134000</t>
  </si>
  <si>
    <t>011314000</t>
  </si>
  <si>
    <t>Archeologický dohled</t>
  </si>
  <si>
    <t>1876936550</t>
  </si>
  <si>
    <t>https://podminky.urs.cz/item/CS_URS_2021_02/011314000</t>
  </si>
  <si>
    <t>011403000</t>
  </si>
  <si>
    <t>Průzkum výskytu nebezpečných látek bez rozlišení</t>
  </si>
  <si>
    <t>1970035867</t>
  </si>
  <si>
    <t>https://podminky.urs.cz/item/CS_URS_2021_02/011403000</t>
  </si>
  <si>
    <t xml:space="preserve">Poznámka k položce:
vyhodnocení pitné vody </t>
  </si>
  <si>
    <t>011434000</t>
  </si>
  <si>
    <t>Měření (monitoring) hlukové hladiny</t>
  </si>
  <si>
    <t>1703072453</t>
  </si>
  <si>
    <t>https://podminky.urs.cz/item/CS_URS_2021_02/011434000</t>
  </si>
  <si>
    <t>012203000</t>
  </si>
  <si>
    <t>Geodetické práce při provádění stavby</t>
  </si>
  <si>
    <t>1244250935</t>
  </si>
  <si>
    <t>https://podminky.urs.cz/item/CS_URS_2021_02/012203000</t>
  </si>
  <si>
    <t>012303000</t>
  </si>
  <si>
    <t>Geodetické práce po výstavbě</t>
  </si>
  <si>
    <t>-314734427</t>
  </si>
  <si>
    <t>https://podminky.urs.cz/item/CS_URS_2021_02/012303000</t>
  </si>
  <si>
    <t>012403000</t>
  </si>
  <si>
    <t>Kartografické práce</t>
  </si>
  <si>
    <t>2006840894</t>
  </si>
  <si>
    <t>https://podminky.urs.cz/item/CS_URS_2021_02/012403000</t>
  </si>
  <si>
    <t>Poznámka k položce:
geometrický plán</t>
  </si>
  <si>
    <t>013002000</t>
  </si>
  <si>
    <t>Projektové práce</t>
  </si>
  <si>
    <t>993659674</t>
  </si>
  <si>
    <t>https://podminky.urs.cz/item/CS_URS_2021_02/013002000</t>
  </si>
  <si>
    <t>Poznámka k položce:
výrobní dokumentace</t>
  </si>
  <si>
    <t>013254000</t>
  </si>
  <si>
    <t>Dokumentace skutečného provedení stavby</t>
  </si>
  <si>
    <t>-1802582667</t>
  </si>
  <si>
    <t>https://podminky.urs.cz/item/CS_URS_2021_02/013254000</t>
  </si>
  <si>
    <t>013274000</t>
  </si>
  <si>
    <t>Pasportizace objektu před započetím prací</t>
  </si>
  <si>
    <t>-1264166242</t>
  </si>
  <si>
    <t>https://podminky.urs.cz/item/CS_URS_2021_02/013274000</t>
  </si>
  <si>
    <t>013284000</t>
  </si>
  <si>
    <t>Pasportizace objektu po provedení prací</t>
  </si>
  <si>
    <t>214119907</t>
  </si>
  <si>
    <t>https://podminky.urs.cz/item/CS_URS_2021_02/013284000</t>
  </si>
  <si>
    <t>Poznámka k položce:
OPRAVA KANALIZAČNÍCH PŘÍPOJEK PŘI KŘÍŽENÍ</t>
  </si>
  <si>
    <t>VRN2</t>
  </si>
  <si>
    <t>Příprava staveniště</t>
  </si>
  <si>
    <t>020001000</t>
  </si>
  <si>
    <t>334252890</t>
  </si>
  <si>
    <t>https://podminky.urs.cz/item/CS_URS_2021_02/020001000</t>
  </si>
  <si>
    <t>Poznámka k položce:
STATICKÉ ZAJIŠTĚNÍ PLOTŮ PŘI PŘEPOJOVÁNÍ VODOVODNÍCH PŘÍPOJEK</t>
  </si>
  <si>
    <t>VRN3</t>
  </si>
  <si>
    <t>Zařízení staveniště</t>
  </si>
  <si>
    <t>030001000</t>
  </si>
  <si>
    <t>46140373</t>
  </si>
  <si>
    <t>https://podminky.urs.cz/item/CS_URS_2021_02/030001000</t>
  </si>
  <si>
    <t>035103001</t>
  </si>
  <si>
    <t>Pronájem ploch</t>
  </si>
  <si>
    <t>-1182390852</t>
  </si>
  <si>
    <t>https://podminky.urs.cz/item/CS_URS_2021_02/035103001</t>
  </si>
  <si>
    <t>039103000</t>
  </si>
  <si>
    <t>Rozebrání, bourání a odvoz zařízení staveniště</t>
  </si>
  <si>
    <t>640917474</t>
  </si>
  <si>
    <t>https://podminky.urs.cz/item/CS_URS_2021_02/039103000</t>
  </si>
  <si>
    <t>039203000</t>
  </si>
  <si>
    <t>Úprava terénu po zrušení zařízení staveniště</t>
  </si>
  <si>
    <t>1877402531</t>
  </si>
  <si>
    <t>https://podminky.urs.cz/item/CS_URS_2021_02/039203000</t>
  </si>
  <si>
    <t>VRN4</t>
  </si>
  <si>
    <t>Inženýrská činnost</t>
  </si>
  <si>
    <t>042002000</t>
  </si>
  <si>
    <t>Posudky</t>
  </si>
  <si>
    <t>525692264</t>
  </si>
  <si>
    <t>https://podminky.urs.cz/item/CS_URS_2021_02/042002000</t>
  </si>
  <si>
    <t xml:space="preserve">Poznámka k položce:
vzorky + laboratorní posouzení - pro provoz suchovodů SO 1 a SO 2
vzorky + laboratorní posouzení - pro provoz vodovodů SO 1 a SO 2
</t>
  </si>
  <si>
    <t>042503000</t>
  </si>
  <si>
    <t>Plán BOZP na staveništi</t>
  </si>
  <si>
    <t>2044300058</t>
  </si>
  <si>
    <t>https://podminky.urs.cz/item/CS_URS_2021_02/042503000</t>
  </si>
  <si>
    <t>Poznámka k položce:
včetně zajištění BOZP</t>
  </si>
  <si>
    <t>042603000</t>
  </si>
  <si>
    <t>Plán zkoušek</t>
  </si>
  <si>
    <t>-383771459</t>
  </si>
  <si>
    <t>https://podminky.urs.cz/item/CS_URS_2021_02/042603000</t>
  </si>
  <si>
    <t>043002000</t>
  </si>
  <si>
    <t>Zkoušky a ostatní měření</t>
  </si>
  <si>
    <t>-737736077</t>
  </si>
  <si>
    <t>https://podminky.urs.cz/item/CS_URS_2021_02/043002000</t>
  </si>
  <si>
    <t>043114000</t>
  </si>
  <si>
    <t>Zkoušky tlakové</t>
  </si>
  <si>
    <t>1732430210</t>
  </si>
  <si>
    <t>https://podminky.urs.cz/item/CS_URS_2021_02/043114000</t>
  </si>
  <si>
    <t>043154000</t>
  </si>
  <si>
    <t>Zkoušky hutnicí</t>
  </si>
  <si>
    <t>-110787866</t>
  </si>
  <si>
    <t>https://podminky.urs.cz/item/CS_URS_2021_02/043154000</t>
  </si>
  <si>
    <t>Hutnící zkoušky</t>
  </si>
  <si>
    <t>045002000</t>
  </si>
  <si>
    <t>Kompletační a koordinační činnost</t>
  </si>
  <si>
    <t>-1080073180</t>
  </si>
  <si>
    <t>https://podminky.urs.cz/item/CS_URS_2021_02/045002000</t>
  </si>
  <si>
    <t>VRN5</t>
  </si>
  <si>
    <t>Finanční náklady</t>
  </si>
  <si>
    <t>053002000</t>
  </si>
  <si>
    <t>Poplatky</t>
  </si>
  <si>
    <t>Kč</t>
  </si>
  <si>
    <t>-368937763</t>
  </si>
  <si>
    <t>https://podminky.urs.cz/item/CS_URS_2021_02/053002000</t>
  </si>
  <si>
    <t>Nájemné za užití místní komunikace a silničního pomocného pozemku pro provádění stavebních prací</t>
  </si>
  <si>
    <t>1 * 130 * Obrus</t>
  </si>
  <si>
    <t>MezisoučetObrus</t>
  </si>
  <si>
    <t>VRN7</t>
  </si>
  <si>
    <t>Provozní vlivy</t>
  </si>
  <si>
    <t>070001000</t>
  </si>
  <si>
    <t>-1955817816</t>
  </si>
  <si>
    <t>https://podminky.urs.cz/item/CS_URS_2021_02/070001000</t>
  </si>
  <si>
    <t xml:space="preserve">Poznámka k položce:
GARANTOVANÉ - ZAJIŠTĚNÍ PITNÉ VODY PRO NEMOCNICI
</t>
  </si>
  <si>
    <t>072103001</t>
  </si>
  <si>
    <t>Projednání DIO a zajištění DIR komunikace II.a III. třídy</t>
  </si>
  <si>
    <t>1564623743</t>
  </si>
  <si>
    <t>https://podminky.urs.cz/item/CS_URS_2021_02/072103001</t>
  </si>
  <si>
    <t>Poznámka k položce:
včetně DDZ a SSZ</t>
  </si>
  <si>
    <t>SEZNAM FIGUR</t>
  </si>
  <si>
    <t>Výměra</t>
  </si>
  <si>
    <t>Výstražná fólie - modré barvy</t>
  </si>
  <si>
    <t>697</t>
  </si>
  <si>
    <t>1,90</t>
  </si>
  <si>
    <t xml:space="preserve">Obrusná vrstva kom. III.tř. </t>
  </si>
  <si>
    <t>2740,0</t>
  </si>
  <si>
    <t>1 * ( 0,1 + 0,16 + 0,30 ) * Propojení_D160</t>
  </si>
  <si>
    <t>Odbočení</t>
  </si>
  <si>
    <t>1 * ( 0,1 + 0,16 + 0,30 ) * Odbočení_DL</t>
  </si>
  <si>
    <t>Odbočení_ASF</t>
  </si>
  <si>
    <t>Odbočení v kom. III.tř.</t>
  </si>
  <si>
    <t>5,0</t>
  </si>
  <si>
    <t>1,5</t>
  </si>
  <si>
    <t>4,5</t>
  </si>
  <si>
    <t>4,0</t>
  </si>
  <si>
    <t>1,0</t>
  </si>
  <si>
    <t>2,0</t>
  </si>
  <si>
    <t>7,0</t>
  </si>
  <si>
    <t>6,5</t>
  </si>
  <si>
    <t>Odbočení_D160</t>
  </si>
  <si>
    <t>Odbočení D160</t>
  </si>
  <si>
    <t>Odbočení_D32</t>
  </si>
  <si>
    <t>Odbočení D32</t>
  </si>
  <si>
    <t>8,5</t>
  </si>
  <si>
    <t>7,5</t>
  </si>
  <si>
    <t>6,0</t>
  </si>
  <si>
    <t>3,0</t>
  </si>
  <si>
    <t>2,5</t>
  </si>
  <si>
    <t>8,0</t>
  </si>
  <si>
    <t>9,5</t>
  </si>
  <si>
    <t>Odbočení_D50</t>
  </si>
  <si>
    <t>Odbočení D50</t>
  </si>
  <si>
    <t>Odbočení_D63</t>
  </si>
  <si>
    <t>Odbočení D63</t>
  </si>
  <si>
    <t>Odbočení_DL</t>
  </si>
  <si>
    <t>Odbočení - celková délka odbočení</t>
  </si>
  <si>
    <t>153,5</t>
  </si>
  <si>
    <t>Odbočení_Panely</t>
  </si>
  <si>
    <t>Odbočení - panely</t>
  </si>
  <si>
    <t>Odbočení Panely</t>
  </si>
  <si>
    <t>2 + 2 + 2</t>
  </si>
  <si>
    <t>Odbočení_ŠD</t>
  </si>
  <si>
    <t>Odbočení - povrch ŠD</t>
  </si>
  <si>
    <t>Odbočení ŠD</t>
  </si>
  <si>
    <t>2,5 + 3 + 3</t>
  </si>
  <si>
    <t>Odbočení_ZÁMDLA</t>
  </si>
  <si>
    <t>Odbočení - zámková dlažba</t>
  </si>
  <si>
    <t>1,5 + 2,5</t>
  </si>
  <si>
    <t>Odbočení_ZELEŇ</t>
  </si>
  <si>
    <t>Odbočení - volný terén</t>
  </si>
  <si>
    <t>Odbočení volný terén</t>
  </si>
  <si>
    <t>5,5</t>
  </si>
  <si>
    <t xml:space="preserve">3,5 </t>
  </si>
  <si>
    <t>0,5</t>
  </si>
  <si>
    <t>Propojení_D160</t>
  </si>
  <si>
    <t>PROPOJENÍ - délka potrubí 
PE100 RC - SDR11 - PN16
160/14,6mm</t>
  </si>
  <si>
    <t>PROPOJENÍ</t>
  </si>
  <si>
    <t>potrubí PE100 RC - SDR11 - PN16 160/14,6mm</t>
  </si>
  <si>
    <t>646</t>
  </si>
  <si>
    <t>Protlak</t>
  </si>
  <si>
    <t>podélný protlak s chr. PE100RC+PP 315x28,6mm</t>
  </si>
  <si>
    <t xml:space="preserve">Šířka rýhy </t>
  </si>
  <si>
    <t>20 * 1 * 1 * 2</t>
  </si>
  <si>
    <t>15 * 1 * 1 * 2</t>
  </si>
  <si>
    <t>432 + Propojení_D160</t>
  </si>
  <si>
    <t>StartJámy</t>
  </si>
  <si>
    <t>Výkop pro startovací jámy</t>
  </si>
  <si>
    <t>Startovací jámy</t>
  </si>
  <si>
    <t>4 * 2,5 * ( 3,60 - TL_skladby )</t>
  </si>
  <si>
    <t>4 * 2,5 * ( 3,50 - TL_skladby )</t>
  </si>
  <si>
    <t>TL_skladby</t>
  </si>
  <si>
    <t>Tloušťka skladby krajské komunikace</t>
  </si>
  <si>
    <t>0,44</t>
  </si>
  <si>
    <t>151,3</t>
  </si>
  <si>
    <t>0,20</t>
  </si>
  <si>
    <t>0,55</t>
  </si>
  <si>
    <t>0,15</t>
  </si>
  <si>
    <t>0,10</t>
  </si>
  <si>
    <t>Signalizační vodič - měděný CYY 6mm2</t>
  </si>
  <si>
    <t>729</t>
  </si>
  <si>
    <t>Vodič_Ocel_6mm</t>
  </si>
  <si>
    <t>Signalizační vodič - ocelový 6mm2</t>
  </si>
  <si>
    <t>Žebro</t>
  </si>
  <si>
    <t>Jílové žebro</t>
  </si>
  <si>
    <t>2 * 1,5 * 1,5 * 1,4</t>
  </si>
  <si>
    <t xml:space="preserve"> SO 01</t>
  </si>
  <si>
    <t>1,80</t>
  </si>
  <si>
    <t>Použití figury:</t>
  </si>
  <si>
    <t>Hloubení rýh nezapažených š do 2000 mm v hornině třídy těžitelnosti I skupiny 1 a 2 objem do 500 m3 strojně</t>
  </si>
  <si>
    <t>Hloubení rýh nezapažených š do 2000 mm v hornině třídy těžitelnosti I skupiny 3 objem do 500 m3 strojně</t>
  </si>
  <si>
    <t>Hloubení rýh nezapažených š do 2000 mm v hornině třídy těžitelnosti II skupiny 4 objem do 500 m3 strojně</t>
  </si>
  <si>
    <t>Hloubení rýh nezapažených š do 2000 mm v hornině třídy těžitelnosti II skupiny 5 objem do 100 m3 strojně</t>
  </si>
  <si>
    <t>Dolamování hloubených vykopávek jam ve vrstvě tl do 1000 mm v hornině třídy těžitelnosti III skupiny 6</t>
  </si>
  <si>
    <t>Bourání kcí v hloubených vykopávkách ze zdiva z betonu prokládaného kamenem ručně</t>
  </si>
  <si>
    <t>Zřízení příložného pažení a rozepření stěn rýh hl do 2 m</t>
  </si>
  <si>
    <t>Odstranění příložného pažení a rozepření stěn rýh hl do 2 m</t>
  </si>
  <si>
    <t>Příplatek k vodorovnému přemístění výkopku/sypaniny z horniny třídy těžitelnosti I skupiny 1 až 3 ZKD 1000 m přes 10000 m</t>
  </si>
  <si>
    <t>Vodorovné přemístění přes 9 000 do 10000 m výkopku/sypaniny z horniny třídy těžitelnosti II skupiny 4 a 5</t>
  </si>
  <si>
    <t>Příplatek k vodorovnému přemístění výkopku/sypaniny z horniny třídy těžitelnosti II skupiny 4 a 5 ZKD 1000 m přes 10000 m</t>
  </si>
  <si>
    <t>Poplatek za uložení zeminy a kamení na recyklační skládce (skládkovné) kód odpadu 17 05 04</t>
  </si>
  <si>
    <t>Zásyp jam, šachet rýh nebo kolem objektů sypaninou se zhutněním</t>
  </si>
  <si>
    <t>asfalt</t>
  </si>
  <si>
    <t>375 + 16 + 6 + 3</t>
  </si>
  <si>
    <t>11 + 1 + 4</t>
  </si>
  <si>
    <t>Montáž kanalizačního potrubí z PVC těsněné gumovým kroužkem otevřený výkop sklon do 20 % DN 400</t>
  </si>
  <si>
    <t>Příplatek za ztížení vykopávky v blízkosti podzemního vedení</t>
  </si>
  <si>
    <t>Dočasné zajištění potrubí betonového, ŽB nebo kameninového DN přes 200 do 500 mm</t>
  </si>
  <si>
    <t>Dočasné zajištění kabelů a kabelových tratí z 6 volně ložených kabelů</t>
  </si>
  <si>
    <t>Dočasné zajištění potrubí z PE DN do 200 mm</t>
  </si>
  <si>
    <t>Vytvoření filtru obalením zárubnice síťovinou</t>
  </si>
  <si>
    <t>tkanina zesilovací uhlíková přes 350 do 450g/m2 modul pružnosti do 245kN/mm2</t>
  </si>
  <si>
    <t>Obsypání potrubí strojně sypaninou bez prohození, uloženou do 3 m</t>
  </si>
  <si>
    <t>Podkladní bloky z betonu prostého tř. C 12/15 otevřený výkop</t>
  </si>
  <si>
    <t>Bednění podkladních bloků otevřený výkop</t>
  </si>
  <si>
    <t>Osazování bloků základových patek z betonu prostého nebo ŽB objemu přes 0,06 do 0,10 m3</t>
  </si>
  <si>
    <t>beton C 25/30 XF3 kamenivo frakce 0/8</t>
  </si>
  <si>
    <t>Montáž elektrospojek na vodovodním potrubí z PE trub d 280</t>
  </si>
  <si>
    <t>Montáž elektrospojek na vodovodním potrubí z PE trub d 110</t>
  </si>
  <si>
    <t>Frézování živičného krytu tl 50 mm pruh š přes 0,5 do 1 m pl přes 500 do 1000 m2 bez překážek v trase</t>
  </si>
  <si>
    <t>Postřik živičný spojovací z asfaltu v množství 0,50 kg/m2</t>
  </si>
  <si>
    <t>Asfaltový beton vrstva obrusná ACO 11 (ABS) tř. I tl 50 mm š do 3 m z modifikovaného asfaltu</t>
  </si>
  <si>
    <t>Asfaltový beton vrstva podkladní ACP 16 (obalované kamenivo OKS) tl 50 mm š do 3 m</t>
  </si>
  <si>
    <t>Postřik živičný infiltrační s posypem z asfaltu množství 1 kg/m2</t>
  </si>
  <si>
    <t>Odstranění podkladů zpevněných ploch ze štěrkopísku stabilizovaného cementem</t>
  </si>
  <si>
    <t>Podklad ze směsi stmelené cementem SC C 8/10 (KSC I) tl 200 mm</t>
  </si>
  <si>
    <t>Odstranění podkladů zpevněných ploch z kameniva drceného</t>
  </si>
  <si>
    <t>Podklad ze štěrkodrtě ŠD tl 200 mm</t>
  </si>
  <si>
    <t>Rozebrání dlažeb při překopech komunikací pro pěší ze zámkové dlažby ručně</t>
  </si>
  <si>
    <t>Kladení zámkové dlažby komunikací pro pěší tl 60 mm skupiny A pl do 50 m2</t>
  </si>
  <si>
    <t>Očištění zámkových dlaždic se spárováním z kameniva těženého při překopech inženýrských sítí</t>
  </si>
  <si>
    <t>Sejmutí ornice plochy do 100 m2 tl vrstvy do 200 mm strojně</t>
  </si>
  <si>
    <t>Založení trávníku ve vegetačních prefabrikátech výsevem semene v rovině a ve svahu do 1:5</t>
  </si>
  <si>
    <t>Rozprostření ornice tl vrstvy do 200 mm v rovině nebo ve svahu do 1:5 ručně</t>
  </si>
  <si>
    <t>Rozebrání dlažeb při překopech vozovek z drobných kostek s ložem z kameniva ručně</t>
  </si>
  <si>
    <t>Vyspravení krytu komunikací po překopech pl do 15 m2 dlažbou drobnou do lože z kameniva</t>
  </si>
  <si>
    <t xml:space="preserve">0,10 </t>
  </si>
  <si>
    <t>Hloubení jam v nesoudržných horninách třídy těžitelnosti I skupiny 1 a 2 ručně</t>
  </si>
  <si>
    <t>Hloubení jam v soudržných horninách třídy těžitelnosti I skupiny 3 ručně</t>
  </si>
  <si>
    <t>Hloubení jam v soudržných horninách třídy těžitelnosti II skupiny 4 ručně</t>
  </si>
  <si>
    <t>Hloubení jam v soudržných horninách třídy těžitelnosti II skupiny 5 ručně</t>
  </si>
  <si>
    <t>Zásyp jam, šachet rýh nebo kolem objektů sypaninou se zhutněním ručně</t>
  </si>
  <si>
    <t>Řezání spár pro vytvoření komůrky š 20 mm hl 40 mm pro těsnící zálivku v živičném krytu</t>
  </si>
  <si>
    <t>Těsnění spár zálivkou za tepla pro komůrky š 20 mm hl 40 mm s těsnicím profilem</t>
  </si>
  <si>
    <t>Trativod z drenážních trubek korugovaných PE-HD SN 4 perforace 360° včetně lože otevřený výkop DN 100 pro liniové stavby</t>
  </si>
  <si>
    <t>Celková délka potrubí</t>
  </si>
  <si>
    <t>375 + 2  + 3</t>
  </si>
  <si>
    <t>Hloubení rýh š do 800 mm v nesoudržných horninách třídy těžitelnosti I skupiny 3 ručně</t>
  </si>
  <si>
    <t>Bourání stávajícího potrubí z trub litinových DN 150</t>
  </si>
  <si>
    <t>Montáž potrubí z PE100 SDR 11 otevřený výkop svařovaných elektrotvarovkou D 125 x 11,4 mm</t>
  </si>
  <si>
    <t>Proplach a dezinfekce vodovodního potrubí DN 250, DN 300 nebo 350</t>
  </si>
  <si>
    <t>Řezání stávajícího živičného krytu hl do 50 mm</t>
  </si>
  <si>
    <t>Řezání stávajícího živičného krytu hl přes 50 do 100 mm</t>
  </si>
  <si>
    <t>VOD_DélkaPotrubí_1</t>
  </si>
  <si>
    <t>316 + 3 + 4 + 59</t>
  </si>
  <si>
    <t>Montáž potrubí z PE100 SDR 11 otevřený výkop svařovaných elektrotvarovkou D 110 x 10,0 mm</t>
  </si>
  <si>
    <t>Čerpání vody na dopravní výšku do 10 m průměrný přítok do 500 l/min</t>
  </si>
  <si>
    <t>Montáž potrubí z PE100 SDR 11 otevřený výkop svařovaných elektrotvarovkou D 40 x 3,7 mm</t>
  </si>
  <si>
    <t>Montáž potrubí z PE100 SDR 11 otevřený výkop svařovaných elektrotvarovkou D 280 x 25,4 mm</t>
  </si>
  <si>
    <t xml:space="preserve"> - ocelový 6mm2</t>
  </si>
  <si>
    <t xml:space="preserve"> SO 02</t>
  </si>
  <si>
    <t>hydrant podzemní DN 80 PN 16 jednoduchý uzávěr krycí v 1000mm</t>
  </si>
  <si>
    <t>Montáž vodovodních šoupátek otevřený výkop DN 40</t>
  </si>
  <si>
    <t>Hloubení rýh nezapažených š do 2000 mm v hornině třídy těžitelnosti II skupiny 5 objem do 500 m3 strojně</t>
  </si>
  <si>
    <t>316 + 65 + 59 + 48,5</t>
  </si>
  <si>
    <t>4 + 11</t>
  </si>
  <si>
    <t>Montáž hydrantů podzemních DN 80</t>
  </si>
  <si>
    <t>Montáž kanalizačního potrubí z PE SDR17 otevřený výkop sklon do 20 % svařovaných na tupo D 250x14,8 mm</t>
  </si>
  <si>
    <t>Montáž elektro navrtávacích T-kusů ventil a 360° otočná odbočka na vodovodním potrubí z PE trub d 160/63</t>
  </si>
  <si>
    <t>Orientační tabulky na sloupku betonovém nebo ocelovém</t>
  </si>
  <si>
    <t>Montáž elektrospojek na vodovodním potrubí z PE trub d 140</t>
  </si>
  <si>
    <t>Montáž litinových tvarovek jednoosých hrdlových otevřený výkop s integrovaným těsněním DN 100</t>
  </si>
  <si>
    <t>potrubní spojka jištěná proti posuvu hrdlo-příruba  DN 150</t>
  </si>
  <si>
    <t>Montáž litinových tvarovek jednoosých hrdlových otevřený výkop s integrovaným těsněním DN 150</t>
  </si>
  <si>
    <t>Montáž vodovodních šoupátek otevřený výkop DN 125</t>
  </si>
  <si>
    <t>Montáž vodovodních šoupátek otevřený výkop DN 65</t>
  </si>
  <si>
    <t>Montáž vodovodních šoupátek otevřený výkop DN 80</t>
  </si>
  <si>
    <t>Signalizační vodič DN do 150 mm na potrubí</t>
  </si>
  <si>
    <t>Krytí potrubí z plastů výstražnou fólií z PVC 34cm</t>
  </si>
  <si>
    <t>Montáž potrubí z PE100 SDR 11 otevřený výkop svařovaných elektrotvarovkou D 32 x 3,0 mm</t>
  </si>
  <si>
    <t xml:space="preserve"> VRN</t>
  </si>
  <si>
    <t>Čištění vozovek splachováním vodou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</si>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</sst>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12"/>
      <color rgb="FF000000"/>
      <name val="Arial CE"/>
      <family val="2"/>
    </font>
    <font>
      <sz val="10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5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45" fillId="0" borderId="0" xfId="0" applyFont="1" applyBorder="1" applyAlignment="1">
      <alignment vertical="top"/>
    </xf>
    <xf numFmtId="0" fontId="45" fillId="0" borderId="0" xfId="0" applyFont="1" applyAlignment="1">
      <alignment vertical="top"/>
    </xf>
    <xf numFmtId="0" fontId="45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8" fillId="0" borderId="28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7" fillId="0" borderId="29" xfId="0" applyFont="1" applyBorder="1" applyAlignment="1">
      <alignment horizontal="left"/>
    </xf>
    <xf numFmtId="0" fontId="50" fillId="0" borderId="29" xfId="0" applyFont="1" applyBorder="1" applyAlignment="1">
      <alignment/>
    </xf>
    <xf numFmtId="0" fontId="45" fillId="0" borderId="26" xfId="0" applyFont="1" applyBorder="1" applyAlignment="1">
      <alignment vertical="top"/>
    </xf>
    <xf numFmtId="0" fontId="45" fillId="0" borderId="27" xfId="0" applyFont="1" applyBorder="1" applyAlignment="1">
      <alignment vertical="top"/>
    </xf>
    <xf numFmtId="0" fontId="45" fillId="0" borderId="28" xfId="0" applyFont="1" applyBorder="1" applyAlignment="1">
      <alignment vertical="top"/>
    </xf>
    <xf numFmtId="0" fontId="45" fillId="0" borderId="29" xfId="0" applyFont="1" applyBorder="1" applyAlignment="1">
      <alignment vertical="top"/>
    </xf>
    <xf numFmtId="0" fontId="45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023" TargetMode="External" /><Relationship Id="rId2" Type="http://schemas.openxmlformats.org/officeDocument/2006/relationships/hyperlink" Target="https://podminky.urs.cz/item/CS_URS_2021_02/113106061" TargetMode="External" /><Relationship Id="rId3" Type="http://schemas.openxmlformats.org/officeDocument/2006/relationships/hyperlink" Target="https://podminky.urs.cz/item/CS_URS_2021_02/113152112" TargetMode="External" /><Relationship Id="rId4" Type="http://schemas.openxmlformats.org/officeDocument/2006/relationships/hyperlink" Target="https://podminky.urs.cz/item/CS_URS_2021_02/113153111" TargetMode="External" /><Relationship Id="rId5" Type="http://schemas.openxmlformats.org/officeDocument/2006/relationships/hyperlink" Target="https://podminky.urs.cz/item/CS_URS_2021_02/113154223" TargetMode="External" /><Relationship Id="rId6" Type="http://schemas.openxmlformats.org/officeDocument/2006/relationships/hyperlink" Target="https://podminky.urs.cz/item/CS_URS_2021_02/119001405" TargetMode="External" /><Relationship Id="rId7" Type="http://schemas.openxmlformats.org/officeDocument/2006/relationships/hyperlink" Target="https://podminky.urs.cz/item/CS_URS_2021_02/121151103" TargetMode="External" /><Relationship Id="rId8" Type="http://schemas.openxmlformats.org/officeDocument/2006/relationships/hyperlink" Target="https://podminky.urs.cz/item/CS_URS_2021_02/131113102" TargetMode="External" /><Relationship Id="rId9" Type="http://schemas.openxmlformats.org/officeDocument/2006/relationships/hyperlink" Target="https://podminky.urs.cz/item/CS_URS_2021_02/131213101" TargetMode="External" /><Relationship Id="rId10" Type="http://schemas.openxmlformats.org/officeDocument/2006/relationships/hyperlink" Target="https://podminky.urs.cz/item/CS_URS_2021_02/131313101" TargetMode="External" /><Relationship Id="rId11" Type="http://schemas.openxmlformats.org/officeDocument/2006/relationships/hyperlink" Target="https://podminky.urs.cz/item/CS_URS_2021_02/131413101" TargetMode="External" /><Relationship Id="rId12" Type="http://schemas.openxmlformats.org/officeDocument/2006/relationships/hyperlink" Target="https://podminky.urs.cz/item/CS_URS_2021_02/132212112" TargetMode="External" /><Relationship Id="rId13" Type="http://schemas.openxmlformats.org/officeDocument/2006/relationships/hyperlink" Target="https://podminky.urs.cz/item/CS_URS_2021_02/132151254" TargetMode="External" /><Relationship Id="rId14" Type="http://schemas.openxmlformats.org/officeDocument/2006/relationships/hyperlink" Target="https://podminky.urs.cz/item/CS_URS_2021_02/132251254" TargetMode="External" /><Relationship Id="rId15" Type="http://schemas.openxmlformats.org/officeDocument/2006/relationships/hyperlink" Target="https://podminky.urs.cz/item/CS_URS_2021_02/132351254" TargetMode="External" /><Relationship Id="rId16" Type="http://schemas.openxmlformats.org/officeDocument/2006/relationships/hyperlink" Target="https://podminky.urs.cz/item/CS_URS_2021_02/132451253" TargetMode="External" /><Relationship Id="rId17" Type="http://schemas.openxmlformats.org/officeDocument/2006/relationships/hyperlink" Target="https://podminky.urs.cz/item/CS_URS_2021_02/139001101" TargetMode="External" /><Relationship Id="rId18" Type="http://schemas.openxmlformats.org/officeDocument/2006/relationships/hyperlink" Target="https://podminky.urs.cz/item/CS_URS_2021_02/139911122" TargetMode="External" /><Relationship Id="rId19" Type="http://schemas.openxmlformats.org/officeDocument/2006/relationships/hyperlink" Target="https://podminky.urs.cz/item/CS_URS_2021_02/138511101" TargetMode="External" /><Relationship Id="rId20" Type="http://schemas.openxmlformats.org/officeDocument/2006/relationships/hyperlink" Target="https://podminky.urs.cz/item/CS_URS_2021_02/115101201" TargetMode="External" /><Relationship Id="rId21" Type="http://schemas.openxmlformats.org/officeDocument/2006/relationships/hyperlink" Target="https://podminky.urs.cz/item/CS_URS_2021_02/151101101" TargetMode="External" /><Relationship Id="rId22" Type="http://schemas.openxmlformats.org/officeDocument/2006/relationships/hyperlink" Target="https://podminky.urs.cz/item/CS_URS_2021_02/151101111" TargetMode="External" /><Relationship Id="rId23" Type="http://schemas.openxmlformats.org/officeDocument/2006/relationships/hyperlink" Target="https://podminky.urs.cz/item/CS_URS_2021_02/162751117" TargetMode="External" /><Relationship Id="rId24" Type="http://schemas.openxmlformats.org/officeDocument/2006/relationships/hyperlink" Target="https://podminky.urs.cz/item/CS_URS_2021_02/162751119" TargetMode="External" /><Relationship Id="rId25" Type="http://schemas.openxmlformats.org/officeDocument/2006/relationships/hyperlink" Target="https://podminky.urs.cz/item/CS_URS_2021_02/162751137" TargetMode="External" /><Relationship Id="rId26" Type="http://schemas.openxmlformats.org/officeDocument/2006/relationships/hyperlink" Target="https://podminky.urs.cz/item/CS_URS_2021_02/162751139" TargetMode="External" /><Relationship Id="rId27" Type="http://schemas.openxmlformats.org/officeDocument/2006/relationships/hyperlink" Target="https://podminky.urs.cz/item/CS_URS_2021_02/171201231" TargetMode="External" /><Relationship Id="rId28" Type="http://schemas.openxmlformats.org/officeDocument/2006/relationships/hyperlink" Target="https://podminky.urs.cz/item/CS_URS_2021_02/174111101" TargetMode="External" /><Relationship Id="rId29" Type="http://schemas.openxmlformats.org/officeDocument/2006/relationships/hyperlink" Target="https://podminky.urs.cz/item/CS_URS_2021_02/174151101" TargetMode="External" /><Relationship Id="rId30" Type="http://schemas.openxmlformats.org/officeDocument/2006/relationships/hyperlink" Target="https://podminky.urs.cz/item/CS_URS_2021_02/175151101" TargetMode="External" /><Relationship Id="rId31" Type="http://schemas.openxmlformats.org/officeDocument/2006/relationships/hyperlink" Target="https://podminky.urs.cz/item/CS_URS_2021_02/180405111" TargetMode="External" /><Relationship Id="rId32" Type="http://schemas.openxmlformats.org/officeDocument/2006/relationships/hyperlink" Target="https://podminky.urs.cz/item/CS_URS_2021_02/181311103" TargetMode="External" /><Relationship Id="rId33" Type="http://schemas.openxmlformats.org/officeDocument/2006/relationships/hyperlink" Target="https://podminky.urs.cz/item/CS_URS_2021_02/242941111" TargetMode="External" /><Relationship Id="rId34" Type="http://schemas.openxmlformats.org/officeDocument/2006/relationships/hyperlink" Target="https://podminky.urs.cz/item/CS_URS_2021_02/212752101" TargetMode="External" /><Relationship Id="rId35" Type="http://schemas.openxmlformats.org/officeDocument/2006/relationships/hyperlink" Target="https://podminky.urs.cz/item/CS_URS_2021_02/275261111" TargetMode="External" /><Relationship Id="rId36" Type="http://schemas.openxmlformats.org/officeDocument/2006/relationships/hyperlink" Target="https://podminky.urs.cz/item/CS_URS_2021_02/452313131" TargetMode="External" /><Relationship Id="rId37" Type="http://schemas.openxmlformats.org/officeDocument/2006/relationships/hyperlink" Target="https://podminky.urs.cz/item/CS_URS_2021_02/452353101" TargetMode="External" /><Relationship Id="rId38" Type="http://schemas.openxmlformats.org/officeDocument/2006/relationships/hyperlink" Target="https://podminky.urs.cz/item/CS_URS_2021_02/564861111" TargetMode="External" /><Relationship Id="rId39" Type="http://schemas.openxmlformats.org/officeDocument/2006/relationships/hyperlink" Target="https://podminky.urs.cz/item/CS_URS_2021_02/567132115" TargetMode="External" /><Relationship Id="rId40" Type="http://schemas.openxmlformats.org/officeDocument/2006/relationships/hyperlink" Target="https://podminky.urs.cz/item/CS_URS_2021_02/573111112" TargetMode="External" /><Relationship Id="rId41" Type="http://schemas.openxmlformats.org/officeDocument/2006/relationships/hyperlink" Target="https://podminky.urs.cz/item/CS_URS_2021_02/565135111" TargetMode="External" /><Relationship Id="rId42" Type="http://schemas.openxmlformats.org/officeDocument/2006/relationships/hyperlink" Target="https://podminky.urs.cz/item/CS_URS_2021_02/573211109" TargetMode="External" /><Relationship Id="rId43" Type="http://schemas.openxmlformats.org/officeDocument/2006/relationships/hyperlink" Target="https://podminky.urs.cz/item/CS_URS_2021_02/577144131" TargetMode="External" /><Relationship Id="rId44" Type="http://schemas.openxmlformats.org/officeDocument/2006/relationships/hyperlink" Target="https://podminky.urs.cz/item/CS_URS_2021_02/572370112" TargetMode="External" /><Relationship Id="rId45" Type="http://schemas.openxmlformats.org/officeDocument/2006/relationships/hyperlink" Target="https://podminky.urs.cz/item/CS_URS_2021_02/596211110" TargetMode="External" /><Relationship Id="rId46" Type="http://schemas.openxmlformats.org/officeDocument/2006/relationships/hyperlink" Target="https://podminky.urs.cz/item/CS_URS_2021_02/850311811" TargetMode="External" /><Relationship Id="rId47" Type="http://schemas.openxmlformats.org/officeDocument/2006/relationships/hyperlink" Target="https://podminky.urs.cz/item/CS_URS_2021_02/857261131" TargetMode="External" /><Relationship Id="rId48" Type="http://schemas.openxmlformats.org/officeDocument/2006/relationships/hyperlink" Target="https://podminky.urs.cz/item/CS_URS_2021_02/857361131" TargetMode="External" /><Relationship Id="rId49" Type="http://schemas.openxmlformats.org/officeDocument/2006/relationships/hyperlink" Target="https://podminky.urs.cz/item/CS_URS_2021_02/857364122" TargetMode="External" /><Relationship Id="rId50" Type="http://schemas.openxmlformats.org/officeDocument/2006/relationships/hyperlink" Target="https://podminky.urs.cz/item/CS_URS_2021_02/857362122" TargetMode="External" /><Relationship Id="rId51" Type="http://schemas.openxmlformats.org/officeDocument/2006/relationships/hyperlink" Target="https://podminky.urs.cz/item/CS_URS_2021_02/857262122" TargetMode="External" /><Relationship Id="rId52" Type="http://schemas.openxmlformats.org/officeDocument/2006/relationships/hyperlink" Target="https://podminky.urs.cz/item/CS_URS_2021_02/871261211" TargetMode="External" /><Relationship Id="rId53" Type="http://schemas.openxmlformats.org/officeDocument/2006/relationships/hyperlink" Target="https://podminky.urs.cz/item/CS_URS_2021_02/871171211" TargetMode="External" /><Relationship Id="rId54" Type="http://schemas.openxmlformats.org/officeDocument/2006/relationships/hyperlink" Target="https://podminky.urs.cz/item/CS_URS_2021_02/871251211" TargetMode="External" /><Relationship Id="rId55" Type="http://schemas.openxmlformats.org/officeDocument/2006/relationships/hyperlink" Target="https://podminky.urs.cz/item/CS_URS_2021_02/871361212" TargetMode="External" /><Relationship Id="rId56" Type="http://schemas.openxmlformats.org/officeDocument/2006/relationships/hyperlink" Target="https://podminky.urs.cz/item/CS_URS_2021_02/877172001" TargetMode="External" /><Relationship Id="rId57" Type="http://schemas.openxmlformats.org/officeDocument/2006/relationships/hyperlink" Target="https://podminky.urs.cz/item/CS_URS_2021_02/877361102" TargetMode="External" /><Relationship Id="rId58" Type="http://schemas.openxmlformats.org/officeDocument/2006/relationships/hyperlink" Target="https://podminky.urs.cz/item/CS_URS_2021_02/877251101" TargetMode="External" /><Relationship Id="rId59" Type="http://schemas.openxmlformats.org/officeDocument/2006/relationships/hyperlink" Target="https://podminky.urs.cz/item/CS_URS_2021_02/871393121" TargetMode="External" /><Relationship Id="rId60" Type="http://schemas.openxmlformats.org/officeDocument/2006/relationships/hyperlink" Target="https://podminky.urs.cz/item/CS_URS_2021_02/899911107" TargetMode="External" /><Relationship Id="rId61" Type="http://schemas.openxmlformats.org/officeDocument/2006/relationships/hyperlink" Target="https://podminky.urs.cz/item/CS_URS_2021_02/891267112" TargetMode="External" /><Relationship Id="rId62" Type="http://schemas.openxmlformats.org/officeDocument/2006/relationships/hyperlink" Target="https://podminky.urs.cz/item/CS_URS_2021_02/891181112" TargetMode="External" /><Relationship Id="rId63" Type="http://schemas.openxmlformats.org/officeDocument/2006/relationships/hyperlink" Target="https://podminky.urs.cz/item/CS_URS_2021_02/891261112" TargetMode="External" /><Relationship Id="rId64" Type="http://schemas.openxmlformats.org/officeDocument/2006/relationships/hyperlink" Target="https://podminky.urs.cz/item/CS_URS_2021_02/891361112" TargetMode="External" /><Relationship Id="rId65" Type="http://schemas.openxmlformats.org/officeDocument/2006/relationships/hyperlink" Target="https://podminky.urs.cz/item/CS_URS_2021_02/899401112" TargetMode="External" /><Relationship Id="rId66" Type="http://schemas.openxmlformats.org/officeDocument/2006/relationships/hyperlink" Target="https://podminky.urs.cz/item/CS_URS_2021_02/899401113" TargetMode="External" /><Relationship Id="rId67" Type="http://schemas.openxmlformats.org/officeDocument/2006/relationships/hyperlink" Target="https://podminky.urs.cz/item/CS_URS_2021_02/899713111" TargetMode="External" /><Relationship Id="rId68" Type="http://schemas.openxmlformats.org/officeDocument/2006/relationships/hyperlink" Target="https://podminky.urs.cz/item/CS_URS_2021_02/899721112" TargetMode="External" /><Relationship Id="rId69" Type="http://schemas.openxmlformats.org/officeDocument/2006/relationships/hyperlink" Target="https://podminky.urs.cz/item/CS_URS_2021_02/899722113" TargetMode="External" /><Relationship Id="rId70" Type="http://schemas.openxmlformats.org/officeDocument/2006/relationships/hyperlink" Target="https://podminky.urs.cz/item/CS_URS_2021_02/891267212" TargetMode="External" /><Relationship Id="rId71" Type="http://schemas.openxmlformats.org/officeDocument/2006/relationships/hyperlink" Target="https://podminky.urs.cz/item/CS_URS_2021_02/919112233" TargetMode="External" /><Relationship Id="rId72" Type="http://schemas.openxmlformats.org/officeDocument/2006/relationships/hyperlink" Target="https://podminky.urs.cz/item/CS_URS_2021_02/919122132" TargetMode="External" /><Relationship Id="rId73" Type="http://schemas.openxmlformats.org/officeDocument/2006/relationships/hyperlink" Target="https://podminky.urs.cz/item/CS_URS_2021_02/919735111" TargetMode="External" /><Relationship Id="rId74" Type="http://schemas.openxmlformats.org/officeDocument/2006/relationships/hyperlink" Target="https://podminky.urs.cz/item/CS_URS_2021_02/919735112" TargetMode="External" /><Relationship Id="rId75" Type="http://schemas.openxmlformats.org/officeDocument/2006/relationships/hyperlink" Target="https://podminky.urs.cz/item/CS_URS_2021_02/979051121" TargetMode="External" /><Relationship Id="rId76" Type="http://schemas.openxmlformats.org/officeDocument/2006/relationships/hyperlink" Target="https://podminky.urs.cz/item/CS_URS_2021_02/997013501" TargetMode="External" /><Relationship Id="rId77" Type="http://schemas.openxmlformats.org/officeDocument/2006/relationships/hyperlink" Target="https://podminky.urs.cz/item/CS_URS_2021_02/997013509" TargetMode="External" /><Relationship Id="rId78" Type="http://schemas.openxmlformats.org/officeDocument/2006/relationships/hyperlink" Target="https://podminky.urs.cz/item/CS_URS_2021_02/997013511" TargetMode="External" /><Relationship Id="rId79" Type="http://schemas.openxmlformats.org/officeDocument/2006/relationships/hyperlink" Target="https://podminky.urs.cz/item/CS_URS_2021_02/997013871" TargetMode="External" /><Relationship Id="rId80" Type="http://schemas.openxmlformats.org/officeDocument/2006/relationships/hyperlink" Target="https://podminky.urs.cz/item/CS_URS_2021_02/997221861" TargetMode="External" /><Relationship Id="rId81" Type="http://schemas.openxmlformats.org/officeDocument/2006/relationships/hyperlink" Target="https://podminky.urs.cz/item/CS_URS_2021_02/997221873" TargetMode="External" /><Relationship Id="rId82" Type="http://schemas.openxmlformats.org/officeDocument/2006/relationships/hyperlink" Target="https://podminky.urs.cz/item/CS_URS_2021_02/997221875" TargetMode="External" /><Relationship Id="rId83" Type="http://schemas.openxmlformats.org/officeDocument/2006/relationships/hyperlink" Target="https://podminky.urs.cz/item/CS_URS_2021_02/998225111" TargetMode="External" /><Relationship Id="rId84" Type="http://schemas.openxmlformats.org/officeDocument/2006/relationships/hyperlink" Target="https://podminky.urs.cz/item/CS_URS_2021_02/998276101" TargetMode="External" /><Relationship Id="rId8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023" TargetMode="External" /><Relationship Id="rId2" Type="http://schemas.openxmlformats.org/officeDocument/2006/relationships/hyperlink" Target="https://podminky.urs.cz/item/CS_URS_2021_02/113106061" TargetMode="External" /><Relationship Id="rId3" Type="http://schemas.openxmlformats.org/officeDocument/2006/relationships/hyperlink" Target="https://podminky.urs.cz/item/CS_URS_2021_02/113152112" TargetMode="External" /><Relationship Id="rId4" Type="http://schemas.openxmlformats.org/officeDocument/2006/relationships/hyperlink" Target="https://podminky.urs.cz/item/CS_URS_2021_02/113153111" TargetMode="External" /><Relationship Id="rId5" Type="http://schemas.openxmlformats.org/officeDocument/2006/relationships/hyperlink" Target="https://podminky.urs.cz/item/CS_URS_2021_02/113154223" TargetMode="External" /><Relationship Id="rId6" Type="http://schemas.openxmlformats.org/officeDocument/2006/relationships/hyperlink" Target="https://podminky.urs.cz/item/CS_URS_2021_02/119001405" TargetMode="External" /><Relationship Id="rId7" Type="http://schemas.openxmlformats.org/officeDocument/2006/relationships/hyperlink" Target="https://podminky.urs.cz/item/CS_URS_2021_02/121151103" TargetMode="External" /><Relationship Id="rId8" Type="http://schemas.openxmlformats.org/officeDocument/2006/relationships/hyperlink" Target="https://podminky.urs.cz/item/CS_URS_2021_02/131113102" TargetMode="External" /><Relationship Id="rId9" Type="http://schemas.openxmlformats.org/officeDocument/2006/relationships/hyperlink" Target="https://podminky.urs.cz/item/CS_URS_2021_02/131213101" TargetMode="External" /><Relationship Id="rId10" Type="http://schemas.openxmlformats.org/officeDocument/2006/relationships/hyperlink" Target="https://podminky.urs.cz/item/CS_URS_2021_02/131313101" TargetMode="External" /><Relationship Id="rId11" Type="http://schemas.openxmlformats.org/officeDocument/2006/relationships/hyperlink" Target="https://podminky.urs.cz/item/CS_URS_2021_02/131413101" TargetMode="External" /><Relationship Id="rId12" Type="http://schemas.openxmlformats.org/officeDocument/2006/relationships/hyperlink" Target="https://podminky.urs.cz/item/CS_URS_2021_02/132212112" TargetMode="External" /><Relationship Id="rId13" Type="http://schemas.openxmlformats.org/officeDocument/2006/relationships/hyperlink" Target="https://podminky.urs.cz/item/CS_URS_2021_02/132151254" TargetMode="External" /><Relationship Id="rId14" Type="http://schemas.openxmlformats.org/officeDocument/2006/relationships/hyperlink" Target="https://podminky.urs.cz/item/CS_URS_2021_02/132251254" TargetMode="External" /><Relationship Id="rId15" Type="http://schemas.openxmlformats.org/officeDocument/2006/relationships/hyperlink" Target="https://podminky.urs.cz/item/CS_URS_2021_02/132351254" TargetMode="External" /><Relationship Id="rId16" Type="http://schemas.openxmlformats.org/officeDocument/2006/relationships/hyperlink" Target="https://podminky.urs.cz/item/CS_URS_2021_02/132451254" TargetMode="External" /><Relationship Id="rId17" Type="http://schemas.openxmlformats.org/officeDocument/2006/relationships/hyperlink" Target="https://podminky.urs.cz/item/CS_URS_2021_02/139001101" TargetMode="External" /><Relationship Id="rId18" Type="http://schemas.openxmlformats.org/officeDocument/2006/relationships/hyperlink" Target="https://podminky.urs.cz/item/CS_URS_2021_02/139911122" TargetMode="External" /><Relationship Id="rId19" Type="http://schemas.openxmlformats.org/officeDocument/2006/relationships/hyperlink" Target="https://podminky.urs.cz/item/CS_URS_2021_02/138511101" TargetMode="External" /><Relationship Id="rId20" Type="http://schemas.openxmlformats.org/officeDocument/2006/relationships/hyperlink" Target="https://podminky.urs.cz/item/CS_URS_2021_02/115101201" TargetMode="External" /><Relationship Id="rId21" Type="http://schemas.openxmlformats.org/officeDocument/2006/relationships/hyperlink" Target="https://podminky.urs.cz/item/CS_URS_2021_02/151101101" TargetMode="External" /><Relationship Id="rId22" Type="http://schemas.openxmlformats.org/officeDocument/2006/relationships/hyperlink" Target="https://podminky.urs.cz/item/CS_URS_2021_02/151101111" TargetMode="External" /><Relationship Id="rId23" Type="http://schemas.openxmlformats.org/officeDocument/2006/relationships/hyperlink" Target="https://podminky.urs.cz/item/CS_URS_2021_02/162751117" TargetMode="External" /><Relationship Id="rId24" Type="http://schemas.openxmlformats.org/officeDocument/2006/relationships/hyperlink" Target="https://podminky.urs.cz/item/CS_URS_2021_02/162751119" TargetMode="External" /><Relationship Id="rId25" Type="http://schemas.openxmlformats.org/officeDocument/2006/relationships/hyperlink" Target="https://podminky.urs.cz/item/CS_URS_2021_02/162751137" TargetMode="External" /><Relationship Id="rId26" Type="http://schemas.openxmlformats.org/officeDocument/2006/relationships/hyperlink" Target="https://podminky.urs.cz/item/CS_URS_2021_02/162751139" TargetMode="External" /><Relationship Id="rId27" Type="http://schemas.openxmlformats.org/officeDocument/2006/relationships/hyperlink" Target="https://podminky.urs.cz/item/CS_URS_2021_02/171201231" TargetMode="External" /><Relationship Id="rId28" Type="http://schemas.openxmlformats.org/officeDocument/2006/relationships/hyperlink" Target="https://podminky.urs.cz/item/CS_URS_2021_02/174111101" TargetMode="External" /><Relationship Id="rId29" Type="http://schemas.openxmlformats.org/officeDocument/2006/relationships/hyperlink" Target="https://podminky.urs.cz/item/CS_URS_2021_02/174151101" TargetMode="External" /><Relationship Id="rId30" Type="http://schemas.openxmlformats.org/officeDocument/2006/relationships/hyperlink" Target="https://podminky.urs.cz/item/CS_URS_2021_02/175151101" TargetMode="External" /><Relationship Id="rId31" Type="http://schemas.openxmlformats.org/officeDocument/2006/relationships/hyperlink" Target="https://podminky.urs.cz/item/CS_URS_2021_02/180405111" TargetMode="External" /><Relationship Id="rId32" Type="http://schemas.openxmlformats.org/officeDocument/2006/relationships/hyperlink" Target="https://podminky.urs.cz/item/CS_URS_2021_02/181311103" TargetMode="External" /><Relationship Id="rId33" Type="http://schemas.openxmlformats.org/officeDocument/2006/relationships/hyperlink" Target="https://podminky.urs.cz/item/CS_URS_2021_02/242941111" TargetMode="External" /><Relationship Id="rId34" Type="http://schemas.openxmlformats.org/officeDocument/2006/relationships/hyperlink" Target="https://podminky.urs.cz/item/CS_URS_2021_02/275261111" TargetMode="External" /><Relationship Id="rId35" Type="http://schemas.openxmlformats.org/officeDocument/2006/relationships/hyperlink" Target="https://podminky.urs.cz/item/CS_URS_2021_02/452313131" TargetMode="External" /><Relationship Id="rId36" Type="http://schemas.openxmlformats.org/officeDocument/2006/relationships/hyperlink" Target="https://podminky.urs.cz/item/CS_URS_2021_02/452353101" TargetMode="External" /><Relationship Id="rId37" Type="http://schemas.openxmlformats.org/officeDocument/2006/relationships/hyperlink" Target="https://podminky.urs.cz/item/CS_URS_2021_02/564861111" TargetMode="External" /><Relationship Id="rId38" Type="http://schemas.openxmlformats.org/officeDocument/2006/relationships/hyperlink" Target="https://podminky.urs.cz/item/CS_URS_2021_02/567132115" TargetMode="External" /><Relationship Id="rId39" Type="http://schemas.openxmlformats.org/officeDocument/2006/relationships/hyperlink" Target="https://podminky.urs.cz/item/CS_URS_2021_02/573111112" TargetMode="External" /><Relationship Id="rId40" Type="http://schemas.openxmlformats.org/officeDocument/2006/relationships/hyperlink" Target="https://podminky.urs.cz/item/CS_URS_2021_02/565135111" TargetMode="External" /><Relationship Id="rId41" Type="http://schemas.openxmlformats.org/officeDocument/2006/relationships/hyperlink" Target="https://podminky.urs.cz/item/CS_URS_2021_02/573211109" TargetMode="External" /><Relationship Id="rId42" Type="http://schemas.openxmlformats.org/officeDocument/2006/relationships/hyperlink" Target="https://podminky.urs.cz/item/CS_URS_2021_02/577144131" TargetMode="External" /><Relationship Id="rId43" Type="http://schemas.openxmlformats.org/officeDocument/2006/relationships/hyperlink" Target="https://podminky.urs.cz/item/CS_URS_2021_02/572370112" TargetMode="External" /><Relationship Id="rId44" Type="http://schemas.openxmlformats.org/officeDocument/2006/relationships/hyperlink" Target="https://podminky.urs.cz/item/CS_URS_2021_02/596211110" TargetMode="External" /><Relationship Id="rId45" Type="http://schemas.openxmlformats.org/officeDocument/2006/relationships/hyperlink" Target="https://podminky.urs.cz/item/CS_URS_2021_02/850311811" TargetMode="External" /><Relationship Id="rId46" Type="http://schemas.openxmlformats.org/officeDocument/2006/relationships/hyperlink" Target="https://podminky.urs.cz/item/CS_URS_2021_02/857261131" TargetMode="External" /><Relationship Id="rId47" Type="http://schemas.openxmlformats.org/officeDocument/2006/relationships/hyperlink" Target="https://podminky.urs.cz/item/CS_URS_2021_02/857311131" TargetMode="External" /><Relationship Id="rId48" Type="http://schemas.openxmlformats.org/officeDocument/2006/relationships/hyperlink" Target="https://podminky.urs.cz/item/CS_URS_2021_02/857314122" TargetMode="External" /><Relationship Id="rId49" Type="http://schemas.openxmlformats.org/officeDocument/2006/relationships/hyperlink" Target="https://podminky.urs.cz/item/CS_URS_2021_02/857262122" TargetMode="External" /><Relationship Id="rId50" Type="http://schemas.openxmlformats.org/officeDocument/2006/relationships/hyperlink" Target="https://podminky.urs.cz/item/CS_URS_2021_02/871161211" TargetMode="External" /><Relationship Id="rId51" Type="http://schemas.openxmlformats.org/officeDocument/2006/relationships/hyperlink" Target="https://podminky.urs.cz/item/CS_URS_2021_02/871261211" TargetMode="External" /><Relationship Id="rId52" Type="http://schemas.openxmlformats.org/officeDocument/2006/relationships/hyperlink" Target="https://podminky.urs.cz/item/CS_URS_2021_02/877162001" TargetMode="External" /><Relationship Id="rId53" Type="http://schemas.openxmlformats.org/officeDocument/2006/relationships/hyperlink" Target="https://podminky.urs.cz/item/CS_URS_2021_02/877291101" TargetMode="External" /><Relationship Id="rId54" Type="http://schemas.openxmlformats.org/officeDocument/2006/relationships/hyperlink" Target="https://podminky.urs.cz/item/CS_URS_2021_02/877321126" TargetMode="External" /><Relationship Id="rId55" Type="http://schemas.openxmlformats.org/officeDocument/2006/relationships/hyperlink" Target="https://podminky.urs.cz/item/CS_URS_2021_02/871364301" TargetMode="External" /><Relationship Id="rId56" Type="http://schemas.openxmlformats.org/officeDocument/2006/relationships/hyperlink" Target="https://podminky.urs.cz/item/CS_URS_2021_02/891247112" TargetMode="External" /><Relationship Id="rId57" Type="http://schemas.openxmlformats.org/officeDocument/2006/relationships/hyperlink" Target="https://podminky.urs.cz/item/CS_URS_2021_02/891181112" TargetMode="External" /><Relationship Id="rId58" Type="http://schemas.openxmlformats.org/officeDocument/2006/relationships/hyperlink" Target="https://podminky.urs.cz/item/CS_URS_2021_02/891231112" TargetMode="External" /><Relationship Id="rId59" Type="http://schemas.openxmlformats.org/officeDocument/2006/relationships/hyperlink" Target="https://podminky.urs.cz/item/CS_URS_2021_02/891241112" TargetMode="External" /><Relationship Id="rId60" Type="http://schemas.openxmlformats.org/officeDocument/2006/relationships/hyperlink" Target="https://podminky.urs.cz/item/CS_URS_2021_02/891271112" TargetMode="External" /><Relationship Id="rId61" Type="http://schemas.openxmlformats.org/officeDocument/2006/relationships/hyperlink" Target="https://podminky.urs.cz/item/CS_URS_2021_02/899401112" TargetMode="External" /><Relationship Id="rId62" Type="http://schemas.openxmlformats.org/officeDocument/2006/relationships/hyperlink" Target="https://podminky.urs.cz/item/CS_URS_2021_02/899401113" TargetMode="External" /><Relationship Id="rId63" Type="http://schemas.openxmlformats.org/officeDocument/2006/relationships/hyperlink" Target="https://podminky.urs.cz/item/CS_URS_2021_02/899713111" TargetMode="External" /><Relationship Id="rId64" Type="http://schemas.openxmlformats.org/officeDocument/2006/relationships/hyperlink" Target="https://podminky.urs.cz/item/CS_URS_2021_02/899721111" TargetMode="External" /><Relationship Id="rId65" Type="http://schemas.openxmlformats.org/officeDocument/2006/relationships/hyperlink" Target="https://podminky.urs.cz/item/CS_URS_2021_02/899722113" TargetMode="External" /><Relationship Id="rId66" Type="http://schemas.openxmlformats.org/officeDocument/2006/relationships/hyperlink" Target="https://podminky.urs.cz/item/CS_URS_2021_02/919112233" TargetMode="External" /><Relationship Id="rId67" Type="http://schemas.openxmlformats.org/officeDocument/2006/relationships/hyperlink" Target="https://podminky.urs.cz/item/CS_URS_2021_02/919122132" TargetMode="External" /><Relationship Id="rId68" Type="http://schemas.openxmlformats.org/officeDocument/2006/relationships/hyperlink" Target="https://podminky.urs.cz/item/CS_URS_2021_02/919735111" TargetMode="External" /><Relationship Id="rId69" Type="http://schemas.openxmlformats.org/officeDocument/2006/relationships/hyperlink" Target="https://podminky.urs.cz/item/CS_URS_2021_02/919735112" TargetMode="External" /><Relationship Id="rId70" Type="http://schemas.openxmlformats.org/officeDocument/2006/relationships/hyperlink" Target="https://podminky.urs.cz/item/CS_URS_2021_02/979051121" TargetMode="External" /><Relationship Id="rId71" Type="http://schemas.openxmlformats.org/officeDocument/2006/relationships/hyperlink" Target="https://podminky.urs.cz/item/CS_URS_2021_02/997013501" TargetMode="External" /><Relationship Id="rId72" Type="http://schemas.openxmlformats.org/officeDocument/2006/relationships/hyperlink" Target="https://podminky.urs.cz/item/CS_URS_2021_02/997013509" TargetMode="External" /><Relationship Id="rId73" Type="http://schemas.openxmlformats.org/officeDocument/2006/relationships/hyperlink" Target="https://podminky.urs.cz/item/CS_URS_2021_02/997013511" TargetMode="External" /><Relationship Id="rId74" Type="http://schemas.openxmlformats.org/officeDocument/2006/relationships/hyperlink" Target="https://podminky.urs.cz/item/CS_URS_2021_02/997013871" TargetMode="External" /><Relationship Id="rId75" Type="http://schemas.openxmlformats.org/officeDocument/2006/relationships/hyperlink" Target="https://podminky.urs.cz/item/CS_URS_2021_02/997221861" TargetMode="External" /><Relationship Id="rId76" Type="http://schemas.openxmlformats.org/officeDocument/2006/relationships/hyperlink" Target="https://podminky.urs.cz/item/CS_URS_2021_02/997221873" TargetMode="External" /><Relationship Id="rId77" Type="http://schemas.openxmlformats.org/officeDocument/2006/relationships/hyperlink" Target="https://podminky.urs.cz/item/CS_URS_2021_02/997221875" TargetMode="External" /><Relationship Id="rId78" Type="http://schemas.openxmlformats.org/officeDocument/2006/relationships/hyperlink" Target="https://podminky.urs.cz/item/CS_URS_2021_02/998225111" TargetMode="External" /><Relationship Id="rId79" Type="http://schemas.openxmlformats.org/officeDocument/2006/relationships/hyperlink" Target="https://podminky.urs.cz/item/CS_URS_2021_02/998276101" TargetMode="External" /><Relationship Id="rId8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38908411" TargetMode="External" /><Relationship Id="rId2" Type="http://schemas.openxmlformats.org/officeDocument/2006/relationships/hyperlink" Target="https://podminky.urs.cz/item/CS_URS_2021_02/010001000" TargetMode="External" /><Relationship Id="rId3" Type="http://schemas.openxmlformats.org/officeDocument/2006/relationships/hyperlink" Target="https://podminky.urs.cz/item/CS_URS_2021_02/011002000" TargetMode="External" /><Relationship Id="rId4" Type="http://schemas.openxmlformats.org/officeDocument/2006/relationships/hyperlink" Target="https://podminky.urs.cz/item/CS_URS_2021_02/011134000" TargetMode="External" /><Relationship Id="rId5" Type="http://schemas.openxmlformats.org/officeDocument/2006/relationships/hyperlink" Target="https://podminky.urs.cz/item/CS_URS_2021_02/011314000" TargetMode="External" /><Relationship Id="rId6" Type="http://schemas.openxmlformats.org/officeDocument/2006/relationships/hyperlink" Target="https://podminky.urs.cz/item/CS_URS_2021_02/011403000" TargetMode="External" /><Relationship Id="rId7" Type="http://schemas.openxmlformats.org/officeDocument/2006/relationships/hyperlink" Target="https://podminky.urs.cz/item/CS_URS_2021_02/011434000" TargetMode="External" /><Relationship Id="rId8" Type="http://schemas.openxmlformats.org/officeDocument/2006/relationships/hyperlink" Target="https://podminky.urs.cz/item/CS_URS_2021_02/012203000" TargetMode="External" /><Relationship Id="rId9" Type="http://schemas.openxmlformats.org/officeDocument/2006/relationships/hyperlink" Target="https://podminky.urs.cz/item/CS_URS_2021_02/012303000" TargetMode="External" /><Relationship Id="rId10" Type="http://schemas.openxmlformats.org/officeDocument/2006/relationships/hyperlink" Target="https://podminky.urs.cz/item/CS_URS_2021_02/012403000" TargetMode="External" /><Relationship Id="rId11" Type="http://schemas.openxmlformats.org/officeDocument/2006/relationships/hyperlink" Target="https://podminky.urs.cz/item/CS_URS_2021_02/013002000" TargetMode="External" /><Relationship Id="rId12" Type="http://schemas.openxmlformats.org/officeDocument/2006/relationships/hyperlink" Target="https://podminky.urs.cz/item/CS_URS_2021_02/013254000" TargetMode="External" /><Relationship Id="rId13" Type="http://schemas.openxmlformats.org/officeDocument/2006/relationships/hyperlink" Target="https://podminky.urs.cz/item/CS_URS_2021_02/013274000" TargetMode="External" /><Relationship Id="rId14" Type="http://schemas.openxmlformats.org/officeDocument/2006/relationships/hyperlink" Target="https://podminky.urs.cz/item/CS_URS_2021_02/013284000" TargetMode="External" /><Relationship Id="rId15" Type="http://schemas.openxmlformats.org/officeDocument/2006/relationships/hyperlink" Target="https://podminky.urs.cz/item/CS_URS_2021_02/020001000" TargetMode="External" /><Relationship Id="rId16" Type="http://schemas.openxmlformats.org/officeDocument/2006/relationships/hyperlink" Target="https://podminky.urs.cz/item/CS_URS_2021_02/030001000" TargetMode="External" /><Relationship Id="rId17" Type="http://schemas.openxmlformats.org/officeDocument/2006/relationships/hyperlink" Target="https://podminky.urs.cz/item/CS_URS_2021_02/035103001" TargetMode="External" /><Relationship Id="rId18" Type="http://schemas.openxmlformats.org/officeDocument/2006/relationships/hyperlink" Target="https://podminky.urs.cz/item/CS_URS_2021_02/039103000" TargetMode="External" /><Relationship Id="rId19" Type="http://schemas.openxmlformats.org/officeDocument/2006/relationships/hyperlink" Target="https://podminky.urs.cz/item/CS_URS_2021_02/039203000" TargetMode="External" /><Relationship Id="rId20" Type="http://schemas.openxmlformats.org/officeDocument/2006/relationships/hyperlink" Target="https://podminky.urs.cz/item/CS_URS_2021_02/042002000" TargetMode="External" /><Relationship Id="rId21" Type="http://schemas.openxmlformats.org/officeDocument/2006/relationships/hyperlink" Target="https://podminky.urs.cz/item/CS_URS_2021_02/042503000" TargetMode="External" /><Relationship Id="rId22" Type="http://schemas.openxmlformats.org/officeDocument/2006/relationships/hyperlink" Target="https://podminky.urs.cz/item/CS_URS_2021_02/042603000" TargetMode="External" /><Relationship Id="rId23" Type="http://schemas.openxmlformats.org/officeDocument/2006/relationships/hyperlink" Target="https://podminky.urs.cz/item/CS_URS_2021_02/043002000" TargetMode="External" /><Relationship Id="rId24" Type="http://schemas.openxmlformats.org/officeDocument/2006/relationships/hyperlink" Target="https://podminky.urs.cz/item/CS_URS_2021_02/043114000" TargetMode="External" /><Relationship Id="rId25" Type="http://schemas.openxmlformats.org/officeDocument/2006/relationships/hyperlink" Target="https://podminky.urs.cz/item/CS_URS_2021_02/043154000" TargetMode="External" /><Relationship Id="rId26" Type="http://schemas.openxmlformats.org/officeDocument/2006/relationships/hyperlink" Target="https://podminky.urs.cz/item/CS_URS_2021_02/045002000" TargetMode="External" /><Relationship Id="rId27" Type="http://schemas.openxmlformats.org/officeDocument/2006/relationships/hyperlink" Target="https://podminky.urs.cz/item/CS_URS_2021_02/053002000" TargetMode="External" /><Relationship Id="rId28" Type="http://schemas.openxmlformats.org/officeDocument/2006/relationships/hyperlink" Target="https://podminky.urs.cz/item/CS_URS_2021_02/070001000" TargetMode="External" /><Relationship Id="rId29" Type="http://schemas.openxmlformats.org/officeDocument/2006/relationships/hyperlink" Target="https://podminky.urs.cz/item/CS_URS_2021_02/072103001" TargetMode="External" /><Relationship Id="rId3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4" t="s">
        <v>14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4"/>
      <c r="AQ5" s="24"/>
      <c r="AR5" s="22"/>
      <c r="BE5" s="35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6" t="s">
        <v>17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4"/>
      <c r="AQ6" s="24"/>
      <c r="AR6" s="22"/>
      <c r="BE6" s="35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2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2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52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5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2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52"/>
      <c r="BS13" s="19" t="s">
        <v>6</v>
      </c>
    </row>
    <row r="14" spans="2:71" ht="12.75">
      <c r="B14" s="23"/>
      <c r="C14" s="24"/>
      <c r="D14" s="24"/>
      <c r="E14" s="357" t="s">
        <v>30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5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2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52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52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2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36</v>
      </c>
      <c r="AO19" s="24"/>
      <c r="AP19" s="24"/>
      <c r="AQ19" s="24"/>
      <c r="AR19" s="22"/>
      <c r="BE19" s="352"/>
      <c r="BS19" s="19" t="s">
        <v>6</v>
      </c>
    </row>
    <row r="20" spans="2:71" s="1" customFormat="1" ht="18.4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52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2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2"/>
    </row>
    <row r="23" spans="2:57" s="1" customFormat="1" ht="47.25" customHeight="1">
      <c r="B23" s="23"/>
      <c r="C23" s="24"/>
      <c r="D23" s="24"/>
      <c r="E23" s="359" t="s">
        <v>39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24"/>
      <c r="AP23" s="24"/>
      <c r="AQ23" s="24"/>
      <c r="AR23" s="22"/>
      <c r="BE23" s="35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2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0">
        <f>ROUND(AG54,2)</f>
        <v>0</v>
      </c>
      <c r="AL26" s="361"/>
      <c r="AM26" s="361"/>
      <c r="AN26" s="361"/>
      <c r="AO26" s="361"/>
      <c r="AP26" s="38"/>
      <c r="AQ26" s="38"/>
      <c r="AR26" s="41"/>
      <c r="BE26" s="35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2" t="s">
        <v>41</v>
      </c>
      <c r="M28" s="362"/>
      <c r="N28" s="362"/>
      <c r="O28" s="362"/>
      <c r="P28" s="362"/>
      <c r="Q28" s="38"/>
      <c r="R28" s="38"/>
      <c r="S28" s="38"/>
      <c r="T28" s="38"/>
      <c r="U28" s="38"/>
      <c r="V28" s="38"/>
      <c r="W28" s="362" t="s">
        <v>42</v>
      </c>
      <c r="X28" s="362"/>
      <c r="Y28" s="362"/>
      <c r="Z28" s="362"/>
      <c r="AA28" s="362"/>
      <c r="AB28" s="362"/>
      <c r="AC28" s="362"/>
      <c r="AD28" s="362"/>
      <c r="AE28" s="362"/>
      <c r="AF28" s="38"/>
      <c r="AG28" s="38"/>
      <c r="AH28" s="38"/>
      <c r="AI28" s="38"/>
      <c r="AJ28" s="38"/>
      <c r="AK28" s="362" t="s">
        <v>43</v>
      </c>
      <c r="AL28" s="362"/>
      <c r="AM28" s="362"/>
      <c r="AN28" s="362"/>
      <c r="AO28" s="362"/>
      <c r="AP28" s="38"/>
      <c r="AQ28" s="38"/>
      <c r="AR28" s="41"/>
      <c r="BE28" s="352"/>
    </row>
    <row r="29" spans="2:57" s="3" customFormat="1" ht="14.45" customHeight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65">
        <v>0.21</v>
      </c>
      <c r="M29" s="364"/>
      <c r="N29" s="364"/>
      <c r="O29" s="364"/>
      <c r="P29" s="364"/>
      <c r="Q29" s="43"/>
      <c r="R29" s="43"/>
      <c r="S29" s="43"/>
      <c r="T29" s="43"/>
      <c r="U29" s="43"/>
      <c r="V29" s="43"/>
      <c r="W29" s="363">
        <f>ROUND(AZ54,2)</f>
        <v>0</v>
      </c>
      <c r="X29" s="364"/>
      <c r="Y29" s="364"/>
      <c r="Z29" s="364"/>
      <c r="AA29" s="364"/>
      <c r="AB29" s="364"/>
      <c r="AC29" s="364"/>
      <c r="AD29" s="364"/>
      <c r="AE29" s="364"/>
      <c r="AF29" s="43"/>
      <c r="AG29" s="43"/>
      <c r="AH29" s="43"/>
      <c r="AI29" s="43"/>
      <c r="AJ29" s="43"/>
      <c r="AK29" s="363">
        <f>ROUND(AV54,2)</f>
        <v>0</v>
      </c>
      <c r="AL29" s="364"/>
      <c r="AM29" s="364"/>
      <c r="AN29" s="364"/>
      <c r="AO29" s="364"/>
      <c r="AP29" s="43"/>
      <c r="AQ29" s="43"/>
      <c r="AR29" s="44"/>
      <c r="BE29" s="353"/>
    </row>
    <row r="30" spans="2:57" s="3" customFormat="1" ht="14.45" customHeight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65">
        <v>0.15</v>
      </c>
      <c r="M30" s="364"/>
      <c r="N30" s="364"/>
      <c r="O30" s="364"/>
      <c r="P30" s="364"/>
      <c r="Q30" s="43"/>
      <c r="R30" s="43"/>
      <c r="S30" s="43"/>
      <c r="T30" s="43"/>
      <c r="U30" s="43"/>
      <c r="V30" s="43"/>
      <c r="W30" s="363">
        <f>ROUND(BA54,2)</f>
        <v>0</v>
      </c>
      <c r="X30" s="364"/>
      <c r="Y30" s="364"/>
      <c r="Z30" s="364"/>
      <c r="AA30" s="364"/>
      <c r="AB30" s="364"/>
      <c r="AC30" s="364"/>
      <c r="AD30" s="364"/>
      <c r="AE30" s="364"/>
      <c r="AF30" s="43"/>
      <c r="AG30" s="43"/>
      <c r="AH30" s="43"/>
      <c r="AI30" s="43"/>
      <c r="AJ30" s="43"/>
      <c r="AK30" s="363">
        <f>ROUND(AW54,2)</f>
        <v>0</v>
      </c>
      <c r="AL30" s="364"/>
      <c r="AM30" s="364"/>
      <c r="AN30" s="364"/>
      <c r="AO30" s="364"/>
      <c r="AP30" s="43"/>
      <c r="AQ30" s="43"/>
      <c r="AR30" s="44"/>
      <c r="BE30" s="353"/>
    </row>
    <row r="31" spans="2:57" s="3" customFormat="1" ht="14.45" customHeight="1" hidden="1">
      <c r="B31" s="42"/>
      <c r="C31" s="43"/>
      <c r="D31" s="43"/>
      <c r="E31" s="43"/>
      <c r="F31" s="31" t="s">
        <v>47</v>
      </c>
      <c r="G31" s="43"/>
      <c r="H31" s="43"/>
      <c r="I31" s="43"/>
      <c r="J31" s="43"/>
      <c r="K31" s="43"/>
      <c r="L31" s="365">
        <v>0.21</v>
      </c>
      <c r="M31" s="364"/>
      <c r="N31" s="364"/>
      <c r="O31" s="364"/>
      <c r="P31" s="364"/>
      <c r="Q31" s="43"/>
      <c r="R31" s="43"/>
      <c r="S31" s="43"/>
      <c r="T31" s="43"/>
      <c r="U31" s="43"/>
      <c r="V31" s="43"/>
      <c r="W31" s="363">
        <f>ROUND(BB54,2)</f>
        <v>0</v>
      </c>
      <c r="X31" s="364"/>
      <c r="Y31" s="364"/>
      <c r="Z31" s="364"/>
      <c r="AA31" s="364"/>
      <c r="AB31" s="364"/>
      <c r="AC31" s="364"/>
      <c r="AD31" s="364"/>
      <c r="AE31" s="364"/>
      <c r="AF31" s="43"/>
      <c r="AG31" s="43"/>
      <c r="AH31" s="43"/>
      <c r="AI31" s="43"/>
      <c r="AJ31" s="43"/>
      <c r="AK31" s="363">
        <v>0</v>
      </c>
      <c r="AL31" s="364"/>
      <c r="AM31" s="364"/>
      <c r="AN31" s="364"/>
      <c r="AO31" s="364"/>
      <c r="AP31" s="43"/>
      <c r="AQ31" s="43"/>
      <c r="AR31" s="44"/>
      <c r="BE31" s="353"/>
    </row>
    <row r="32" spans="2:57" s="3" customFormat="1" ht="14.45" customHeight="1" hidden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65">
        <v>0.15</v>
      </c>
      <c r="M32" s="364"/>
      <c r="N32" s="364"/>
      <c r="O32" s="364"/>
      <c r="P32" s="364"/>
      <c r="Q32" s="43"/>
      <c r="R32" s="43"/>
      <c r="S32" s="43"/>
      <c r="T32" s="43"/>
      <c r="U32" s="43"/>
      <c r="V32" s="43"/>
      <c r="W32" s="363">
        <f>ROUND(BC54,2)</f>
        <v>0</v>
      </c>
      <c r="X32" s="364"/>
      <c r="Y32" s="364"/>
      <c r="Z32" s="364"/>
      <c r="AA32" s="364"/>
      <c r="AB32" s="364"/>
      <c r="AC32" s="364"/>
      <c r="AD32" s="364"/>
      <c r="AE32" s="364"/>
      <c r="AF32" s="43"/>
      <c r="AG32" s="43"/>
      <c r="AH32" s="43"/>
      <c r="AI32" s="43"/>
      <c r="AJ32" s="43"/>
      <c r="AK32" s="363">
        <v>0</v>
      </c>
      <c r="AL32" s="364"/>
      <c r="AM32" s="364"/>
      <c r="AN32" s="364"/>
      <c r="AO32" s="364"/>
      <c r="AP32" s="43"/>
      <c r="AQ32" s="43"/>
      <c r="AR32" s="44"/>
      <c r="BE32" s="353"/>
    </row>
    <row r="33" spans="2:44" s="3" customFormat="1" ht="14.45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65">
        <v>0</v>
      </c>
      <c r="M33" s="364"/>
      <c r="N33" s="364"/>
      <c r="O33" s="364"/>
      <c r="P33" s="364"/>
      <c r="Q33" s="43"/>
      <c r="R33" s="43"/>
      <c r="S33" s="43"/>
      <c r="T33" s="43"/>
      <c r="U33" s="43"/>
      <c r="V33" s="43"/>
      <c r="W33" s="363">
        <f>ROUND(BD54,2)</f>
        <v>0</v>
      </c>
      <c r="X33" s="364"/>
      <c r="Y33" s="364"/>
      <c r="Z33" s="364"/>
      <c r="AA33" s="364"/>
      <c r="AB33" s="364"/>
      <c r="AC33" s="364"/>
      <c r="AD33" s="364"/>
      <c r="AE33" s="364"/>
      <c r="AF33" s="43"/>
      <c r="AG33" s="43"/>
      <c r="AH33" s="43"/>
      <c r="AI33" s="43"/>
      <c r="AJ33" s="43"/>
      <c r="AK33" s="363">
        <v>0</v>
      </c>
      <c r="AL33" s="364"/>
      <c r="AM33" s="364"/>
      <c r="AN33" s="364"/>
      <c r="AO33" s="36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51</v>
      </c>
      <c r="U35" s="47"/>
      <c r="V35" s="47"/>
      <c r="W35" s="47"/>
      <c r="X35" s="366" t="s">
        <v>52</v>
      </c>
      <c r="Y35" s="367"/>
      <c r="Z35" s="367"/>
      <c r="AA35" s="367"/>
      <c r="AB35" s="367"/>
      <c r="AC35" s="47"/>
      <c r="AD35" s="47"/>
      <c r="AE35" s="47"/>
      <c r="AF35" s="47"/>
      <c r="AG35" s="47"/>
      <c r="AH35" s="47"/>
      <c r="AI35" s="47"/>
      <c r="AJ35" s="47"/>
      <c r="AK35" s="368">
        <f>SUM(AK26:AK33)</f>
        <v>0</v>
      </c>
      <c r="AL35" s="367"/>
      <c r="AM35" s="367"/>
      <c r="AN35" s="367"/>
      <c r="AO35" s="369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211223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0" t="str">
        <f>K6</f>
        <v>ÚSTÍ NAD ORLICÍ - OBNOVA – VODOVODNÍ ŘADY V ULICI BRATŘÍ KOVÁŘŮ</v>
      </c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ÚSTÍ NAD ORLICÍ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72" t="str">
        <f>IF(AN8="","",AN8)</f>
        <v>18. 12. 2021</v>
      </c>
      <c r="AN47" s="37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TEPVOS, spol. s r.o.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73" t="str">
        <f>IF(E17="","",E17)</f>
        <v xml:space="preserve"> Ing. Jan Falta </v>
      </c>
      <c r="AN49" s="374"/>
      <c r="AO49" s="374"/>
      <c r="AP49" s="374"/>
      <c r="AQ49" s="38"/>
      <c r="AR49" s="41"/>
      <c r="AS49" s="375" t="s">
        <v>54</v>
      </c>
      <c r="AT49" s="37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73" t="str">
        <f>IF(E20="","",E20)</f>
        <v>Ing. Theodor Collino</v>
      </c>
      <c r="AN50" s="374"/>
      <c r="AO50" s="374"/>
      <c r="AP50" s="374"/>
      <c r="AQ50" s="38"/>
      <c r="AR50" s="41"/>
      <c r="AS50" s="377"/>
      <c r="AT50" s="37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9"/>
      <c r="AT51" s="38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81" t="s">
        <v>55</v>
      </c>
      <c r="D52" s="382"/>
      <c r="E52" s="382"/>
      <c r="F52" s="382"/>
      <c r="G52" s="382"/>
      <c r="H52" s="68"/>
      <c r="I52" s="383" t="s">
        <v>56</v>
      </c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4" t="s">
        <v>57</v>
      </c>
      <c r="AH52" s="382"/>
      <c r="AI52" s="382"/>
      <c r="AJ52" s="382"/>
      <c r="AK52" s="382"/>
      <c r="AL52" s="382"/>
      <c r="AM52" s="382"/>
      <c r="AN52" s="383" t="s">
        <v>58</v>
      </c>
      <c r="AO52" s="382"/>
      <c r="AP52" s="382"/>
      <c r="AQ52" s="69" t="s">
        <v>59</v>
      </c>
      <c r="AR52" s="41"/>
      <c r="AS52" s="70" t="s">
        <v>60</v>
      </c>
      <c r="AT52" s="71" t="s">
        <v>61</v>
      </c>
      <c r="AU52" s="71" t="s">
        <v>62</v>
      </c>
      <c r="AV52" s="71" t="s">
        <v>63</v>
      </c>
      <c r="AW52" s="71" t="s">
        <v>64</v>
      </c>
      <c r="AX52" s="71" t="s">
        <v>65</v>
      </c>
      <c r="AY52" s="71" t="s">
        <v>66</v>
      </c>
      <c r="AZ52" s="71" t="s">
        <v>67</v>
      </c>
      <c r="BA52" s="71" t="s">
        <v>68</v>
      </c>
      <c r="BB52" s="71" t="s">
        <v>69</v>
      </c>
      <c r="BC52" s="71" t="s">
        <v>70</v>
      </c>
      <c r="BD52" s="72" t="s">
        <v>71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72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8">
        <f>ROUND(SUM(AG55:AG57),2)</f>
        <v>0</v>
      </c>
      <c r="AH54" s="388"/>
      <c r="AI54" s="388"/>
      <c r="AJ54" s="388"/>
      <c r="AK54" s="388"/>
      <c r="AL54" s="388"/>
      <c r="AM54" s="388"/>
      <c r="AN54" s="389">
        <f>SUM(AG54,AT54)</f>
        <v>0</v>
      </c>
      <c r="AO54" s="389"/>
      <c r="AP54" s="389"/>
      <c r="AQ54" s="80" t="s">
        <v>19</v>
      </c>
      <c r="AR54" s="81"/>
      <c r="AS54" s="82">
        <f>ROUND(SUM(AS55:AS57),2)</f>
        <v>0</v>
      </c>
      <c r="AT54" s="83">
        <f>ROUND(SUM(AV54:AW54),2)</f>
        <v>0</v>
      </c>
      <c r="AU54" s="84">
        <f>ROUND(SUM(AU55:AU57),5)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ROUND(SUM(AZ55:AZ57),2)</f>
        <v>0</v>
      </c>
      <c r="BA54" s="83">
        <f>ROUND(SUM(BA55:BA57),2)</f>
        <v>0</v>
      </c>
      <c r="BB54" s="83">
        <f>ROUND(SUM(BB55:BB57),2)</f>
        <v>0</v>
      </c>
      <c r="BC54" s="83">
        <f>ROUND(SUM(BC55:BC57),2)</f>
        <v>0</v>
      </c>
      <c r="BD54" s="85">
        <f>ROUND(SUM(BD55:BD57),2)</f>
        <v>0</v>
      </c>
      <c r="BS54" s="86" t="s">
        <v>73</v>
      </c>
      <c r="BT54" s="86" t="s">
        <v>74</v>
      </c>
      <c r="BU54" s="87" t="s">
        <v>75</v>
      </c>
      <c r="BV54" s="86" t="s">
        <v>76</v>
      </c>
      <c r="BW54" s="86" t="s">
        <v>5</v>
      </c>
      <c r="BX54" s="86" t="s">
        <v>77</v>
      </c>
      <c r="CL54" s="86" t="s">
        <v>19</v>
      </c>
    </row>
    <row r="55" spans="1:91" s="7" customFormat="1" ht="24.75" customHeight="1">
      <c r="A55" s="88" t="s">
        <v>78</v>
      </c>
      <c r="B55" s="89"/>
      <c r="C55" s="90"/>
      <c r="D55" s="387" t="s">
        <v>79</v>
      </c>
      <c r="E55" s="387"/>
      <c r="F55" s="387"/>
      <c r="G55" s="387"/>
      <c r="H55" s="387"/>
      <c r="I55" s="91"/>
      <c r="J55" s="387" t="s">
        <v>80</v>
      </c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5">
        <f>'SO 01 - OBNOVA VODOVODU –...'!J30</f>
        <v>0</v>
      </c>
      <c r="AH55" s="386"/>
      <c r="AI55" s="386"/>
      <c r="AJ55" s="386"/>
      <c r="AK55" s="386"/>
      <c r="AL55" s="386"/>
      <c r="AM55" s="386"/>
      <c r="AN55" s="385">
        <f>SUM(AG55,AT55)</f>
        <v>0</v>
      </c>
      <c r="AO55" s="386"/>
      <c r="AP55" s="386"/>
      <c r="AQ55" s="92" t="s">
        <v>81</v>
      </c>
      <c r="AR55" s="93"/>
      <c r="AS55" s="94">
        <v>0</v>
      </c>
      <c r="AT55" s="95">
        <f>ROUND(SUM(AV55:AW55),2)</f>
        <v>0</v>
      </c>
      <c r="AU55" s="96">
        <f>'SO 01 - OBNOVA VODOVODU –...'!P105</f>
        <v>0</v>
      </c>
      <c r="AV55" s="95">
        <f>'SO 01 - OBNOVA VODOVODU –...'!J33</f>
        <v>0</v>
      </c>
      <c r="AW55" s="95">
        <f>'SO 01 - OBNOVA VODOVODU –...'!J34</f>
        <v>0</v>
      </c>
      <c r="AX55" s="95">
        <f>'SO 01 - OBNOVA VODOVODU –...'!J35</f>
        <v>0</v>
      </c>
      <c r="AY55" s="95">
        <f>'SO 01 - OBNOVA VODOVODU –...'!J36</f>
        <v>0</v>
      </c>
      <c r="AZ55" s="95">
        <f>'SO 01 - OBNOVA VODOVODU –...'!F33</f>
        <v>0</v>
      </c>
      <c r="BA55" s="95">
        <f>'SO 01 - OBNOVA VODOVODU –...'!F34</f>
        <v>0</v>
      </c>
      <c r="BB55" s="95">
        <f>'SO 01 - OBNOVA VODOVODU –...'!F35</f>
        <v>0</v>
      </c>
      <c r="BC55" s="95">
        <f>'SO 01 - OBNOVA VODOVODU –...'!F36</f>
        <v>0</v>
      </c>
      <c r="BD55" s="97">
        <f>'SO 01 - OBNOVA VODOVODU –...'!F37</f>
        <v>0</v>
      </c>
      <c r="BT55" s="98" t="s">
        <v>82</v>
      </c>
      <c r="BV55" s="98" t="s">
        <v>76</v>
      </c>
      <c r="BW55" s="98" t="s">
        <v>83</v>
      </c>
      <c r="BX55" s="98" t="s">
        <v>5</v>
      </c>
      <c r="CL55" s="98" t="s">
        <v>19</v>
      </c>
      <c r="CM55" s="98" t="s">
        <v>84</v>
      </c>
    </row>
    <row r="56" spans="1:91" s="7" customFormat="1" ht="24.75" customHeight="1">
      <c r="A56" s="88" t="s">
        <v>78</v>
      </c>
      <c r="B56" s="89"/>
      <c r="C56" s="90"/>
      <c r="D56" s="387" t="s">
        <v>85</v>
      </c>
      <c r="E56" s="387"/>
      <c r="F56" s="387"/>
      <c r="G56" s="387"/>
      <c r="H56" s="387"/>
      <c r="I56" s="91"/>
      <c r="J56" s="387" t="s">
        <v>86</v>
      </c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5">
        <f>'SO 02 - OBNOVA VODOVODU –...'!J30</f>
        <v>0</v>
      </c>
      <c r="AH56" s="386"/>
      <c r="AI56" s="386"/>
      <c r="AJ56" s="386"/>
      <c r="AK56" s="386"/>
      <c r="AL56" s="386"/>
      <c r="AM56" s="386"/>
      <c r="AN56" s="385">
        <f>SUM(AG56,AT56)</f>
        <v>0</v>
      </c>
      <c r="AO56" s="386"/>
      <c r="AP56" s="386"/>
      <c r="AQ56" s="92" t="s">
        <v>81</v>
      </c>
      <c r="AR56" s="93"/>
      <c r="AS56" s="94">
        <v>0</v>
      </c>
      <c r="AT56" s="95">
        <f>ROUND(SUM(AV56:AW56),2)</f>
        <v>0</v>
      </c>
      <c r="AU56" s="96">
        <f>'SO 02 - OBNOVA VODOVODU –...'!P105</f>
        <v>0</v>
      </c>
      <c r="AV56" s="95">
        <f>'SO 02 - OBNOVA VODOVODU –...'!J33</f>
        <v>0</v>
      </c>
      <c r="AW56" s="95">
        <f>'SO 02 - OBNOVA VODOVODU –...'!J34</f>
        <v>0</v>
      </c>
      <c r="AX56" s="95">
        <f>'SO 02 - OBNOVA VODOVODU –...'!J35</f>
        <v>0</v>
      </c>
      <c r="AY56" s="95">
        <f>'SO 02 - OBNOVA VODOVODU –...'!J36</f>
        <v>0</v>
      </c>
      <c r="AZ56" s="95">
        <f>'SO 02 - OBNOVA VODOVODU –...'!F33</f>
        <v>0</v>
      </c>
      <c r="BA56" s="95">
        <f>'SO 02 - OBNOVA VODOVODU –...'!F34</f>
        <v>0</v>
      </c>
      <c r="BB56" s="95">
        <f>'SO 02 - OBNOVA VODOVODU –...'!F35</f>
        <v>0</v>
      </c>
      <c r="BC56" s="95">
        <f>'SO 02 - OBNOVA VODOVODU –...'!F36</f>
        <v>0</v>
      </c>
      <c r="BD56" s="97">
        <f>'SO 02 - OBNOVA VODOVODU –...'!F37</f>
        <v>0</v>
      </c>
      <c r="BT56" s="98" t="s">
        <v>82</v>
      </c>
      <c r="BV56" s="98" t="s">
        <v>76</v>
      </c>
      <c r="BW56" s="98" t="s">
        <v>87</v>
      </c>
      <c r="BX56" s="98" t="s">
        <v>5</v>
      </c>
      <c r="CL56" s="98" t="s">
        <v>19</v>
      </c>
      <c r="CM56" s="98" t="s">
        <v>84</v>
      </c>
    </row>
    <row r="57" spans="1:91" s="7" customFormat="1" ht="16.5" customHeight="1">
      <c r="A57" s="88" t="s">
        <v>78</v>
      </c>
      <c r="B57" s="89"/>
      <c r="C57" s="90"/>
      <c r="D57" s="387" t="s">
        <v>88</v>
      </c>
      <c r="E57" s="387"/>
      <c r="F57" s="387"/>
      <c r="G57" s="387"/>
      <c r="H57" s="387"/>
      <c r="I57" s="91"/>
      <c r="J57" s="387" t="s">
        <v>89</v>
      </c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5">
        <f>'VRN - Vedlejší náklady'!J30</f>
        <v>0</v>
      </c>
      <c r="AH57" s="386"/>
      <c r="AI57" s="386"/>
      <c r="AJ57" s="386"/>
      <c r="AK57" s="386"/>
      <c r="AL57" s="386"/>
      <c r="AM57" s="386"/>
      <c r="AN57" s="385">
        <f>SUM(AG57,AT57)</f>
        <v>0</v>
      </c>
      <c r="AO57" s="386"/>
      <c r="AP57" s="386"/>
      <c r="AQ57" s="92" t="s">
        <v>81</v>
      </c>
      <c r="AR57" s="93"/>
      <c r="AS57" s="99">
        <v>0</v>
      </c>
      <c r="AT57" s="100">
        <f>ROUND(SUM(AV57:AW57),2)</f>
        <v>0</v>
      </c>
      <c r="AU57" s="101">
        <f>'VRN - Vedlejší náklady'!P88</f>
        <v>0</v>
      </c>
      <c r="AV57" s="100">
        <f>'VRN - Vedlejší náklady'!J33</f>
        <v>0</v>
      </c>
      <c r="AW57" s="100">
        <f>'VRN - Vedlejší náklady'!J34</f>
        <v>0</v>
      </c>
      <c r="AX57" s="100">
        <f>'VRN - Vedlejší náklady'!J35</f>
        <v>0</v>
      </c>
      <c r="AY57" s="100">
        <f>'VRN - Vedlejší náklady'!J36</f>
        <v>0</v>
      </c>
      <c r="AZ57" s="100">
        <f>'VRN - Vedlejší náklady'!F33</f>
        <v>0</v>
      </c>
      <c r="BA57" s="100">
        <f>'VRN - Vedlejší náklady'!F34</f>
        <v>0</v>
      </c>
      <c r="BB57" s="100">
        <f>'VRN - Vedlejší náklady'!F35</f>
        <v>0</v>
      </c>
      <c r="BC57" s="100">
        <f>'VRN - Vedlejší náklady'!F36</f>
        <v>0</v>
      </c>
      <c r="BD57" s="102">
        <f>'VRN - Vedlejší náklady'!F37</f>
        <v>0</v>
      </c>
      <c r="BT57" s="98" t="s">
        <v>82</v>
      </c>
      <c r="BV57" s="98" t="s">
        <v>76</v>
      </c>
      <c r="BW57" s="98" t="s">
        <v>90</v>
      </c>
      <c r="BX57" s="98" t="s">
        <v>5</v>
      </c>
      <c r="CL57" s="98" t="s">
        <v>19</v>
      </c>
      <c r="CM57" s="98" t="s">
        <v>84</v>
      </c>
    </row>
    <row r="58" spans="1:57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algorithmName="SHA-512" hashValue="HqMqGajckjBjVe3y93aeWmuLUcZekz4WgFVzrMb/K7HVQR1l1zpJo84mSg7lCjlnyuqVgJMUEjQbphMlvXUycw==" saltValue="RtIC3KzklwJpmhxKJ3nf+6f2x4wsAUrQ+Q8+Ojm0tUHoIokvOmFlA+yFfTxZ4E9gfj5E5eJ24JX6Oj3Fko+sv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OBNOVA VODOVODU –...'!C2" display="/"/>
    <hyperlink ref="A56" location="'SO 02 - OBNOVA VODOVODU –...'!C2" display="/"/>
    <hyperlink ref="A57" location="'VRN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3"/>
  <sheetViews>
    <sheetView showGridLines="0" workbookViewId="0" topLeftCell="A6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83</v>
      </c>
      <c r="AZ2" s="103" t="s">
        <v>91</v>
      </c>
      <c r="BA2" s="103" t="s">
        <v>92</v>
      </c>
      <c r="BB2" s="103" t="s">
        <v>93</v>
      </c>
      <c r="BC2" s="103" t="s">
        <v>94</v>
      </c>
      <c r="BD2" s="103" t="s">
        <v>95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  <c r="AZ3" s="103" t="s">
        <v>96</v>
      </c>
      <c r="BA3" s="103" t="s">
        <v>97</v>
      </c>
      <c r="BB3" s="103" t="s">
        <v>98</v>
      </c>
      <c r="BC3" s="103" t="s">
        <v>99</v>
      </c>
      <c r="BD3" s="103" t="s">
        <v>84</v>
      </c>
    </row>
    <row r="4" spans="2:56" s="1" customFormat="1" ht="24.95" customHeight="1">
      <c r="B4" s="22"/>
      <c r="D4" s="106" t="s">
        <v>100</v>
      </c>
      <c r="L4" s="22"/>
      <c r="M4" s="107" t="s">
        <v>10</v>
      </c>
      <c r="AT4" s="19" t="s">
        <v>4</v>
      </c>
      <c r="AZ4" s="103" t="s">
        <v>101</v>
      </c>
      <c r="BA4" s="103" t="s">
        <v>102</v>
      </c>
      <c r="BB4" s="103" t="s">
        <v>103</v>
      </c>
      <c r="BC4" s="103" t="s">
        <v>104</v>
      </c>
      <c r="BD4" s="103" t="s">
        <v>95</v>
      </c>
    </row>
    <row r="5" spans="2:56" s="1" customFormat="1" ht="6.95" customHeight="1">
      <c r="B5" s="22"/>
      <c r="L5" s="22"/>
      <c r="AZ5" s="103" t="s">
        <v>105</v>
      </c>
      <c r="BA5" s="103" t="s">
        <v>106</v>
      </c>
      <c r="BB5" s="103" t="s">
        <v>103</v>
      </c>
      <c r="BC5" s="103" t="s">
        <v>107</v>
      </c>
      <c r="BD5" s="103" t="s">
        <v>95</v>
      </c>
    </row>
    <row r="6" spans="2:56" s="1" customFormat="1" ht="12" customHeight="1">
      <c r="B6" s="22"/>
      <c r="D6" s="108" t="s">
        <v>16</v>
      </c>
      <c r="L6" s="22"/>
      <c r="AZ6" s="103" t="s">
        <v>108</v>
      </c>
      <c r="BA6" s="103" t="s">
        <v>19</v>
      </c>
      <c r="BB6" s="103" t="s">
        <v>19</v>
      </c>
      <c r="BC6" s="103" t="s">
        <v>109</v>
      </c>
      <c r="BD6" s="103" t="s">
        <v>84</v>
      </c>
    </row>
    <row r="7" spans="2:56" s="1" customFormat="1" ht="16.5" customHeight="1">
      <c r="B7" s="22"/>
      <c r="E7" s="391" t="str">
        <f>'Rekapitulace stavby'!K6</f>
        <v>ÚSTÍ NAD ORLICÍ - OBNOVA – VODOVODNÍ ŘADY V ULICI BRATŘÍ KOVÁŘŮ</v>
      </c>
      <c r="F7" s="392"/>
      <c r="G7" s="392"/>
      <c r="H7" s="392"/>
      <c r="L7" s="22"/>
      <c r="AZ7" s="103" t="s">
        <v>110</v>
      </c>
      <c r="BA7" s="103" t="s">
        <v>111</v>
      </c>
      <c r="BB7" s="103" t="s">
        <v>103</v>
      </c>
      <c r="BC7" s="103" t="s">
        <v>112</v>
      </c>
      <c r="BD7" s="103" t="s">
        <v>95</v>
      </c>
    </row>
    <row r="8" spans="1:56" s="2" customFormat="1" ht="12" customHeight="1">
      <c r="A8" s="36"/>
      <c r="B8" s="41"/>
      <c r="C8" s="36"/>
      <c r="D8" s="108" t="s">
        <v>113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3" t="s">
        <v>114</v>
      </c>
      <c r="BA8" s="103" t="s">
        <v>115</v>
      </c>
      <c r="BB8" s="103" t="s">
        <v>103</v>
      </c>
      <c r="BC8" s="103" t="s">
        <v>116</v>
      </c>
      <c r="BD8" s="103" t="s">
        <v>95</v>
      </c>
    </row>
    <row r="9" spans="1:56" s="2" customFormat="1" ht="16.5" customHeight="1">
      <c r="A9" s="36"/>
      <c r="B9" s="41"/>
      <c r="C9" s="36"/>
      <c r="D9" s="36"/>
      <c r="E9" s="393" t="s">
        <v>117</v>
      </c>
      <c r="F9" s="394"/>
      <c r="G9" s="394"/>
      <c r="H9" s="394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3" t="s">
        <v>118</v>
      </c>
      <c r="BA9" s="103" t="s">
        <v>119</v>
      </c>
      <c r="BB9" s="103" t="s">
        <v>120</v>
      </c>
      <c r="BC9" s="103" t="s">
        <v>121</v>
      </c>
      <c r="BD9" s="103" t="s">
        <v>95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3" t="s">
        <v>122</v>
      </c>
      <c r="BA10" s="103" t="s">
        <v>123</v>
      </c>
      <c r="BB10" s="103" t="s">
        <v>93</v>
      </c>
      <c r="BC10" s="103" t="s">
        <v>124</v>
      </c>
      <c r="BD10" s="103" t="s">
        <v>95</v>
      </c>
    </row>
    <row r="11" spans="1:56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3" t="s">
        <v>125</v>
      </c>
      <c r="BA11" s="103" t="s">
        <v>126</v>
      </c>
      <c r="BB11" s="103" t="s">
        <v>93</v>
      </c>
      <c r="BC11" s="103" t="s">
        <v>127</v>
      </c>
      <c r="BD11" s="103" t="s">
        <v>84</v>
      </c>
    </row>
    <row r="12" spans="1:56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18. 12. 2021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03" t="s">
        <v>128</v>
      </c>
      <c r="BA12" s="103" t="s">
        <v>129</v>
      </c>
      <c r="BB12" s="103" t="s">
        <v>120</v>
      </c>
      <c r="BC12" s="103" t="s">
        <v>130</v>
      </c>
      <c r="BD12" s="103" t="s">
        <v>84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03" t="s">
        <v>131</v>
      </c>
      <c r="BA13" s="103" t="s">
        <v>132</v>
      </c>
      <c r="BB13" s="103" t="s">
        <v>93</v>
      </c>
      <c r="BC13" s="103" t="s">
        <v>133</v>
      </c>
      <c r="BD13" s="103" t="s">
        <v>84</v>
      </c>
    </row>
    <row r="14" spans="1:56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">
        <v>19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03" t="s">
        <v>134</v>
      </c>
      <c r="BA14" s="103" t="s">
        <v>19</v>
      </c>
      <c r="BB14" s="103" t="s">
        <v>19</v>
      </c>
      <c r="BC14" s="103" t="s">
        <v>135</v>
      </c>
      <c r="BD14" s="103" t="s">
        <v>84</v>
      </c>
    </row>
    <row r="15" spans="1:56" s="2" customFormat="1" ht="18" customHeight="1">
      <c r="A15" s="36"/>
      <c r="B15" s="41"/>
      <c r="C15" s="36"/>
      <c r="D15" s="36"/>
      <c r="E15" s="110" t="s">
        <v>27</v>
      </c>
      <c r="F15" s="36"/>
      <c r="G15" s="36"/>
      <c r="H15" s="36"/>
      <c r="I15" s="108" t="s">
        <v>28</v>
      </c>
      <c r="J15" s="110" t="s">
        <v>19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03" t="s">
        <v>136</v>
      </c>
      <c r="BA15" s="103" t="s">
        <v>19</v>
      </c>
      <c r="BB15" s="103" t="s">
        <v>19</v>
      </c>
      <c r="BC15" s="103" t="s">
        <v>137</v>
      </c>
      <c r="BD15" s="103" t="s">
        <v>84</v>
      </c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03" t="s">
        <v>138</v>
      </c>
      <c r="BA16" s="103" t="s">
        <v>19</v>
      </c>
      <c r="BB16" s="103" t="s">
        <v>19</v>
      </c>
      <c r="BC16" s="103" t="s">
        <v>139</v>
      </c>
      <c r="BD16" s="103" t="s">
        <v>84</v>
      </c>
    </row>
    <row r="17" spans="1:56" s="2" customFormat="1" ht="12" customHeight="1">
      <c r="A17" s="36"/>
      <c r="B17" s="41"/>
      <c r="C17" s="36"/>
      <c r="D17" s="108" t="s">
        <v>29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03" t="s">
        <v>140</v>
      </c>
      <c r="BA17" s="103" t="s">
        <v>19</v>
      </c>
      <c r="BB17" s="103" t="s">
        <v>19</v>
      </c>
      <c r="BC17" s="103" t="s">
        <v>141</v>
      </c>
      <c r="BD17" s="103" t="s">
        <v>84</v>
      </c>
    </row>
    <row r="18" spans="1:56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08" t="s">
        <v>28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03" t="s">
        <v>142</v>
      </c>
      <c r="BA18" s="103" t="s">
        <v>19</v>
      </c>
      <c r="BB18" s="103" t="s">
        <v>19</v>
      </c>
      <c r="BC18" s="103" t="s">
        <v>143</v>
      </c>
      <c r="BD18" s="103" t="s">
        <v>84</v>
      </c>
    </row>
    <row r="19" spans="1:56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03" t="s">
        <v>144</v>
      </c>
      <c r="BA19" s="103" t="s">
        <v>19</v>
      </c>
      <c r="BB19" s="103" t="s">
        <v>19</v>
      </c>
      <c r="BC19" s="103" t="s">
        <v>145</v>
      </c>
      <c r="BD19" s="103" t="s">
        <v>84</v>
      </c>
    </row>
    <row r="20" spans="1:56" s="2" customFormat="1" ht="12" customHeight="1">
      <c r="A20" s="36"/>
      <c r="B20" s="41"/>
      <c r="C20" s="36"/>
      <c r="D20" s="108" t="s">
        <v>31</v>
      </c>
      <c r="E20" s="36"/>
      <c r="F20" s="36"/>
      <c r="G20" s="36"/>
      <c r="H20" s="36"/>
      <c r="I20" s="108" t="s">
        <v>26</v>
      </c>
      <c r="J20" s="110" t="s">
        <v>32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03" t="s">
        <v>146</v>
      </c>
      <c r="BA20" s="103" t="s">
        <v>19</v>
      </c>
      <c r="BB20" s="103" t="s">
        <v>19</v>
      </c>
      <c r="BC20" s="103" t="s">
        <v>82</v>
      </c>
      <c r="BD20" s="103" t="s">
        <v>84</v>
      </c>
    </row>
    <row r="21" spans="1:56" s="2" customFormat="1" ht="18" customHeight="1">
      <c r="A21" s="36"/>
      <c r="B21" s="41"/>
      <c r="C21" s="36"/>
      <c r="D21" s="36"/>
      <c r="E21" s="110" t="s">
        <v>33</v>
      </c>
      <c r="F21" s="36"/>
      <c r="G21" s="36"/>
      <c r="H21" s="36"/>
      <c r="I21" s="108" t="s">
        <v>28</v>
      </c>
      <c r="J21" s="110" t="s">
        <v>19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03" t="s">
        <v>147</v>
      </c>
      <c r="BA21" s="103" t="s">
        <v>19</v>
      </c>
      <c r="BB21" s="103" t="s">
        <v>19</v>
      </c>
      <c r="BC21" s="103" t="s">
        <v>148</v>
      </c>
      <c r="BD21" s="103" t="s">
        <v>95</v>
      </c>
    </row>
    <row r="22" spans="1:56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03" t="s">
        <v>149</v>
      </c>
      <c r="BA22" s="103" t="s">
        <v>19</v>
      </c>
      <c r="BB22" s="103" t="s">
        <v>19</v>
      </c>
      <c r="BC22" s="103" t="s">
        <v>150</v>
      </c>
      <c r="BD22" s="103" t="s">
        <v>84</v>
      </c>
    </row>
    <row r="23" spans="1:56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26</v>
      </c>
      <c r="J23" s="110" t="s">
        <v>36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03" t="s">
        <v>151</v>
      </c>
      <c r="BA23" s="103" t="s">
        <v>19</v>
      </c>
      <c r="BB23" s="103" t="s">
        <v>19</v>
      </c>
      <c r="BC23" s="103" t="s">
        <v>143</v>
      </c>
      <c r="BD23" s="103" t="s">
        <v>84</v>
      </c>
    </row>
    <row r="24" spans="1:56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28</v>
      </c>
      <c r="J24" s="110" t="s">
        <v>19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03" t="s">
        <v>152</v>
      </c>
      <c r="BA24" s="103" t="s">
        <v>19</v>
      </c>
      <c r="BB24" s="103" t="s">
        <v>19</v>
      </c>
      <c r="BC24" s="103" t="s">
        <v>143</v>
      </c>
      <c r="BD24" s="103" t="s">
        <v>84</v>
      </c>
    </row>
    <row r="25" spans="1:56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Z25" s="103" t="s">
        <v>153</v>
      </c>
      <c r="BA25" s="103" t="s">
        <v>19</v>
      </c>
      <c r="BB25" s="103" t="s">
        <v>19</v>
      </c>
      <c r="BC25" s="103" t="s">
        <v>154</v>
      </c>
      <c r="BD25" s="103" t="s">
        <v>84</v>
      </c>
    </row>
    <row r="26" spans="1:56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Z26" s="103" t="s">
        <v>155</v>
      </c>
      <c r="BA26" s="103" t="s">
        <v>19</v>
      </c>
      <c r="BB26" s="103" t="s">
        <v>19</v>
      </c>
      <c r="BC26" s="103" t="s">
        <v>156</v>
      </c>
      <c r="BD26" s="103" t="s">
        <v>84</v>
      </c>
    </row>
    <row r="27" spans="1:56" s="8" customFormat="1" ht="16.5" customHeight="1">
      <c r="A27" s="112"/>
      <c r="B27" s="113"/>
      <c r="C27" s="112"/>
      <c r="D27" s="112"/>
      <c r="E27" s="397" t="s">
        <v>19</v>
      </c>
      <c r="F27" s="397"/>
      <c r="G27" s="397"/>
      <c r="H27" s="397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Z27" s="115" t="s">
        <v>157</v>
      </c>
      <c r="BA27" s="115" t="s">
        <v>19</v>
      </c>
      <c r="BB27" s="115" t="s">
        <v>19</v>
      </c>
      <c r="BC27" s="115" t="s">
        <v>156</v>
      </c>
      <c r="BD27" s="115" t="s">
        <v>84</v>
      </c>
    </row>
    <row r="28" spans="1:56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Z28" s="103" t="s">
        <v>158</v>
      </c>
      <c r="BA28" s="103" t="s">
        <v>19</v>
      </c>
      <c r="BB28" s="103" t="s">
        <v>19</v>
      </c>
      <c r="BC28" s="103" t="s">
        <v>159</v>
      </c>
      <c r="BD28" s="103" t="s">
        <v>84</v>
      </c>
    </row>
    <row r="29" spans="1:56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Z29" s="103" t="s">
        <v>160</v>
      </c>
      <c r="BA29" s="103" t="s">
        <v>19</v>
      </c>
      <c r="BB29" s="103" t="s">
        <v>19</v>
      </c>
      <c r="BC29" s="103" t="s">
        <v>161</v>
      </c>
      <c r="BD29" s="103" t="s">
        <v>84</v>
      </c>
    </row>
    <row r="30" spans="1:56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ROUND(J105,2)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Z30" s="103" t="s">
        <v>162</v>
      </c>
      <c r="BA30" s="103" t="s">
        <v>19</v>
      </c>
      <c r="BB30" s="103" t="s">
        <v>19</v>
      </c>
      <c r="BC30" s="103" t="s">
        <v>163</v>
      </c>
      <c r="BD30" s="103" t="s">
        <v>84</v>
      </c>
    </row>
    <row r="31" spans="1:56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Z31" s="103" t="s">
        <v>164</v>
      </c>
      <c r="BA31" s="103" t="s">
        <v>19</v>
      </c>
      <c r="BB31" s="103" t="s">
        <v>93</v>
      </c>
      <c r="BC31" s="103" t="s">
        <v>165</v>
      </c>
      <c r="BD31" s="103" t="s">
        <v>95</v>
      </c>
    </row>
    <row r="32" spans="1:56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Z32" s="103" t="s">
        <v>166</v>
      </c>
      <c r="BA32" s="103" t="s">
        <v>167</v>
      </c>
      <c r="BB32" s="103" t="s">
        <v>168</v>
      </c>
      <c r="BC32" s="103" t="s">
        <v>169</v>
      </c>
      <c r="BD32" s="103" t="s">
        <v>95</v>
      </c>
    </row>
    <row r="33" spans="1:56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ROUND((SUM(BE105:BE932)),2)</f>
        <v>0</v>
      </c>
      <c r="G33" s="36"/>
      <c r="H33" s="36"/>
      <c r="I33" s="122">
        <v>0.21</v>
      </c>
      <c r="J33" s="121">
        <f>ROUND(((SUM(BE105:BE932))*I33),2)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Z33" s="103" t="s">
        <v>170</v>
      </c>
      <c r="BA33" s="103" t="s">
        <v>171</v>
      </c>
      <c r="BB33" s="103" t="s">
        <v>93</v>
      </c>
      <c r="BC33" s="103" t="s">
        <v>116</v>
      </c>
      <c r="BD33" s="103" t="s">
        <v>95</v>
      </c>
    </row>
    <row r="34" spans="1:56" s="2" customFormat="1" ht="14.45" customHeight="1">
      <c r="A34" s="36"/>
      <c r="B34" s="41"/>
      <c r="C34" s="36"/>
      <c r="D34" s="36"/>
      <c r="E34" s="108" t="s">
        <v>46</v>
      </c>
      <c r="F34" s="121">
        <f>ROUND((SUM(BF105:BF932)),2)</f>
        <v>0</v>
      </c>
      <c r="G34" s="36"/>
      <c r="H34" s="36"/>
      <c r="I34" s="122">
        <v>0.15</v>
      </c>
      <c r="J34" s="121">
        <f>ROUND(((SUM(BF105:BF932))*I34),2)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Z34" s="103" t="s">
        <v>172</v>
      </c>
      <c r="BA34" s="103" t="s">
        <v>19</v>
      </c>
      <c r="BB34" s="103" t="s">
        <v>93</v>
      </c>
      <c r="BC34" s="103" t="s">
        <v>173</v>
      </c>
      <c r="BD34" s="103" t="s">
        <v>95</v>
      </c>
    </row>
    <row r="35" spans="1:56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ROUND((SUM(BG105:BG932)),2)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Z35" s="103" t="s">
        <v>174</v>
      </c>
      <c r="BA35" s="103" t="s">
        <v>19</v>
      </c>
      <c r="BB35" s="103" t="s">
        <v>93</v>
      </c>
      <c r="BC35" s="103" t="s">
        <v>84</v>
      </c>
      <c r="BD35" s="103" t="s">
        <v>95</v>
      </c>
    </row>
    <row r="36" spans="1:56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ROUND((SUM(BH105:BH932)),2)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Z36" s="103" t="s">
        <v>175</v>
      </c>
      <c r="BA36" s="103" t="s">
        <v>171</v>
      </c>
      <c r="BB36" s="103" t="s">
        <v>93</v>
      </c>
      <c r="BC36" s="103" t="s">
        <v>116</v>
      </c>
      <c r="BD36" s="103" t="s">
        <v>95</v>
      </c>
    </row>
    <row r="37" spans="1:56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ROUND((SUM(BI105:BI932)),2)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Z37" s="103" t="s">
        <v>176</v>
      </c>
      <c r="BA37" s="103" t="s">
        <v>177</v>
      </c>
      <c r="BB37" s="103" t="s">
        <v>93</v>
      </c>
      <c r="BC37" s="103" t="s">
        <v>95</v>
      </c>
      <c r="BD37" s="103" t="s">
        <v>95</v>
      </c>
    </row>
    <row r="38" spans="1:56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Z38" s="103" t="s">
        <v>178</v>
      </c>
      <c r="BA38" s="103" t="s">
        <v>171</v>
      </c>
      <c r="BB38" s="103" t="s">
        <v>93</v>
      </c>
      <c r="BC38" s="103" t="s">
        <v>116</v>
      </c>
      <c r="BD38" s="103" t="s">
        <v>95</v>
      </c>
    </row>
    <row r="39" spans="1:56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Z39" s="103" t="s">
        <v>179</v>
      </c>
      <c r="BA39" s="103" t="s">
        <v>19</v>
      </c>
      <c r="BB39" s="103" t="s">
        <v>19</v>
      </c>
      <c r="BC39" s="103" t="s">
        <v>180</v>
      </c>
      <c r="BD39" s="103" t="s">
        <v>84</v>
      </c>
    </row>
    <row r="40" spans="1:56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Z40" s="103" t="s">
        <v>181</v>
      </c>
      <c r="BA40" s="103" t="s">
        <v>19</v>
      </c>
      <c r="BB40" s="103" t="s">
        <v>19</v>
      </c>
      <c r="BC40" s="103" t="s">
        <v>182</v>
      </c>
      <c r="BD40" s="103" t="s">
        <v>84</v>
      </c>
    </row>
    <row r="41" spans="52:56" ht="11.25">
      <c r="AZ41" s="103" t="s">
        <v>183</v>
      </c>
      <c r="BA41" s="103" t="s">
        <v>19</v>
      </c>
      <c r="BB41" s="103" t="s">
        <v>19</v>
      </c>
      <c r="BC41" s="103" t="s">
        <v>184</v>
      </c>
      <c r="BD41" s="103" t="s">
        <v>84</v>
      </c>
    </row>
    <row r="42" spans="52:56" ht="11.25">
      <c r="AZ42" s="103" t="s">
        <v>185</v>
      </c>
      <c r="BA42" s="103" t="s">
        <v>19</v>
      </c>
      <c r="BB42" s="103" t="s">
        <v>19</v>
      </c>
      <c r="BC42" s="103" t="s">
        <v>186</v>
      </c>
      <c r="BD42" s="103" t="s">
        <v>84</v>
      </c>
    </row>
    <row r="43" spans="52:56" ht="11.25">
      <c r="AZ43" s="103" t="s">
        <v>187</v>
      </c>
      <c r="BA43" s="103" t="s">
        <v>19</v>
      </c>
      <c r="BB43" s="103" t="s">
        <v>19</v>
      </c>
      <c r="BC43" s="103" t="s">
        <v>84</v>
      </c>
      <c r="BD43" s="103" t="s">
        <v>84</v>
      </c>
    </row>
    <row r="44" spans="1:56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Z44" s="103" t="s">
        <v>188</v>
      </c>
      <c r="BA44" s="103" t="s">
        <v>19</v>
      </c>
      <c r="BB44" s="103" t="s">
        <v>19</v>
      </c>
      <c r="BC44" s="103" t="s">
        <v>189</v>
      </c>
      <c r="BD44" s="103" t="s">
        <v>84</v>
      </c>
    </row>
    <row r="45" spans="1:56" s="2" customFormat="1" ht="24.95" customHeight="1">
      <c r="A45" s="36"/>
      <c r="B45" s="37"/>
      <c r="C45" s="25" t="s">
        <v>190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Z45" s="103" t="s">
        <v>191</v>
      </c>
      <c r="BA45" s="103" t="s">
        <v>19</v>
      </c>
      <c r="BB45" s="103" t="s">
        <v>19</v>
      </c>
      <c r="BC45" s="103" t="s">
        <v>189</v>
      </c>
      <c r="BD45" s="103" t="s">
        <v>84</v>
      </c>
    </row>
    <row r="46" spans="1:56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Z46" s="103" t="s">
        <v>192</v>
      </c>
      <c r="BA46" s="103" t="s">
        <v>19</v>
      </c>
      <c r="BB46" s="103" t="s">
        <v>19</v>
      </c>
      <c r="BC46" s="103" t="s">
        <v>193</v>
      </c>
      <c r="BD46" s="103" t="s">
        <v>95</v>
      </c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ÚSTÍ NAD ORLICÍ - OBNOVA – VODOVODNÍ ŘADY V ULICI BRATŘÍ KOVÁŘŮ</v>
      </c>
      <c r="F48" s="399"/>
      <c r="G48" s="399"/>
      <c r="H48" s="399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113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0" t="str">
        <f>E9</f>
        <v xml:space="preserve">SO 01 - OBNOVA VODOVODU – VODOVOD DN250 </v>
      </c>
      <c r="F50" s="400"/>
      <c r="G50" s="400"/>
      <c r="H50" s="400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ÚSTÍ NAD ORLICÍ</v>
      </c>
      <c r="G52" s="38"/>
      <c r="H52" s="38"/>
      <c r="I52" s="31" t="s">
        <v>23</v>
      </c>
      <c r="J52" s="61" t="str">
        <f>IF(J12="","",J12)</f>
        <v>18. 12. 2021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TEPVOS, spol. s r.o. </v>
      </c>
      <c r="G54" s="38"/>
      <c r="H54" s="38"/>
      <c r="I54" s="31" t="s">
        <v>31</v>
      </c>
      <c r="J54" s="34" t="str">
        <f>E21</f>
        <v xml:space="preserve"> Ing. Jan Falta 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Theodor Collino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194</v>
      </c>
      <c r="D57" s="135"/>
      <c r="E57" s="135"/>
      <c r="F57" s="135"/>
      <c r="G57" s="135"/>
      <c r="H57" s="135"/>
      <c r="I57" s="135"/>
      <c r="J57" s="136" t="s">
        <v>195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J105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196</v>
      </c>
    </row>
    <row r="60" spans="2:12" s="9" customFormat="1" ht="24.95" customHeight="1">
      <c r="B60" s="138"/>
      <c r="C60" s="139"/>
      <c r="D60" s="140" t="s">
        <v>197</v>
      </c>
      <c r="E60" s="141"/>
      <c r="F60" s="141"/>
      <c r="G60" s="141"/>
      <c r="H60" s="141"/>
      <c r="I60" s="141"/>
      <c r="J60" s="142">
        <f>J106</f>
        <v>0</v>
      </c>
      <c r="K60" s="139"/>
      <c r="L60" s="143"/>
    </row>
    <row r="61" spans="2:12" s="10" customFormat="1" ht="19.9" customHeight="1">
      <c r="B61" s="144"/>
      <c r="C61" s="145"/>
      <c r="D61" s="146" t="s">
        <v>198</v>
      </c>
      <c r="E61" s="147"/>
      <c r="F61" s="147"/>
      <c r="G61" s="147"/>
      <c r="H61" s="147"/>
      <c r="I61" s="147"/>
      <c r="J61" s="148">
        <f>J107</f>
        <v>0</v>
      </c>
      <c r="K61" s="145"/>
      <c r="L61" s="149"/>
    </row>
    <row r="62" spans="2:12" s="10" customFormat="1" ht="14.85" customHeight="1">
      <c r="B62" s="144"/>
      <c r="C62" s="145"/>
      <c r="D62" s="146" t="s">
        <v>199</v>
      </c>
      <c r="E62" s="147"/>
      <c r="F62" s="147"/>
      <c r="G62" s="147"/>
      <c r="H62" s="147"/>
      <c r="I62" s="147"/>
      <c r="J62" s="148">
        <f>J108</f>
        <v>0</v>
      </c>
      <c r="K62" s="145"/>
      <c r="L62" s="149"/>
    </row>
    <row r="63" spans="2:12" s="10" customFormat="1" ht="14.85" customHeight="1">
      <c r="B63" s="144"/>
      <c r="C63" s="145"/>
      <c r="D63" s="146" t="s">
        <v>200</v>
      </c>
      <c r="E63" s="147"/>
      <c r="F63" s="147"/>
      <c r="G63" s="147"/>
      <c r="H63" s="147"/>
      <c r="I63" s="147"/>
      <c r="J63" s="148">
        <f>J216</f>
        <v>0</v>
      </c>
      <c r="K63" s="145"/>
      <c r="L63" s="149"/>
    </row>
    <row r="64" spans="2:12" s="10" customFormat="1" ht="14.85" customHeight="1">
      <c r="B64" s="144"/>
      <c r="C64" s="145"/>
      <c r="D64" s="146" t="s">
        <v>201</v>
      </c>
      <c r="E64" s="147"/>
      <c r="F64" s="147"/>
      <c r="G64" s="147"/>
      <c r="H64" s="147"/>
      <c r="I64" s="147"/>
      <c r="J64" s="148">
        <f>J230</f>
        <v>0</v>
      </c>
      <c r="K64" s="145"/>
      <c r="L64" s="149"/>
    </row>
    <row r="65" spans="2:12" s="10" customFormat="1" ht="14.85" customHeight="1">
      <c r="B65" s="144"/>
      <c r="C65" s="145"/>
      <c r="D65" s="146" t="s">
        <v>202</v>
      </c>
      <c r="E65" s="147"/>
      <c r="F65" s="147"/>
      <c r="G65" s="147"/>
      <c r="H65" s="147"/>
      <c r="I65" s="147"/>
      <c r="J65" s="148">
        <f>J317</f>
        <v>0</v>
      </c>
      <c r="K65" s="145"/>
      <c r="L65" s="149"/>
    </row>
    <row r="66" spans="2:12" s="10" customFormat="1" ht="14.85" customHeight="1">
      <c r="B66" s="144"/>
      <c r="C66" s="145"/>
      <c r="D66" s="146" t="s">
        <v>203</v>
      </c>
      <c r="E66" s="147"/>
      <c r="F66" s="147"/>
      <c r="G66" s="147"/>
      <c r="H66" s="147"/>
      <c r="I66" s="147"/>
      <c r="J66" s="148">
        <f>J318</f>
        <v>0</v>
      </c>
      <c r="K66" s="145"/>
      <c r="L66" s="149"/>
    </row>
    <row r="67" spans="2:12" s="10" customFormat="1" ht="14.85" customHeight="1">
      <c r="B67" s="144"/>
      <c r="C67" s="145"/>
      <c r="D67" s="146" t="s">
        <v>204</v>
      </c>
      <c r="E67" s="147"/>
      <c r="F67" s="147"/>
      <c r="G67" s="147"/>
      <c r="H67" s="147"/>
      <c r="I67" s="147"/>
      <c r="J67" s="148">
        <f>J339</f>
        <v>0</v>
      </c>
      <c r="K67" s="145"/>
      <c r="L67" s="149"/>
    </row>
    <row r="68" spans="2:12" s="10" customFormat="1" ht="14.85" customHeight="1">
      <c r="B68" s="144"/>
      <c r="C68" s="145"/>
      <c r="D68" s="146" t="s">
        <v>205</v>
      </c>
      <c r="E68" s="147"/>
      <c r="F68" s="147"/>
      <c r="G68" s="147"/>
      <c r="H68" s="147"/>
      <c r="I68" s="147"/>
      <c r="J68" s="148">
        <f>J373</f>
        <v>0</v>
      </c>
      <c r="K68" s="145"/>
      <c r="L68" s="149"/>
    </row>
    <row r="69" spans="2:12" s="10" customFormat="1" ht="14.85" customHeight="1">
      <c r="B69" s="144"/>
      <c r="C69" s="145"/>
      <c r="D69" s="146" t="s">
        <v>206</v>
      </c>
      <c r="E69" s="147"/>
      <c r="F69" s="147"/>
      <c r="G69" s="147"/>
      <c r="H69" s="147"/>
      <c r="I69" s="147"/>
      <c r="J69" s="148">
        <f>J429</f>
        <v>0</v>
      </c>
      <c r="K69" s="145"/>
      <c r="L69" s="149"/>
    </row>
    <row r="70" spans="2:12" s="10" customFormat="1" ht="19.9" customHeight="1">
      <c r="B70" s="144"/>
      <c r="C70" s="145"/>
      <c r="D70" s="146" t="s">
        <v>207</v>
      </c>
      <c r="E70" s="147"/>
      <c r="F70" s="147"/>
      <c r="G70" s="147"/>
      <c r="H70" s="147"/>
      <c r="I70" s="147"/>
      <c r="J70" s="148">
        <f>J445</f>
        <v>0</v>
      </c>
      <c r="K70" s="145"/>
      <c r="L70" s="149"/>
    </row>
    <row r="71" spans="2:12" s="10" customFormat="1" ht="14.85" customHeight="1">
      <c r="B71" s="144"/>
      <c r="C71" s="145"/>
      <c r="D71" s="146" t="s">
        <v>208</v>
      </c>
      <c r="E71" s="147"/>
      <c r="F71" s="147"/>
      <c r="G71" s="147"/>
      <c r="H71" s="147"/>
      <c r="I71" s="147"/>
      <c r="J71" s="148">
        <f>J453</f>
        <v>0</v>
      </c>
      <c r="K71" s="145"/>
      <c r="L71" s="149"/>
    </row>
    <row r="72" spans="2:12" s="10" customFormat="1" ht="14.85" customHeight="1">
      <c r="B72" s="144"/>
      <c r="C72" s="145"/>
      <c r="D72" s="146" t="s">
        <v>209</v>
      </c>
      <c r="E72" s="147"/>
      <c r="F72" s="147"/>
      <c r="G72" s="147"/>
      <c r="H72" s="147"/>
      <c r="I72" s="147"/>
      <c r="J72" s="148">
        <f>J460</f>
        <v>0</v>
      </c>
      <c r="K72" s="145"/>
      <c r="L72" s="149"/>
    </row>
    <row r="73" spans="2:12" s="10" customFormat="1" ht="19.9" customHeight="1">
      <c r="B73" s="144"/>
      <c r="C73" s="145"/>
      <c r="D73" s="146" t="s">
        <v>210</v>
      </c>
      <c r="E73" s="147"/>
      <c r="F73" s="147"/>
      <c r="G73" s="147"/>
      <c r="H73" s="147"/>
      <c r="I73" s="147"/>
      <c r="J73" s="148">
        <f>J470</f>
        <v>0</v>
      </c>
      <c r="K73" s="145"/>
      <c r="L73" s="149"/>
    </row>
    <row r="74" spans="2:12" s="10" customFormat="1" ht="19.9" customHeight="1">
      <c r="B74" s="144"/>
      <c r="C74" s="145"/>
      <c r="D74" s="146" t="s">
        <v>211</v>
      </c>
      <c r="E74" s="147"/>
      <c r="F74" s="147"/>
      <c r="G74" s="147"/>
      <c r="H74" s="147"/>
      <c r="I74" s="147"/>
      <c r="J74" s="148">
        <f>J481</f>
        <v>0</v>
      </c>
      <c r="K74" s="145"/>
      <c r="L74" s="149"/>
    </row>
    <row r="75" spans="2:12" s="10" customFormat="1" ht="14.85" customHeight="1">
      <c r="B75" s="144"/>
      <c r="C75" s="145"/>
      <c r="D75" s="146" t="s">
        <v>212</v>
      </c>
      <c r="E75" s="147"/>
      <c r="F75" s="147"/>
      <c r="G75" s="147"/>
      <c r="H75" s="147"/>
      <c r="I75" s="147"/>
      <c r="J75" s="148">
        <f>J482</f>
        <v>0</v>
      </c>
      <c r="K75" s="145"/>
      <c r="L75" s="149"/>
    </row>
    <row r="76" spans="2:12" s="10" customFormat="1" ht="14.85" customHeight="1">
      <c r="B76" s="144"/>
      <c r="C76" s="145"/>
      <c r="D76" s="146" t="s">
        <v>213</v>
      </c>
      <c r="E76" s="147"/>
      <c r="F76" s="147"/>
      <c r="G76" s="147"/>
      <c r="H76" s="147"/>
      <c r="I76" s="147"/>
      <c r="J76" s="148">
        <f>J505</f>
        <v>0</v>
      </c>
      <c r="K76" s="145"/>
      <c r="L76" s="149"/>
    </row>
    <row r="77" spans="2:12" s="10" customFormat="1" ht="14.85" customHeight="1">
      <c r="B77" s="144"/>
      <c r="C77" s="145"/>
      <c r="D77" s="146" t="s">
        <v>214</v>
      </c>
      <c r="E77" s="147"/>
      <c r="F77" s="147"/>
      <c r="G77" s="147"/>
      <c r="H77" s="147"/>
      <c r="I77" s="147"/>
      <c r="J77" s="148">
        <f>J523</f>
        <v>0</v>
      </c>
      <c r="K77" s="145"/>
      <c r="L77" s="149"/>
    </row>
    <row r="78" spans="2:12" s="10" customFormat="1" ht="19.9" customHeight="1">
      <c r="B78" s="144"/>
      <c r="C78" s="145"/>
      <c r="D78" s="146" t="s">
        <v>215</v>
      </c>
      <c r="E78" s="147"/>
      <c r="F78" s="147"/>
      <c r="G78" s="147"/>
      <c r="H78" s="147"/>
      <c r="I78" s="147"/>
      <c r="J78" s="148">
        <f>J534</f>
        <v>0</v>
      </c>
      <c r="K78" s="145"/>
      <c r="L78" s="149"/>
    </row>
    <row r="79" spans="2:12" s="10" customFormat="1" ht="14.85" customHeight="1">
      <c r="B79" s="144"/>
      <c r="C79" s="145"/>
      <c r="D79" s="146" t="s">
        <v>216</v>
      </c>
      <c r="E79" s="147"/>
      <c r="F79" s="147"/>
      <c r="G79" s="147"/>
      <c r="H79" s="147"/>
      <c r="I79" s="147"/>
      <c r="J79" s="148">
        <f>J535</f>
        <v>0</v>
      </c>
      <c r="K79" s="145"/>
      <c r="L79" s="149"/>
    </row>
    <row r="80" spans="2:12" s="10" customFormat="1" ht="14.85" customHeight="1">
      <c r="B80" s="144"/>
      <c r="C80" s="145"/>
      <c r="D80" s="146" t="s">
        <v>217</v>
      </c>
      <c r="E80" s="147"/>
      <c r="F80" s="147"/>
      <c r="G80" s="147"/>
      <c r="H80" s="147"/>
      <c r="I80" s="147"/>
      <c r="J80" s="148">
        <f>J619</f>
        <v>0</v>
      </c>
      <c r="K80" s="145"/>
      <c r="L80" s="149"/>
    </row>
    <row r="81" spans="2:12" s="10" customFormat="1" ht="14.85" customHeight="1">
      <c r="B81" s="144"/>
      <c r="C81" s="145"/>
      <c r="D81" s="146" t="s">
        <v>218</v>
      </c>
      <c r="E81" s="147"/>
      <c r="F81" s="147"/>
      <c r="G81" s="147"/>
      <c r="H81" s="147"/>
      <c r="I81" s="147"/>
      <c r="J81" s="148">
        <f>J746</f>
        <v>0</v>
      </c>
      <c r="K81" s="145"/>
      <c r="L81" s="149"/>
    </row>
    <row r="82" spans="2:12" s="10" customFormat="1" ht="14.85" customHeight="1">
      <c r="B82" s="144"/>
      <c r="C82" s="145"/>
      <c r="D82" s="146" t="s">
        <v>219</v>
      </c>
      <c r="E82" s="147"/>
      <c r="F82" s="147"/>
      <c r="G82" s="147"/>
      <c r="H82" s="147"/>
      <c r="I82" s="147"/>
      <c r="J82" s="148">
        <f>J882</f>
        <v>0</v>
      </c>
      <c r="K82" s="145"/>
      <c r="L82" s="149"/>
    </row>
    <row r="83" spans="2:12" s="10" customFormat="1" ht="19.9" customHeight="1">
      <c r="B83" s="144"/>
      <c r="C83" s="145"/>
      <c r="D83" s="146" t="s">
        <v>220</v>
      </c>
      <c r="E83" s="147"/>
      <c r="F83" s="147"/>
      <c r="G83" s="147"/>
      <c r="H83" s="147"/>
      <c r="I83" s="147"/>
      <c r="J83" s="148">
        <f>J901</f>
        <v>0</v>
      </c>
      <c r="K83" s="145"/>
      <c r="L83" s="149"/>
    </row>
    <row r="84" spans="2:12" s="10" customFormat="1" ht="19.9" customHeight="1">
      <c r="B84" s="144"/>
      <c r="C84" s="145"/>
      <c r="D84" s="146" t="s">
        <v>221</v>
      </c>
      <c r="E84" s="147"/>
      <c r="F84" s="147"/>
      <c r="G84" s="147"/>
      <c r="H84" s="147"/>
      <c r="I84" s="147"/>
      <c r="J84" s="148">
        <f>J908</f>
        <v>0</v>
      </c>
      <c r="K84" s="145"/>
      <c r="L84" s="149"/>
    </row>
    <row r="85" spans="2:12" s="10" customFormat="1" ht="19.9" customHeight="1">
      <c r="B85" s="144"/>
      <c r="C85" s="145"/>
      <c r="D85" s="146" t="s">
        <v>222</v>
      </c>
      <c r="E85" s="147"/>
      <c r="F85" s="147"/>
      <c r="G85" s="147"/>
      <c r="H85" s="147"/>
      <c r="I85" s="147"/>
      <c r="J85" s="148">
        <f>J928</f>
        <v>0</v>
      </c>
      <c r="K85" s="145"/>
      <c r="L85" s="149"/>
    </row>
    <row r="86" spans="1:31" s="2" customFormat="1" ht="21.7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91" spans="1:31" s="2" customFormat="1" ht="6.95" customHeight="1">
      <c r="A91" s="36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109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4.95" customHeight="1">
      <c r="A92" s="36"/>
      <c r="B92" s="37"/>
      <c r="C92" s="25" t="s">
        <v>223</v>
      </c>
      <c r="D92" s="38"/>
      <c r="E92" s="38"/>
      <c r="F92" s="38"/>
      <c r="G92" s="38"/>
      <c r="H92" s="38"/>
      <c r="I92" s="38"/>
      <c r="J92" s="38"/>
      <c r="K92" s="38"/>
      <c r="L92" s="109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9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16</v>
      </c>
      <c r="D94" s="38"/>
      <c r="E94" s="38"/>
      <c r="F94" s="38"/>
      <c r="G94" s="38"/>
      <c r="H94" s="38"/>
      <c r="I94" s="38"/>
      <c r="J94" s="38"/>
      <c r="K94" s="38"/>
      <c r="L94" s="109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98" t="str">
        <f>E7</f>
        <v>ÚSTÍ NAD ORLICÍ - OBNOVA – VODOVODNÍ ŘADY V ULICI BRATŘÍ KOVÁŘŮ</v>
      </c>
      <c r="F95" s="399"/>
      <c r="G95" s="399"/>
      <c r="H95" s="399"/>
      <c r="I95" s="38"/>
      <c r="J95" s="38"/>
      <c r="K95" s="38"/>
      <c r="L95" s="109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1" t="s">
        <v>113</v>
      </c>
      <c r="D96" s="38"/>
      <c r="E96" s="38"/>
      <c r="F96" s="38"/>
      <c r="G96" s="38"/>
      <c r="H96" s="38"/>
      <c r="I96" s="38"/>
      <c r="J96" s="38"/>
      <c r="K96" s="38"/>
      <c r="L96" s="109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6.5" customHeight="1">
      <c r="A97" s="36"/>
      <c r="B97" s="37"/>
      <c r="C97" s="38"/>
      <c r="D97" s="38"/>
      <c r="E97" s="370" t="str">
        <f>E9</f>
        <v xml:space="preserve">SO 01 - OBNOVA VODOVODU – VODOVOD DN250 </v>
      </c>
      <c r="F97" s="400"/>
      <c r="G97" s="400"/>
      <c r="H97" s="400"/>
      <c r="I97" s="38"/>
      <c r="J97" s="38"/>
      <c r="K97" s="38"/>
      <c r="L97" s="109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9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2" customHeight="1">
      <c r="A99" s="36"/>
      <c r="B99" s="37"/>
      <c r="C99" s="31" t="s">
        <v>21</v>
      </c>
      <c r="D99" s="38"/>
      <c r="E99" s="38"/>
      <c r="F99" s="29" t="str">
        <f>F12</f>
        <v>ÚSTÍ NAD ORLICÍ</v>
      </c>
      <c r="G99" s="38"/>
      <c r="H99" s="38"/>
      <c r="I99" s="31" t="s">
        <v>23</v>
      </c>
      <c r="J99" s="61" t="str">
        <f>IF(J12="","",J12)</f>
        <v>18. 12. 2021</v>
      </c>
      <c r="K99" s="38"/>
      <c r="L99" s="109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109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1" t="s">
        <v>25</v>
      </c>
      <c r="D101" s="38"/>
      <c r="E101" s="38"/>
      <c r="F101" s="29" t="str">
        <f>E15</f>
        <v xml:space="preserve">TEPVOS, spol. s r.o. </v>
      </c>
      <c r="G101" s="38"/>
      <c r="H101" s="38"/>
      <c r="I101" s="31" t="s">
        <v>31</v>
      </c>
      <c r="J101" s="34" t="str">
        <f>E21</f>
        <v xml:space="preserve"> Ing. Jan Falta </v>
      </c>
      <c r="K101" s="38"/>
      <c r="L101" s="109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5.2" customHeight="1">
      <c r="A102" s="36"/>
      <c r="B102" s="37"/>
      <c r="C102" s="31" t="s">
        <v>29</v>
      </c>
      <c r="D102" s="38"/>
      <c r="E102" s="38"/>
      <c r="F102" s="29" t="str">
        <f>IF(E18="","",E18)</f>
        <v>Vyplň údaj</v>
      </c>
      <c r="G102" s="38"/>
      <c r="H102" s="38"/>
      <c r="I102" s="31" t="s">
        <v>35</v>
      </c>
      <c r="J102" s="34" t="str">
        <f>E24</f>
        <v>Ing. Theodor Collino</v>
      </c>
      <c r="K102" s="38"/>
      <c r="L102" s="109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0.3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109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11" customFormat="1" ht="29.25" customHeight="1">
      <c r="A104" s="150"/>
      <c r="B104" s="151"/>
      <c r="C104" s="152" t="s">
        <v>224</v>
      </c>
      <c r="D104" s="153" t="s">
        <v>59</v>
      </c>
      <c r="E104" s="153" t="s">
        <v>55</v>
      </c>
      <c r="F104" s="153" t="s">
        <v>56</v>
      </c>
      <c r="G104" s="153" t="s">
        <v>225</v>
      </c>
      <c r="H104" s="153" t="s">
        <v>226</v>
      </c>
      <c r="I104" s="153" t="s">
        <v>227</v>
      </c>
      <c r="J104" s="153" t="s">
        <v>195</v>
      </c>
      <c r="K104" s="154" t="s">
        <v>228</v>
      </c>
      <c r="L104" s="155"/>
      <c r="M104" s="70" t="s">
        <v>19</v>
      </c>
      <c r="N104" s="71" t="s">
        <v>44</v>
      </c>
      <c r="O104" s="71" t="s">
        <v>229</v>
      </c>
      <c r="P104" s="71" t="s">
        <v>230</v>
      </c>
      <c r="Q104" s="71" t="s">
        <v>231</v>
      </c>
      <c r="R104" s="71" t="s">
        <v>232</v>
      </c>
      <c r="S104" s="71" t="s">
        <v>233</v>
      </c>
      <c r="T104" s="72" t="s">
        <v>234</v>
      </c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</row>
    <row r="105" spans="1:63" s="2" customFormat="1" ht="22.9" customHeight="1">
      <c r="A105" s="36"/>
      <c r="B105" s="37"/>
      <c r="C105" s="77" t="s">
        <v>235</v>
      </c>
      <c r="D105" s="38"/>
      <c r="E105" s="38"/>
      <c r="F105" s="38"/>
      <c r="G105" s="38"/>
      <c r="H105" s="38"/>
      <c r="I105" s="38"/>
      <c r="J105" s="156">
        <f>BK105</f>
        <v>0</v>
      </c>
      <c r="K105" s="38"/>
      <c r="L105" s="41"/>
      <c r="M105" s="73"/>
      <c r="N105" s="157"/>
      <c r="O105" s="74"/>
      <c r="P105" s="158">
        <f>P106</f>
        <v>0</v>
      </c>
      <c r="Q105" s="74"/>
      <c r="R105" s="158">
        <f>R106</f>
        <v>2016.8422464999999</v>
      </c>
      <c r="S105" s="74"/>
      <c r="T105" s="159">
        <f>T106</f>
        <v>571.418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73</v>
      </c>
      <c r="AU105" s="19" t="s">
        <v>196</v>
      </c>
      <c r="BK105" s="160">
        <f>BK106</f>
        <v>0</v>
      </c>
    </row>
    <row r="106" spans="2:63" s="12" customFormat="1" ht="25.9" customHeight="1">
      <c r="B106" s="161"/>
      <c r="C106" s="162"/>
      <c r="D106" s="163" t="s">
        <v>73</v>
      </c>
      <c r="E106" s="164" t="s">
        <v>236</v>
      </c>
      <c r="F106" s="164" t="s">
        <v>237</v>
      </c>
      <c r="G106" s="162"/>
      <c r="H106" s="162"/>
      <c r="I106" s="165"/>
      <c r="J106" s="166">
        <f>BK106</f>
        <v>0</v>
      </c>
      <c r="K106" s="162"/>
      <c r="L106" s="167"/>
      <c r="M106" s="168"/>
      <c r="N106" s="169"/>
      <c r="O106" s="169"/>
      <c r="P106" s="170">
        <f>P107+P445+P470+P481+P534+P901+P908+P928</f>
        <v>0</v>
      </c>
      <c r="Q106" s="169"/>
      <c r="R106" s="170">
        <f>R107+R445+R470+R481+R534+R901+R908+R928</f>
        <v>2016.8422464999999</v>
      </c>
      <c r="S106" s="169"/>
      <c r="T106" s="171">
        <f>T107+T445+T470+T481+T534+T901+T908+T928</f>
        <v>571.418</v>
      </c>
      <c r="AR106" s="172" t="s">
        <v>82</v>
      </c>
      <c r="AT106" s="173" t="s">
        <v>73</v>
      </c>
      <c r="AU106" s="173" t="s">
        <v>74</v>
      </c>
      <c r="AY106" s="172" t="s">
        <v>238</v>
      </c>
      <c r="BK106" s="174">
        <f>BK107+BK445+BK470+BK481+BK534+BK901+BK908+BK928</f>
        <v>0</v>
      </c>
    </row>
    <row r="107" spans="2:63" s="12" customFormat="1" ht="22.9" customHeight="1">
      <c r="B107" s="161"/>
      <c r="C107" s="162"/>
      <c r="D107" s="163" t="s">
        <v>73</v>
      </c>
      <c r="E107" s="175" t="s">
        <v>82</v>
      </c>
      <c r="F107" s="175" t="s">
        <v>239</v>
      </c>
      <c r="G107" s="162"/>
      <c r="H107" s="162"/>
      <c r="I107" s="165"/>
      <c r="J107" s="176">
        <f>BK107</f>
        <v>0</v>
      </c>
      <c r="K107" s="162"/>
      <c r="L107" s="167"/>
      <c r="M107" s="168"/>
      <c r="N107" s="169"/>
      <c r="O107" s="169"/>
      <c r="P107" s="170">
        <f>P108+P216+P230+P317+P318+P339+P373+P429</f>
        <v>0</v>
      </c>
      <c r="Q107" s="169"/>
      <c r="R107" s="170">
        <f>R108+R216+R230+R317+R318+R339+R373+R429</f>
        <v>1751.887304</v>
      </c>
      <c r="S107" s="169"/>
      <c r="T107" s="171">
        <f>T108+T216+T230+T317+T318+T339+T373+T429</f>
        <v>552.894</v>
      </c>
      <c r="AR107" s="172" t="s">
        <v>82</v>
      </c>
      <c r="AT107" s="173" t="s">
        <v>73</v>
      </c>
      <c r="AU107" s="173" t="s">
        <v>82</v>
      </c>
      <c r="AY107" s="172" t="s">
        <v>238</v>
      </c>
      <c r="BK107" s="174">
        <f>BK108+BK216+BK230+BK317+BK318+BK339+BK373+BK429</f>
        <v>0</v>
      </c>
    </row>
    <row r="108" spans="2:63" s="12" customFormat="1" ht="20.85" customHeight="1">
      <c r="B108" s="161"/>
      <c r="C108" s="162"/>
      <c r="D108" s="163" t="s">
        <v>73</v>
      </c>
      <c r="E108" s="175" t="s">
        <v>148</v>
      </c>
      <c r="F108" s="175" t="s">
        <v>240</v>
      </c>
      <c r="G108" s="162"/>
      <c r="H108" s="162"/>
      <c r="I108" s="165"/>
      <c r="J108" s="176">
        <f>BK108</f>
        <v>0</v>
      </c>
      <c r="K108" s="162"/>
      <c r="L108" s="167"/>
      <c r="M108" s="168"/>
      <c r="N108" s="169"/>
      <c r="O108" s="169"/>
      <c r="P108" s="170">
        <f>SUM(P109:P215)</f>
        <v>0</v>
      </c>
      <c r="Q108" s="169"/>
      <c r="R108" s="170">
        <f>SUM(R109:R215)</f>
        <v>3.0276199999999998</v>
      </c>
      <c r="S108" s="169"/>
      <c r="T108" s="171">
        <f>SUM(T109:T215)</f>
        <v>520.158</v>
      </c>
      <c r="AR108" s="172" t="s">
        <v>82</v>
      </c>
      <c r="AT108" s="173" t="s">
        <v>73</v>
      </c>
      <c r="AU108" s="173" t="s">
        <v>84</v>
      </c>
      <c r="AY108" s="172" t="s">
        <v>238</v>
      </c>
      <c r="BK108" s="174">
        <f>SUM(BK109:BK215)</f>
        <v>0</v>
      </c>
    </row>
    <row r="109" spans="1:65" s="2" customFormat="1" ht="37.9" customHeight="1">
      <c r="A109" s="36"/>
      <c r="B109" s="37"/>
      <c r="C109" s="177" t="s">
        <v>82</v>
      </c>
      <c r="D109" s="177" t="s">
        <v>241</v>
      </c>
      <c r="E109" s="178" t="s">
        <v>242</v>
      </c>
      <c r="F109" s="179" t="s">
        <v>243</v>
      </c>
      <c r="G109" s="180" t="s">
        <v>98</v>
      </c>
      <c r="H109" s="181">
        <v>5.1</v>
      </c>
      <c r="I109" s="182"/>
      <c r="J109" s="183">
        <f>ROUND(I109*H109,2)</f>
        <v>0</v>
      </c>
      <c r="K109" s="179" t="s">
        <v>244</v>
      </c>
      <c r="L109" s="41"/>
      <c r="M109" s="184" t="s">
        <v>19</v>
      </c>
      <c r="N109" s="185" t="s">
        <v>45</v>
      </c>
      <c r="O109" s="66"/>
      <c r="P109" s="186">
        <f>O109*H109</f>
        <v>0</v>
      </c>
      <c r="Q109" s="186">
        <v>0</v>
      </c>
      <c r="R109" s="186">
        <f>Q109*H109</f>
        <v>0</v>
      </c>
      <c r="S109" s="186">
        <v>0.26</v>
      </c>
      <c r="T109" s="187">
        <f>S109*H109</f>
        <v>1.3259999999999998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189</v>
      </c>
      <c r="AT109" s="188" t="s">
        <v>241</v>
      </c>
      <c r="AU109" s="188" t="s">
        <v>95</v>
      </c>
      <c r="AY109" s="19" t="s">
        <v>238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9" t="s">
        <v>82</v>
      </c>
      <c r="BK109" s="189">
        <f>ROUND(I109*H109,2)</f>
        <v>0</v>
      </c>
      <c r="BL109" s="19" t="s">
        <v>189</v>
      </c>
      <c r="BM109" s="188" t="s">
        <v>245</v>
      </c>
    </row>
    <row r="110" spans="1:47" s="2" customFormat="1" ht="11.25">
      <c r="A110" s="36"/>
      <c r="B110" s="37"/>
      <c r="C110" s="38"/>
      <c r="D110" s="190" t="s">
        <v>246</v>
      </c>
      <c r="E110" s="38"/>
      <c r="F110" s="191" t="s">
        <v>247</v>
      </c>
      <c r="G110" s="38"/>
      <c r="H110" s="38"/>
      <c r="I110" s="192"/>
      <c r="J110" s="38"/>
      <c r="K110" s="38"/>
      <c r="L110" s="41"/>
      <c r="M110" s="193"/>
      <c r="N110" s="194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246</v>
      </c>
      <c r="AU110" s="19" t="s">
        <v>95</v>
      </c>
    </row>
    <row r="111" spans="1:47" s="2" customFormat="1" ht="19.5">
      <c r="A111" s="36"/>
      <c r="B111" s="37"/>
      <c r="C111" s="38"/>
      <c r="D111" s="195" t="s">
        <v>248</v>
      </c>
      <c r="E111" s="38"/>
      <c r="F111" s="196" t="s">
        <v>249</v>
      </c>
      <c r="G111" s="38"/>
      <c r="H111" s="38"/>
      <c r="I111" s="192"/>
      <c r="J111" s="38"/>
      <c r="K111" s="38"/>
      <c r="L111" s="41"/>
      <c r="M111" s="193"/>
      <c r="N111" s="194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248</v>
      </c>
      <c r="AU111" s="19" t="s">
        <v>95</v>
      </c>
    </row>
    <row r="112" spans="2:51" s="13" customFormat="1" ht="11.25">
      <c r="B112" s="197"/>
      <c r="C112" s="198"/>
      <c r="D112" s="195" t="s">
        <v>250</v>
      </c>
      <c r="E112" s="199" t="s">
        <v>19</v>
      </c>
      <c r="F112" s="200" t="s">
        <v>251</v>
      </c>
      <c r="G112" s="198"/>
      <c r="H112" s="199" t="s">
        <v>19</v>
      </c>
      <c r="I112" s="201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250</v>
      </c>
      <c r="AU112" s="206" t="s">
        <v>95</v>
      </c>
      <c r="AV112" s="13" t="s">
        <v>82</v>
      </c>
      <c r="AW112" s="13" t="s">
        <v>34</v>
      </c>
      <c r="AX112" s="13" t="s">
        <v>74</v>
      </c>
      <c r="AY112" s="206" t="s">
        <v>238</v>
      </c>
    </row>
    <row r="113" spans="2:51" s="13" customFormat="1" ht="11.25">
      <c r="B113" s="197"/>
      <c r="C113" s="198"/>
      <c r="D113" s="195" t="s">
        <v>250</v>
      </c>
      <c r="E113" s="199" t="s">
        <v>19</v>
      </c>
      <c r="F113" s="200" t="s">
        <v>252</v>
      </c>
      <c r="G113" s="198"/>
      <c r="H113" s="199" t="s">
        <v>19</v>
      </c>
      <c r="I113" s="201"/>
      <c r="J113" s="198"/>
      <c r="K113" s="198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250</v>
      </c>
      <c r="AU113" s="206" t="s">
        <v>95</v>
      </c>
      <c r="AV113" s="13" t="s">
        <v>82</v>
      </c>
      <c r="AW113" s="13" t="s">
        <v>34</v>
      </c>
      <c r="AX113" s="13" t="s">
        <v>74</v>
      </c>
      <c r="AY113" s="206" t="s">
        <v>238</v>
      </c>
    </row>
    <row r="114" spans="2:51" s="14" customFormat="1" ht="11.25">
      <c r="B114" s="207"/>
      <c r="C114" s="208"/>
      <c r="D114" s="195" t="s">
        <v>250</v>
      </c>
      <c r="E114" s="209" t="s">
        <v>19</v>
      </c>
      <c r="F114" s="210" t="s">
        <v>253</v>
      </c>
      <c r="G114" s="208"/>
      <c r="H114" s="211">
        <v>5.1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250</v>
      </c>
      <c r="AU114" s="217" t="s">
        <v>95</v>
      </c>
      <c r="AV114" s="14" t="s">
        <v>84</v>
      </c>
      <c r="AW114" s="14" t="s">
        <v>34</v>
      </c>
      <c r="AX114" s="14" t="s">
        <v>74</v>
      </c>
      <c r="AY114" s="217" t="s">
        <v>238</v>
      </c>
    </row>
    <row r="115" spans="2:51" s="13" customFormat="1" ht="11.25">
      <c r="B115" s="197"/>
      <c r="C115" s="198"/>
      <c r="D115" s="195" t="s">
        <v>250</v>
      </c>
      <c r="E115" s="199" t="s">
        <v>19</v>
      </c>
      <c r="F115" s="200" t="s">
        <v>254</v>
      </c>
      <c r="G115" s="198"/>
      <c r="H115" s="199" t="s">
        <v>19</v>
      </c>
      <c r="I115" s="201"/>
      <c r="J115" s="198"/>
      <c r="K115" s="198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250</v>
      </c>
      <c r="AU115" s="206" t="s">
        <v>95</v>
      </c>
      <c r="AV115" s="13" t="s">
        <v>82</v>
      </c>
      <c r="AW115" s="13" t="s">
        <v>34</v>
      </c>
      <c r="AX115" s="13" t="s">
        <v>74</v>
      </c>
      <c r="AY115" s="206" t="s">
        <v>238</v>
      </c>
    </row>
    <row r="116" spans="2:51" s="14" customFormat="1" ht="11.25">
      <c r="B116" s="207"/>
      <c r="C116" s="208"/>
      <c r="D116" s="195" t="s">
        <v>250</v>
      </c>
      <c r="E116" s="209" t="s">
        <v>19</v>
      </c>
      <c r="F116" s="210" t="s">
        <v>255</v>
      </c>
      <c r="G116" s="208"/>
      <c r="H116" s="211">
        <v>0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250</v>
      </c>
      <c r="AU116" s="217" t="s">
        <v>95</v>
      </c>
      <c r="AV116" s="14" t="s">
        <v>84</v>
      </c>
      <c r="AW116" s="14" t="s">
        <v>34</v>
      </c>
      <c r="AX116" s="14" t="s">
        <v>74</v>
      </c>
      <c r="AY116" s="217" t="s">
        <v>238</v>
      </c>
    </row>
    <row r="117" spans="2:51" s="13" customFormat="1" ht="11.25">
      <c r="B117" s="197"/>
      <c r="C117" s="198"/>
      <c r="D117" s="195" t="s">
        <v>250</v>
      </c>
      <c r="E117" s="199" t="s">
        <v>19</v>
      </c>
      <c r="F117" s="200" t="s">
        <v>256</v>
      </c>
      <c r="G117" s="198"/>
      <c r="H117" s="199" t="s">
        <v>19</v>
      </c>
      <c r="I117" s="201"/>
      <c r="J117" s="198"/>
      <c r="K117" s="198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250</v>
      </c>
      <c r="AU117" s="206" t="s">
        <v>95</v>
      </c>
      <c r="AV117" s="13" t="s">
        <v>82</v>
      </c>
      <c r="AW117" s="13" t="s">
        <v>34</v>
      </c>
      <c r="AX117" s="13" t="s">
        <v>74</v>
      </c>
      <c r="AY117" s="206" t="s">
        <v>238</v>
      </c>
    </row>
    <row r="118" spans="2:51" s="14" customFormat="1" ht="11.25">
      <c r="B118" s="207"/>
      <c r="C118" s="208"/>
      <c r="D118" s="195" t="s">
        <v>250</v>
      </c>
      <c r="E118" s="209" t="s">
        <v>19</v>
      </c>
      <c r="F118" s="210" t="s">
        <v>255</v>
      </c>
      <c r="G118" s="208"/>
      <c r="H118" s="211">
        <v>0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250</v>
      </c>
      <c r="AU118" s="217" t="s">
        <v>95</v>
      </c>
      <c r="AV118" s="14" t="s">
        <v>84</v>
      </c>
      <c r="AW118" s="14" t="s">
        <v>34</v>
      </c>
      <c r="AX118" s="14" t="s">
        <v>74</v>
      </c>
      <c r="AY118" s="217" t="s">
        <v>238</v>
      </c>
    </row>
    <row r="119" spans="2:51" s="13" customFormat="1" ht="11.25">
      <c r="B119" s="197"/>
      <c r="C119" s="198"/>
      <c r="D119" s="195" t="s">
        <v>250</v>
      </c>
      <c r="E119" s="199" t="s">
        <v>19</v>
      </c>
      <c r="F119" s="200" t="s">
        <v>254</v>
      </c>
      <c r="G119" s="198"/>
      <c r="H119" s="199" t="s">
        <v>19</v>
      </c>
      <c r="I119" s="201"/>
      <c r="J119" s="198"/>
      <c r="K119" s="198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250</v>
      </c>
      <c r="AU119" s="206" t="s">
        <v>95</v>
      </c>
      <c r="AV119" s="13" t="s">
        <v>82</v>
      </c>
      <c r="AW119" s="13" t="s">
        <v>34</v>
      </c>
      <c r="AX119" s="13" t="s">
        <v>74</v>
      </c>
      <c r="AY119" s="206" t="s">
        <v>238</v>
      </c>
    </row>
    <row r="120" spans="2:51" s="14" customFormat="1" ht="11.25">
      <c r="B120" s="207"/>
      <c r="C120" s="208"/>
      <c r="D120" s="195" t="s">
        <v>250</v>
      </c>
      <c r="E120" s="209" t="s">
        <v>19</v>
      </c>
      <c r="F120" s="210" t="s">
        <v>255</v>
      </c>
      <c r="G120" s="208"/>
      <c r="H120" s="211">
        <v>0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250</v>
      </c>
      <c r="AU120" s="217" t="s">
        <v>95</v>
      </c>
      <c r="AV120" s="14" t="s">
        <v>84</v>
      </c>
      <c r="AW120" s="14" t="s">
        <v>34</v>
      </c>
      <c r="AX120" s="14" t="s">
        <v>74</v>
      </c>
      <c r="AY120" s="217" t="s">
        <v>238</v>
      </c>
    </row>
    <row r="121" spans="2:51" s="15" customFormat="1" ht="11.25">
      <c r="B121" s="218"/>
      <c r="C121" s="219"/>
      <c r="D121" s="195" t="s">
        <v>250</v>
      </c>
      <c r="E121" s="220" t="s">
        <v>160</v>
      </c>
      <c r="F121" s="221" t="s">
        <v>257</v>
      </c>
      <c r="G121" s="219"/>
      <c r="H121" s="222">
        <v>5.1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250</v>
      </c>
      <c r="AU121" s="228" t="s">
        <v>95</v>
      </c>
      <c r="AV121" s="15" t="s">
        <v>95</v>
      </c>
      <c r="AW121" s="15" t="s">
        <v>34</v>
      </c>
      <c r="AX121" s="15" t="s">
        <v>74</v>
      </c>
      <c r="AY121" s="228" t="s">
        <v>238</v>
      </c>
    </row>
    <row r="122" spans="2:51" s="16" customFormat="1" ht="11.25">
      <c r="B122" s="229"/>
      <c r="C122" s="230"/>
      <c r="D122" s="195" t="s">
        <v>250</v>
      </c>
      <c r="E122" s="231" t="s">
        <v>19</v>
      </c>
      <c r="F122" s="232" t="s">
        <v>258</v>
      </c>
      <c r="G122" s="230"/>
      <c r="H122" s="233">
        <v>5.1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250</v>
      </c>
      <c r="AU122" s="239" t="s">
        <v>95</v>
      </c>
      <c r="AV122" s="16" t="s">
        <v>189</v>
      </c>
      <c r="AW122" s="16" t="s">
        <v>34</v>
      </c>
      <c r="AX122" s="16" t="s">
        <v>82</v>
      </c>
      <c r="AY122" s="239" t="s">
        <v>238</v>
      </c>
    </row>
    <row r="123" spans="1:65" s="2" customFormat="1" ht="37.9" customHeight="1">
      <c r="A123" s="36"/>
      <c r="B123" s="37"/>
      <c r="C123" s="177" t="s">
        <v>84</v>
      </c>
      <c r="D123" s="177" t="s">
        <v>241</v>
      </c>
      <c r="E123" s="178" t="s">
        <v>259</v>
      </c>
      <c r="F123" s="179" t="s">
        <v>260</v>
      </c>
      <c r="G123" s="180" t="s">
        <v>98</v>
      </c>
      <c r="H123" s="181">
        <v>3.4</v>
      </c>
      <c r="I123" s="182"/>
      <c r="J123" s="183">
        <f>ROUND(I123*H123,2)</f>
        <v>0</v>
      </c>
      <c r="K123" s="179" t="s">
        <v>244</v>
      </c>
      <c r="L123" s="41"/>
      <c r="M123" s="184" t="s">
        <v>19</v>
      </c>
      <c r="N123" s="185" t="s">
        <v>45</v>
      </c>
      <c r="O123" s="66"/>
      <c r="P123" s="186">
        <f>O123*H123</f>
        <v>0</v>
      </c>
      <c r="Q123" s="186">
        <v>0</v>
      </c>
      <c r="R123" s="186">
        <f>Q123*H123</f>
        <v>0</v>
      </c>
      <c r="S123" s="186">
        <v>0.32</v>
      </c>
      <c r="T123" s="187">
        <f>S123*H123</f>
        <v>1.088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8" t="s">
        <v>189</v>
      </c>
      <c r="AT123" s="188" t="s">
        <v>241</v>
      </c>
      <c r="AU123" s="188" t="s">
        <v>95</v>
      </c>
      <c r="AY123" s="19" t="s">
        <v>238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9" t="s">
        <v>82</v>
      </c>
      <c r="BK123" s="189">
        <f>ROUND(I123*H123,2)</f>
        <v>0</v>
      </c>
      <c r="BL123" s="19" t="s">
        <v>189</v>
      </c>
      <c r="BM123" s="188" t="s">
        <v>261</v>
      </c>
    </row>
    <row r="124" spans="1:47" s="2" customFormat="1" ht="11.25">
      <c r="A124" s="36"/>
      <c r="B124" s="37"/>
      <c r="C124" s="38"/>
      <c r="D124" s="190" t="s">
        <v>246</v>
      </c>
      <c r="E124" s="38"/>
      <c r="F124" s="191" t="s">
        <v>262</v>
      </c>
      <c r="G124" s="38"/>
      <c r="H124" s="38"/>
      <c r="I124" s="192"/>
      <c r="J124" s="38"/>
      <c r="K124" s="38"/>
      <c r="L124" s="41"/>
      <c r="M124" s="193"/>
      <c r="N124" s="194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246</v>
      </c>
      <c r="AU124" s="19" t="s">
        <v>95</v>
      </c>
    </row>
    <row r="125" spans="1:47" s="2" customFormat="1" ht="19.5">
      <c r="A125" s="36"/>
      <c r="B125" s="37"/>
      <c r="C125" s="38"/>
      <c r="D125" s="195" t="s">
        <v>248</v>
      </c>
      <c r="E125" s="38"/>
      <c r="F125" s="196" t="s">
        <v>263</v>
      </c>
      <c r="G125" s="38"/>
      <c r="H125" s="38"/>
      <c r="I125" s="192"/>
      <c r="J125" s="38"/>
      <c r="K125" s="38"/>
      <c r="L125" s="41"/>
      <c r="M125" s="193"/>
      <c r="N125" s="194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248</v>
      </c>
      <c r="AU125" s="19" t="s">
        <v>95</v>
      </c>
    </row>
    <row r="126" spans="2:51" s="13" customFormat="1" ht="11.25">
      <c r="B126" s="197"/>
      <c r="C126" s="198"/>
      <c r="D126" s="195" t="s">
        <v>250</v>
      </c>
      <c r="E126" s="199" t="s">
        <v>19</v>
      </c>
      <c r="F126" s="200" t="s">
        <v>264</v>
      </c>
      <c r="G126" s="198"/>
      <c r="H126" s="199" t="s">
        <v>19</v>
      </c>
      <c r="I126" s="201"/>
      <c r="J126" s="198"/>
      <c r="K126" s="198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250</v>
      </c>
      <c r="AU126" s="206" t="s">
        <v>95</v>
      </c>
      <c r="AV126" s="13" t="s">
        <v>82</v>
      </c>
      <c r="AW126" s="13" t="s">
        <v>34</v>
      </c>
      <c r="AX126" s="13" t="s">
        <v>74</v>
      </c>
      <c r="AY126" s="206" t="s">
        <v>238</v>
      </c>
    </row>
    <row r="127" spans="2:51" s="13" customFormat="1" ht="11.25">
      <c r="B127" s="197"/>
      <c r="C127" s="198"/>
      <c r="D127" s="195" t="s">
        <v>250</v>
      </c>
      <c r="E127" s="199" t="s">
        <v>19</v>
      </c>
      <c r="F127" s="200" t="s">
        <v>252</v>
      </c>
      <c r="G127" s="198"/>
      <c r="H127" s="199" t="s">
        <v>19</v>
      </c>
      <c r="I127" s="201"/>
      <c r="J127" s="198"/>
      <c r="K127" s="198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250</v>
      </c>
      <c r="AU127" s="206" t="s">
        <v>95</v>
      </c>
      <c r="AV127" s="13" t="s">
        <v>82</v>
      </c>
      <c r="AW127" s="13" t="s">
        <v>34</v>
      </c>
      <c r="AX127" s="13" t="s">
        <v>74</v>
      </c>
      <c r="AY127" s="206" t="s">
        <v>238</v>
      </c>
    </row>
    <row r="128" spans="2:51" s="14" customFormat="1" ht="11.25">
      <c r="B128" s="207"/>
      <c r="C128" s="208"/>
      <c r="D128" s="195" t="s">
        <v>250</v>
      </c>
      <c r="E128" s="209" t="s">
        <v>19</v>
      </c>
      <c r="F128" s="210" t="s">
        <v>265</v>
      </c>
      <c r="G128" s="208"/>
      <c r="H128" s="211">
        <v>3.4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250</v>
      </c>
      <c r="AU128" s="217" t="s">
        <v>95</v>
      </c>
      <c r="AV128" s="14" t="s">
        <v>84</v>
      </c>
      <c r="AW128" s="14" t="s">
        <v>34</v>
      </c>
      <c r="AX128" s="14" t="s">
        <v>74</v>
      </c>
      <c r="AY128" s="217" t="s">
        <v>238</v>
      </c>
    </row>
    <row r="129" spans="2:51" s="13" customFormat="1" ht="11.25">
      <c r="B129" s="197"/>
      <c r="C129" s="198"/>
      <c r="D129" s="195" t="s">
        <v>250</v>
      </c>
      <c r="E129" s="199" t="s">
        <v>19</v>
      </c>
      <c r="F129" s="200" t="s">
        <v>254</v>
      </c>
      <c r="G129" s="198"/>
      <c r="H129" s="199" t="s">
        <v>19</v>
      </c>
      <c r="I129" s="201"/>
      <c r="J129" s="198"/>
      <c r="K129" s="198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250</v>
      </c>
      <c r="AU129" s="206" t="s">
        <v>95</v>
      </c>
      <c r="AV129" s="13" t="s">
        <v>82</v>
      </c>
      <c r="AW129" s="13" t="s">
        <v>34</v>
      </c>
      <c r="AX129" s="13" t="s">
        <v>74</v>
      </c>
      <c r="AY129" s="206" t="s">
        <v>238</v>
      </c>
    </row>
    <row r="130" spans="2:51" s="14" customFormat="1" ht="11.25">
      <c r="B130" s="207"/>
      <c r="C130" s="208"/>
      <c r="D130" s="195" t="s">
        <v>250</v>
      </c>
      <c r="E130" s="209" t="s">
        <v>19</v>
      </c>
      <c r="F130" s="210" t="s">
        <v>255</v>
      </c>
      <c r="G130" s="208"/>
      <c r="H130" s="211">
        <v>0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250</v>
      </c>
      <c r="AU130" s="217" t="s">
        <v>95</v>
      </c>
      <c r="AV130" s="14" t="s">
        <v>84</v>
      </c>
      <c r="AW130" s="14" t="s">
        <v>34</v>
      </c>
      <c r="AX130" s="14" t="s">
        <v>74</v>
      </c>
      <c r="AY130" s="217" t="s">
        <v>238</v>
      </c>
    </row>
    <row r="131" spans="2:51" s="13" customFormat="1" ht="11.25">
      <c r="B131" s="197"/>
      <c r="C131" s="198"/>
      <c r="D131" s="195" t="s">
        <v>250</v>
      </c>
      <c r="E131" s="199" t="s">
        <v>19</v>
      </c>
      <c r="F131" s="200" t="s">
        <v>256</v>
      </c>
      <c r="G131" s="198"/>
      <c r="H131" s="199" t="s">
        <v>19</v>
      </c>
      <c r="I131" s="201"/>
      <c r="J131" s="198"/>
      <c r="K131" s="198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250</v>
      </c>
      <c r="AU131" s="206" t="s">
        <v>95</v>
      </c>
      <c r="AV131" s="13" t="s">
        <v>82</v>
      </c>
      <c r="AW131" s="13" t="s">
        <v>34</v>
      </c>
      <c r="AX131" s="13" t="s">
        <v>74</v>
      </c>
      <c r="AY131" s="206" t="s">
        <v>238</v>
      </c>
    </row>
    <row r="132" spans="2:51" s="14" customFormat="1" ht="11.25">
      <c r="B132" s="207"/>
      <c r="C132" s="208"/>
      <c r="D132" s="195" t="s">
        <v>250</v>
      </c>
      <c r="E132" s="209" t="s">
        <v>19</v>
      </c>
      <c r="F132" s="210" t="s">
        <v>255</v>
      </c>
      <c r="G132" s="208"/>
      <c r="H132" s="211">
        <v>0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250</v>
      </c>
      <c r="AU132" s="217" t="s">
        <v>95</v>
      </c>
      <c r="AV132" s="14" t="s">
        <v>84</v>
      </c>
      <c r="AW132" s="14" t="s">
        <v>34</v>
      </c>
      <c r="AX132" s="14" t="s">
        <v>74</v>
      </c>
      <c r="AY132" s="217" t="s">
        <v>238</v>
      </c>
    </row>
    <row r="133" spans="2:51" s="13" customFormat="1" ht="11.25">
      <c r="B133" s="197"/>
      <c r="C133" s="198"/>
      <c r="D133" s="195" t="s">
        <v>250</v>
      </c>
      <c r="E133" s="199" t="s">
        <v>19</v>
      </c>
      <c r="F133" s="200" t="s">
        <v>254</v>
      </c>
      <c r="G133" s="198"/>
      <c r="H133" s="199" t="s">
        <v>19</v>
      </c>
      <c r="I133" s="201"/>
      <c r="J133" s="198"/>
      <c r="K133" s="198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250</v>
      </c>
      <c r="AU133" s="206" t="s">
        <v>95</v>
      </c>
      <c r="AV133" s="13" t="s">
        <v>82</v>
      </c>
      <c r="AW133" s="13" t="s">
        <v>34</v>
      </c>
      <c r="AX133" s="13" t="s">
        <v>74</v>
      </c>
      <c r="AY133" s="206" t="s">
        <v>238</v>
      </c>
    </row>
    <row r="134" spans="2:51" s="14" customFormat="1" ht="11.25">
      <c r="B134" s="207"/>
      <c r="C134" s="208"/>
      <c r="D134" s="195" t="s">
        <v>250</v>
      </c>
      <c r="E134" s="209" t="s">
        <v>19</v>
      </c>
      <c r="F134" s="210" t="s">
        <v>255</v>
      </c>
      <c r="G134" s="208"/>
      <c r="H134" s="211">
        <v>0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250</v>
      </c>
      <c r="AU134" s="217" t="s">
        <v>95</v>
      </c>
      <c r="AV134" s="14" t="s">
        <v>84</v>
      </c>
      <c r="AW134" s="14" t="s">
        <v>34</v>
      </c>
      <c r="AX134" s="14" t="s">
        <v>74</v>
      </c>
      <c r="AY134" s="217" t="s">
        <v>238</v>
      </c>
    </row>
    <row r="135" spans="2:51" s="15" customFormat="1" ht="11.25">
      <c r="B135" s="218"/>
      <c r="C135" s="219"/>
      <c r="D135" s="195" t="s">
        <v>250</v>
      </c>
      <c r="E135" s="220" t="s">
        <v>158</v>
      </c>
      <c r="F135" s="221" t="s">
        <v>257</v>
      </c>
      <c r="G135" s="219"/>
      <c r="H135" s="222">
        <v>3.4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250</v>
      </c>
      <c r="AU135" s="228" t="s">
        <v>95</v>
      </c>
      <c r="AV135" s="15" t="s">
        <v>95</v>
      </c>
      <c r="AW135" s="15" t="s">
        <v>34</v>
      </c>
      <c r="AX135" s="15" t="s">
        <v>74</v>
      </c>
      <c r="AY135" s="228" t="s">
        <v>238</v>
      </c>
    </row>
    <row r="136" spans="2:51" s="16" customFormat="1" ht="11.25">
      <c r="B136" s="229"/>
      <c r="C136" s="230"/>
      <c r="D136" s="195" t="s">
        <v>250</v>
      </c>
      <c r="E136" s="231" t="s">
        <v>19</v>
      </c>
      <c r="F136" s="232" t="s">
        <v>258</v>
      </c>
      <c r="G136" s="230"/>
      <c r="H136" s="233">
        <v>3.4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250</v>
      </c>
      <c r="AU136" s="239" t="s">
        <v>95</v>
      </c>
      <c r="AV136" s="16" t="s">
        <v>189</v>
      </c>
      <c r="AW136" s="16" t="s">
        <v>34</v>
      </c>
      <c r="AX136" s="16" t="s">
        <v>82</v>
      </c>
      <c r="AY136" s="239" t="s">
        <v>238</v>
      </c>
    </row>
    <row r="137" spans="1:65" s="2" customFormat="1" ht="24.2" customHeight="1">
      <c r="A137" s="36"/>
      <c r="B137" s="37"/>
      <c r="C137" s="177" t="s">
        <v>95</v>
      </c>
      <c r="D137" s="177" t="s">
        <v>241</v>
      </c>
      <c r="E137" s="178" t="s">
        <v>266</v>
      </c>
      <c r="F137" s="179" t="s">
        <v>267</v>
      </c>
      <c r="G137" s="180" t="s">
        <v>120</v>
      </c>
      <c r="H137" s="181">
        <v>96.68</v>
      </c>
      <c r="I137" s="182"/>
      <c r="J137" s="183">
        <f>ROUND(I137*H137,2)</f>
        <v>0</v>
      </c>
      <c r="K137" s="179" t="s">
        <v>244</v>
      </c>
      <c r="L137" s="41"/>
      <c r="M137" s="184" t="s">
        <v>19</v>
      </c>
      <c r="N137" s="185" t="s">
        <v>45</v>
      </c>
      <c r="O137" s="66"/>
      <c r="P137" s="186">
        <f>O137*H137</f>
        <v>0</v>
      </c>
      <c r="Q137" s="186">
        <v>0</v>
      </c>
      <c r="R137" s="186">
        <f>Q137*H137</f>
        <v>0</v>
      </c>
      <c r="S137" s="186">
        <v>1.3</v>
      </c>
      <c r="T137" s="187">
        <f>S137*H137</f>
        <v>125.68400000000001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8" t="s">
        <v>189</v>
      </c>
      <c r="AT137" s="188" t="s">
        <v>241</v>
      </c>
      <c r="AU137" s="188" t="s">
        <v>95</v>
      </c>
      <c r="AY137" s="19" t="s">
        <v>238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9" t="s">
        <v>82</v>
      </c>
      <c r="BK137" s="189">
        <f>ROUND(I137*H137,2)</f>
        <v>0</v>
      </c>
      <c r="BL137" s="19" t="s">
        <v>189</v>
      </c>
      <c r="BM137" s="188" t="s">
        <v>268</v>
      </c>
    </row>
    <row r="138" spans="1:47" s="2" customFormat="1" ht="11.25">
      <c r="A138" s="36"/>
      <c r="B138" s="37"/>
      <c r="C138" s="38"/>
      <c r="D138" s="190" t="s">
        <v>246</v>
      </c>
      <c r="E138" s="38"/>
      <c r="F138" s="191" t="s">
        <v>269</v>
      </c>
      <c r="G138" s="38"/>
      <c r="H138" s="38"/>
      <c r="I138" s="192"/>
      <c r="J138" s="38"/>
      <c r="K138" s="38"/>
      <c r="L138" s="41"/>
      <c r="M138" s="193"/>
      <c r="N138" s="194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246</v>
      </c>
      <c r="AU138" s="19" t="s">
        <v>95</v>
      </c>
    </row>
    <row r="139" spans="1:47" s="2" customFormat="1" ht="19.5">
      <c r="A139" s="36"/>
      <c r="B139" s="37"/>
      <c r="C139" s="38"/>
      <c r="D139" s="195" t="s">
        <v>248</v>
      </c>
      <c r="E139" s="38"/>
      <c r="F139" s="196" t="s">
        <v>270</v>
      </c>
      <c r="G139" s="38"/>
      <c r="H139" s="38"/>
      <c r="I139" s="192"/>
      <c r="J139" s="38"/>
      <c r="K139" s="38"/>
      <c r="L139" s="41"/>
      <c r="M139" s="193"/>
      <c r="N139" s="194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248</v>
      </c>
      <c r="AU139" s="19" t="s">
        <v>95</v>
      </c>
    </row>
    <row r="140" spans="2:51" s="13" customFormat="1" ht="11.25">
      <c r="B140" s="197"/>
      <c r="C140" s="198"/>
      <c r="D140" s="195" t="s">
        <v>250</v>
      </c>
      <c r="E140" s="199" t="s">
        <v>19</v>
      </c>
      <c r="F140" s="200" t="s">
        <v>271</v>
      </c>
      <c r="G140" s="198"/>
      <c r="H140" s="199" t="s">
        <v>19</v>
      </c>
      <c r="I140" s="201"/>
      <c r="J140" s="198"/>
      <c r="K140" s="198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250</v>
      </c>
      <c r="AU140" s="206" t="s">
        <v>95</v>
      </c>
      <c r="AV140" s="13" t="s">
        <v>82</v>
      </c>
      <c r="AW140" s="13" t="s">
        <v>34</v>
      </c>
      <c r="AX140" s="13" t="s">
        <v>74</v>
      </c>
      <c r="AY140" s="206" t="s">
        <v>238</v>
      </c>
    </row>
    <row r="141" spans="2:51" s="13" customFormat="1" ht="11.25">
      <c r="B141" s="197"/>
      <c r="C141" s="198"/>
      <c r="D141" s="195" t="s">
        <v>250</v>
      </c>
      <c r="E141" s="199" t="s">
        <v>19</v>
      </c>
      <c r="F141" s="200" t="s">
        <v>272</v>
      </c>
      <c r="G141" s="198"/>
      <c r="H141" s="199" t="s">
        <v>19</v>
      </c>
      <c r="I141" s="201"/>
      <c r="J141" s="198"/>
      <c r="K141" s="198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250</v>
      </c>
      <c r="AU141" s="206" t="s">
        <v>95</v>
      </c>
      <c r="AV141" s="13" t="s">
        <v>82</v>
      </c>
      <c r="AW141" s="13" t="s">
        <v>34</v>
      </c>
      <c r="AX141" s="13" t="s">
        <v>74</v>
      </c>
      <c r="AY141" s="206" t="s">
        <v>238</v>
      </c>
    </row>
    <row r="142" spans="2:51" s="13" customFormat="1" ht="11.25">
      <c r="B142" s="197"/>
      <c r="C142" s="198"/>
      <c r="D142" s="195" t="s">
        <v>250</v>
      </c>
      <c r="E142" s="199" t="s">
        <v>19</v>
      </c>
      <c r="F142" s="200" t="s">
        <v>252</v>
      </c>
      <c r="G142" s="198"/>
      <c r="H142" s="199" t="s">
        <v>19</v>
      </c>
      <c r="I142" s="201"/>
      <c r="J142" s="198"/>
      <c r="K142" s="198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250</v>
      </c>
      <c r="AU142" s="206" t="s">
        <v>95</v>
      </c>
      <c r="AV142" s="13" t="s">
        <v>82</v>
      </c>
      <c r="AW142" s="13" t="s">
        <v>34</v>
      </c>
      <c r="AX142" s="13" t="s">
        <v>74</v>
      </c>
      <c r="AY142" s="206" t="s">
        <v>238</v>
      </c>
    </row>
    <row r="143" spans="2:51" s="14" customFormat="1" ht="11.25">
      <c r="B143" s="207"/>
      <c r="C143" s="208"/>
      <c r="D143" s="195" t="s">
        <v>250</v>
      </c>
      <c r="E143" s="209" t="s">
        <v>19</v>
      </c>
      <c r="F143" s="210" t="s">
        <v>273</v>
      </c>
      <c r="G143" s="208"/>
      <c r="H143" s="211">
        <v>90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250</v>
      </c>
      <c r="AU143" s="217" t="s">
        <v>95</v>
      </c>
      <c r="AV143" s="14" t="s">
        <v>84</v>
      </c>
      <c r="AW143" s="14" t="s">
        <v>34</v>
      </c>
      <c r="AX143" s="14" t="s">
        <v>74</v>
      </c>
      <c r="AY143" s="217" t="s">
        <v>238</v>
      </c>
    </row>
    <row r="144" spans="2:51" s="13" customFormat="1" ht="11.25">
      <c r="B144" s="197"/>
      <c r="C144" s="198"/>
      <c r="D144" s="195" t="s">
        <v>250</v>
      </c>
      <c r="E144" s="199" t="s">
        <v>19</v>
      </c>
      <c r="F144" s="200" t="s">
        <v>254</v>
      </c>
      <c r="G144" s="198"/>
      <c r="H144" s="199" t="s">
        <v>19</v>
      </c>
      <c r="I144" s="201"/>
      <c r="J144" s="198"/>
      <c r="K144" s="198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250</v>
      </c>
      <c r="AU144" s="206" t="s">
        <v>95</v>
      </c>
      <c r="AV144" s="13" t="s">
        <v>82</v>
      </c>
      <c r="AW144" s="13" t="s">
        <v>34</v>
      </c>
      <c r="AX144" s="13" t="s">
        <v>74</v>
      </c>
      <c r="AY144" s="206" t="s">
        <v>238</v>
      </c>
    </row>
    <row r="145" spans="2:51" s="14" customFormat="1" ht="11.25">
      <c r="B145" s="207"/>
      <c r="C145" s="208"/>
      <c r="D145" s="195" t="s">
        <v>250</v>
      </c>
      <c r="E145" s="209" t="s">
        <v>19</v>
      </c>
      <c r="F145" s="210" t="s">
        <v>274</v>
      </c>
      <c r="G145" s="208"/>
      <c r="H145" s="211">
        <v>3.84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250</v>
      </c>
      <c r="AU145" s="217" t="s">
        <v>95</v>
      </c>
      <c r="AV145" s="14" t="s">
        <v>84</v>
      </c>
      <c r="AW145" s="14" t="s">
        <v>34</v>
      </c>
      <c r="AX145" s="14" t="s">
        <v>74</v>
      </c>
      <c r="AY145" s="217" t="s">
        <v>238</v>
      </c>
    </row>
    <row r="146" spans="2:51" s="13" customFormat="1" ht="11.25">
      <c r="B146" s="197"/>
      <c r="C146" s="198"/>
      <c r="D146" s="195" t="s">
        <v>250</v>
      </c>
      <c r="E146" s="199" t="s">
        <v>19</v>
      </c>
      <c r="F146" s="200" t="s">
        <v>256</v>
      </c>
      <c r="G146" s="198"/>
      <c r="H146" s="199" t="s">
        <v>19</v>
      </c>
      <c r="I146" s="201"/>
      <c r="J146" s="198"/>
      <c r="K146" s="198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250</v>
      </c>
      <c r="AU146" s="206" t="s">
        <v>95</v>
      </c>
      <c r="AV146" s="13" t="s">
        <v>82</v>
      </c>
      <c r="AW146" s="13" t="s">
        <v>34</v>
      </c>
      <c r="AX146" s="13" t="s">
        <v>74</v>
      </c>
      <c r="AY146" s="206" t="s">
        <v>238</v>
      </c>
    </row>
    <row r="147" spans="2:51" s="14" customFormat="1" ht="11.25">
      <c r="B147" s="207"/>
      <c r="C147" s="208"/>
      <c r="D147" s="195" t="s">
        <v>250</v>
      </c>
      <c r="E147" s="209" t="s">
        <v>19</v>
      </c>
      <c r="F147" s="210" t="s">
        <v>275</v>
      </c>
      <c r="G147" s="208"/>
      <c r="H147" s="211">
        <v>1.44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250</v>
      </c>
      <c r="AU147" s="217" t="s">
        <v>95</v>
      </c>
      <c r="AV147" s="14" t="s">
        <v>84</v>
      </c>
      <c r="AW147" s="14" t="s">
        <v>34</v>
      </c>
      <c r="AX147" s="14" t="s">
        <v>74</v>
      </c>
      <c r="AY147" s="217" t="s">
        <v>238</v>
      </c>
    </row>
    <row r="148" spans="2:51" s="13" customFormat="1" ht="11.25">
      <c r="B148" s="197"/>
      <c r="C148" s="198"/>
      <c r="D148" s="195" t="s">
        <v>250</v>
      </c>
      <c r="E148" s="199" t="s">
        <v>19</v>
      </c>
      <c r="F148" s="200" t="s">
        <v>254</v>
      </c>
      <c r="G148" s="198"/>
      <c r="H148" s="199" t="s">
        <v>19</v>
      </c>
      <c r="I148" s="201"/>
      <c r="J148" s="198"/>
      <c r="K148" s="198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250</v>
      </c>
      <c r="AU148" s="206" t="s">
        <v>95</v>
      </c>
      <c r="AV148" s="13" t="s">
        <v>82</v>
      </c>
      <c r="AW148" s="13" t="s">
        <v>34</v>
      </c>
      <c r="AX148" s="13" t="s">
        <v>74</v>
      </c>
      <c r="AY148" s="206" t="s">
        <v>238</v>
      </c>
    </row>
    <row r="149" spans="2:51" s="14" customFormat="1" ht="11.25">
      <c r="B149" s="207"/>
      <c r="C149" s="208"/>
      <c r="D149" s="195" t="s">
        <v>250</v>
      </c>
      <c r="E149" s="209" t="s">
        <v>19</v>
      </c>
      <c r="F149" s="210" t="s">
        <v>276</v>
      </c>
      <c r="G149" s="208"/>
      <c r="H149" s="211">
        <v>0.72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250</v>
      </c>
      <c r="AU149" s="217" t="s">
        <v>95</v>
      </c>
      <c r="AV149" s="14" t="s">
        <v>84</v>
      </c>
      <c r="AW149" s="14" t="s">
        <v>34</v>
      </c>
      <c r="AX149" s="14" t="s">
        <v>74</v>
      </c>
      <c r="AY149" s="217" t="s">
        <v>238</v>
      </c>
    </row>
    <row r="150" spans="2:51" s="15" customFormat="1" ht="11.25">
      <c r="B150" s="218"/>
      <c r="C150" s="219"/>
      <c r="D150" s="195" t="s">
        <v>250</v>
      </c>
      <c r="E150" s="220" t="s">
        <v>157</v>
      </c>
      <c r="F150" s="221" t="s">
        <v>257</v>
      </c>
      <c r="G150" s="219"/>
      <c r="H150" s="222">
        <v>96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250</v>
      </c>
      <c r="AU150" s="228" t="s">
        <v>95</v>
      </c>
      <c r="AV150" s="15" t="s">
        <v>95</v>
      </c>
      <c r="AW150" s="15" t="s">
        <v>34</v>
      </c>
      <c r="AX150" s="15" t="s">
        <v>74</v>
      </c>
      <c r="AY150" s="228" t="s">
        <v>238</v>
      </c>
    </row>
    <row r="151" spans="2:51" s="13" customFormat="1" ht="11.25">
      <c r="B151" s="197"/>
      <c r="C151" s="198"/>
      <c r="D151" s="195" t="s">
        <v>250</v>
      </c>
      <c r="E151" s="199" t="s">
        <v>19</v>
      </c>
      <c r="F151" s="200" t="s">
        <v>264</v>
      </c>
      <c r="G151" s="198"/>
      <c r="H151" s="199" t="s">
        <v>19</v>
      </c>
      <c r="I151" s="201"/>
      <c r="J151" s="198"/>
      <c r="K151" s="198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250</v>
      </c>
      <c r="AU151" s="206" t="s">
        <v>95</v>
      </c>
      <c r="AV151" s="13" t="s">
        <v>82</v>
      </c>
      <c r="AW151" s="13" t="s">
        <v>34</v>
      </c>
      <c r="AX151" s="13" t="s">
        <v>74</v>
      </c>
      <c r="AY151" s="206" t="s">
        <v>238</v>
      </c>
    </row>
    <row r="152" spans="2:51" s="14" customFormat="1" ht="11.25">
      <c r="B152" s="207"/>
      <c r="C152" s="208"/>
      <c r="D152" s="195" t="s">
        <v>250</v>
      </c>
      <c r="E152" s="209" t="s">
        <v>19</v>
      </c>
      <c r="F152" s="210" t="s">
        <v>277</v>
      </c>
      <c r="G152" s="208"/>
      <c r="H152" s="211">
        <v>0.68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250</v>
      </c>
      <c r="AU152" s="217" t="s">
        <v>95</v>
      </c>
      <c r="AV152" s="14" t="s">
        <v>84</v>
      </c>
      <c r="AW152" s="14" t="s">
        <v>34</v>
      </c>
      <c r="AX152" s="14" t="s">
        <v>74</v>
      </c>
      <c r="AY152" s="217" t="s">
        <v>238</v>
      </c>
    </row>
    <row r="153" spans="2:51" s="15" customFormat="1" ht="11.25">
      <c r="B153" s="218"/>
      <c r="C153" s="219"/>
      <c r="D153" s="195" t="s">
        <v>250</v>
      </c>
      <c r="E153" s="220" t="s">
        <v>19</v>
      </c>
      <c r="F153" s="221" t="s">
        <v>257</v>
      </c>
      <c r="G153" s="219"/>
      <c r="H153" s="222">
        <v>0.68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250</v>
      </c>
      <c r="AU153" s="228" t="s">
        <v>95</v>
      </c>
      <c r="AV153" s="15" t="s">
        <v>95</v>
      </c>
      <c r="AW153" s="15" t="s">
        <v>34</v>
      </c>
      <c r="AX153" s="15" t="s">
        <v>74</v>
      </c>
      <c r="AY153" s="228" t="s">
        <v>238</v>
      </c>
    </row>
    <row r="154" spans="2:51" s="16" customFormat="1" ht="11.25">
      <c r="B154" s="229"/>
      <c r="C154" s="230"/>
      <c r="D154" s="195" t="s">
        <v>250</v>
      </c>
      <c r="E154" s="231" t="s">
        <v>19</v>
      </c>
      <c r="F154" s="232" t="s">
        <v>258</v>
      </c>
      <c r="G154" s="230"/>
      <c r="H154" s="233">
        <v>96.68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250</v>
      </c>
      <c r="AU154" s="239" t="s">
        <v>95</v>
      </c>
      <c r="AV154" s="16" t="s">
        <v>189</v>
      </c>
      <c r="AW154" s="16" t="s">
        <v>34</v>
      </c>
      <c r="AX154" s="16" t="s">
        <v>82</v>
      </c>
      <c r="AY154" s="239" t="s">
        <v>238</v>
      </c>
    </row>
    <row r="155" spans="1:65" s="2" customFormat="1" ht="24.2" customHeight="1">
      <c r="A155" s="36"/>
      <c r="B155" s="37"/>
      <c r="C155" s="177" t="s">
        <v>189</v>
      </c>
      <c r="D155" s="177" t="s">
        <v>241</v>
      </c>
      <c r="E155" s="178" t="s">
        <v>278</v>
      </c>
      <c r="F155" s="179" t="s">
        <v>279</v>
      </c>
      <c r="G155" s="180" t="s">
        <v>120</v>
      </c>
      <c r="H155" s="181">
        <v>96</v>
      </c>
      <c r="I155" s="182"/>
      <c r="J155" s="183">
        <f>ROUND(I155*H155,2)</f>
        <v>0</v>
      </c>
      <c r="K155" s="179" t="s">
        <v>244</v>
      </c>
      <c r="L155" s="41"/>
      <c r="M155" s="184" t="s">
        <v>19</v>
      </c>
      <c r="N155" s="185" t="s">
        <v>45</v>
      </c>
      <c r="O155" s="66"/>
      <c r="P155" s="186">
        <f>O155*H155</f>
        <v>0</v>
      </c>
      <c r="Q155" s="186">
        <v>0</v>
      </c>
      <c r="R155" s="186">
        <f>Q155*H155</f>
        <v>0</v>
      </c>
      <c r="S155" s="186">
        <v>1.76</v>
      </c>
      <c r="T155" s="187">
        <f>S155*H155</f>
        <v>168.96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8" t="s">
        <v>189</v>
      </c>
      <c r="AT155" s="188" t="s">
        <v>241</v>
      </c>
      <c r="AU155" s="188" t="s">
        <v>95</v>
      </c>
      <c r="AY155" s="19" t="s">
        <v>238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9" t="s">
        <v>82</v>
      </c>
      <c r="BK155" s="189">
        <f>ROUND(I155*H155,2)</f>
        <v>0</v>
      </c>
      <c r="BL155" s="19" t="s">
        <v>189</v>
      </c>
      <c r="BM155" s="188" t="s">
        <v>280</v>
      </c>
    </row>
    <row r="156" spans="1:47" s="2" customFormat="1" ht="11.25">
      <c r="A156" s="36"/>
      <c r="B156" s="37"/>
      <c r="C156" s="38"/>
      <c r="D156" s="190" t="s">
        <v>246</v>
      </c>
      <c r="E156" s="38"/>
      <c r="F156" s="191" t="s">
        <v>281</v>
      </c>
      <c r="G156" s="38"/>
      <c r="H156" s="38"/>
      <c r="I156" s="192"/>
      <c r="J156" s="38"/>
      <c r="K156" s="38"/>
      <c r="L156" s="41"/>
      <c r="M156" s="193"/>
      <c r="N156" s="194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246</v>
      </c>
      <c r="AU156" s="19" t="s">
        <v>95</v>
      </c>
    </row>
    <row r="157" spans="1:47" s="2" customFormat="1" ht="19.5">
      <c r="A157" s="36"/>
      <c r="B157" s="37"/>
      <c r="C157" s="38"/>
      <c r="D157" s="195" t="s">
        <v>248</v>
      </c>
      <c r="E157" s="38"/>
      <c r="F157" s="196" t="s">
        <v>282</v>
      </c>
      <c r="G157" s="38"/>
      <c r="H157" s="38"/>
      <c r="I157" s="192"/>
      <c r="J157" s="38"/>
      <c r="K157" s="38"/>
      <c r="L157" s="41"/>
      <c r="M157" s="193"/>
      <c r="N157" s="194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248</v>
      </c>
      <c r="AU157" s="19" t="s">
        <v>95</v>
      </c>
    </row>
    <row r="158" spans="2:51" s="13" customFormat="1" ht="11.25">
      <c r="B158" s="197"/>
      <c r="C158" s="198"/>
      <c r="D158" s="195" t="s">
        <v>250</v>
      </c>
      <c r="E158" s="199" t="s">
        <v>19</v>
      </c>
      <c r="F158" s="200" t="s">
        <v>271</v>
      </c>
      <c r="G158" s="198"/>
      <c r="H158" s="199" t="s">
        <v>19</v>
      </c>
      <c r="I158" s="201"/>
      <c r="J158" s="198"/>
      <c r="K158" s="198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250</v>
      </c>
      <c r="AU158" s="206" t="s">
        <v>95</v>
      </c>
      <c r="AV158" s="13" t="s">
        <v>82</v>
      </c>
      <c r="AW158" s="13" t="s">
        <v>34</v>
      </c>
      <c r="AX158" s="13" t="s">
        <v>74</v>
      </c>
      <c r="AY158" s="206" t="s">
        <v>238</v>
      </c>
    </row>
    <row r="159" spans="2:51" s="13" customFormat="1" ht="11.25">
      <c r="B159" s="197"/>
      <c r="C159" s="198"/>
      <c r="D159" s="195" t="s">
        <v>250</v>
      </c>
      <c r="E159" s="199" t="s">
        <v>19</v>
      </c>
      <c r="F159" s="200" t="s">
        <v>272</v>
      </c>
      <c r="G159" s="198"/>
      <c r="H159" s="199" t="s">
        <v>19</v>
      </c>
      <c r="I159" s="201"/>
      <c r="J159" s="198"/>
      <c r="K159" s="198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250</v>
      </c>
      <c r="AU159" s="206" t="s">
        <v>95</v>
      </c>
      <c r="AV159" s="13" t="s">
        <v>82</v>
      </c>
      <c r="AW159" s="13" t="s">
        <v>34</v>
      </c>
      <c r="AX159" s="13" t="s">
        <v>74</v>
      </c>
      <c r="AY159" s="206" t="s">
        <v>238</v>
      </c>
    </row>
    <row r="160" spans="2:51" s="13" customFormat="1" ht="11.25">
      <c r="B160" s="197"/>
      <c r="C160" s="198"/>
      <c r="D160" s="195" t="s">
        <v>250</v>
      </c>
      <c r="E160" s="199" t="s">
        <v>19</v>
      </c>
      <c r="F160" s="200" t="s">
        <v>252</v>
      </c>
      <c r="G160" s="198"/>
      <c r="H160" s="199" t="s">
        <v>19</v>
      </c>
      <c r="I160" s="201"/>
      <c r="J160" s="198"/>
      <c r="K160" s="198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250</v>
      </c>
      <c r="AU160" s="206" t="s">
        <v>95</v>
      </c>
      <c r="AV160" s="13" t="s">
        <v>82</v>
      </c>
      <c r="AW160" s="13" t="s">
        <v>34</v>
      </c>
      <c r="AX160" s="13" t="s">
        <v>74</v>
      </c>
      <c r="AY160" s="206" t="s">
        <v>238</v>
      </c>
    </row>
    <row r="161" spans="2:51" s="14" customFormat="1" ht="11.25">
      <c r="B161" s="207"/>
      <c r="C161" s="208"/>
      <c r="D161" s="195" t="s">
        <v>250</v>
      </c>
      <c r="E161" s="209" t="s">
        <v>19</v>
      </c>
      <c r="F161" s="210" t="s">
        <v>273</v>
      </c>
      <c r="G161" s="208"/>
      <c r="H161" s="211">
        <v>90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250</v>
      </c>
      <c r="AU161" s="217" t="s">
        <v>95</v>
      </c>
      <c r="AV161" s="14" t="s">
        <v>84</v>
      </c>
      <c r="AW161" s="14" t="s">
        <v>34</v>
      </c>
      <c r="AX161" s="14" t="s">
        <v>74</v>
      </c>
      <c r="AY161" s="217" t="s">
        <v>238</v>
      </c>
    </row>
    <row r="162" spans="2:51" s="13" customFormat="1" ht="11.25">
      <c r="B162" s="197"/>
      <c r="C162" s="198"/>
      <c r="D162" s="195" t="s">
        <v>250</v>
      </c>
      <c r="E162" s="199" t="s">
        <v>19</v>
      </c>
      <c r="F162" s="200" t="s">
        <v>254</v>
      </c>
      <c r="G162" s="198"/>
      <c r="H162" s="199" t="s">
        <v>19</v>
      </c>
      <c r="I162" s="201"/>
      <c r="J162" s="198"/>
      <c r="K162" s="198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250</v>
      </c>
      <c r="AU162" s="206" t="s">
        <v>95</v>
      </c>
      <c r="AV162" s="13" t="s">
        <v>82</v>
      </c>
      <c r="AW162" s="13" t="s">
        <v>34</v>
      </c>
      <c r="AX162" s="13" t="s">
        <v>74</v>
      </c>
      <c r="AY162" s="206" t="s">
        <v>238</v>
      </c>
    </row>
    <row r="163" spans="2:51" s="14" customFormat="1" ht="11.25">
      <c r="B163" s="207"/>
      <c r="C163" s="208"/>
      <c r="D163" s="195" t="s">
        <v>250</v>
      </c>
      <c r="E163" s="209" t="s">
        <v>19</v>
      </c>
      <c r="F163" s="210" t="s">
        <v>274</v>
      </c>
      <c r="G163" s="208"/>
      <c r="H163" s="211">
        <v>3.84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250</v>
      </c>
      <c r="AU163" s="217" t="s">
        <v>95</v>
      </c>
      <c r="AV163" s="14" t="s">
        <v>84</v>
      </c>
      <c r="AW163" s="14" t="s">
        <v>34</v>
      </c>
      <c r="AX163" s="14" t="s">
        <v>74</v>
      </c>
      <c r="AY163" s="217" t="s">
        <v>238</v>
      </c>
    </row>
    <row r="164" spans="2:51" s="13" customFormat="1" ht="11.25">
      <c r="B164" s="197"/>
      <c r="C164" s="198"/>
      <c r="D164" s="195" t="s">
        <v>250</v>
      </c>
      <c r="E164" s="199" t="s">
        <v>19</v>
      </c>
      <c r="F164" s="200" t="s">
        <v>256</v>
      </c>
      <c r="G164" s="198"/>
      <c r="H164" s="199" t="s">
        <v>19</v>
      </c>
      <c r="I164" s="201"/>
      <c r="J164" s="198"/>
      <c r="K164" s="198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250</v>
      </c>
      <c r="AU164" s="206" t="s">
        <v>95</v>
      </c>
      <c r="AV164" s="13" t="s">
        <v>82</v>
      </c>
      <c r="AW164" s="13" t="s">
        <v>34</v>
      </c>
      <c r="AX164" s="13" t="s">
        <v>74</v>
      </c>
      <c r="AY164" s="206" t="s">
        <v>238</v>
      </c>
    </row>
    <row r="165" spans="2:51" s="14" customFormat="1" ht="11.25">
      <c r="B165" s="207"/>
      <c r="C165" s="208"/>
      <c r="D165" s="195" t="s">
        <v>250</v>
      </c>
      <c r="E165" s="209" t="s">
        <v>19</v>
      </c>
      <c r="F165" s="210" t="s">
        <v>275</v>
      </c>
      <c r="G165" s="208"/>
      <c r="H165" s="211">
        <v>1.44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250</v>
      </c>
      <c r="AU165" s="217" t="s">
        <v>95</v>
      </c>
      <c r="AV165" s="14" t="s">
        <v>84</v>
      </c>
      <c r="AW165" s="14" t="s">
        <v>34</v>
      </c>
      <c r="AX165" s="14" t="s">
        <v>74</v>
      </c>
      <c r="AY165" s="217" t="s">
        <v>238</v>
      </c>
    </row>
    <row r="166" spans="2:51" s="13" customFormat="1" ht="11.25">
      <c r="B166" s="197"/>
      <c r="C166" s="198"/>
      <c r="D166" s="195" t="s">
        <v>250</v>
      </c>
      <c r="E166" s="199" t="s">
        <v>19</v>
      </c>
      <c r="F166" s="200" t="s">
        <v>254</v>
      </c>
      <c r="G166" s="198"/>
      <c r="H166" s="199" t="s">
        <v>19</v>
      </c>
      <c r="I166" s="201"/>
      <c r="J166" s="198"/>
      <c r="K166" s="198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250</v>
      </c>
      <c r="AU166" s="206" t="s">
        <v>95</v>
      </c>
      <c r="AV166" s="13" t="s">
        <v>82</v>
      </c>
      <c r="AW166" s="13" t="s">
        <v>34</v>
      </c>
      <c r="AX166" s="13" t="s">
        <v>74</v>
      </c>
      <c r="AY166" s="206" t="s">
        <v>238</v>
      </c>
    </row>
    <row r="167" spans="2:51" s="14" customFormat="1" ht="11.25">
      <c r="B167" s="207"/>
      <c r="C167" s="208"/>
      <c r="D167" s="195" t="s">
        <v>250</v>
      </c>
      <c r="E167" s="209" t="s">
        <v>19</v>
      </c>
      <c r="F167" s="210" t="s">
        <v>276</v>
      </c>
      <c r="G167" s="208"/>
      <c r="H167" s="211">
        <v>0.72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250</v>
      </c>
      <c r="AU167" s="217" t="s">
        <v>95</v>
      </c>
      <c r="AV167" s="14" t="s">
        <v>84</v>
      </c>
      <c r="AW167" s="14" t="s">
        <v>34</v>
      </c>
      <c r="AX167" s="14" t="s">
        <v>74</v>
      </c>
      <c r="AY167" s="217" t="s">
        <v>238</v>
      </c>
    </row>
    <row r="168" spans="2:51" s="15" customFormat="1" ht="11.25">
      <c r="B168" s="218"/>
      <c r="C168" s="219"/>
      <c r="D168" s="195" t="s">
        <v>250</v>
      </c>
      <c r="E168" s="220" t="s">
        <v>155</v>
      </c>
      <c r="F168" s="221" t="s">
        <v>257</v>
      </c>
      <c r="G168" s="219"/>
      <c r="H168" s="222">
        <v>96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250</v>
      </c>
      <c r="AU168" s="228" t="s">
        <v>95</v>
      </c>
      <c r="AV168" s="15" t="s">
        <v>95</v>
      </c>
      <c r="AW168" s="15" t="s">
        <v>34</v>
      </c>
      <c r="AX168" s="15" t="s">
        <v>74</v>
      </c>
      <c r="AY168" s="228" t="s">
        <v>238</v>
      </c>
    </row>
    <row r="169" spans="2:51" s="16" customFormat="1" ht="11.25">
      <c r="B169" s="229"/>
      <c r="C169" s="230"/>
      <c r="D169" s="195" t="s">
        <v>250</v>
      </c>
      <c r="E169" s="231" t="s">
        <v>19</v>
      </c>
      <c r="F169" s="232" t="s">
        <v>258</v>
      </c>
      <c r="G169" s="230"/>
      <c r="H169" s="233">
        <v>96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250</v>
      </c>
      <c r="AU169" s="239" t="s">
        <v>95</v>
      </c>
      <c r="AV169" s="16" t="s">
        <v>189</v>
      </c>
      <c r="AW169" s="16" t="s">
        <v>34</v>
      </c>
      <c r="AX169" s="16" t="s">
        <v>82</v>
      </c>
      <c r="AY169" s="239" t="s">
        <v>238</v>
      </c>
    </row>
    <row r="170" spans="1:65" s="2" customFormat="1" ht="24.2" customHeight="1">
      <c r="A170" s="36"/>
      <c r="B170" s="37"/>
      <c r="C170" s="177" t="s">
        <v>283</v>
      </c>
      <c r="D170" s="177" t="s">
        <v>241</v>
      </c>
      <c r="E170" s="178" t="s">
        <v>284</v>
      </c>
      <c r="F170" s="179" t="s">
        <v>285</v>
      </c>
      <c r="G170" s="180" t="s">
        <v>98</v>
      </c>
      <c r="H170" s="181">
        <v>1940</v>
      </c>
      <c r="I170" s="182"/>
      <c r="J170" s="183">
        <f>ROUND(I170*H170,2)</f>
        <v>0</v>
      </c>
      <c r="K170" s="179" t="s">
        <v>244</v>
      </c>
      <c r="L170" s="41"/>
      <c r="M170" s="184" t="s">
        <v>19</v>
      </c>
      <c r="N170" s="185" t="s">
        <v>45</v>
      </c>
      <c r="O170" s="66"/>
      <c r="P170" s="186">
        <f>O170*H170</f>
        <v>0</v>
      </c>
      <c r="Q170" s="186">
        <v>5E-05</v>
      </c>
      <c r="R170" s="186">
        <f>Q170*H170</f>
        <v>0.097</v>
      </c>
      <c r="S170" s="186">
        <v>0.115</v>
      </c>
      <c r="T170" s="187">
        <f>S170*H170</f>
        <v>223.10000000000002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8" t="s">
        <v>189</v>
      </c>
      <c r="AT170" s="188" t="s">
        <v>241</v>
      </c>
      <c r="AU170" s="188" t="s">
        <v>95</v>
      </c>
      <c r="AY170" s="19" t="s">
        <v>238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9" t="s">
        <v>82</v>
      </c>
      <c r="BK170" s="189">
        <f>ROUND(I170*H170,2)</f>
        <v>0</v>
      </c>
      <c r="BL170" s="19" t="s">
        <v>189</v>
      </c>
      <c r="BM170" s="188" t="s">
        <v>286</v>
      </c>
    </row>
    <row r="171" spans="1:47" s="2" customFormat="1" ht="11.25">
      <c r="A171" s="36"/>
      <c r="B171" s="37"/>
      <c r="C171" s="38"/>
      <c r="D171" s="190" t="s">
        <v>246</v>
      </c>
      <c r="E171" s="38"/>
      <c r="F171" s="191" t="s">
        <v>287</v>
      </c>
      <c r="G171" s="38"/>
      <c r="H171" s="38"/>
      <c r="I171" s="192"/>
      <c r="J171" s="38"/>
      <c r="K171" s="38"/>
      <c r="L171" s="41"/>
      <c r="M171" s="193"/>
      <c r="N171" s="194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246</v>
      </c>
      <c r="AU171" s="19" t="s">
        <v>95</v>
      </c>
    </row>
    <row r="172" spans="1:47" s="2" customFormat="1" ht="19.5">
      <c r="A172" s="36"/>
      <c r="B172" s="37"/>
      <c r="C172" s="38"/>
      <c r="D172" s="195" t="s">
        <v>248</v>
      </c>
      <c r="E172" s="38"/>
      <c r="F172" s="196" t="s">
        <v>288</v>
      </c>
      <c r="G172" s="38"/>
      <c r="H172" s="38"/>
      <c r="I172" s="192"/>
      <c r="J172" s="38"/>
      <c r="K172" s="38"/>
      <c r="L172" s="41"/>
      <c r="M172" s="193"/>
      <c r="N172" s="194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248</v>
      </c>
      <c r="AU172" s="19" t="s">
        <v>95</v>
      </c>
    </row>
    <row r="173" spans="2:51" s="13" customFormat="1" ht="11.25">
      <c r="B173" s="197"/>
      <c r="C173" s="198"/>
      <c r="D173" s="195" t="s">
        <v>250</v>
      </c>
      <c r="E173" s="199" t="s">
        <v>19</v>
      </c>
      <c r="F173" s="200" t="s">
        <v>272</v>
      </c>
      <c r="G173" s="198"/>
      <c r="H173" s="199" t="s">
        <v>19</v>
      </c>
      <c r="I173" s="201"/>
      <c r="J173" s="198"/>
      <c r="K173" s="198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250</v>
      </c>
      <c r="AU173" s="206" t="s">
        <v>95</v>
      </c>
      <c r="AV173" s="13" t="s">
        <v>82</v>
      </c>
      <c r="AW173" s="13" t="s">
        <v>34</v>
      </c>
      <c r="AX173" s="13" t="s">
        <v>74</v>
      </c>
      <c r="AY173" s="206" t="s">
        <v>238</v>
      </c>
    </row>
    <row r="174" spans="2:51" s="13" customFormat="1" ht="11.25">
      <c r="B174" s="197"/>
      <c r="C174" s="198"/>
      <c r="D174" s="195" t="s">
        <v>250</v>
      </c>
      <c r="E174" s="199" t="s">
        <v>19</v>
      </c>
      <c r="F174" s="200" t="s">
        <v>252</v>
      </c>
      <c r="G174" s="198"/>
      <c r="H174" s="199" t="s">
        <v>19</v>
      </c>
      <c r="I174" s="201"/>
      <c r="J174" s="198"/>
      <c r="K174" s="198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250</v>
      </c>
      <c r="AU174" s="206" t="s">
        <v>95</v>
      </c>
      <c r="AV174" s="13" t="s">
        <v>82</v>
      </c>
      <c r="AW174" s="13" t="s">
        <v>34</v>
      </c>
      <c r="AX174" s="13" t="s">
        <v>74</v>
      </c>
      <c r="AY174" s="206" t="s">
        <v>238</v>
      </c>
    </row>
    <row r="175" spans="2:51" s="14" customFormat="1" ht="11.25">
      <c r="B175" s="207"/>
      <c r="C175" s="208"/>
      <c r="D175" s="195" t="s">
        <v>250</v>
      </c>
      <c r="E175" s="209" t="s">
        <v>19</v>
      </c>
      <c r="F175" s="210" t="s">
        <v>289</v>
      </c>
      <c r="G175" s="208"/>
      <c r="H175" s="211">
        <v>637.5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250</v>
      </c>
      <c r="AU175" s="217" t="s">
        <v>95</v>
      </c>
      <c r="AV175" s="14" t="s">
        <v>84</v>
      </c>
      <c r="AW175" s="14" t="s">
        <v>34</v>
      </c>
      <c r="AX175" s="14" t="s">
        <v>74</v>
      </c>
      <c r="AY175" s="217" t="s">
        <v>238</v>
      </c>
    </row>
    <row r="176" spans="2:51" s="13" customFormat="1" ht="11.25">
      <c r="B176" s="197"/>
      <c r="C176" s="198"/>
      <c r="D176" s="195" t="s">
        <v>250</v>
      </c>
      <c r="E176" s="199" t="s">
        <v>19</v>
      </c>
      <c r="F176" s="200" t="s">
        <v>254</v>
      </c>
      <c r="G176" s="198"/>
      <c r="H176" s="199" t="s">
        <v>19</v>
      </c>
      <c r="I176" s="201"/>
      <c r="J176" s="198"/>
      <c r="K176" s="198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250</v>
      </c>
      <c r="AU176" s="206" t="s">
        <v>95</v>
      </c>
      <c r="AV176" s="13" t="s">
        <v>82</v>
      </c>
      <c r="AW176" s="13" t="s">
        <v>34</v>
      </c>
      <c r="AX176" s="13" t="s">
        <v>74</v>
      </c>
      <c r="AY176" s="206" t="s">
        <v>238</v>
      </c>
    </row>
    <row r="177" spans="2:51" s="14" customFormat="1" ht="11.25">
      <c r="B177" s="207"/>
      <c r="C177" s="208"/>
      <c r="D177" s="195" t="s">
        <v>250</v>
      </c>
      <c r="E177" s="209" t="s">
        <v>19</v>
      </c>
      <c r="F177" s="210" t="s">
        <v>290</v>
      </c>
      <c r="G177" s="208"/>
      <c r="H177" s="211">
        <v>27.2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250</v>
      </c>
      <c r="AU177" s="217" t="s">
        <v>95</v>
      </c>
      <c r="AV177" s="14" t="s">
        <v>84</v>
      </c>
      <c r="AW177" s="14" t="s">
        <v>34</v>
      </c>
      <c r="AX177" s="14" t="s">
        <v>74</v>
      </c>
      <c r="AY177" s="217" t="s">
        <v>238</v>
      </c>
    </row>
    <row r="178" spans="2:51" s="13" customFormat="1" ht="11.25">
      <c r="B178" s="197"/>
      <c r="C178" s="198"/>
      <c r="D178" s="195" t="s">
        <v>250</v>
      </c>
      <c r="E178" s="199" t="s">
        <v>19</v>
      </c>
      <c r="F178" s="200" t="s">
        <v>256</v>
      </c>
      <c r="G178" s="198"/>
      <c r="H178" s="199" t="s">
        <v>19</v>
      </c>
      <c r="I178" s="201"/>
      <c r="J178" s="198"/>
      <c r="K178" s="198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250</v>
      </c>
      <c r="AU178" s="206" t="s">
        <v>95</v>
      </c>
      <c r="AV178" s="13" t="s">
        <v>82</v>
      </c>
      <c r="AW178" s="13" t="s">
        <v>34</v>
      </c>
      <c r="AX178" s="13" t="s">
        <v>74</v>
      </c>
      <c r="AY178" s="206" t="s">
        <v>238</v>
      </c>
    </row>
    <row r="179" spans="2:51" s="14" customFormat="1" ht="11.25">
      <c r="B179" s="207"/>
      <c r="C179" s="208"/>
      <c r="D179" s="195" t="s">
        <v>250</v>
      </c>
      <c r="E179" s="209" t="s">
        <v>19</v>
      </c>
      <c r="F179" s="210" t="s">
        <v>291</v>
      </c>
      <c r="G179" s="208"/>
      <c r="H179" s="211">
        <v>10.2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250</v>
      </c>
      <c r="AU179" s="217" t="s">
        <v>95</v>
      </c>
      <c r="AV179" s="14" t="s">
        <v>84</v>
      </c>
      <c r="AW179" s="14" t="s">
        <v>34</v>
      </c>
      <c r="AX179" s="14" t="s">
        <v>74</v>
      </c>
      <c r="AY179" s="217" t="s">
        <v>238</v>
      </c>
    </row>
    <row r="180" spans="2:51" s="13" customFormat="1" ht="11.25">
      <c r="B180" s="197"/>
      <c r="C180" s="198"/>
      <c r="D180" s="195" t="s">
        <v>250</v>
      </c>
      <c r="E180" s="199" t="s">
        <v>19</v>
      </c>
      <c r="F180" s="200" t="s">
        <v>254</v>
      </c>
      <c r="G180" s="198"/>
      <c r="H180" s="199" t="s">
        <v>19</v>
      </c>
      <c r="I180" s="201"/>
      <c r="J180" s="198"/>
      <c r="K180" s="198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250</v>
      </c>
      <c r="AU180" s="206" t="s">
        <v>95</v>
      </c>
      <c r="AV180" s="13" t="s">
        <v>82</v>
      </c>
      <c r="AW180" s="13" t="s">
        <v>34</v>
      </c>
      <c r="AX180" s="13" t="s">
        <v>74</v>
      </c>
      <c r="AY180" s="206" t="s">
        <v>238</v>
      </c>
    </row>
    <row r="181" spans="2:51" s="14" customFormat="1" ht="11.25">
      <c r="B181" s="207"/>
      <c r="C181" s="208"/>
      <c r="D181" s="195" t="s">
        <v>250</v>
      </c>
      <c r="E181" s="209" t="s">
        <v>19</v>
      </c>
      <c r="F181" s="210" t="s">
        <v>253</v>
      </c>
      <c r="G181" s="208"/>
      <c r="H181" s="211">
        <v>5.1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250</v>
      </c>
      <c r="AU181" s="217" t="s">
        <v>95</v>
      </c>
      <c r="AV181" s="14" t="s">
        <v>84</v>
      </c>
      <c r="AW181" s="14" t="s">
        <v>34</v>
      </c>
      <c r="AX181" s="14" t="s">
        <v>74</v>
      </c>
      <c r="AY181" s="217" t="s">
        <v>238</v>
      </c>
    </row>
    <row r="182" spans="2:51" s="15" customFormat="1" ht="11.25">
      <c r="B182" s="218"/>
      <c r="C182" s="219"/>
      <c r="D182" s="195" t="s">
        <v>250</v>
      </c>
      <c r="E182" s="220" t="s">
        <v>96</v>
      </c>
      <c r="F182" s="221" t="s">
        <v>257</v>
      </c>
      <c r="G182" s="219"/>
      <c r="H182" s="222">
        <v>680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250</v>
      </c>
      <c r="AU182" s="228" t="s">
        <v>95</v>
      </c>
      <c r="AV182" s="15" t="s">
        <v>95</v>
      </c>
      <c r="AW182" s="15" t="s">
        <v>34</v>
      </c>
      <c r="AX182" s="15" t="s">
        <v>74</v>
      </c>
      <c r="AY182" s="228" t="s">
        <v>238</v>
      </c>
    </row>
    <row r="183" spans="2:51" s="13" customFormat="1" ht="11.25">
      <c r="B183" s="197"/>
      <c r="C183" s="198"/>
      <c r="D183" s="195" t="s">
        <v>250</v>
      </c>
      <c r="E183" s="199" t="s">
        <v>19</v>
      </c>
      <c r="F183" s="200" t="s">
        <v>272</v>
      </c>
      <c r="G183" s="198"/>
      <c r="H183" s="199" t="s">
        <v>19</v>
      </c>
      <c r="I183" s="201"/>
      <c r="J183" s="198"/>
      <c r="K183" s="198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250</v>
      </c>
      <c r="AU183" s="206" t="s">
        <v>95</v>
      </c>
      <c r="AV183" s="13" t="s">
        <v>82</v>
      </c>
      <c r="AW183" s="13" t="s">
        <v>34</v>
      </c>
      <c r="AX183" s="13" t="s">
        <v>74</v>
      </c>
      <c r="AY183" s="206" t="s">
        <v>238</v>
      </c>
    </row>
    <row r="184" spans="2:51" s="13" customFormat="1" ht="11.25">
      <c r="B184" s="197"/>
      <c r="C184" s="198"/>
      <c r="D184" s="195" t="s">
        <v>250</v>
      </c>
      <c r="E184" s="199" t="s">
        <v>19</v>
      </c>
      <c r="F184" s="200" t="s">
        <v>252</v>
      </c>
      <c r="G184" s="198"/>
      <c r="H184" s="199" t="s">
        <v>19</v>
      </c>
      <c r="I184" s="201"/>
      <c r="J184" s="198"/>
      <c r="K184" s="198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250</v>
      </c>
      <c r="AU184" s="206" t="s">
        <v>95</v>
      </c>
      <c r="AV184" s="13" t="s">
        <v>82</v>
      </c>
      <c r="AW184" s="13" t="s">
        <v>34</v>
      </c>
      <c r="AX184" s="13" t="s">
        <v>74</v>
      </c>
      <c r="AY184" s="206" t="s">
        <v>238</v>
      </c>
    </row>
    <row r="185" spans="2:51" s="14" customFormat="1" ht="11.25">
      <c r="B185" s="207"/>
      <c r="C185" s="208"/>
      <c r="D185" s="195" t="s">
        <v>250</v>
      </c>
      <c r="E185" s="209" t="s">
        <v>19</v>
      </c>
      <c r="F185" s="210" t="s">
        <v>292</v>
      </c>
      <c r="G185" s="208"/>
      <c r="H185" s="211">
        <v>543.75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250</v>
      </c>
      <c r="AU185" s="217" t="s">
        <v>95</v>
      </c>
      <c r="AV185" s="14" t="s">
        <v>84</v>
      </c>
      <c r="AW185" s="14" t="s">
        <v>34</v>
      </c>
      <c r="AX185" s="14" t="s">
        <v>74</v>
      </c>
      <c r="AY185" s="217" t="s">
        <v>238</v>
      </c>
    </row>
    <row r="186" spans="2:51" s="13" customFormat="1" ht="11.25">
      <c r="B186" s="197"/>
      <c r="C186" s="198"/>
      <c r="D186" s="195" t="s">
        <v>250</v>
      </c>
      <c r="E186" s="199" t="s">
        <v>19</v>
      </c>
      <c r="F186" s="200" t="s">
        <v>254</v>
      </c>
      <c r="G186" s="198"/>
      <c r="H186" s="199" t="s">
        <v>19</v>
      </c>
      <c r="I186" s="201"/>
      <c r="J186" s="198"/>
      <c r="K186" s="198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250</v>
      </c>
      <c r="AU186" s="206" t="s">
        <v>95</v>
      </c>
      <c r="AV186" s="13" t="s">
        <v>82</v>
      </c>
      <c r="AW186" s="13" t="s">
        <v>34</v>
      </c>
      <c r="AX186" s="13" t="s">
        <v>74</v>
      </c>
      <c r="AY186" s="206" t="s">
        <v>238</v>
      </c>
    </row>
    <row r="187" spans="2:51" s="14" customFormat="1" ht="11.25">
      <c r="B187" s="207"/>
      <c r="C187" s="208"/>
      <c r="D187" s="195" t="s">
        <v>250</v>
      </c>
      <c r="E187" s="209" t="s">
        <v>19</v>
      </c>
      <c r="F187" s="210" t="s">
        <v>293</v>
      </c>
      <c r="G187" s="208"/>
      <c r="H187" s="211">
        <v>23.2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250</v>
      </c>
      <c r="AU187" s="217" t="s">
        <v>95</v>
      </c>
      <c r="AV187" s="14" t="s">
        <v>84</v>
      </c>
      <c r="AW187" s="14" t="s">
        <v>34</v>
      </c>
      <c r="AX187" s="14" t="s">
        <v>74</v>
      </c>
      <c r="AY187" s="217" t="s">
        <v>238</v>
      </c>
    </row>
    <row r="188" spans="2:51" s="13" customFormat="1" ht="11.25">
      <c r="B188" s="197"/>
      <c r="C188" s="198"/>
      <c r="D188" s="195" t="s">
        <v>250</v>
      </c>
      <c r="E188" s="199" t="s">
        <v>19</v>
      </c>
      <c r="F188" s="200" t="s">
        <v>256</v>
      </c>
      <c r="G188" s="198"/>
      <c r="H188" s="199" t="s">
        <v>19</v>
      </c>
      <c r="I188" s="201"/>
      <c r="J188" s="198"/>
      <c r="K188" s="198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250</v>
      </c>
      <c r="AU188" s="206" t="s">
        <v>95</v>
      </c>
      <c r="AV188" s="13" t="s">
        <v>82</v>
      </c>
      <c r="AW188" s="13" t="s">
        <v>34</v>
      </c>
      <c r="AX188" s="13" t="s">
        <v>74</v>
      </c>
      <c r="AY188" s="206" t="s">
        <v>238</v>
      </c>
    </row>
    <row r="189" spans="2:51" s="14" customFormat="1" ht="11.25">
      <c r="B189" s="207"/>
      <c r="C189" s="208"/>
      <c r="D189" s="195" t="s">
        <v>250</v>
      </c>
      <c r="E189" s="209" t="s">
        <v>19</v>
      </c>
      <c r="F189" s="210" t="s">
        <v>294</v>
      </c>
      <c r="G189" s="208"/>
      <c r="H189" s="211">
        <v>8.7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250</v>
      </c>
      <c r="AU189" s="217" t="s">
        <v>95</v>
      </c>
      <c r="AV189" s="14" t="s">
        <v>84</v>
      </c>
      <c r="AW189" s="14" t="s">
        <v>34</v>
      </c>
      <c r="AX189" s="14" t="s">
        <v>74</v>
      </c>
      <c r="AY189" s="217" t="s">
        <v>238</v>
      </c>
    </row>
    <row r="190" spans="2:51" s="13" customFormat="1" ht="11.25">
      <c r="B190" s="197"/>
      <c r="C190" s="198"/>
      <c r="D190" s="195" t="s">
        <v>250</v>
      </c>
      <c r="E190" s="199" t="s">
        <v>19</v>
      </c>
      <c r="F190" s="200" t="s">
        <v>254</v>
      </c>
      <c r="G190" s="198"/>
      <c r="H190" s="199" t="s">
        <v>19</v>
      </c>
      <c r="I190" s="201"/>
      <c r="J190" s="198"/>
      <c r="K190" s="198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250</v>
      </c>
      <c r="AU190" s="206" t="s">
        <v>95</v>
      </c>
      <c r="AV190" s="13" t="s">
        <v>82</v>
      </c>
      <c r="AW190" s="13" t="s">
        <v>34</v>
      </c>
      <c r="AX190" s="13" t="s">
        <v>74</v>
      </c>
      <c r="AY190" s="206" t="s">
        <v>238</v>
      </c>
    </row>
    <row r="191" spans="2:51" s="14" customFormat="1" ht="11.25">
      <c r="B191" s="207"/>
      <c r="C191" s="208"/>
      <c r="D191" s="195" t="s">
        <v>250</v>
      </c>
      <c r="E191" s="209" t="s">
        <v>19</v>
      </c>
      <c r="F191" s="210" t="s">
        <v>295</v>
      </c>
      <c r="G191" s="208"/>
      <c r="H191" s="211">
        <v>4.35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250</v>
      </c>
      <c r="AU191" s="217" t="s">
        <v>95</v>
      </c>
      <c r="AV191" s="14" t="s">
        <v>84</v>
      </c>
      <c r="AW191" s="14" t="s">
        <v>34</v>
      </c>
      <c r="AX191" s="14" t="s">
        <v>74</v>
      </c>
      <c r="AY191" s="217" t="s">
        <v>238</v>
      </c>
    </row>
    <row r="192" spans="2:51" s="15" customFormat="1" ht="11.25">
      <c r="B192" s="218"/>
      <c r="C192" s="219"/>
      <c r="D192" s="195" t="s">
        <v>250</v>
      </c>
      <c r="E192" s="220" t="s">
        <v>153</v>
      </c>
      <c r="F192" s="221" t="s">
        <v>257</v>
      </c>
      <c r="G192" s="219"/>
      <c r="H192" s="222">
        <v>580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250</v>
      </c>
      <c r="AU192" s="228" t="s">
        <v>95</v>
      </c>
      <c r="AV192" s="15" t="s">
        <v>95</v>
      </c>
      <c r="AW192" s="15" t="s">
        <v>34</v>
      </c>
      <c r="AX192" s="15" t="s">
        <v>74</v>
      </c>
      <c r="AY192" s="228" t="s">
        <v>238</v>
      </c>
    </row>
    <row r="193" spans="2:51" s="13" customFormat="1" ht="11.25">
      <c r="B193" s="197"/>
      <c r="C193" s="198"/>
      <c r="D193" s="195" t="s">
        <v>250</v>
      </c>
      <c r="E193" s="199" t="s">
        <v>19</v>
      </c>
      <c r="F193" s="200" t="s">
        <v>296</v>
      </c>
      <c r="G193" s="198"/>
      <c r="H193" s="199" t="s">
        <v>19</v>
      </c>
      <c r="I193" s="201"/>
      <c r="J193" s="198"/>
      <c r="K193" s="198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250</v>
      </c>
      <c r="AU193" s="206" t="s">
        <v>95</v>
      </c>
      <c r="AV193" s="13" t="s">
        <v>82</v>
      </c>
      <c r="AW193" s="13" t="s">
        <v>34</v>
      </c>
      <c r="AX193" s="13" t="s">
        <v>74</v>
      </c>
      <c r="AY193" s="206" t="s">
        <v>238</v>
      </c>
    </row>
    <row r="194" spans="2:51" s="14" customFormat="1" ht="11.25">
      <c r="B194" s="207"/>
      <c r="C194" s="208"/>
      <c r="D194" s="195" t="s">
        <v>250</v>
      </c>
      <c r="E194" s="209" t="s">
        <v>19</v>
      </c>
      <c r="F194" s="210" t="s">
        <v>96</v>
      </c>
      <c r="G194" s="208"/>
      <c r="H194" s="211">
        <v>680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250</v>
      </c>
      <c r="AU194" s="217" t="s">
        <v>95</v>
      </c>
      <c r="AV194" s="14" t="s">
        <v>84</v>
      </c>
      <c r="AW194" s="14" t="s">
        <v>34</v>
      </c>
      <c r="AX194" s="14" t="s">
        <v>74</v>
      </c>
      <c r="AY194" s="217" t="s">
        <v>238</v>
      </c>
    </row>
    <row r="195" spans="2:51" s="15" customFormat="1" ht="11.25">
      <c r="B195" s="218"/>
      <c r="C195" s="219"/>
      <c r="D195" s="195" t="s">
        <v>250</v>
      </c>
      <c r="E195" s="220" t="s">
        <v>19</v>
      </c>
      <c r="F195" s="221" t="s">
        <v>257</v>
      </c>
      <c r="G195" s="219"/>
      <c r="H195" s="222">
        <v>680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250</v>
      </c>
      <c r="AU195" s="228" t="s">
        <v>95</v>
      </c>
      <c r="AV195" s="15" t="s">
        <v>95</v>
      </c>
      <c r="AW195" s="15" t="s">
        <v>34</v>
      </c>
      <c r="AX195" s="15" t="s">
        <v>74</v>
      </c>
      <c r="AY195" s="228" t="s">
        <v>238</v>
      </c>
    </row>
    <row r="196" spans="2:51" s="16" customFormat="1" ht="11.25">
      <c r="B196" s="229"/>
      <c r="C196" s="230"/>
      <c r="D196" s="195" t="s">
        <v>250</v>
      </c>
      <c r="E196" s="231" t="s">
        <v>19</v>
      </c>
      <c r="F196" s="232" t="s">
        <v>258</v>
      </c>
      <c r="G196" s="230"/>
      <c r="H196" s="233">
        <v>1940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250</v>
      </c>
      <c r="AU196" s="239" t="s">
        <v>95</v>
      </c>
      <c r="AV196" s="16" t="s">
        <v>189</v>
      </c>
      <c r="AW196" s="16" t="s">
        <v>34</v>
      </c>
      <c r="AX196" s="16" t="s">
        <v>82</v>
      </c>
      <c r="AY196" s="239" t="s">
        <v>238</v>
      </c>
    </row>
    <row r="197" spans="1:65" s="2" customFormat="1" ht="49.15" customHeight="1">
      <c r="A197" s="36"/>
      <c r="B197" s="37"/>
      <c r="C197" s="177" t="s">
        <v>297</v>
      </c>
      <c r="D197" s="177" t="s">
        <v>241</v>
      </c>
      <c r="E197" s="178" t="s">
        <v>298</v>
      </c>
      <c r="F197" s="179" t="s">
        <v>299</v>
      </c>
      <c r="G197" s="180" t="s">
        <v>93</v>
      </c>
      <c r="H197" s="181">
        <v>45</v>
      </c>
      <c r="I197" s="182"/>
      <c r="J197" s="183">
        <f>ROUND(I197*H197,2)</f>
        <v>0</v>
      </c>
      <c r="K197" s="179" t="s">
        <v>244</v>
      </c>
      <c r="L197" s="41"/>
      <c r="M197" s="184" t="s">
        <v>19</v>
      </c>
      <c r="N197" s="185" t="s">
        <v>45</v>
      </c>
      <c r="O197" s="66"/>
      <c r="P197" s="186">
        <f>O197*H197</f>
        <v>0</v>
      </c>
      <c r="Q197" s="186">
        <v>0.0369</v>
      </c>
      <c r="R197" s="186">
        <f>Q197*H197</f>
        <v>1.6605</v>
      </c>
      <c r="S197" s="186">
        <v>0</v>
      </c>
      <c r="T197" s="187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8" t="s">
        <v>189</v>
      </c>
      <c r="AT197" s="188" t="s">
        <v>241</v>
      </c>
      <c r="AU197" s="188" t="s">
        <v>95</v>
      </c>
      <c r="AY197" s="19" t="s">
        <v>238</v>
      </c>
      <c r="BE197" s="189">
        <f>IF(N197="základní",J197,0)</f>
        <v>0</v>
      </c>
      <c r="BF197" s="189">
        <f>IF(N197="snížená",J197,0)</f>
        <v>0</v>
      </c>
      <c r="BG197" s="189">
        <f>IF(N197="zákl. přenesená",J197,0)</f>
        <v>0</v>
      </c>
      <c r="BH197" s="189">
        <f>IF(N197="sníž. přenesená",J197,0)</f>
        <v>0</v>
      </c>
      <c r="BI197" s="189">
        <f>IF(N197="nulová",J197,0)</f>
        <v>0</v>
      </c>
      <c r="BJ197" s="19" t="s">
        <v>82</v>
      </c>
      <c r="BK197" s="189">
        <f>ROUND(I197*H197,2)</f>
        <v>0</v>
      </c>
      <c r="BL197" s="19" t="s">
        <v>189</v>
      </c>
      <c r="BM197" s="188" t="s">
        <v>300</v>
      </c>
    </row>
    <row r="198" spans="1:47" s="2" customFormat="1" ht="11.25">
      <c r="A198" s="36"/>
      <c r="B198" s="37"/>
      <c r="C198" s="38"/>
      <c r="D198" s="190" t="s">
        <v>246</v>
      </c>
      <c r="E198" s="38"/>
      <c r="F198" s="191" t="s">
        <v>301</v>
      </c>
      <c r="G198" s="38"/>
      <c r="H198" s="38"/>
      <c r="I198" s="192"/>
      <c r="J198" s="38"/>
      <c r="K198" s="38"/>
      <c r="L198" s="41"/>
      <c r="M198" s="193"/>
      <c r="N198" s="194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246</v>
      </c>
      <c r="AU198" s="19" t="s">
        <v>95</v>
      </c>
    </row>
    <row r="199" spans="2:51" s="13" customFormat="1" ht="11.25">
      <c r="B199" s="197"/>
      <c r="C199" s="198"/>
      <c r="D199" s="195" t="s">
        <v>250</v>
      </c>
      <c r="E199" s="199" t="s">
        <v>19</v>
      </c>
      <c r="F199" s="200" t="s">
        <v>302</v>
      </c>
      <c r="G199" s="198"/>
      <c r="H199" s="199" t="s">
        <v>19</v>
      </c>
      <c r="I199" s="201"/>
      <c r="J199" s="198"/>
      <c r="K199" s="198"/>
      <c r="L199" s="202"/>
      <c r="M199" s="203"/>
      <c r="N199" s="204"/>
      <c r="O199" s="204"/>
      <c r="P199" s="204"/>
      <c r="Q199" s="204"/>
      <c r="R199" s="204"/>
      <c r="S199" s="204"/>
      <c r="T199" s="205"/>
      <c r="AT199" s="206" t="s">
        <v>250</v>
      </c>
      <c r="AU199" s="206" t="s">
        <v>95</v>
      </c>
      <c r="AV199" s="13" t="s">
        <v>82</v>
      </c>
      <c r="AW199" s="13" t="s">
        <v>34</v>
      </c>
      <c r="AX199" s="13" t="s">
        <v>74</v>
      </c>
      <c r="AY199" s="206" t="s">
        <v>238</v>
      </c>
    </row>
    <row r="200" spans="2:51" s="13" customFormat="1" ht="11.25">
      <c r="B200" s="197"/>
      <c r="C200" s="198"/>
      <c r="D200" s="195" t="s">
        <v>250</v>
      </c>
      <c r="E200" s="199" t="s">
        <v>19</v>
      </c>
      <c r="F200" s="200" t="s">
        <v>303</v>
      </c>
      <c r="G200" s="198"/>
      <c r="H200" s="199" t="s">
        <v>19</v>
      </c>
      <c r="I200" s="201"/>
      <c r="J200" s="198"/>
      <c r="K200" s="198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250</v>
      </c>
      <c r="AU200" s="206" t="s">
        <v>95</v>
      </c>
      <c r="AV200" s="13" t="s">
        <v>82</v>
      </c>
      <c r="AW200" s="13" t="s">
        <v>34</v>
      </c>
      <c r="AX200" s="13" t="s">
        <v>74</v>
      </c>
      <c r="AY200" s="206" t="s">
        <v>238</v>
      </c>
    </row>
    <row r="201" spans="2:51" s="14" customFormat="1" ht="11.25">
      <c r="B201" s="207"/>
      <c r="C201" s="208"/>
      <c r="D201" s="195" t="s">
        <v>250</v>
      </c>
      <c r="E201" s="209" t="s">
        <v>19</v>
      </c>
      <c r="F201" s="210" t="s">
        <v>136</v>
      </c>
      <c r="G201" s="208"/>
      <c r="H201" s="211">
        <v>20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250</v>
      </c>
      <c r="AU201" s="217" t="s">
        <v>95</v>
      </c>
      <c r="AV201" s="14" t="s">
        <v>84</v>
      </c>
      <c r="AW201" s="14" t="s">
        <v>34</v>
      </c>
      <c r="AX201" s="14" t="s">
        <v>74</v>
      </c>
      <c r="AY201" s="217" t="s">
        <v>238</v>
      </c>
    </row>
    <row r="202" spans="2:51" s="14" customFormat="1" ht="11.25">
      <c r="B202" s="207"/>
      <c r="C202" s="208"/>
      <c r="D202" s="195" t="s">
        <v>250</v>
      </c>
      <c r="E202" s="209" t="s">
        <v>19</v>
      </c>
      <c r="F202" s="210" t="s">
        <v>138</v>
      </c>
      <c r="G202" s="208"/>
      <c r="H202" s="211">
        <v>25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250</v>
      </c>
      <c r="AU202" s="217" t="s">
        <v>95</v>
      </c>
      <c r="AV202" s="14" t="s">
        <v>84</v>
      </c>
      <c r="AW202" s="14" t="s">
        <v>34</v>
      </c>
      <c r="AX202" s="14" t="s">
        <v>74</v>
      </c>
      <c r="AY202" s="217" t="s">
        <v>238</v>
      </c>
    </row>
    <row r="203" spans="2:51" s="15" customFormat="1" ht="11.25">
      <c r="B203" s="218"/>
      <c r="C203" s="219"/>
      <c r="D203" s="195" t="s">
        <v>250</v>
      </c>
      <c r="E203" s="220" t="s">
        <v>19</v>
      </c>
      <c r="F203" s="221" t="s">
        <v>257</v>
      </c>
      <c r="G203" s="219"/>
      <c r="H203" s="222">
        <v>45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250</v>
      </c>
      <c r="AU203" s="228" t="s">
        <v>95</v>
      </c>
      <c r="AV203" s="15" t="s">
        <v>95</v>
      </c>
      <c r="AW203" s="15" t="s">
        <v>34</v>
      </c>
      <c r="AX203" s="15" t="s">
        <v>82</v>
      </c>
      <c r="AY203" s="228" t="s">
        <v>238</v>
      </c>
    </row>
    <row r="204" spans="1:65" s="2" customFormat="1" ht="49.15" customHeight="1">
      <c r="A204" s="36"/>
      <c r="B204" s="37"/>
      <c r="C204" s="177" t="s">
        <v>143</v>
      </c>
      <c r="D204" s="177" t="s">
        <v>241</v>
      </c>
      <c r="E204" s="178" t="s">
        <v>304</v>
      </c>
      <c r="F204" s="179" t="s">
        <v>305</v>
      </c>
      <c r="G204" s="180" t="s">
        <v>93</v>
      </c>
      <c r="H204" s="181">
        <v>19</v>
      </c>
      <c r="I204" s="182"/>
      <c r="J204" s="183">
        <f>ROUND(I204*H204,2)</f>
        <v>0</v>
      </c>
      <c r="K204" s="179" t="s">
        <v>19</v>
      </c>
      <c r="L204" s="41"/>
      <c r="M204" s="184" t="s">
        <v>19</v>
      </c>
      <c r="N204" s="185" t="s">
        <v>45</v>
      </c>
      <c r="O204" s="66"/>
      <c r="P204" s="186">
        <f>O204*H204</f>
        <v>0</v>
      </c>
      <c r="Q204" s="186">
        <v>0.01269</v>
      </c>
      <c r="R204" s="186">
        <f>Q204*H204</f>
        <v>0.24111</v>
      </c>
      <c r="S204" s="186">
        <v>0</v>
      </c>
      <c r="T204" s="187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8" t="s">
        <v>189</v>
      </c>
      <c r="AT204" s="188" t="s">
        <v>241</v>
      </c>
      <c r="AU204" s="188" t="s">
        <v>95</v>
      </c>
      <c r="AY204" s="19" t="s">
        <v>238</v>
      </c>
      <c r="BE204" s="189">
        <f>IF(N204="základní",J204,0)</f>
        <v>0</v>
      </c>
      <c r="BF204" s="189">
        <f>IF(N204="snížená",J204,0)</f>
        <v>0</v>
      </c>
      <c r="BG204" s="189">
        <f>IF(N204="zákl. přenesená",J204,0)</f>
        <v>0</v>
      </c>
      <c r="BH204" s="189">
        <f>IF(N204="sníž. přenesená",J204,0)</f>
        <v>0</v>
      </c>
      <c r="BI204" s="189">
        <f>IF(N204="nulová",J204,0)</f>
        <v>0</v>
      </c>
      <c r="BJ204" s="19" t="s">
        <v>82</v>
      </c>
      <c r="BK204" s="189">
        <f>ROUND(I204*H204,2)</f>
        <v>0</v>
      </c>
      <c r="BL204" s="19" t="s">
        <v>189</v>
      </c>
      <c r="BM204" s="188" t="s">
        <v>306</v>
      </c>
    </row>
    <row r="205" spans="2:51" s="13" customFormat="1" ht="11.25">
      <c r="B205" s="197"/>
      <c r="C205" s="198"/>
      <c r="D205" s="195" t="s">
        <v>250</v>
      </c>
      <c r="E205" s="199" t="s">
        <v>19</v>
      </c>
      <c r="F205" s="200" t="s">
        <v>302</v>
      </c>
      <c r="G205" s="198"/>
      <c r="H205" s="199" t="s">
        <v>19</v>
      </c>
      <c r="I205" s="201"/>
      <c r="J205" s="198"/>
      <c r="K205" s="198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250</v>
      </c>
      <c r="AU205" s="206" t="s">
        <v>95</v>
      </c>
      <c r="AV205" s="13" t="s">
        <v>82</v>
      </c>
      <c r="AW205" s="13" t="s">
        <v>34</v>
      </c>
      <c r="AX205" s="13" t="s">
        <v>74</v>
      </c>
      <c r="AY205" s="206" t="s">
        <v>238</v>
      </c>
    </row>
    <row r="206" spans="2:51" s="13" customFormat="1" ht="11.25">
      <c r="B206" s="197"/>
      <c r="C206" s="198"/>
      <c r="D206" s="195" t="s">
        <v>250</v>
      </c>
      <c r="E206" s="199" t="s">
        <v>19</v>
      </c>
      <c r="F206" s="200" t="s">
        <v>307</v>
      </c>
      <c r="G206" s="198"/>
      <c r="H206" s="199" t="s">
        <v>19</v>
      </c>
      <c r="I206" s="201"/>
      <c r="J206" s="198"/>
      <c r="K206" s="198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250</v>
      </c>
      <c r="AU206" s="206" t="s">
        <v>95</v>
      </c>
      <c r="AV206" s="13" t="s">
        <v>82</v>
      </c>
      <c r="AW206" s="13" t="s">
        <v>34</v>
      </c>
      <c r="AX206" s="13" t="s">
        <v>74</v>
      </c>
      <c r="AY206" s="206" t="s">
        <v>238</v>
      </c>
    </row>
    <row r="207" spans="2:51" s="14" customFormat="1" ht="11.25">
      <c r="B207" s="207"/>
      <c r="C207" s="208"/>
      <c r="D207" s="195" t="s">
        <v>250</v>
      </c>
      <c r="E207" s="209" t="s">
        <v>19</v>
      </c>
      <c r="F207" s="210" t="s">
        <v>140</v>
      </c>
      <c r="G207" s="208"/>
      <c r="H207" s="211">
        <v>19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250</v>
      </c>
      <c r="AU207" s="217" t="s">
        <v>95</v>
      </c>
      <c r="AV207" s="14" t="s">
        <v>84</v>
      </c>
      <c r="AW207" s="14" t="s">
        <v>34</v>
      </c>
      <c r="AX207" s="14" t="s">
        <v>74</v>
      </c>
      <c r="AY207" s="217" t="s">
        <v>238</v>
      </c>
    </row>
    <row r="208" spans="2:51" s="15" customFormat="1" ht="11.25">
      <c r="B208" s="218"/>
      <c r="C208" s="219"/>
      <c r="D208" s="195" t="s">
        <v>250</v>
      </c>
      <c r="E208" s="220" t="s">
        <v>19</v>
      </c>
      <c r="F208" s="221" t="s">
        <v>257</v>
      </c>
      <c r="G208" s="219"/>
      <c r="H208" s="222">
        <v>19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250</v>
      </c>
      <c r="AU208" s="228" t="s">
        <v>95</v>
      </c>
      <c r="AV208" s="15" t="s">
        <v>95</v>
      </c>
      <c r="AW208" s="15" t="s">
        <v>34</v>
      </c>
      <c r="AX208" s="15" t="s">
        <v>82</v>
      </c>
      <c r="AY208" s="228" t="s">
        <v>238</v>
      </c>
    </row>
    <row r="209" spans="1:65" s="2" customFormat="1" ht="44.25" customHeight="1">
      <c r="A209" s="36"/>
      <c r="B209" s="37"/>
      <c r="C209" s="177" t="s">
        <v>186</v>
      </c>
      <c r="D209" s="177" t="s">
        <v>241</v>
      </c>
      <c r="E209" s="178" t="s">
        <v>308</v>
      </c>
      <c r="F209" s="179" t="s">
        <v>309</v>
      </c>
      <c r="G209" s="180" t="s">
        <v>93</v>
      </c>
      <c r="H209" s="181">
        <v>17</v>
      </c>
      <c r="I209" s="182"/>
      <c r="J209" s="183">
        <f>ROUND(I209*H209,2)</f>
        <v>0</v>
      </c>
      <c r="K209" s="179" t="s">
        <v>19</v>
      </c>
      <c r="L209" s="41"/>
      <c r="M209" s="184" t="s">
        <v>19</v>
      </c>
      <c r="N209" s="185" t="s">
        <v>45</v>
      </c>
      <c r="O209" s="66"/>
      <c r="P209" s="186">
        <f>O209*H209</f>
        <v>0</v>
      </c>
      <c r="Q209" s="186">
        <v>0.06053</v>
      </c>
      <c r="R209" s="186">
        <f>Q209*H209</f>
        <v>1.02901</v>
      </c>
      <c r="S209" s="186">
        <v>0</v>
      </c>
      <c r="T209" s="187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8" t="s">
        <v>189</v>
      </c>
      <c r="AT209" s="188" t="s">
        <v>241</v>
      </c>
      <c r="AU209" s="188" t="s">
        <v>95</v>
      </c>
      <c r="AY209" s="19" t="s">
        <v>238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9" t="s">
        <v>82</v>
      </c>
      <c r="BK209" s="189">
        <f>ROUND(I209*H209,2)</f>
        <v>0</v>
      </c>
      <c r="BL209" s="19" t="s">
        <v>189</v>
      </c>
      <c r="BM209" s="188" t="s">
        <v>310</v>
      </c>
    </row>
    <row r="210" spans="2:51" s="13" customFormat="1" ht="11.25">
      <c r="B210" s="197"/>
      <c r="C210" s="198"/>
      <c r="D210" s="195" t="s">
        <v>250</v>
      </c>
      <c r="E210" s="199" t="s">
        <v>19</v>
      </c>
      <c r="F210" s="200" t="s">
        <v>302</v>
      </c>
      <c r="G210" s="198"/>
      <c r="H210" s="199" t="s">
        <v>19</v>
      </c>
      <c r="I210" s="201"/>
      <c r="J210" s="198"/>
      <c r="K210" s="198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250</v>
      </c>
      <c r="AU210" s="206" t="s">
        <v>95</v>
      </c>
      <c r="AV210" s="13" t="s">
        <v>82</v>
      </c>
      <c r="AW210" s="13" t="s">
        <v>34</v>
      </c>
      <c r="AX210" s="13" t="s">
        <v>74</v>
      </c>
      <c r="AY210" s="206" t="s">
        <v>238</v>
      </c>
    </row>
    <row r="211" spans="2:51" s="13" customFormat="1" ht="11.25">
      <c r="B211" s="197"/>
      <c r="C211" s="198"/>
      <c r="D211" s="195" t="s">
        <v>250</v>
      </c>
      <c r="E211" s="199" t="s">
        <v>19</v>
      </c>
      <c r="F211" s="200" t="s">
        <v>311</v>
      </c>
      <c r="G211" s="198"/>
      <c r="H211" s="199" t="s">
        <v>19</v>
      </c>
      <c r="I211" s="201"/>
      <c r="J211" s="198"/>
      <c r="K211" s="198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250</v>
      </c>
      <c r="AU211" s="206" t="s">
        <v>95</v>
      </c>
      <c r="AV211" s="13" t="s">
        <v>82</v>
      </c>
      <c r="AW211" s="13" t="s">
        <v>34</v>
      </c>
      <c r="AX211" s="13" t="s">
        <v>74</v>
      </c>
      <c r="AY211" s="206" t="s">
        <v>238</v>
      </c>
    </row>
    <row r="212" spans="2:51" s="14" customFormat="1" ht="11.25">
      <c r="B212" s="207"/>
      <c r="C212" s="208"/>
      <c r="D212" s="195" t="s">
        <v>250</v>
      </c>
      <c r="E212" s="209" t="s">
        <v>19</v>
      </c>
      <c r="F212" s="210" t="s">
        <v>144</v>
      </c>
      <c r="G212" s="208"/>
      <c r="H212" s="211">
        <v>10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250</v>
      </c>
      <c r="AU212" s="217" t="s">
        <v>95</v>
      </c>
      <c r="AV212" s="14" t="s">
        <v>84</v>
      </c>
      <c r="AW212" s="14" t="s">
        <v>34</v>
      </c>
      <c r="AX212" s="14" t="s">
        <v>74</v>
      </c>
      <c r="AY212" s="217" t="s">
        <v>238</v>
      </c>
    </row>
    <row r="213" spans="2:51" s="13" customFormat="1" ht="11.25">
      <c r="B213" s="197"/>
      <c r="C213" s="198"/>
      <c r="D213" s="195" t="s">
        <v>250</v>
      </c>
      <c r="E213" s="199" t="s">
        <v>19</v>
      </c>
      <c r="F213" s="200" t="s">
        <v>312</v>
      </c>
      <c r="G213" s="198"/>
      <c r="H213" s="199" t="s">
        <v>19</v>
      </c>
      <c r="I213" s="201"/>
      <c r="J213" s="198"/>
      <c r="K213" s="198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250</v>
      </c>
      <c r="AU213" s="206" t="s">
        <v>95</v>
      </c>
      <c r="AV213" s="13" t="s">
        <v>82</v>
      </c>
      <c r="AW213" s="13" t="s">
        <v>34</v>
      </c>
      <c r="AX213" s="13" t="s">
        <v>74</v>
      </c>
      <c r="AY213" s="206" t="s">
        <v>238</v>
      </c>
    </row>
    <row r="214" spans="2:51" s="14" customFormat="1" ht="11.25">
      <c r="B214" s="207"/>
      <c r="C214" s="208"/>
      <c r="D214" s="195" t="s">
        <v>250</v>
      </c>
      <c r="E214" s="209" t="s">
        <v>19</v>
      </c>
      <c r="F214" s="210" t="s">
        <v>142</v>
      </c>
      <c r="G214" s="208"/>
      <c r="H214" s="211">
        <v>7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250</v>
      </c>
      <c r="AU214" s="217" t="s">
        <v>95</v>
      </c>
      <c r="AV214" s="14" t="s">
        <v>84</v>
      </c>
      <c r="AW214" s="14" t="s">
        <v>34</v>
      </c>
      <c r="AX214" s="14" t="s">
        <v>74</v>
      </c>
      <c r="AY214" s="217" t="s">
        <v>238</v>
      </c>
    </row>
    <row r="215" spans="2:51" s="15" customFormat="1" ht="11.25">
      <c r="B215" s="218"/>
      <c r="C215" s="219"/>
      <c r="D215" s="195" t="s">
        <v>250</v>
      </c>
      <c r="E215" s="220" t="s">
        <v>19</v>
      </c>
      <c r="F215" s="221" t="s">
        <v>257</v>
      </c>
      <c r="G215" s="219"/>
      <c r="H215" s="222">
        <v>17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250</v>
      </c>
      <c r="AU215" s="228" t="s">
        <v>95</v>
      </c>
      <c r="AV215" s="15" t="s">
        <v>95</v>
      </c>
      <c r="AW215" s="15" t="s">
        <v>34</v>
      </c>
      <c r="AX215" s="15" t="s">
        <v>82</v>
      </c>
      <c r="AY215" s="228" t="s">
        <v>238</v>
      </c>
    </row>
    <row r="216" spans="2:63" s="12" customFormat="1" ht="20.85" customHeight="1">
      <c r="B216" s="161"/>
      <c r="C216" s="162"/>
      <c r="D216" s="163" t="s">
        <v>73</v>
      </c>
      <c r="E216" s="175" t="s">
        <v>313</v>
      </c>
      <c r="F216" s="175" t="s">
        <v>314</v>
      </c>
      <c r="G216" s="162"/>
      <c r="H216" s="162"/>
      <c r="I216" s="165"/>
      <c r="J216" s="176">
        <f>BK216</f>
        <v>0</v>
      </c>
      <c r="K216" s="162"/>
      <c r="L216" s="167"/>
      <c r="M216" s="168"/>
      <c r="N216" s="169"/>
      <c r="O216" s="169"/>
      <c r="P216" s="170">
        <f>SUM(P217:P229)</f>
        <v>0</v>
      </c>
      <c r="Q216" s="169"/>
      <c r="R216" s="170">
        <f>SUM(R217:R229)</f>
        <v>0</v>
      </c>
      <c r="S216" s="169"/>
      <c r="T216" s="171">
        <f>SUM(T217:T229)</f>
        <v>0</v>
      </c>
      <c r="AR216" s="172" t="s">
        <v>82</v>
      </c>
      <c r="AT216" s="173" t="s">
        <v>73</v>
      </c>
      <c r="AU216" s="173" t="s">
        <v>84</v>
      </c>
      <c r="AY216" s="172" t="s">
        <v>238</v>
      </c>
      <c r="BK216" s="174">
        <f>SUM(BK217:BK229)</f>
        <v>0</v>
      </c>
    </row>
    <row r="217" spans="1:65" s="2" customFormat="1" ht="16.5" customHeight="1">
      <c r="A217" s="36"/>
      <c r="B217" s="37"/>
      <c r="C217" s="177" t="s">
        <v>315</v>
      </c>
      <c r="D217" s="177" t="s">
        <v>241</v>
      </c>
      <c r="E217" s="178" t="s">
        <v>316</v>
      </c>
      <c r="F217" s="179" t="s">
        <v>317</v>
      </c>
      <c r="G217" s="180" t="s">
        <v>98</v>
      </c>
      <c r="H217" s="181">
        <v>27.2</v>
      </c>
      <c r="I217" s="182"/>
      <c r="J217" s="183">
        <f>ROUND(I217*H217,2)</f>
        <v>0</v>
      </c>
      <c r="K217" s="179" t="s">
        <v>244</v>
      </c>
      <c r="L217" s="41"/>
      <c r="M217" s="184" t="s">
        <v>19</v>
      </c>
      <c r="N217" s="185" t="s">
        <v>45</v>
      </c>
      <c r="O217" s="66"/>
      <c r="P217" s="186">
        <f>O217*H217</f>
        <v>0</v>
      </c>
      <c r="Q217" s="186">
        <v>0</v>
      </c>
      <c r="R217" s="186">
        <f>Q217*H217</f>
        <v>0</v>
      </c>
      <c r="S217" s="186">
        <v>0</v>
      </c>
      <c r="T217" s="187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8" t="s">
        <v>189</v>
      </c>
      <c r="AT217" s="188" t="s">
        <v>241</v>
      </c>
      <c r="AU217" s="188" t="s">
        <v>95</v>
      </c>
      <c r="AY217" s="19" t="s">
        <v>238</v>
      </c>
      <c r="BE217" s="189">
        <f>IF(N217="základní",J217,0)</f>
        <v>0</v>
      </c>
      <c r="BF217" s="189">
        <f>IF(N217="snížená",J217,0)</f>
        <v>0</v>
      </c>
      <c r="BG217" s="189">
        <f>IF(N217="zákl. přenesená",J217,0)</f>
        <v>0</v>
      </c>
      <c r="BH217" s="189">
        <f>IF(N217="sníž. přenesená",J217,0)</f>
        <v>0</v>
      </c>
      <c r="BI217" s="189">
        <f>IF(N217="nulová",J217,0)</f>
        <v>0</v>
      </c>
      <c r="BJ217" s="19" t="s">
        <v>82</v>
      </c>
      <c r="BK217" s="189">
        <f>ROUND(I217*H217,2)</f>
        <v>0</v>
      </c>
      <c r="BL217" s="19" t="s">
        <v>189</v>
      </c>
      <c r="BM217" s="188" t="s">
        <v>318</v>
      </c>
    </row>
    <row r="218" spans="1:47" s="2" customFormat="1" ht="11.25">
      <c r="A218" s="36"/>
      <c r="B218" s="37"/>
      <c r="C218" s="38"/>
      <c r="D218" s="190" t="s">
        <v>246</v>
      </c>
      <c r="E218" s="38"/>
      <c r="F218" s="191" t="s">
        <v>319</v>
      </c>
      <c r="G218" s="38"/>
      <c r="H218" s="38"/>
      <c r="I218" s="192"/>
      <c r="J218" s="38"/>
      <c r="K218" s="38"/>
      <c r="L218" s="41"/>
      <c r="M218" s="193"/>
      <c r="N218" s="194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246</v>
      </c>
      <c r="AU218" s="19" t="s">
        <v>95</v>
      </c>
    </row>
    <row r="219" spans="2:51" s="13" customFormat="1" ht="11.25">
      <c r="B219" s="197"/>
      <c r="C219" s="198"/>
      <c r="D219" s="195" t="s">
        <v>250</v>
      </c>
      <c r="E219" s="199" t="s">
        <v>19</v>
      </c>
      <c r="F219" s="200" t="s">
        <v>251</v>
      </c>
      <c r="G219" s="198"/>
      <c r="H219" s="199" t="s">
        <v>19</v>
      </c>
      <c r="I219" s="201"/>
      <c r="J219" s="198"/>
      <c r="K219" s="198"/>
      <c r="L219" s="202"/>
      <c r="M219" s="203"/>
      <c r="N219" s="204"/>
      <c r="O219" s="204"/>
      <c r="P219" s="204"/>
      <c r="Q219" s="204"/>
      <c r="R219" s="204"/>
      <c r="S219" s="204"/>
      <c r="T219" s="205"/>
      <c r="AT219" s="206" t="s">
        <v>250</v>
      </c>
      <c r="AU219" s="206" t="s">
        <v>95</v>
      </c>
      <c r="AV219" s="13" t="s">
        <v>82</v>
      </c>
      <c r="AW219" s="13" t="s">
        <v>34</v>
      </c>
      <c r="AX219" s="13" t="s">
        <v>74</v>
      </c>
      <c r="AY219" s="206" t="s">
        <v>238</v>
      </c>
    </row>
    <row r="220" spans="2:51" s="13" customFormat="1" ht="11.25">
      <c r="B220" s="197"/>
      <c r="C220" s="198"/>
      <c r="D220" s="195" t="s">
        <v>250</v>
      </c>
      <c r="E220" s="199" t="s">
        <v>19</v>
      </c>
      <c r="F220" s="200" t="s">
        <v>252</v>
      </c>
      <c r="G220" s="198"/>
      <c r="H220" s="199" t="s">
        <v>19</v>
      </c>
      <c r="I220" s="201"/>
      <c r="J220" s="198"/>
      <c r="K220" s="198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250</v>
      </c>
      <c r="AU220" s="206" t="s">
        <v>95</v>
      </c>
      <c r="AV220" s="13" t="s">
        <v>82</v>
      </c>
      <c r="AW220" s="13" t="s">
        <v>34</v>
      </c>
      <c r="AX220" s="13" t="s">
        <v>74</v>
      </c>
      <c r="AY220" s="206" t="s">
        <v>238</v>
      </c>
    </row>
    <row r="221" spans="2:51" s="14" customFormat="1" ht="11.25">
      <c r="B221" s="207"/>
      <c r="C221" s="208"/>
      <c r="D221" s="195" t="s">
        <v>250</v>
      </c>
      <c r="E221" s="209" t="s">
        <v>19</v>
      </c>
      <c r="F221" s="210" t="s">
        <v>255</v>
      </c>
      <c r="G221" s="208"/>
      <c r="H221" s="211">
        <v>0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250</v>
      </c>
      <c r="AU221" s="217" t="s">
        <v>95</v>
      </c>
      <c r="AV221" s="14" t="s">
        <v>84</v>
      </c>
      <c r="AW221" s="14" t="s">
        <v>34</v>
      </c>
      <c r="AX221" s="14" t="s">
        <v>74</v>
      </c>
      <c r="AY221" s="217" t="s">
        <v>238</v>
      </c>
    </row>
    <row r="222" spans="2:51" s="13" customFormat="1" ht="11.25">
      <c r="B222" s="197"/>
      <c r="C222" s="198"/>
      <c r="D222" s="195" t="s">
        <v>250</v>
      </c>
      <c r="E222" s="199" t="s">
        <v>19</v>
      </c>
      <c r="F222" s="200" t="s">
        <v>254</v>
      </c>
      <c r="G222" s="198"/>
      <c r="H222" s="199" t="s">
        <v>19</v>
      </c>
      <c r="I222" s="201"/>
      <c r="J222" s="198"/>
      <c r="K222" s="198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250</v>
      </c>
      <c r="AU222" s="206" t="s">
        <v>95</v>
      </c>
      <c r="AV222" s="13" t="s">
        <v>82</v>
      </c>
      <c r="AW222" s="13" t="s">
        <v>34</v>
      </c>
      <c r="AX222" s="13" t="s">
        <v>74</v>
      </c>
      <c r="AY222" s="206" t="s">
        <v>238</v>
      </c>
    </row>
    <row r="223" spans="2:51" s="14" customFormat="1" ht="11.25">
      <c r="B223" s="207"/>
      <c r="C223" s="208"/>
      <c r="D223" s="195" t="s">
        <v>250</v>
      </c>
      <c r="E223" s="209" t="s">
        <v>19</v>
      </c>
      <c r="F223" s="210" t="s">
        <v>320</v>
      </c>
      <c r="G223" s="208"/>
      <c r="H223" s="211">
        <v>18.7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250</v>
      </c>
      <c r="AU223" s="217" t="s">
        <v>95</v>
      </c>
      <c r="AV223" s="14" t="s">
        <v>84</v>
      </c>
      <c r="AW223" s="14" t="s">
        <v>34</v>
      </c>
      <c r="AX223" s="14" t="s">
        <v>74</v>
      </c>
      <c r="AY223" s="217" t="s">
        <v>238</v>
      </c>
    </row>
    <row r="224" spans="2:51" s="13" customFormat="1" ht="11.25">
      <c r="B224" s="197"/>
      <c r="C224" s="198"/>
      <c r="D224" s="195" t="s">
        <v>250</v>
      </c>
      <c r="E224" s="199" t="s">
        <v>19</v>
      </c>
      <c r="F224" s="200" t="s">
        <v>256</v>
      </c>
      <c r="G224" s="198"/>
      <c r="H224" s="199" t="s">
        <v>19</v>
      </c>
      <c r="I224" s="201"/>
      <c r="J224" s="198"/>
      <c r="K224" s="198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250</v>
      </c>
      <c r="AU224" s="206" t="s">
        <v>95</v>
      </c>
      <c r="AV224" s="13" t="s">
        <v>82</v>
      </c>
      <c r="AW224" s="13" t="s">
        <v>34</v>
      </c>
      <c r="AX224" s="13" t="s">
        <v>74</v>
      </c>
      <c r="AY224" s="206" t="s">
        <v>238</v>
      </c>
    </row>
    <row r="225" spans="2:51" s="14" customFormat="1" ht="11.25">
      <c r="B225" s="207"/>
      <c r="C225" s="208"/>
      <c r="D225" s="195" t="s">
        <v>250</v>
      </c>
      <c r="E225" s="209" t="s">
        <v>19</v>
      </c>
      <c r="F225" s="210" t="s">
        <v>321</v>
      </c>
      <c r="G225" s="208"/>
      <c r="H225" s="211">
        <v>1.7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250</v>
      </c>
      <c r="AU225" s="217" t="s">
        <v>95</v>
      </c>
      <c r="AV225" s="14" t="s">
        <v>84</v>
      </c>
      <c r="AW225" s="14" t="s">
        <v>34</v>
      </c>
      <c r="AX225" s="14" t="s">
        <v>74</v>
      </c>
      <c r="AY225" s="217" t="s">
        <v>238</v>
      </c>
    </row>
    <row r="226" spans="2:51" s="13" customFormat="1" ht="11.25">
      <c r="B226" s="197"/>
      <c r="C226" s="198"/>
      <c r="D226" s="195" t="s">
        <v>250</v>
      </c>
      <c r="E226" s="199" t="s">
        <v>19</v>
      </c>
      <c r="F226" s="200" t="s">
        <v>254</v>
      </c>
      <c r="G226" s="198"/>
      <c r="H226" s="199" t="s">
        <v>19</v>
      </c>
      <c r="I226" s="201"/>
      <c r="J226" s="198"/>
      <c r="K226" s="198"/>
      <c r="L226" s="202"/>
      <c r="M226" s="203"/>
      <c r="N226" s="204"/>
      <c r="O226" s="204"/>
      <c r="P226" s="204"/>
      <c r="Q226" s="204"/>
      <c r="R226" s="204"/>
      <c r="S226" s="204"/>
      <c r="T226" s="205"/>
      <c r="AT226" s="206" t="s">
        <v>250</v>
      </c>
      <c r="AU226" s="206" t="s">
        <v>95</v>
      </c>
      <c r="AV226" s="13" t="s">
        <v>82</v>
      </c>
      <c r="AW226" s="13" t="s">
        <v>34</v>
      </c>
      <c r="AX226" s="13" t="s">
        <v>74</v>
      </c>
      <c r="AY226" s="206" t="s">
        <v>238</v>
      </c>
    </row>
    <row r="227" spans="2:51" s="14" customFormat="1" ht="11.25">
      <c r="B227" s="207"/>
      <c r="C227" s="208"/>
      <c r="D227" s="195" t="s">
        <v>250</v>
      </c>
      <c r="E227" s="209" t="s">
        <v>19</v>
      </c>
      <c r="F227" s="210" t="s">
        <v>322</v>
      </c>
      <c r="G227" s="208"/>
      <c r="H227" s="211">
        <v>6.8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250</v>
      </c>
      <c r="AU227" s="217" t="s">
        <v>95</v>
      </c>
      <c r="AV227" s="14" t="s">
        <v>84</v>
      </c>
      <c r="AW227" s="14" t="s">
        <v>34</v>
      </c>
      <c r="AX227" s="14" t="s">
        <v>74</v>
      </c>
      <c r="AY227" s="217" t="s">
        <v>238</v>
      </c>
    </row>
    <row r="228" spans="2:51" s="15" customFormat="1" ht="11.25">
      <c r="B228" s="218"/>
      <c r="C228" s="219"/>
      <c r="D228" s="195" t="s">
        <v>250</v>
      </c>
      <c r="E228" s="220" t="s">
        <v>162</v>
      </c>
      <c r="F228" s="221" t="s">
        <v>257</v>
      </c>
      <c r="G228" s="219"/>
      <c r="H228" s="222">
        <v>27.2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250</v>
      </c>
      <c r="AU228" s="228" t="s">
        <v>95</v>
      </c>
      <c r="AV228" s="15" t="s">
        <v>95</v>
      </c>
      <c r="AW228" s="15" t="s">
        <v>34</v>
      </c>
      <c r="AX228" s="15" t="s">
        <v>74</v>
      </c>
      <c r="AY228" s="228" t="s">
        <v>238</v>
      </c>
    </row>
    <row r="229" spans="2:51" s="16" customFormat="1" ht="11.25">
      <c r="B229" s="229"/>
      <c r="C229" s="230"/>
      <c r="D229" s="195" t="s">
        <v>250</v>
      </c>
      <c r="E229" s="231" t="s">
        <v>19</v>
      </c>
      <c r="F229" s="232" t="s">
        <v>258</v>
      </c>
      <c r="G229" s="230"/>
      <c r="H229" s="233">
        <v>27.2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250</v>
      </c>
      <c r="AU229" s="239" t="s">
        <v>95</v>
      </c>
      <c r="AV229" s="16" t="s">
        <v>189</v>
      </c>
      <c r="AW229" s="16" t="s">
        <v>34</v>
      </c>
      <c r="AX229" s="16" t="s">
        <v>82</v>
      </c>
      <c r="AY229" s="239" t="s">
        <v>238</v>
      </c>
    </row>
    <row r="230" spans="2:63" s="12" customFormat="1" ht="20.85" customHeight="1">
      <c r="B230" s="161"/>
      <c r="C230" s="162"/>
      <c r="D230" s="163" t="s">
        <v>73</v>
      </c>
      <c r="E230" s="175" t="s">
        <v>323</v>
      </c>
      <c r="F230" s="175" t="s">
        <v>324</v>
      </c>
      <c r="G230" s="162"/>
      <c r="H230" s="162"/>
      <c r="I230" s="165"/>
      <c r="J230" s="176">
        <f>BK230</f>
        <v>0</v>
      </c>
      <c r="K230" s="162"/>
      <c r="L230" s="167"/>
      <c r="M230" s="168"/>
      <c r="N230" s="169"/>
      <c r="O230" s="169"/>
      <c r="P230" s="170">
        <f>SUM(P231:P316)</f>
        <v>0</v>
      </c>
      <c r="Q230" s="169"/>
      <c r="R230" s="170">
        <f>SUM(R231:R316)</f>
        <v>0</v>
      </c>
      <c r="S230" s="169"/>
      <c r="T230" s="171">
        <f>SUM(T231:T316)</f>
        <v>32.736</v>
      </c>
      <c r="AR230" s="172" t="s">
        <v>82</v>
      </c>
      <c r="AT230" s="173" t="s">
        <v>73</v>
      </c>
      <c r="AU230" s="173" t="s">
        <v>84</v>
      </c>
      <c r="AY230" s="172" t="s">
        <v>238</v>
      </c>
      <c r="BK230" s="174">
        <f>SUM(BK231:BK316)</f>
        <v>0</v>
      </c>
    </row>
    <row r="231" spans="1:65" s="2" customFormat="1" ht="24.2" customHeight="1">
      <c r="A231" s="36"/>
      <c r="B231" s="37"/>
      <c r="C231" s="177" t="s">
        <v>145</v>
      </c>
      <c r="D231" s="177" t="s">
        <v>241</v>
      </c>
      <c r="E231" s="178" t="s">
        <v>325</v>
      </c>
      <c r="F231" s="179" t="s">
        <v>326</v>
      </c>
      <c r="G231" s="180" t="s">
        <v>120</v>
      </c>
      <c r="H231" s="181">
        <v>20.25</v>
      </c>
      <c r="I231" s="182"/>
      <c r="J231" s="183">
        <f>ROUND(I231*H231,2)</f>
        <v>0</v>
      </c>
      <c r="K231" s="179" t="s">
        <v>244</v>
      </c>
      <c r="L231" s="41"/>
      <c r="M231" s="184" t="s">
        <v>19</v>
      </c>
      <c r="N231" s="185" t="s">
        <v>45</v>
      </c>
      <c r="O231" s="66"/>
      <c r="P231" s="186">
        <f>O231*H231</f>
        <v>0</v>
      </c>
      <c r="Q231" s="186">
        <v>0</v>
      </c>
      <c r="R231" s="186">
        <f>Q231*H231</f>
        <v>0</v>
      </c>
      <c r="S231" s="186">
        <v>0</v>
      </c>
      <c r="T231" s="187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8" t="s">
        <v>189</v>
      </c>
      <c r="AT231" s="188" t="s">
        <v>241</v>
      </c>
      <c r="AU231" s="188" t="s">
        <v>95</v>
      </c>
      <c r="AY231" s="19" t="s">
        <v>238</v>
      </c>
      <c r="BE231" s="189">
        <f>IF(N231="základní",J231,0)</f>
        <v>0</v>
      </c>
      <c r="BF231" s="189">
        <f>IF(N231="snížená",J231,0)</f>
        <v>0</v>
      </c>
      <c r="BG231" s="189">
        <f>IF(N231="zákl. přenesená",J231,0)</f>
        <v>0</v>
      </c>
      <c r="BH231" s="189">
        <f>IF(N231="sníž. přenesená",J231,0)</f>
        <v>0</v>
      </c>
      <c r="BI231" s="189">
        <f>IF(N231="nulová",J231,0)</f>
        <v>0</v>
      </c>
      <c r="BJ231" s="19" t="s">
        <v>82</v>
      </c>
      <c r="BK231" s="189">
        <f>ROUND(I231*H231,2)</f>
        <v>0</v>
      </c>
      <c r="BL231" s="19" t="s">
        <v>189</v>
      </c>
      <c r="BM231" s="188" t="s">
        <v>327</v>
      </c>
    </row>
    <row r="232" spans="1:47" s="2" customFormat="1" ht="11.25">
      <c r="A232" s="36"/>
      <c r="B232" s="37"/>
      <c r="C232" s="38"/>
      <c r="D232" s="190" t="s">
        <v>246</v>
      </c>
      <c r="E232" s="38"/>
      <c r="F232" s="191" t="s">
        <v>328</v>
      </c>
      <c r="G232" s="38"/>
      <c r="H232" s="38"/>
      <c r="I232" s="192"/>
      <c r="J232" s="38"/>
      <c r="K232" s="38"/>
      <c r="L232" s="41"/>
      <c r="M232" s="193"/>
      <c r="N232" s="194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246</v>
      </c>
      <c r="AU232" s="19" t="s">
        <v>95</v>
      </c>
    </row>
    <row r="233" spans="1:47" s="2" customFormat="1" ht="19.5">
      <c r="A233" s="36"/>
      <c r="B233" s="37"/>
      <c r="C233" s="38"/>
      <c r="D233" s="195" t="s">
        <v>248</v>
      </c>
      <c r="E233" s="38"/>
      <c r="F233" s="196" t="s">
        <v>329</v>
      </c>
      <c r="G233" s="38"/>
      <c r="H233" s="38"/>
      <c r="I233" s="192"/>
      <c r="J233" s="38"/>
      <c r="K233" s="38"/>
      <c r="L233" s="41"/>
      <c r="M233" s="193"/>
      <c r="N233" s="194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248</v>
      </c>
      <c r="AU233" s="19" t="s">
        <v>95</v>
      </c>
    </row>
    <row r="234" spans="2:51" s="13" customFormat="1" ht="11.25">
      <c r="B234" s="197"/>
      <c r="C234" s="198"/>
      <c r="D234" s="195" t="s">
        <v>250</v>
      </c>
      <c r="E234" s="199" t="s">
        <v>19</v>
      </c>
      <c r="F234" s="200" t="s">
        <v>119</v>
      </c>
      <c r="G234" s="198"/>
      <c r="H234" s="199" t="s">
        <v>19</v>
      </c>
      <c r="I234" s="201"/>
      <c r="J234" s="198"/>
      <c r="K234" s="198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250</v>
      </c>
      <c r="AU234" s="206" t="s">
        <v>95</v>
      </c>
      <c r="AV234" s="13" t="s">
        <v>82</v>
      </c>
      <c r="AW234" s="13" t="s">
        <v>34</v>
      </c>
      <c r="AX234" s="13" t="s">
        <v>74</v>
      </c>
      <c r="AY234" s="206" t="s">
        <v>238</v>
      </c>
    </row>
    <row r="235" spans="2:51" s="14" customFormat="1" ht="11.25">
      <c r="B235" s="207"/>
      <c r="C235" s="208"/>
      <c r="D235" s="195" t="s">
        <v>250</v>
      </c>
      <c r="E235" s="209" t="s">
        <v>19</v>
      </c>
      <c r="F235" s="210" t="s">
        <v>330</v>
      </c>
      <c r="G235" s="208"/>
      <c r="H235" s="211">
        <v>20.25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250</v>
      </c>
      <c r="AU235" s="217" t="s">
        <v>95</v>
      </c>
      <c r="AV235" s="14" t="s">
        <v>84</v>
      </c>
      <c r="AW235" s="14" t="s">
        <v>34</v>
      </c>
      <c r="AX235" s="14" t="s">
        <v>74</v>
      </c>
      <c r="AY235" s="217" t="s">
        <v>238</v>
      </c>
    </row>
    <row r="236" spans="2:51" s="15" customFormat="1" ht="11.25">
      <c r="B236" s="218"/>
      <c r="C236" s="219"/>
      <c r="D236" s="195" t="s">
        <v>250</v>
      </c>
      <c r="E236" s="220" t="s">
        <v>19</v>
      </c>
      <c r="F236" s="221" t="s">
        <v>257</v>
      </c>
      <c r="G236" s="219"/>
      <c r="H236" s="222">
        <v>20.25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250</v>
      </c>
      <c r="AU236" s="228" t="s">
        <v>95</v>
      </c>
      <c r="AV236" s="15" t="s">
        <v>95</v>
      </c>
      <c r="AW236" s="15" t="s">
        <v>34</v>
      </c>
      <c r="AX236" s="15" t="s">
        <v>82</v>
      </c>
      <c r="AY236" s="228" t="s">
        <v>238</v>
      </c>
    </row>
    <row r="237" spans="1:65" s="2" customFormat="1" ht="24.2" customHeight="1">
      <c r="A237" s="36"/>
      <c r="B237" s="37"/>
      <c r="C237" s="177" t="s">
        <v>148</v>
      </c>
      <c r="D237" s="177" t="s">
        <v>241</v>
      </c>
      <c r="E237" s="178" t="s">
        <v>331</v>
      </c>
      <c r="F237" s="179" t="s">
        <v>332</v>
      </c>
      <c r="G237" s="180" t="s">
        <v>120</v>
      </c>
      <c r="H237" s="181">
        <v>36.45</v>
      </c>
      <c r="I237" s="182"/>
      <c r="J237" s="183">
        <f>ROUND(I237*H237,2)</f>
        <v>0</v>
      </c>
      <c r="K237" s="179" t="s">
        <v>244</v>
      </c>
      <c r="L237" s="41"/>
      <c r="M237" s="184" t="s">
        <v>19</v>
      </c>
      <c r="N237" s="185" t="s">
        <v>45</v>
      </c>
      <c r="O237" s="66"/>
      <c r="P237" s="186">
        <f>O237*H237</f>
        <v>0</v>
      </c>
      <c r="Q237" s="186">
        <v>0</v>
      </c>
      <c r="R237" s="186">
        <f>Q237*H237</f>
        <v>0</v>
      </c>
      <c r="S237" s="186">
        <v>0</v>
      </c>
      <c r="T237" s="187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8" t="s">
        <v>189</v>
      </c>
      <c r="AT237" s="188" t="s">
        <v>241</v>
      </c>
      <c r="AU237" s="188" t="s">
        <v>95</v>
      </c>
      <c r="AY237" s="19" t="s">
        <v>238</v>
      </c>
      <c r="BE237" s="189">
        <f>IF(N237="základní",J237,0)</f>
        <v>0</v>
      </c>
      <c r="BF237" s="189">
        <f>IF(N237="snížená",J237,0)</f>
        <v>0</v>
      </c>
      <c r="BG237" s="189">
        <f>IF(N237="zákl. přenesená",J237,0)</f>
        <v>0</v>
      </c>
      <c r="BH237" s="189">
        <f>IF(N237="sníž. přenesená",J237,0)</f>
        <v>0</v>
      </c>
      <c r="BI237" s="189">
        <f>IF(N237="nulová",J237,0)</f>
        <v>0</v>
      </c>
      <c r="BJ237" s="19" t="s">
        <v>82</v>
      </c>
      <c r="BK237" s="189">
        <f>ROUND(I237*H237,2)</f>
        <v>0</v>
      </c>
      <c r="BL237" s="19" t="s">
        <v>189</v>
      </c>
      <c r="BM237" s="188" t="s">
        <v>333</v>
      </c>
    </row>
    <row r="238" spans="1:47" s="2" customFormat="1" ht="11.25">
      <c r="A238" s="36"/>
      <c r="B238" s="37"/>
      <c r="C238" s="38"/>
      <c r="D238" s="190" t="s">
        <v>246</v>
      </c>
      <c r="E238" s="38"/>
      <c r="F238" s="191" t="s">
        <v>334</v>
      </c>
      <c r="G238" s="38"/>
      <c r="H238" s="38"/>
      <c r="I238" s="192"/>
      <c r="J238" s="38"/>
      <c r="K238" s="38"/>
      <c r="L238" s="41"/>
      <c r="M238" s="193"/>
      <c r="N238" s="194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246</v>
      </c>
      <c r="AU238" s="19" t="s">
        <v>95</v>
      </c>
    </row>
    <row r="239" spans="1:47" s="2" customFormat="1" ht="19.5">
      <c r="A239" s="36"/>
      <c r="B239" s="37"/>
      <c r="C239" s="38"/>
      <c r="D239" s="195" t="s">
        <v>248</v>
      </c>
      <c r="E239" s="38"/>
      <c r="F239" s="196" t="s">
        <v>329</v>
      </c>
      <c r="G239" s="38"/>
      <c r="H239" s="38"/>
      <c r="I239" s="192"/>
      <c r="J239" s="38"/>
      <c r="K239" s="38"/>
      <c r="L239" s="41"/>
      <c r="M239" s="193"/>
      <c r="N239" s="194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248</v>
      </c>
      <c r="AU239" s="19" t="s">
        <v>95</v>
      </c>
    </row>
    <row r="240" spans="2:51" s="13" customFormat="1" ht="11.25">
      <c r="B240" s="197"/>
      <c r="C240" s="198"/>
      <c r="D240" s="195" t="s">
        <v>250</v>
      </c>
      <c r="E240" s="199" t="s">
        <v>19</v>
      </c>
      <c r="F240" s="200" t="s">
        <v>119</v>
      </c>
      <c r="G240" s="198"/>
      <c r="H240" s="199" t="s">
        <v>19</v>
      </c>
      <c r="I240" s="201"/>
      <c r="J240" s="198"/>
      <c r="K240" s="198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250</v>
      </c>
      <c r="AU240" s="206" t="s">
        <v>95</v>
      </c>
      <c r="AV240" s="13" t="s">
        <v>82</v>
      </c>
      <c r="AW240" s="13" t="s">
        <v>34</v>
      </c>
      <c r="AX240" s="13" t="s">
        <v>74</v>
      </c>
      <c r="AY240" s="206" t="s">
        <v>238</v>
      </c>
    </row>
    <row r="241" spans="2:51" s="14" customFormat="1" ht="11.25">
      <c r="B241" s="207"/>
      <c r="C241" s="208"/>
      <c r="D241" s="195" t="s">
        <v>250</v>
      </c>
      <c r="E241" s="209" t="s">
        <v>19</v>
      </c>
      <c r="F241" s="210" t="s">
        <v>335</v>
      </c>
      <c r="G241" s="208"/>
      <c r="H241" s="211">
        <v>36.45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250</v>
      </c>
      <c r="AU241" s="217" t="s">
        <v>95</v>
      </c>
      <c r="AV241" s="14" t="s">
        <v>84</v>
      </c>
      <c r="AW241" s="14" t="s">
        <v>34</v>
      </c>
      <c r="AX241" s="14" t="s">
        <v>74</v>
      </c>
      <c r="AY241" s="217" t="s">
        <v>238</v>
      </c>
    </row>
    <row r="242" spans="2:51" s="15" customFormat="1" ht="11.25">
      <c r="B242" s="218"/>
      <c r="C242" s="219"/>
      <c r="D242" s="195" t="s">
        <v>250</v>
      </c>
      <c r="E242" s="220" t="s">
        <v>19</v>
      </c>
      <c r="F242" s="221" t="s">
        <v>257</v>
      </c>
      <c r="G242" s="219"/>
      <c r="H242" s="222">
        <v>36.45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250</v>
      </c>
      <c r="AU242" s="228" t="s">
        <v>95</v>
      </c>
      <c r="AV242" s="15" t="s">
        <v>95</v>
      </c>
      <c r="AW242" s="15" t="s">
        <v>34</v>
      </c>
      <c r="AX242" s="15" t="s">
        <v>82</v>
      </c>
      <c r="AY242" s="228" t="s">
        <v>238</v>
      </c>
    </row>
    <row r="243" spans="1:65" s="2" customFormat="1" ht="24.2" customHeight="1">
      <c r="A243" s="36"/>
      <c r="B243" s="37"/>
      <c r="C243" s="177" t="s">
        <v>313</v>
      </c>
      <c r="D243" s="177" t="s">
        <v>241</v>
      </c>
      <c r="E243" s="178" t="s">
        <v>336</v>
      </c>
      <c r="F243" s="179" t="s">
        <v>337</v>
      </c>
      <c r="G243" s="180" t="s">
        <v>120</v>
      </c>
      <c r="H243" s="181">
        <v>16.2</v>
      </c>
      <c r="I243" s="182"/>
      <c r="J243" s="183">
        <f>ROUND(I243*H243,2)</f>
        <v>0</v>
      </c>
      <c r="K243" s="179" t="s">
        <v>244</v>
      </c>
      <c r="L243" s="41"/>
      <c r="M243" s="184" t="s">
        <v>19</v>
      </c>
      <c r="N243" s="185" t="s">
        <v>45</v>
      </c>
      <c r="O243" s="66"/>
      <c r="P243" s="186">
        <f>O243*H243</f>
        <v>0</v>
      </c>
      <c r="Q243" s="186">
        <v>0</v>
      </c>
      <c r="R243" s="186">
        <f>Q243*H243</f>
        <v>0</v>
      </c>
      <c r="S243" s="186">
        <v>0</v>
      </c>
      <c r="T243" s="187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8" t="s">
        <v>189</v>
      </c>
      <c r="AT243" s="188" t="s">
        <v>241</v>
      </c>
      <c r="AU243" s="188" t="s">
        <v>95</v>
      </c>
      <c r="AY243" s="19" t="s">
        <v>238</v>
      </c>
      <c r="BE243" s="189">
        <f>IF(N243="základní",J243,0)</f>
        <v>0</v>
      </c>
      <c r="BF243" s="189">
        <f>IF(N243="snížená",J243,0)</f>
        <v>0</v>
      </c>
      <c r="BG243" s="189">
        <f>IF(N243="zákl. přenesená",J243,0)</f>
        <v>0</v>
      </c>
      <c r="BH243" s="189">
        <f>IF(N243="sníž. přenesená",J243,0)</f>
        <v>0</v>
      </c>
      <c r="BI243" s="189">
        <f>IF(N243="nulová",J243,0)</f>
        <v>0</v>
      </c>
      <c r="BJ243" s="19" t="s">
        <v>82</v>
      </c>
      <c r="BK243" s="189">
        <f>ROUND(I243*H243,2)</f>
        <v>0</v>
      </c>
      <c r="BL243" s="19" t="s">
        <v>189</v>
      </c>
      <c r="BM243" s="188" t="s">
        <v>338</v>
      </c>
    </row>
    <row r="244" spans="1:47" s="2" customFormat="1" ht="11.25">
      <c r="A244" s="36"/>
      <c r="B244" s="37"/>
      <c r="C244" s="38"/>
      <c r="D244" s="190" t="s">
        <v>246</v>
      </c>
      <c r="E244" s="38"/>
      <c r="F244" s="191" t="s">
        <v>339</v>
      </c>
      <c r="G244" s="38"/>
      <c r="H244" s="38"/>
      <c r="I244" s="192"/>
      <c r="J244" s="38"/>
      <c r="K244" s="38"/>
      <c r="L244" s="41"/>
      <c r="M244" s="193"/>
      <c r="N244" s="194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246</v>
      </c>
      <c r="AU244" s="19" t="s">
        <v>95</v>
      </c>
    </row>
    <row r="245" spans="1:47" s="2" customFormat="1" ht="19.5">
      <c r="A245" s="36"/>
      <c r="B245" s="37"/>
      <c r="C245" s="38"/>
      <c r="D245" s="195" t="s">
        <v>248</v>
      </c>
      <c r="E245" s="38"/>
      <c r="F245" s="196" t="s">
        <v>329</v>
      </c>
      <c r="G245" s="38"/>
      <c r="H245" s="38"/>
      <c r="I245" s="192"/>
      <c r="J245" s="38"/>
      <c r="K245" s="38"/>
      <c r="L245" s="41"/>
      <c r="M245" s="193"/>
      <c r="N245" s="194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248</v>
      </c>
      <c r="AU245" s="19" t="s">
        <v>95</v>
      </c>
    </row>
    <row r="246" spans="2:51" s="13" customFormat="1" ht="11.25">
      <c r="B246" s="197"/>
      <c r="C246" s="198"/>
      <c r="D246" s="195" t="s">
        <v>250</v>
      </c>
      <c r="E246" s="199" t="s">
        <v>19</v>
      </c>
      <c r="F246" s="200" t="s">
        <v>119</v>
      </c>
      <c r="G246" s="198"/>
      <c r="H246" s="199" t="s">
        <v>19</v>
      </c>
      <c r="I246" s="201"/>
      <c r="J246" s="198"/>
      <c r="K246" s="198"/>
      <c r="L246" s="202"/>
      <c r="M246" s="203"/>
      <c r="N246" s="204"/>
      <c r="O246" s="204"/>
      <c r="P246" s="204"/>
      <c r="Q246" s="204"/>
      <c r="R246" s="204"/>
      <c r="S246" s="204"/>
      <c r="T246" s="205"/>
      <c r="AT246" s="206" t="s">
        <v>250</v>
      </c>
      <c r="AU246" s="206" t="s">
        <v>95</v>
      </c>
      <c r="AV246" s="13" t="s">
        <v>82</v>
      </c>
      <c r="AW246" s="13" t="s">
        <v>34</v>
      </c>
      <c r="AX246" s="13" t="s">
        <v>74</v>
      </c>
      <c r="AY246" s="206" t="s">
        <v>238</v>
      </c>
    </row>
    <row r="247" spans="2:51" s="14" customFormat="1" ht="11.25">
      <c r="B247" s="207"/>
      <c r="C247" s="208"/>
      <c r="D247" s="195" t="s">
        <v>250</v>
      </c>
      <c r="E247" s="209" t="s">
        <v>19</v>
      </c>
      <c r="F247" s="210" t="s">
        <v>340</v>
      </c>
      <c r="G247" s="208"/>
      <c r="H247" s="211">
        <v>16.2</v>
      </c>
      <c r="I247" s="212"/>
      <c r="J247" s="208"/>
      <c r="K247" s="208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250</v>
      </c>
      <c r="AU247" s="217" t="s">
        <v>95</v>
      </c>
      <c r="AV247" s="14" t="s">
        <v>84</v>
      </c>
      <c r="AW247" s="14" t="s">
        <v>34</v>
      </c>
      <c r="AX247" s="14" t="s">
        <v>74</v>
      </c>
      <c r="AY247" s="217" t="s">
        <v>238</v>
      </c>
    </row>
    <row r="248" spans="2:51" s="15" customFormat="1" ht="11.25">
      <c r="B248" s="218"/>
      <c r="C248" s="219"/>
      <c r="D248" s="195" t="s">
        <v>250</v>
      </c>
      <c r="E248" s="220" t="s">
        <v>19</v>
      </c>
      <c r="F248" s="221" t="s">
        <v>257</v>
      </c>
      <c r="G248" s="219"/>
      <c r="H248" s="222">
        <v>16.2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250</v>
      </c>
      <c r="AU248" s="228" t="s">
        <v>95</v>
      </c>
      <c r="AV248" s="15" t="s">
        <v>95</v>
      </c>
      <c r="AW248" s="15" t="s">
        <v>34</v>
      </c>
      <c r="AX248" s="15" t="s">
        <v>82</v>
      </c>
      <c r="AY248" s="228" t="s">
        <v>238</v>
      </c>
    </row>
    <row r="249" spans="1:65" s="2" customFormat="1" ht="24.2" customHeight="1">
      <c r="A249" s="36"/>
      <c r="B249" s="37"/>
      <c r="C249" s="177" t="s">
        <v>323</v>
      </c>
      <c r="D249" s="177" t="s">
        <v>241</v>
      </c>
      <c r="E249" s="178" t="s">
        <v>341</v>
      </c>
      <c r="F249" s="179" t="s">
        <v>342</v>
      </c>
      <c r="G249" s="180" t="s">
        <v>120</v>
      </c>
      <c r="H249" s="181">
        <v>8.1</v>
      </c>
      <c r="I249" s="182"/>
      <c r="J249" s="183">
        <f>ROUND(I249*H249,2)</f>
        <v>0</v>
      </c>
      <c r="K249" s="179" t="s">
        <v>244</v>
      </c>
      <c r="L249" s="41"/>
      <c r="M249" s="184" t="s">
        <v>19</v>
      </c>
      <c r="N249" s="185" t="s">
        <v>45</v>
      </c>
      <c r="O249" s="66"/>
      <c r="P249" s="186">
        <f>O249*H249</f>
        <v>0</v>
      </c>
      <c r="Q249" s="186">
        <v>0</v>
      </c>
      <c r="R249" s="186">
        <f>Q249*H249</f>
        <v>0</v>
      </c>
      <c r="S249" s="186">
        <v>0</v>
      </c>
      <c r="T249" s="187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8" t="s">
        <v>189</v>
      </c>
      <c r="AT249" s="188" t="s">
        <v>241</v>
      </c>
      <c r="AU249" s="188" t="s">
        <v>95</v>
      </c>
      <c r="AY249" s="19" t="s">
        <v>238</v>
      </c>
      <c r="BE249" s="189">
        <f>IF(N249="základní",J249,0)</f>
        <v>0</v>
      </c>
      <c r="BF249" s="189">
        <f>IF(N249="snížená",J249,0)</f>
        <v>0</v>
      </c>
      <c r="BG249" s="189">
        <f>IF(N249="zákl. přenesená",J249,0)</f>
        <v>0</v>
      </c>
      <c r="BH249" s="189">
        <f>IF(N249="sníž. přenesená",J249,0)</f>
        <v>0</v>
      </c>
      <c r="BI249" s="189">
        <f>IF(N249="nulová",J249,0)</f>
        <v>0</v>
      </c>
      <c r="BJ249" s="19" t="s">
        <v>82</v>
      </c>
      <c r="BK249" s="189">
        <f>ROUND(I249*H249,2)</f>
        <v>0</v>
      </c>
      <c r="BL249" s="19" t="s">
        <v>189</v>
      </c>
      <c r="BM249" s="188" t="s">
        <v>343</v>
      </c>
    </row>
    <row r="250" spans="1:47" s="2" customFormat="1" ht="11.25">
      <c r="A250" s="36"/>
      <c r="B250" s="37"/>
      <c r="C250" s="38"/>
      <c r="D250" s="190" t="s">
        <v>246</v>
      </c>
      <c r="E250" s="38"/>
      <c r="F250" s="191" t="s">
        <v>344</v>
      </c>
      <c r="G250" s="38"/>
      <c r="H250" s="38"/>
      <c r="I250" s="192"/>
      <c r="J250" s="38"/>
      <c r="K250" s="38"/>
      <c r="L250" s="41"/>
      <c r="M250" s="193"/>
      <c r="N250" s="194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246</v>
      </c>
      <c r="AU250" s="19" t="s">
        <v>95</v>
      </c>
    </row>
    <row r="251" spans="1:47" s="2" customFormat="1" ht="19.5">
      <c r="A251" s="36"/>
      <c r="B251" s="37"/>
      <c r="C251" s="38"/>
      <c r="D251" s="195" t="s">
        <v>248</v>
      </c>
      <c r="E251" s="38"/>
      <c r="F251" s="196" t="s">
        <v>329</v>
      </c>
      <c r="G251" s="38"/>
      <c r="H251" s="38"/>
      <c r="I251" s="192"/>
      <c r="J251" s="38"/>
      <c r="K251" s="38"/>
      <c r="L251" s="41"/>
      <c r="M251" s="193"/>
      <c r="N251" s="194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248</v>
      </c>
      <c r="AU251" s="19" t="s">
        <v>95</v>
      </c>
    </row>
    <row r="252" spans="2:51" s="13" customFormat="1" ht="11.25">
      <c r="B252" s="197"/>
      <c r="C252" s="198"/>
      <c r="D252" s="195" t="s">
        <v>250</v>
      </c>
      <c r="E252" s="199" t="s">
        <v>19</v>
      </c>
      <c r="F252" s="200" t="s">
        <v>119</v>
      </c>
      <c r="G252" s="198"/>
      <c r="H252" s="199" t="s">
        <v>19</v>
      </c>
      <c r="I252" s="201"/>
      <c r="J252" s="198"/>
      <c r="K252" s="198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250</v>
      </c>
      <c r="AU252" s="206" t="s">
        <v>95</v>
      </c>
      <c r="AV252" s="13" t="s">
        <v>82</v>
      </c>
      <c r="AW252" s="13" t="s">
        <v>34</v>
      </c>
      <c r="AX252" s="13" t="s">
        <v>74</v>
      </c>
      <c r="AY252" s="206" t="s">
        <v>238</v>
      </c>
    </row>
    <row r="253" spans="2:51" s="14" customFormat="1" ht="11.25">
      <c r="B253" s="207"/>
      <c r="C253" s="208"/>
      <c r="D253" s="195" t="s">
        <v>250</v>
      </c>
      <c r="E253" s="209" t="s">
        <v>19</v>
      </c>
      <c r="F253" s="210" t="s">
        <v>345</v>
      </c>
      <c r="G253" s="208"/>
      <c r="H253" s="211">
        <v>8.1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250</v>
      </c>
      <c r="AU253" s="217" t="s">
        <v>95</v>
      </c>
      <c r="AV253" s="14" t="s">
        <v>84</v>
      </c>
      <c r="AW253" s="14" t="s">
        <v>34</v>
      </c>
      <c r="AX253" s="14" t="s">
        <v>74</v>
      </c>
      <c r="AY253" s="217" t="s">
        <v>238</v>
      </c>
    </row>
    <row r="254" spans="2:51" s="15" customFormat="1" ht="11.25">
      <c r="B254" s="218"/>
      <c r="C254" s="219"/>
      <c r="D254" s="195" t="s">
        <v>250</v>
      </c>
      <c r="E254" s="220" t="s">
        <v>19</v>
      </c>
      <c r="F254" s="221" t="s">
        <v>257</v>
      </c>
      <c r="G254" s="219"/>
      <c r="H254" s="222">
        <v>8.1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250</v>
      </c>
      <c r="AU254" s="228" t="s">
        <v>95</v>
      </c>
      <c r="AV254" s="15" t="s">
        <v>95</v>
      </c>
      <c r="AW254" s="15" t="s">
        <v>34</v>
      </c>
      <c r="AX254" s="15" t="s">
        <v>82</v>
      </c>
      <c r="AY254" s="228" t="s">
        <v>238</v>
      </c>
    </row>
    <row r="255" spans="1:65" s="2" customFormat="1" ht="24.2" customHeight="1">
      <c r="A255" s="36"/>
      <c r="B255" s="37"/>
      <c r="C255" s="177" t="s">
        <v>180</v>
      </c>
      <c r="D255" s="177" t="s">
        <v>241</v>
      </c>
      <c r="E255" s="178" t="s">
        <v>346</v>
      </c>
      <c r="F255" s="179" t="s">
        <v>347</v>
      </c>
      <c r="G255" s="180" t="s">
        <v>120</v>
      </c>
      <c r="H255" s="181">
        <v>73.675</v>
      </c>
      <c r="I255" s="182"/>
      <c r="J255" s="183">
        <f>ROUND(I255*H255,2)</f>
        <v>0</v>
      </c>
      <c r="K255" s="179" t="s">
        <v>244</v>
      </c>
      <c r="L255" s="41"/>
      <c r="M255" s="184" t="s">
        <v>19</v>
      </c>
      <c r="N255" s="185" t="s">
        <v>45</v>
      </c>
      <c r="O255" s="66"/>
      <c r="P255" s="186">
        <f>O255*H255</f>
        <v>0</v>
      </c>
      <c r="Q255" s="186">
        <v>0</v>
      </c>
      <c r="R255" s="186">
        <f>Q255*H255</f>
        <v>0</v>
      </c>
      <c r="S255" s="186">
        <v>0</v>
      </c>
      <c r="T255" s="18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8" t="s">
        <v>189</v>
      </c>
      <c r="AT255" s="188" t="s">
        <v>241</v>
      </c>
      <c r="AU255" s="188" t="s">
        <v>95</v>
      </c>
      <c r="AY255" s="19" t="s">
        <v>238</v>
      </c>
      <c r="BE255" s="189">
        <f>IF(N255="základní",J255,0)</f>
        <v>0</v>
      </c>
      <c r="BF255" s="189">
        <f>IF(N255="snížená",J255,0)</f>
        <v>0</v>
      </c>
      <c r="BG255" s="189">
        <f>IF(N255="zákl. přenesená",J255,0)</f>
        <v>0</v>
      </c>
      <c r="BH255" s="189">
        <f>IF(N255="sníž. přenesená",J255,0)</f>
        <v>0</v>
      </c>
      <c r="BI255" s="189">
        <f>IF(N255="nulová",J255,0)</f>
        <v>0</v>
      </c>
      <c r="BJ255" s="19" t="s">
        <v>82</v>
      </c>
      <c r="BK255" s="189">
        <f>ROUND(I255*H255,2)</f>
        <v>0</v>
      </c>
      <c r="BL255" s="19" t="s">
        <v>189</v>
      </c>
      <c r="BM255" s="188" t="s">
        <v>348</v>
      </c>
    </row>
    <row r="256" spans="1:47" s="2" customFormat="1" ht="11.25">
      <c r="A256" s="36"/>
      <c r="B256" s="37"/>
      <c r="C256" s="38"/>
      <c r="D256" s="190" t="s">
        <v>246</v>
      </c>
      <c r="E256" s="38"/>
      <c r="F256" s="191" t="s">
        <v>349</v>
      </c>
      <c r="G256" s="38"/>
      <c r="H256" s="38"/>
      <c r="I256" s="192"/>
      <c r="J256" s="38"/>
      <c r="K256" s="38"/>
      <c r="L256" s="41"/>
      <c r="M256" s="193"/>
      <c r="N256" s="194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246</v>
      </c>
      <c r="AU256" s="19" t="s">
        <v>95</v>
      </c>
    </row>
    <row r="257" spans="1:47" s="2" customFormat="1" ht="19.5">
      <c r="A257" s="36"/>
      <c r="B257" s="37"/>
      <c r="C257" s="38"/>
      <c r="D257" s="195" t="s">
        <v>248</v>
      </c>
      <c r="E257" s="38"/>
      <c r="F257" s="196" t="s">
        <v>350</v>
      </c>
      <c r="G257" s="38"/>
      <c r="H257" s="38"/>
      <c r="I257" s="192"/>
      <c r="J257" s="38"/>
      <c r="K257" s="38"/>
      <c r="L257" s="41"/>
      <c r="M257" s="193"/>
      <c r="N257" s="194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248</v>
      </c>
      <c r="AU257" s="19" t="s">
        <v>95</v>
      </c>
    </row>
    <row r="258" spans="2:51" s="13" customFormat="1" ht="11.25">
      <c r="B258" s="197"/>
      <c r="C258" s="198"/>
      <c r="D258" s="195" t="s">
        <v>250</v>
      </c>
      <c r="E258" s="199" t="s">
        <v>19</v>
      </c>
      <c r="F258" s="200" t="s">
        <v>351</v>
      </c>
      <c r="G258" s="198"/>
      <c r="H258" s="199" t="s">
        <v>19</v>
      </c>
      <c r="I258" s="201"/>
      <c r="J258" s="198"/>
      <c r="K258" s="198"/>
      <c r="L258" s="202"/>
      <c r="M258" s="203"/>
      <c r="N258" s="204"/>
      <c r="O258" s="204"/>
      <c r="P258" s="204"/>
      <c r="Q258" s="204"/>
      <c r="R258" s="204"/>
      <c r="S258" s="204"/>
      <c r="T258" s="205"/>
      <c r="AT258" s="206" t="s">
        <v>250</v>
      </c>
      <c r="AU258" s="206" t="s">
        <v>95</v>
      </c>
      <c r="AV258" s="13" t="s">
        <v>82</v>
      </c>
      <c r="AW258" s="13" t="s">
        <v>34</v>
      </c>
      <c r="AX258" s="13" t="s">
        <v>74</v>
      </c>
      <c r="AY258" s="206" t="s">
        <v>238</v>
      </c>
    </row>
    <row r="259" spans="2:51" s="14" customFormat="1" ht="11.25">
      <c r="B259" s="207"/>
      <c r="C259" s="208"/>
      <c r="D259" s="195" t="s">
        <v>250</v>
      </c>
      <c r="E259" s="209" t="s">
        <v>19</v>
      </c>
      <c r="F259" s="210" t="s">
        <v>352</v>
      </c>
      <c r="G259" s="208"/>
      <c r="H259" s="211">
        <v>73.675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250</v>
      </c>
      <c r="AU259" s="217" t="s">
        <v>95</v>
      </c>
      <c r="AV259" s="14" t="s">
        <v>84</v>
      </c>
      <c r="AW259" s="14" t="s">
        <v>34</v>
      </c>
      <c r="AX259" s="14" t="s">
        <v>74</v>
      </c>
      <c r="AY259" s="217" t="s">
        <v>238</v>
      </c>
    </row>
    <row r="260" spans="2:51" s="15" customFormat="1" ht="11.25">
      <c r="B260" s="218"/>
      <c r="C260" s="219"/>
      <c r="D260" s="195" t="s">
        <v>250</v>
      </c>
      <c r="E260" s="220" t="s">
        <v>19</v>
      </c>
      <c r="F260" s="221" t="s">
        <v>257</v>
      </c>
      <c r="G260" s="219"/>
      <c r="H260" s="222">
        <v>73.675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250</v>
      </c>
      <c r="AU260" s="228" t="s">
        <v>95</v>
      </c>
      <c r="AV260" s="15" t="s">
        <v>95</v>
      </c>
      <c r="AW260" s="15" t="s">
        <v>34</v>
      </c>
      <c r="AX260" s="15" t="s">
        <v>82</v>
      </c>
      <c r="AY260" s="228" t="s">
        <v>238</v>
      </c>
    </row>
    <row r="261" spans="1:65" s="2" customFormat="1" ht="24.2" customHeight="1">
      <c r="A261" s="36"/>
      <c r="B261" s="37"/>
      <c r="C261" s="177" t="s">
        <v>8</v>
      </c>
      <c r="D261" s="177" t="s">
        <v>241</v>
      </c>
      <c r="E261" s="178" t="s">
        <v>353</v>
      </c>
      <c r="F261" s="179" t="s">
        <v>354</v>
      </c>
      <c r="G261" s="180" t="s">
        <v>120</v>
      </c>
      <c r="H261" s="181">
        <v>214.71</v>
      </c>
      <c r="I261" s="182"/>
      <c r="J261" s="183">
        <f>ROUND(I261*H261,2)</f>
        <v>0</v>
      </c>
      <c r="K261" s="179" t="s">
        <v>244</v>
      </c>
      <c r="L261" s="41"/>
      <c r="M261" s="184" t="s">
        <v>19</v>
      </c>
      <c r="N261" s="185" t="s">
        <v>45</v>
      </c>
      <c r="O261" s="66"/>
      <c r="P261" s="186">
        <f>O261*H261</f>
        <v>0</v>
      </c>
      <c r="Q261" s="186">
        <v>0</v>
      </c>
      <c r="R261" s="186">
        <f>Q261*H261</f>
        <v>0</v>
      </c>
      <c r="S261" s="186">
        <v>0</v>
      </c>
      <c r="T261" s="187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8" t="s">
        <v>189</v>
      </c>
      <c r="AT261" s="188" t="s">
        <v>241</v>
      </c>
      <c r="AU261" s="188" t="s">
        <v>95</v>
      </c>
      <c r="AY261" s="19" t="s">
        <v>238</v>
      </c>
      <c r="BE261" s="189">
        <f>IF(N261="základní",J261,0)</f>
        <v>0</v>
      </c>
      <c r="BF261" s="189">
        <f>IF(N261="snížená",J261,0)</f>
        <v>0</v>
      </c>
      <c r="BG261" s="189">
        <f>IF(N261="zákl. přenesená",J261,0)</f>
        <v>0</v>
      </c>
      <c r="BH261" s="189">
        <f>IF(N261="sníž. přenesená",J261,0)</f>
        <v>0</v>
      </c>
      <c r="BI261" s="189">
        <f>IF(N261="nulová",J261,0)</f>
        <v>0</v>
      </c>
      <c r="BJ261" s="19" t="s">
        <v>82</v>
      </c>
      <c r="BK261" s="189">
        <f>ROUND(I261*H261,2)</f>
        <v>0</v>
      </c>
      <c r="BL261" s="19" t="s">
        <v>189</v>
      </c>
      <c r="BM261" s="188" t="s">
        <v>355</v>
      </c>
    </row>
    <row r="262" spans="1:47" s="2" customFormat="1" ht="11.25">
      <c r="A262" s="36"/>
      <c r="B262" s="37"/>
      <c r="C262" s="38"/>
      <c r="D262" s="190" t="s">
        <v>246</v>
      </c>
      <c r="E262" s="38"/>
      <c r="F262" s="191" t="s">
        <v>356</v>
      </c>
      <c r="G262" s="38"/>
      <c r="H262" s="38"/>
      <c r="I262" s="192"/>
      <c r="J262" s="38"/>
      <c r="K262" s="38"/>
      <c r="L262" s="41"/>
      <c r="M262" s="193"/>
      <c r="N262" s="194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246</v>
      </c>
      <c r="AU262" s="19" t="s">
        <v>95</v>
      </c>
    </row>
    <row r="263" spans="2:51" s="13" customFormat="1" ht="11.25">
      <c r="B263" s="197"/>
      <c r="C263" s="198"/>
      <c r="D263" s="195" t="s">
        <v>250</v>
      </c>
      <c r="E263" s="199" t="s">
        <v>19</v>
      </c>
      <c r="F263" s="200" t="s">
        <v>357</v>
      </c>
      <c r="G263" s="198"/>
      <c r="H263" s="199" t="s">
        <v>19</v>
      </c>
      <c r="I263" s="201"/>
      <c r="J263" s="198"/>
      <c r="K263" s="198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250</v>
      </c>
      <c r="AU263" s="206" t="s">
        <v>95</v>
      </c>
      <c r="AV263" s="13" t="s">
        <v>82</v>
      </c>
      <c r="AW263" s="13" t="s">
        <v>34</v>
      </c>
      <c r="AX263" s="13" t="s">
        <v>74</v>
      </c>
      <c r="AY263" s="206" t="s">
        <v>238</v>
      </c>
    </row>
    <row r="264" spans="2:51" s="14" customFormat="1" ht="11.25">
      <c r="B264" s="207"/>
      <c r="C264" s="208"/>
      <c r="D264" s="195" t="s">
        <v>250</v>
      </c>
      <c r="E264" s="209" t="s">
        <v>19</v>
      </c>
      <c r="F264" s="210" t="s">
        <v>358</v>
      </c>
      <c r="G264" s="208"/>
      <c r="H264" s="211">
        <v>204</v>
      </c>
      <c r="I264" s="212"/>
      <c r="J264" s="208"/>
      <c r="K264" s="208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250</v>
      </c>
      <c r="AU264" s="217" t="s">
        <v>95</v>
      </c>
      <c r="AV264" s="14" t="s">
        <v>84</v>
      </c>
      <c r="AW264" s="14" t="s">
        <v>34</v>
      </c>
      <c r="AX264" s="14" t="s">
        <v>74</v>
      </c>
      <c r="AY264" s="217" t="s">
        <v>238</v>
      </c>
    </row>
    <row r="265" spans="2:51" s="14" customFormat="1" ht="11.25">
      <c r="B265" s="207"/>
      <c r="C265" s="208"/>
      <c r="D265" s="195" t="s">
        <v>250</v>
      </c>
      <c r="E265" s="209" t="s">
        <v>19</v>
      </c>
      <c r="F265" s="210" t="s">
        <v>359</v>
      </c>
      <c r="G265" s="208"/>
      <c r="H265" s="211">
        <v>1.02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250</v>
      </c>
      <c r="AU265" s="217" t="s">
        <v>95</v>
      </c>
      <c r="AV265" s="14" t="s">
        <v>84</v>
      </c>
      <c r="AW265" s="14" t="s">
        <v>34</v>
      </c>
      <c r="AX265" s="14" t="s">
        <v>74</v>
      </c>
      <c r="AY265" s="217" t="s">
        <v>238</v>
      </c>
    </row>
    <row r="266" spans="2:51" s="14" customFormat="1" ht="11.25">
      <c r="B266" s="207"/>
      <c r="C266" s="208"/>
      <c r="D266" s="195" t="s">
        <v>250</v>
      </c>
      <c r="E266" s="209" t="s">
        <v>19</v>
      </c>
      <c r="F266" s="210" t="s">
        <v>360</v>
      </c>
      <c r="G266" s="208"/>
      <c r="H266" s="211">
        <v>1.53</v>
      </c>
      <c r="I266" s="212"/>
      <c r="J266" s="208"/>
      <c r="K266" s="208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250</v>
      </c>
      <c r="AU266" s="217" t="s">
        <v>95</v>
      </c>
      <c r="AV266" s="14" t="s">
        <v>84</v>
      </c>
      <c r="AW266" s="14" t="s">
        <v>34</v>
      </c>
      <c r="AX266" s="14" t="s">
        <v>74</v>
      </c>
      <c r="AY266" s="217" t="s">
        <v>238</v>
      </c>
    </row>
    <row r="267" spans="2:51" s="14" customFormat="1" ht="11.25">
      <c r="B267" s="207"/>
      <c r="C267" s="208"/>
      <c r="D267" s="195" t="s">
        <v>250</v>
      </c>
      <c r="E267" s="209" t="s">
        <v>19</v>
      </c>
      <c r="F267" s="210" t="s">
        <v>361</v>
      </c>
      <c r="G267" s="208"/>
      <c r="H267" s="211">
        <v>8.16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250</v>
      </c>
      <c r="AU267" s="217" t="s">
        <v>95</v>
      </c>
      <c r="AV267" s="14" t="s">
        <v>84</v>
      </c>
      <c r="AW267" s="14" t="s">
        <v>34</v>
      </c>
      <c r="AX267" s="14" t="s">
        <v>74</v>
      </c>
      <c r="AY267" s="217" t="s">
        <v>238</v>
      </c>
    </row>
    <row r="268" spans="2:51" s="16" customFormat="1" ht="11.25">
      <c r="B268" s="229"/>
      <c r="C268" s="230"/>
      <c r="D268" s="195" t="s">
        <v>250</v>
      </c>
      <c r="E268" s="231" t="s">
        <v>19</v>
      </c>
      <c r="F268" s="232" t="s">
        <v>258</v>
      </c>
      <c r="G268" s="230"/>
      <c r="H268" s="233">
        <v>214.71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250</v>
      </c>
      <c r="AU268" s="239" t="s">
        <v>95</v>
      </c>
      <c r="AV268" s="16" t="s">
        <v>189</v>
      </c>
      <c r="AW268" s="16" t="s">
        <v>34</v>
      </c>
      <c r="AX268" s="16" t="s">
        <v>82</v>
      </c>
      <c r="AY268" s="239" t="s">
        <v>238</v>
      </c>
    </row>
    <row r="269" spans="1:65" s="2" customFormat="1" ht="24.2" customHeight="1">
      <c r="A269" s="36"/>
      <c r="B269" s="37"/>
      <c r="C269" s="177" t="s">
        <v>193</v>
      </c>
      <c r="D269" s="177" t="s">
        <v>241</v>
      </c>
      <c r="E269" s="178" t="s">
        <v>362</v>
      </c>
      <c r="F269" s="179" t="s">
        <v>363</v>
      </c>
      <c r="G269" s="180" t="s">
        <v>120</v>
      </c>
      <c r="H269" s="181">
        <v>386.478</v>
      </c>
      <c r="I269" s="182"/>
      <c r="J269" s="183">
        <f>ROUND(I269*H269,2)</f>
        <v>0</v>
      </c>
      <c r="K269" s="179" t="s">
        <v>244</v>
      </c>
      <c r="L269" s="41"/>
      <c r="M269" s="184" t="s">
        <v>19</v>
      </c>
      <c r="N269" s="185" t="s">
        <v>45</v>
      </c>
      <c r="O269" s="66"/>
      <c r="P269" s="186">
        <f>O269*H269</f>
        <v>0</v>
      </c>
      <c r="Q269" s="186">
        <v>0</v>
      </c>
      <c r="R269" s="186">
        <f>Q269*H269</f>
        <v>0</v>
      </c>
      <c r="S269" s="186">
        <v>0</v>
      </c>
      <c r="T269" s="187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8" t="s">
        <v>189</v>
      </c>
      <c r="AT269" s="188" t="s">
        <v>241</v>
      </c>
      <c r="AU269" s="188" t="s">
        <v>95</v>
      </c>
      <c r="AY269" s="19" t="s">
        <v>238</v>
      </c>
      <c r="BE269" s="189">
        <f>IF(N269="základní",J269,0)</f>
        <v>0</v>
      </c>
      <c r="BF269" s="189">
        <f>IF(N269="snížená",J269,0)</f>
        <v>0</v>
      </c>
      <c r="BG269" s="189">
        <f>IF(N269="zákl. přenesená",J269,0)</f>
        <v>0</v>
      </c>
      <c r="BH269" s="189">
        <f>IF(N269="sníž. přenesená",J269,0)</f>
        <v>0</v>
      </c>
      <c r="BI269" s="189">
        <f>IF(N269="nulová",J269,0)</f>
        <v>0</v>
      </c>
      <c r="BJ269" s="19" t="s">
        <v>82</v>
      </c>
      <c r="BK269" s="189">
        <f>ROUND(I269*H269,2)</f>
        <v>0</v>
      </c>
      <c r="BL269" s="19" t="s">
        <v>189</v>
      </c>
      <c r="BM269" s="188" t="s">
        <v>364</v>
      </c>
    </row>
    <row r="270" spans="1:47" s="2" customFormat="1" ht="11.25">
      <c r="A270" s="36"/>
      <c r="B270" s="37"/>
      <c r="C270" s="38"/>
      <c r="D270" s="190" t="s">
        <v>246</v>
      </c>
      <c r="E270" s="38"/>
      <c r="F270" s="191" t="s">
        <v>365</v>
      </c>
      <c r="G270" s="38"/>
      <c r="H270" s="38"/>
      <c r="I270" s="192"/>
      <c r="J270" s="38"/>
      <c r="K270" s="38"/>
      <c r="L270" s="41"/>
      <c r="M270" s="193"/>
      <c r="N270" s="194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246</v>
      </c>
      <c r="AU270" s="19" t="s">
        <v>95</v>
      </c>
    </row>
    <row r="271" spans="2:51" s="13" customFormat="1" ht="11.25">
      <c r="B271" s="197"/>
      <c r="C271" s="198"/>
      <c r="D271" s="195" t="s">
        <v>250</v>
      </c>
      <c r="E271" s="199" t="s">
        <v>19</v>
      </c>
      <c r="F271" s="200" t="s">
        <v>357</v>
      </c>
      <c r="G271" s="198"/>
      <c r="H271" s="199" t="s">
        <v>19</v>
      </c>
      <c r="I271" s="201"/>
      <c r="J271" s="198"/>
      <c r="K271" s="198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250</v>
      </c>
      <c r="AU271" s="206" t="s">
        <v>95</v>
      </c>
      <c r="AV271" s="13" t="s">
        <v>82</v>
      </c>
      <c r="AW271" s="13" t="s">
        <v>34</v>
      </c>
      <c r="AX271" s="13" t="s">
        <v>74</v>
      </c>
      <c r="AY271" s="206" t="s">
        <v>238</v>
      </c>
    </row>
    <row r="272" spans="2:51" s="14" customFormat="1" ht="11.25">
      <c r="B272" s="207"/>
      <c r="C272" s="208"/>
      <c r="D272" s="195" t="s">
        <v>250</v>
      </c>
      <c r="E272" s="209" t="s">
        <v>19</v>
      </c>
      <c r="F272" s="210" t="s">
        <v>366</v>
      </c>
      <c r="G272" s="208"/>
      <c r="H272" s="211">
        <v>367.2</v>
      </c>
      <c r="I272" s="212"/>
      <c r="J272" s="208"/>
      <c r="K272" s="208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250</v>
      </c>
      <c r="AU272" s="217" t="s">
        <v>95</v>
      </c>
      <c r="AV272" s="14" t="s">
        <v>84</v>
      </c>
      <c r="AW272" s="14" t="s">
        <v>34</v>
      </c>
      <c r="AX272" s="14" t="s">
        <v>74</v>
      </c>
      <c r="AY272" s="217" t="s">
        <v>238</v>
      </c>
    </row>
    <row r="273" spans="2:51" s="14" customFormat="1" ht="11.25">
      <c r="B273" s="207"/>
      <c r="C273" s="208"/>
      <c r="D273" s="195" t="s">
        <v>250</v>
      </c>
      <c r="E273" s="209" t="s">
        <v>19</v>
      </c>
      <c r="F273" s="210" t="s">
        <v>367</v>
      </c>
      <c r="G273" s="208"/>
      <c r="H273" s="211">
        <v>1.836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250</v>
      </c>
      <c r="AU273" s="217" t="s">
        <v>95</v>
      </c>
      <c r="AV273" s="14" t="s">
        <v>84</v>
      </c>
      <c r="AW273" s="14" t="s">
        <v>34</v>
      </c>
      <c r="AX273" s="14" t="s">
        <v>74</v>
      </c>
      <c r="AY273" s="217" t="s">
        <v>238</v>
      </c>
    </row>
    <row r="274" spans="2:51" s="14" customFormat="1" ht="11.25">
      <c r="B274" s="207"/>
      <c r="C274" s="208"/>
      <c r="D274" s="195" t="s">
        <v>250</v>
      </c>
      <c r="E274" s="209" t="s">
        <v>19</v>
      </c>
      <c r="F274" s="210" t="s">
        <v>368</v>
      </c>
      <c r="G274" s="208"/>
      <c r="H274" s="211">
        <v>2.754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250</v>
      </c>
      <c r="AU274" s="217" t="s">
        <v>95</v>
      </c>
      <c r="AV274" s="14" t="s">
        <v>84</v>
      </c>
      <c r="AW274" s="14" t="s">
        <v>34</v>
      </c>
      <c r="AX274" s="14" t="s">
        <v>74</v>
      </c>
      <c r="AY274" s="217" t="s">
        <v>238</v>
      </c>
    </row>
    <row r="275" spans="2:51" s="14" customFormat="1" ht="11.25">
      <c r="B275" s="207"/>
      <c r="C275" s="208"/>
      <c r="D275" s="195" t="s">
        <v>250</v>
      </c>
      <c r="E275" s="209" t="s">
        <v>19</v>
      </c>
      <c r="F275" s="210" t="s">
        <v>369</v>
      </c>
      <c r="G275" s="208"/>
      <c r="H275" s="211">
        <v>14.688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250</v>
      </c>
      <c r="AU275" s="217" t="s">
        <v>95</v>
      </c>
      <c r="AV275" s="14" t="s">
        <v>84</v>
      </c>
      <c r="AW275" s="14" t="s">
        <v>34</v>
      </c>
      <c r="AX275" s="14" t="s">
        <v>74</v>
      </c>
      <c r="AY275" s="217" t="s">
        <v>238</v>
      </c>
    </row>
    <row r="276" spans="2:51" s="16" customFormat="1" ht="11.25">
      <c r="B276" s="229"/>
      <c r="C276" s="230"/>
      <c r="D276" s="195" t="s">
        <v>250</v>
      </c>
      <c r="E276" s="231" t="s">
        <v>19</v>
      </c>
      <c r="F276" s="232" t="s">
        <v>258</v>
      </c>
      <c r="G276" s="230"/>
      <c r="H276" s="233">
        <v>386.478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250</v>
      </c>
      <c r="AU276" s="239" t="s">
        <v>95</v>
      </c>
      <c r="AV276" s="16" t="s">
        <v>189</v>
      </c>
      <c r="AW276" s="16" t="s">
        <v>34</v>
      </c>
      <c r="AX276" s="16" t="s">
        <v>82</v>
      </c>
      <c r="AY276" s="239" t="s">
        <v>238</v>
      </c>
    </row>
    <row r="277" spans="1:65" s="2" customFormat="1" ht="24.2" customHeight="1">
      <c r="A277" s="36"/>
      <c r="B277" s="37"/>
      <c r="C277" s="177" t="s">
        <v>169</v>
      </c>
      <c r="D277" s="177" t="s">
        <v>241</v>
      </c>
      <c r="E277" s="178" t="s">
        <v>370</v>
      </c>
      <c r="F277" s="179" t="s">
        <v>371</v>
      </c>
      <c r="G277" s="180" t="s">
        <v>120</v>
      </c>
      <c r="H277" s="181">
        <v>171.768</v>
      </c>
      <c r="I277" s="182"/>
      <c r="J277" s="183">
        <f>ROUND(I277*H277,2)</f>
        <v>0</v>
      </c>
      <c r="K277" s="179" t="s">
        <v>244</v>
      </c>
      <c r="L277" s="41"/>
      <c r="M277" s="184" t="s">
        <v>19</v>
      </c>
      <c r="N277" s="185" t="s">
        <v>45</v>
      </c>
      <c r="O277" s="66"/>
      <c r="P277" s="186">
        <f>O277*H277</f>
        <v>0</v>
      </c>
      <c r="Q277" s="186">
        <v>0</v>
      </c>
      <c r="R277" s="186">
        <f>Q277*H277</f>
        <v>0</v>
      </c>
      <c r="S277" s="186">
        <v>0</v>
      </c>
      <c r="T277" s="187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8" t="s">
        <v>189</v>
      </c>
      <c r="AT277" s="188" t="s">
        <v>241</v>
      </c>
      <c r="AU277" s="188" t="s">
        <v>95</v>
      </c>
      <c r="AY277" s="19" t="s">
        <v>238</v>
      </c>
      <c r="BE277" s="189">
        <f>IF(N277="základní",J277,0)</f>
        <v>0</v>
      </c>
      <c r="BF277" s="189">
        <f>IF(N277="snížená",J277,0)</f>
        <v>0</v>
      </c>
      <c r="BG277" s="189">
        <f>IF(N277="zákl. přenesená",J277,0)</f>
        <v>0</v>
      </c>
      <c r="BH277" s="189">
        <f>IF(N277="sníž. přenesená",J277,0)</f>
        <v>0</v>
      </c>
      <c r="BI277" s="189">
        <f>IF(N277="nulová",J277,0)</f>
        <v>0</v>
      </c>
      <c r="BJ277" s="19" t="s">
        <v>82</v>
      </c>
      <c r="BK277" s="189">
        <f>ROUND(I277*H277,2)</f>
        <v>0</v>
      </c>
      <c r="BL277" s="19" t="s">
        <v>189</v>
      </c>
      <c r="BM277" s="188" t="s">
        <v>372</v>
      </c>
    </row>
    <row r="278" spans="1:47" s="2" customFormat="1" ht="11.25">
      <c r="A278" s="36"/>
      <c r="B278" s="37"/>
      <c r="C278" s="38"/>
      <c r="D278" s="190" t="s">
        <v>246</v>
      </c>
      <c r="E278" s="38"/>
      <c r="F278" s="191" t="s">
        <v>373</v>
      </c>
      <c r="G278" s="38"/>
      <c r="H278" s="38"/>
      <c r="I278" s="192"/>
      <c r="J278" s="38"/>
      <c r="K278" s="38"/>
      <c r="L278" s="41"/>
      <c r="M278" s="193"/>
      <c r="N278" s="194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246</v>
      </c>
      <c r="AU278" s="19" t="s">
        <v>95</v>
      </c>
    </row>
    <row r="279" spans="2:51" s="13" customFormat="1" ht="11.25">
      <c r="B279" s="197"/>
      <c r="C279" s="198"/>
      <c r="D279" s="195" t="s">
        <v>250</v>
      </c>
      <c r="E279" s="199" t="s">
        <v>19</v>
      </c>
      <c r="F279" s="200" t="s">
        <v>357</v>
      </c>
      <c r="G279" s="198"/>
      <c r="H279" s="199" t="s">
        <v>19</v>
      </c>
      <c r="I279" s="201"/>
      <c r="J279" s="198"/>
      <c r="K279" s="198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250</v>
      </c>
      <c r="AU279" s="206" t="s">
        <v>95</v>
      </c>
      <c r="AV279" s="13" t="s">
        <v>82</v>
      </c>
      <c r="AW279" s="13" t="s">
        <v>34</v>
      </c>
      <c r="AX279" s="13" t="s">
        <v>74</v>
      </c>
      <c r="AY279" s="206" t="s">
        <v>238</v>
      </c>
    </row>
    <row r="280" spans="2:51" s="14" customFormat="1" ht="11.25">
      <c r="B280" s="207"/>
      <c r="C280" s="208"/>
      <c r="D280" s="195" t="s">
        <v>250</v>
      </c>
      <c r="E280" s="209" t="s">
        <v>19</v>
      </c>
      <c r="F280" s="210" t="s">
        <v>374</v>
      </c>
      <c r="G280" s="208"/>
      <c r="H280" s="211">
        <v>163.2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250</v>
      </c>
      <c r="AU280" s="217" t="s">
        <v>95</v>
      </c>
      <c r="AV280" s="14" t="s">
        <v>84</v>
      </c>
      <c r="AW280" s="14" t="s">
        <v>34</v>
      </c>
      <c r="AX280" s="14" t="s">
        <v>74</v>
      </c>
      <c r="AY280" s="217" t="s">
        <v>238</v>
      </c>
    </row>
    <row r="281" spans="2:51" s="14" customFormat="1" ht="11.25">
      <c r="B281" s="207"/>
      <c r="C281" s="208"/>
      <c r="D281" s="195" t="s">
        <v>250</v>
      </c>
      <c r="E281" s="209" t="s">
        <v>19</v>
      </c>
      <c r="F281" s="210" t="s">
        <v>375</v>
      </c>
      <c r="G281" s="208"/>
      <c r="H281" s="211">
        <v>0.816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250</v>
      </c>
      <c r="AU281" s="217" t="s">
        <v>95</v>
      </c>
      <c r="AV281" s="14" t="s">
        <v>84</v>
      </c>
      <c r="AW281" s="14" t="s">
        <v>34</v>
      </c>
      <c r="AX281" s="14" t="s">
        <v>74</v>
      </c>
      <c r="AY281" s="217" t="s">
        <v>238</v>
      </c>
    </row>
    <row r="282" spans="2:51" s="14" customFormat="1" ht="11.25">
      <c r="B282" s="207"/>
      <c r="C282" s="208"/>
      <c r="D282" s="195" t="s">
        <v>250</v>
      </c>
      <c r="E282" s="209" t="s">
        <v>19</v>
      </c>
      <c r="F282" s="210" t="s">
        <v>376</v>
      </c>
      <c r="G282" s="208"/>
      <c r="H282" s="211">
        <v>1.224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250</v>
      </c>
      <c r="AU282" s="217" t="s">
        <v>95</v>
      </c>
      <c r="AV282" s="14" t="s">
        <v>84</v>
      </c>
      <c r="AW282" s="14" t="s">
        <v>34</v>
      </c>
      <c r="AX282" s="14" t="s">
        <v>74</v>
      </c>
      <c r="AY282" s="217" t="s">
        <v>238</v>
      </c>
    </row>
    <row r="283" spans="2:51" s="14" customFormat="1" ht="11.25">
      <c r="B283" s="207"/>
      <c r="C283" s="208"/>
      <c r="D283" s="195" t="s">
        <v>250</v>
      </c>
      <c r="E283" s="209" t="s">
        <v>19</v>
      </c>
      <c r="F283" s="210" t="s">
        <v>377</v>
      </c>
      <c r="G283" s="208"/>
      <c r="H283" s="211">
        <v>6.528</v>
      </c>
      <c r="I283" s="212"/>
      <c r="J283" s="208"/>
      <c r="K283" s="208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250</v>
      </c>
      <c r="AU283" s="217" t="s">
        <v>95</v>
      </c>
      <c r="AV283" s="14" t="s">
        <v>84</v>
      </c>
      <c r="AW283" s="14" t="s">
        <v>34</v>
      </c>
      <c r="AX283" s="14" t="s">
        <v>74</v>
      </c>
      <c r="AY283" s="217" t="s">
        <v>238</v>
      </c>
    </row>
    <row r="284" spans="2:51" s="16" customFormat="1" ht="11.25">
      <c r="B284" s="229"/>
      <c r="C284" s="230"/>
      <c r="D284" s="195" t="s">
        <v>250</v>
      </c>
      <c r="E284" s="231" t="s">
        <v>19</v>
      </c>
      <c r="F284" s="232" t="s">
        <v>258</v>
      </c>
      <c r="G284" s="230"/>
      <c r="H284" s="233">
        <v>171.768</v>
      </c>
      <c r="I284" s="234"/>
      <c r="J284" s="230"/>
      <c r="K284" s="230"/>
      <c r="L284" s="235"/>
      <c r="M284" s="236"/>
      <c r="N284" s="237"/>
      <c r="O284" s="237"/>
      <c r="P284" s="237"/>
      <c r="Q284" s="237"/>
      <c r="R284" s="237"/>
      <c r="S284" s="237"/>
      <c r="T284" s="238"/>
      <c r="AT284" s="239" t="s">
        <v>250</v>
      </c>
      <c r="AU284" s="239" t="s">
        <v>95</v>
      </c>
      <c r="AV284" s="16" t="s">
        <v>189</v>
      </c>
      <c r="AW284" s="16" t="s">
        <v>34</v>
      </c>
      <c r="AX284" s="16" t="s">
        <v>82</v>
      </c>
      <c r="AY284" s="239" t="s">
        <v>238</v>
      </c>
    </row>
    <row r="285" spans="1:65" s="2" customFormat="1" ht="24.2" customHeight="1">
      <c r="A285" s="36"/>
      <c r="B285" s="37"/>
      <c r="C285" s="177" t="s">
        <v>184</v>
      </c>
      <c r="D285" s="177" t="s">
        <v>241</v>
      </c>
      <c r="E285" s="178" t="s">
        <v>378</v>
      </c>
      <c r="F285" s="179" t="s">
        <v>379</v>
      </c>
      <c r="G285" s="180" t="s">
        <v>120</v>
      </c>
      <c r="H285" s="181">
        <v>85.884</v>
      </c>
      <c r="I285" s="182"/>
      <c r="J285" s="183">
        <f>ROUND(I285*H285,2)</f>
        <v>0</v>
      </c>
      <c r="K285" s="179" t="s">
        <v>244</v>
      </c>
      <c r="L285" s="41"/>
      <c r="M285" s="184" t="s">
        <v>19</v>
      </c>
      <c r="N285" s="185" t="s">
        <v>45</v>
      </c>
      <c r="O285" s="66"/>
      <c r="P285" s="186">
        <f>O285*H285</f>
        <v>0</v>
      </c>
      <c r="Q285" s="186">
        <v>0</v>
      </c>
      <c r="R285" s="186">
        <f>Q285*H285</f>
        <v>0</v>
      </c>
      <c r="S285" s="186">
        <v>0</v>
      </c>
      <c r="T285" s="187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8" t="s">
        <v>189</v>
      </c>
      <c r="AT285" s="188" t="s">
        <v>241</v>
      </c>
      <c r="AU285" s="188" t="s">
        <v>95</v>
      </c>
      <c r="AY285" s="19" t="s">
        <v>238</v>
      </c>
      <c r="BE285" s="189">
        <f>IF(N285="základní",J285,0)</f>
        <v>0</v>
      </c>
      <c r="BF285" s="189">
        <f>IF(N285="snížená",J285,0)</f>
        <v>0</v>
      </c>
      <c r="BG285" s="189">
        <f>IF(N285="zákl. přenesená",J285,0)</f>
        <v>0</v>
      </c>
      <c r="BH285" s="189">
        <f>IF(N285="sníž. přenesená",J285,0)</f>
        <v>0</v>
      </c>
      <c r="BI285" s="189">
        <f>IF(N285="nulová",J285,0)</f>
        <v>0</v>
      </c>
      <c r="BJ285" s="19" t="s">
        <v>82</v>
      </c>
      <c r="BK285" s="189">
        <f>ROUND(I285*H285,2)</f>
        <v>0</v>
      </c>
      <c r="BL285" s="19" t="s">
        <v>189</v>
      </c>
      <c r="BM285" s="188" t="s">
        <v>380</v>
      </c>
    </row>
    <row r="286" spans="1:47" s="2" customFormat="1" ht="11.25">
      <c r="A286" s="36"/>
      <c r="B286" s="37"/>
      <c r="C286" s="38"/>
      <c r="D286" s="190" t="s">
        <v>246</v>
      </c>
      <c r="E286" s="38"/>
      <c r="F286" s="191" t="s">
        <v>381</v>
      </c>
      <c r="G286" s="38"/>
      <c r="H286" s="38"/>
      <c r="I286" s="192"/>
      <c r="J286" s="38"/>
      <c r="K286" s="38"/>
      <c r="L286" s="41"/>
      <c r="M286" s="193"/>
      <c r="N286" s="194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246</v>
      </c>
      <c r="AU286" s="19" t="s">
        <v>95</v>
      </c>
    </row>
    <row r="287" spans="2:51" s="13" customFormat="1" ht="11.25">
      <c r="B287" s="197"/>
      <c r="C287" s="198"/>
      <c r="D287" s="195" t="s">
        <v>250</v>
      </c>
      <c r="E287" s="199" t="s">
        <v>19</v>
      </c>
      <c r="F287" s="200" t="s">
        <v>357</v>
      </c>
      <c r="G287" s="198"/>
      <c r="H287" s="199" t="s">
        <v>19</v>
      </c>
      <c r="I287" s="201"/>
      <c r="J287" s="198"/>
      <c r="K287" s="198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250</v>
      </c>
      <c r="AU287" s="206" t="s">
        <v>95</v>
      </c>
      <c r="AV287" s="13" t="s">
        <v>82</v>
      </c>
      <c r="AW287" s="13" t="s">
        <v>34</v>
      </c>
      <c r="AX287" s="13" t="s">
        <v>74</v>
      </c>
      <c r="AY287" s="206" t="s">
        <v>238</v>
      </c>
    </row>
    <row r="288" spans="2:51" s="14" customFormat="1" ht="11.25">
      <c r="B288" s="207"/>
      <c r="C288" s="208"/>
      <c r="D288" s="195" t="s">
        <v>250</v>
      </c>
      <c r="E288" s="209" t="s">
        <v>19</v>
      </c>
      <c r="F288" s="210" t="s">
        <v>382</v>
      </c>
      <c r="G288" s="208"/>
      <c r="H288" s="211">
        <v>81.6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250</v>
      </c>
      <c r="AU288" s="217" t="s">
        <v>95</v>
      </c>
      <c r="AV288" s="14" t="s">
        <v>84</v>
      </c>
      <c r="AW288" s="14" t="s">
        <v>34</v>
      </c>
      <c r="AX288" s="14" t="s">
        <v>74</v>
      </c>
      <c r="AY288" s="217" t="s">
        <v>238</v>
      </c>
    </row>
    <row r="289" spans="2:51" s="14" customFormat="1" ht="11.25">
      <c r="B289" s="207"/>
      <c r="C289" s="208"/>
      <c r="D289" s="195" t="s">
        <v>250</v>
      </c>
      <c r="E289" s="209" t="s">
        <v>19</v>
      </c>
      <c r="F289" s="210" t="s">
        <v>383</v>
      </c>
      <c r="G289" s="208"/>
      <c r="H289" s="211">
        <v>0.408</v>
      </c>
      <c r="I289" s="212"/>
      <c r="J289" s="208"/>
      <c r="K289" s="208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250</v>
      </c>
      <c r="AU289" s="217" t="s">
        <v>95</v>
      </c>
      <c r="AV289" s="14" t="s">
        <v>84</v>
      </c>
      <c r="AW289" s="14" t="s">
        <v>34</v>
      </c>
      <c r="AX289" s="14" t="s">
        <v>74</v>
      </c>
      <c r="AY289" s="217" t="s">
        <v>238</v>
      </c>
    </row>
    <row r="290" spans="2:51" s="14" customFormat="1" ht="11.25">
      <c r="B290" s="207"/>
      <c r="C290" s="208"/>
      <c r="D290" s="195" t="s">
        <v>250</v>
      </c>
      <c r="E290" s="209" t="s">
        <v>19</v>
      </c>
      <c r="F290" s="210" t="s">
        <v>384</v>
      </c>
      <c r="G290" s="208"/>
      <c r="H290" s="211">
        <v>0.612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250</v>
      </c>
      <c r="AU290" s="217" t="s">
        <v>95</v>
      </c>
      <c r="AV290" s="14" t="s">
        <v>84</v>
      </c>
      <c r="AW290" s="14" t="s">
        <v>34</v>
      </c>
      <c r="AX290" s="14" t="s">
        <v>74</v>
      </c>
      <c r="AY290" s="217" t="s">
        <v>238</v>
      </c>
    </row>
    <row r="291" spans="2:51" s="14" customFormat="1" ht="11.25">
      <c r="B291" s="207"/>
      <c r="C291" s="208"/>
      <c r="D291" s="195" t="s">
        <v>250</v>
      </c>
      <c r="E291" s="209" t="s">
        <v>19</v>
      </c>
      <c r="F291" s="210" t="s">
        <v>385</v>
      </c>
      <c r="G291" s="208"/>
      <c r="H291" s="211">
        <v>3.264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250</v>
      </c>
      <c r="AU291" s="217" t="s">
        <v>95</v>
      </c>
      <c r="AV291" s="14" t="s">
        <v>84</v>
      </c>
      <c r="AW291" s="14" t="s">
        <v>34</v>
      </c>
      <c r="AX291" s="14" t="s">
        <v>74</v>
      </c>
      <c r="AY291" s="217" t="s">
        <v>238</v>
      </c>
    </row>
    <row r="292" spans="2:51" s="16" customFormat="1" ht="11.25">
      <c r="B292" s="229"/>
      <c r="C292" s="230"/>
      <c r="D292" s="195" t="s">
        <v>250</v>
      </c>
      <c r="E292" s="231" t="s">
        <v>19</v>
      </c>
      <c r="F292" s="232" t="s">
        <v>258</v>
      </c>
      <c r="G292" s="230"/>
      <c r="H292" s="233">
        <v>85.884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AT292" s="239" t="s">
        <v>250</v>
      </c>
      <c r="AU292" s="239" t="s">
        <v>95</v>
      </c>
      <c r="AV292" s="16" t="s">
        <v>189</v>
      </c>
      <c r="AW292" s="16" t="s">
        <v>34</v>
      </c>
      <c r="AX292" s="16" t="s">
        <v>82</v>
      </c>
      <c r="AY292" s="239" t="s">
        <v>238</v>
      </c>
    </row>
    <row r="293" spans="1:65" s="2" customFormat="1" ht="24.2" customHeight="1">
      <c r="A293" s="36"/>
      <c r="B293" s="37"/>
      <c r="C293" s="177" t="s">
        <v>141</v>
      </c>
      <c r="D293" s="177" t="s">
        <v>241</v>
      </c>
      <c r="E293" s="178" t="s">
        <v>386</v>
      </c>
      <c r="F293" s="179" t="s">
        <v>387</v>
      </c>
      <c r="G293" s="180" t="s">
        <v>120</v>
      </c>
      <c r="H293" s="181">
        <v>81</v>
      </c>
      <c r="I293" s="182"/>
      <c r="J293" s="183">
        <f>ROUND(I293*H293,2)</f>
        <v>0</v>
      </c>
      <c r="K293" s="179" t="s">
        <v>244</v>
      </c>
      <c r="L293" s="41"/>
      <c r="M293" s="184" t="s">
        <v>19</v>
      </c>
      <c r="N293" s="185" t="s">
        <v>45</v>
      </c>
      <c r="O293" s="66"/>
      <c r="P293" s="186">
        <f>O293*H293</f>
        <v>0</v>
      </c>
      <c r="Q293" s="186">
        <v>0</v>
      </c>
      <c r="R293" s="186">
        <f>Q293*H293</f>
        <v>0</v>
      </c>
      <c r="S293" s="186">
        <v>0</v>
      </c>
      <c r="T293" s="187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8" t="s">
        <v>189</v>
      </c>
      <c r="AT293" s="188" t="s">
        <v>241</v>
      </c>
      <c r="AU293" s="188" t="s">
        <v>95</v>
      </c>
      <c r="AY293" s="19" t="s">
        <v>238</v>
      </c>
      <c r="BE293" s="189">
        <f>IF(N293="základní",J293,0)</f>
        <v>0</v>
      </c>
      <c r="BF293" s="189">
        <f>IF(N293="snížená",J293,0)</f>
        <v>0</v>
      </c>
      <c r="BG293" s="189">
        <f>IF(N293="zákl. přenesená",J293,0)</f>
        <v>0</v>
      </c>
      <c r="BH293" s="189">
        <f>IF(N293="sníž. přenesená",J293,0)</f>
        <v>0</v>
      </c>
      <c r="BI293" s="189">
        <f>IF(N293="nulová",J293,0)</f>
        <v>0</v>
      </c>
      <c r="BJ293" s="19" t="s">
        <v>82</v>
      </c>
      <c r="BK293" s="189">
        <f>ROUND(I293*H293,2)</f>
        <v>0</v>
      </c>
      <c r="BL293" s="19" t="s">
        <v>189</v>
      </c>
      <c r="BM293" s="188" t="s">
        <v>388</v>
      </c>
    </row>
    <row r="294" spans="1:47" s="2" customFormat="1" ht="11.25">
      <c r="A294" s="36"/>
      <c r="B294" s="37"/>
      <c r="C294" s="38"/>
      <c r="D294" s="190" t="s">
        <v>246</v>
      </c>
      <c r="E294" s="38"/>
      <c r="F294" s="191" t="s">
        <v>389</v>
      </c>
      <c r="G294" s="38"/>
      <c r="H294" s="38"/>
      <c r="I294" s="192"/>
      <c r="J294" s="38"/>
      <c r="K294" s="38"/>
      <c r="L294" s="41"/>
      <c r="M294" s="193"/>
      <c r="N294" s="194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246</v>
      </c>
      <c r="AU294" s="19" t="s">
        <v>95</v>
      </c>
    </row>
    <row r="295" spans="2:51" s="13" customFormat="1" ht="11.25">
      <c r="B295" s="197"/>
      <c r="C295" s="198"/>
      <c r="D295" s="195" t="s">
        <v>250</v>
      </c>
      <c r="E295" s="199" t="s">
        <v>19</v>
      </c>
      <c r="F295" s="200" t="s">
        <v>302</v>
      </c>
      <c r="G295" s="198"/>
      <c r="H295" s="199" t="s">
        <v>19</v>
      </c>
      <c r="I295" s="201"/>
      <c r="J295" s="198"/>
      <c r="K295" s="198"/>
      <c r="L295" s="202"/>
      <c r="M295" s="203"/>
      <c r="N295" s="204"/>
      <c r="O295" s="204"/>
      <c r="P295" s="204"/>
      <c r="Q295" s="204"/>
      <c r="R295" s="204"/>
      <c r="S295" s="204"/>
      <c r="T295" s="205"/>
      <c r="AT295" s="206" t="s">
        <v>250</v>
      </c>
      <c r="AU295" s="206" t="s">
        <v>95</v>
      </c>
      <c r="AV295" s="13" t="s">
        <v>82</v>
      </c>
      <c r="AW295" s="13" t="s">
        <v>34</v>
      </c>
      <c r="AX295" s="13" t="s">
        <v>74</v>
      </c>
      <c r="AY295" s="206" t="s">
        <v>238</v>
      </c>
    </row>
    <row r="296" spans="2:51" s="13" customFormat="1" ht="11.25">
      <c r="B296" s="197"/>
      <c r="C296" s="198"/>
      <c r="D296" s="195" t="s">
        <v>250</v>
      </c>
      <c r="E296" s="199" t="s">
        <v>19</v>
      </c>
      <c r="F296" s="200" t="s">
        <v>303</v>
      </c>
      <c r="G296" s="198"/>
      <c r="H296" s="199" t="s">
        <v>19</v>
      </c>
      <c r="I296" s="201"/>
      <c r="J296" s="198"/>
      <c r="K296" s="198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250</v>
      </c>
      <c r="AU296" s="206" t="s">
        <v>95</v>
      </c>
      <c r="AV296" s="13" t="s">
        <v>82</v>
      </c>
      <c r="AW296" s="13" t="s">
        <v>34</v>
      </c>
      <c r="AX296" s="13" t="s">
        <v>74</v>
      </c>
      <c r="AY296" s="206" t="s">
        <v>238</v>
      </c>
    </row>
    <row r="297" spans="2:51" s="14" customFormat="1" ht="11.25">
      <c r="B297" s="207"/>
      <c r="C297" s="208"/>
      <c r="D297" s="195" t="s">
        <v>250</v>
      </c>
      <c r="E297" s="209" t="s">
        <v>136</v>
      </c>
      <c r="F297" s="210" t="s">
        <v>390</v>
      </c>
      <c r="G297" s="208"/>
      <c r="H297" s="211">
        <v>20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250</v>
      </c>
      <c r="AU297" s="217" t="s">
        <v>95</v>
      </c>
      <c r="AV297" s="14" t="s">
        <v>84</v>
      </c>
      <c r="AW297" s="14" t="s">
        <v>34</v>
      </c>
      <c r="AX297" s="14" t="s">
        <v>74</v>
      </c>
      <c r="AY297" s="217" t="s">
        <v>238</v>
      </c>
    </row>
    <row r="298" spans="2:51" s="13" customFormat="1" ht="11.25">
      <c r="B298" s="197"/>
      <c r="C298" s="198"/>
      <c r="D298" s="195" t="s">
        <v>250</v>
      </c>
      <c r="E298" s="199" t="s">
        <v>19</v>
      </c>
      <c r="F298" s="200" t="s">
        <v>391</v>
      </c>
      <c r="G298" s="198"/>
      <c r="H298" s="199" t="s">
        <v>19</v>
      </c>
      <c r="I298" s="201"/>
      <c r="J298" s="198"/>
      <c r="K298" s="198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250</v>
      </c>
      <c r="AU298" s="206" t="s">
        <v>95</v>
      </c>
      <c r="AV298" s="13" t="s">
        <v>82</v>
      </c>
      <c r="AW298" s="13" t="s">
        <v>34</v>
      </c>
      <c r="AX298" s="13" t="s">
        <v>74</v>
      </c>
      <c r="AY298" s="206" t="s">
        <v>238</v>
      </c>
    </row>
    <row r="299" spans="2:51" s="14" customFormat="1" ht="11.25">
      <c r="B299" s="207"/>
      <c r="C299" s="208"/>
      <c r="D299" s="195" t="s">
        <v>250</v>
      </c>
      <c r="E299" s="209" t="s">
        <v>144</v>
      </c>
      <c r="F299" s="210" t="s">
        <v>392</v>
      </c>
      <c r="G299" s="208"/>
      <c r="H299" s="211">
        <v>10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250</v>
      </c>
      <c r="AU299" s="217" t="s">
        <v>95</v>
      </c>
      <c r="AV299" s="14" t="s">
        <v>84</v>
      </c>
      <c r="AW299" s="14" t="s">
        <v>34</v>
      </c>
      <c r="AX299" s="14" t="s">
        <v>74</v>
      </c>
      <c r="AY299" s="217" t="s">
        <v>238</v>
      </c>
    </row>
    <row r="300" spans="2:51" s="13" customFormat="1" ht="11.25">
      <c r="B300" s="197"/>
      <c r="C300" s="198"/>
      <c r="D300" s="195" t="s">
        <v>250</v>
      </c>
      <c r="E300" s="199" t="s">
        <v>19</v>
      </c>
      <c r="F300" s="200" t="s">
        <v>393</v>
      </c>
      <c r="G300" s="198"/>
      <c r="H300" s="199" t="s">
        <v>19</v>
      </c>
      <c r="I300" s="201"/>
      <c r="J300" s="198"/>
      <c r="K300" s="198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250</v>
      </c>
      <c r="AU300" s="206" t="s">
        <v>95</v>
      </c>
      <c r="AV300" s="13" t="s">
        <v>82</v>
      </c>
      <c r="AW300" s="13" t="s">
        <v>34</v>
      </c>
      <c r="AX300" s="13" t="s">
        <v>74</v>
      </c>
      <c r="AY300" s="206" t="s">
        <v>238</v>
      </c>
    </row>
    <row r="301" spans="2:51" s="14" customFormat="1" ht="11.25">
      <c r="B301" s="207"/>
      <c r="C301" s="208"/>
      <c r="D301" s="195" t="s">
        <v>250</v>
      </c>
      <c r="E301" s="209" t="s">
        <v>142</v>
      </c>
      <c r="F301" s="210" t="s">
        <v>394</v>
      </c>
      <c r="G301" s="208"/>
      <c r="H301" s="211">
        <v>7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250</v>
      </c>
      <c r="AU301" s="217" t="s">
        <v>95</v>
      </c>
      <c r="AV301" s="14" t="s">
        <v>84</v>
      </c>
      <c r="AW301" s="14" t="s">
        <v>34</v>
      </c>
      <c r="AX301" s="14" t="s">
        <v>74</v>
      </c>
      <c r="AY301" s="217" t="s">
        <v>238</v>
      </c>
    </row>
    <row r="302" spans="2:51" s="13" customFormat="1" ht="11.25">
      <c r="B302" s="197"/>
      <c r="C302" s="198"/>
      <c r="D302" s="195" t="s">
        <v>250</v>
      </c>
      <c r="E302" s="199" t="s">
        <v>19</v>
      </c>
      <c r="F302" s="200" t="s">
        <v>395</v>
      </c>
      <c r="G302" s="198"/>
      <c r="H302" s="199" t="s">
        <v>19</v>
      </c>
      <c r="I302" s="201"/>
      <c r="J302" s="198"/>
      <c r="K302" s="198"/>
      <c r="L302" s="202"/>
      <c r="M302" s="203"/>
      <c r="N302" s="204"/>
      <c r="O302" s="204"/>
      <c r="P302" s="204"/>
      <c r="Q302" s="204"/>
      <c r="R302" s="204"/>
      <c r="S302" s="204"/>
      <c r="T302" s="205"/>
      <c r="AT302" s="206" t="s">
        <v>250</v>
      </c>
      <c r="AU302" s="206" t="s">
        <v>95</v>
      </c>
      <c r="AV302" s="13" t="s">
        <v>82</v>
      </c>
      <c r="AW302" s="13" t="s">
        <v>34</v>
      </c>
      <c r="AX302" s="13" t="s">
        <v>74</v>
      </c>
      <c r="AY302" s="206" t="s">
        <v>238</v>
      </c>
    </row>
    <row r="303" spans="2:51" s="14" customFormat="1" ht="11.25">
      <c r="B303" s="207"/>
      <c r="C303" s="208"/>
      <c r="D303" s="195" t="s">
        <v>250</v>
      </c>
      <c r="E303" s="209" t="s">
        <v>140</v>
      </c>
      <c r="F303" s="210" t="s">
        <v>141</v>
      </c>
      <c r="G303" s="208"/>
      <c r="H303" s="211">
        <v>19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250</v>
      </c>
      <c r="AU303" s="217" t="s">
        <v>95</v>
      </c>
      <c r="AV303" s="14" t="s">
        <v>84</v>
      </c>
      <c r="AW303" s="14" t="s">
        <v>34</v>
      </c>
      <c r="AX303" s="14" t="s">
        <v>74</v>
      </c>
      <c r="AY303" s="217" t="s">
        <v>238</v>
      </c>
    </row>
    <row r="304" spans="2:51" s="13" customFormat="1" ht="11.25">
      <c r="B304" s="197"/>
      <c r="C304" s="198"/>
      <c r="D304" s="195" t="s">
        <v>250</v>
      </c>
      <c r="E304" s="199" t="s">
        <v>19</v>
      </c>
      <c r="F304" s="200" t="s">
        <v>396</v>
      </c>
      <c r="G304" s="198"/>
      <c r="H304" s="199" t="s">
        <v>19</v>
      </c>
      <c r="I304" s="201"/>
      <c r="J304" s="198"/>
      <c r="K304" s="198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250</v>
      </c>
      <c r="AU304" s="206" t="s">
        <v>95</v>
      </c>
      <c r="AV304" s="13" t="s">
        <v>82</v>
      </c>
      <c r="AW304" s="13" t="s">
        <v>34</v>
      </c>
      <c r="AX304" s="13" t="s">
        <v>74</v>
      </c>
      <c r="AY304" s="206" t="s">
        <v>238</v>
      </c>
    </row>
    <row r="305" spans="2:51" s="14" customFormat="1" ht="11.25">
      <c r="B305" s="207"/>
      <c r="C305" s="208"/>
      <c r="D305" s="195" t="s">
        <v>250</v>
      </c>
      <c r="E305" s="209" t="s">
        <v>138</v>
      </c>
      <c r="F305" s="210" t="s">
        <v>397</v>
      </c>
      <c r="G305" s="208"/>
      <c r="H305" s="211">
        <v>25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250</v>
      </c>
      <c r="AU305" s="217" t="s">
        <v>95</v>
      </c>
      <c r="AV305" s="14" t="s">
        <v>84</v>
      </c>
      <c r="AW305" s="14" t="s">
        <v>34</v>
      </c>
      <c r="AX305" s="14" t="s">
        <v>74</v>
      </c>
      <c r="AY305" s="217" t="s">
        <v>238</v>
      </c>
    </row>
    <row r="306" spans="2:51" s="15" customFormat="1" ht="11.25">
      <c r="B306" s="218"/>
      <c r="C306" s="219"/>
      <c r="D306" s="195" t="s">
        <v>250</v>
      </c>
      <c r="E306" s="220" t="s">
        <v>19</v>
      </c>
      <c r="F306" s="221" t="s">
        <v>257</v>
      </c>
      <c r="G306" s="219"/>
      <c r="H306" s="222">
        <v>81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250</v>
      </c>
      <c r="AU306" s="228" t="s">
        <v>95</v>
      </c>
      <c r="AV306" s="15" t="s">
        <v>95</v>
      </c>
      <c r="AW306" s="15" t="s">
        <v>34</v>
      </c>
      <c r="AX306" s="15" t="s">
        <v>82</v>
      </c>
      <c r="AY306" s="228" t="s">
        <v>238</v>
      </c>
    </row>
    <row r="307" spans="1:65" s="2" customFormat="1" ht="33" customHeight="1">
      <c r="A307" s="36"/>
      <c r="B307" s="37"/>
      <c r="C307" s="177" t="s">
        <v>137</v>
      </c>
      <c r="D307" s="177" t="s">
        <v>241</v>
      </c>
      <c r="E307" s="178" t="s">
        <v>398</v>
      </c>
      <c r="F307" s="179" t="s">
        <v>399</v>
      </c>
      <c r="G307" s="180" t="s">
        <v>120</v>
      </c>
      <c r="H307" s="181">
        <v>13.64</v>
      </c>
      <c r="I307" s="182"/>
      <c r="J307" s="183">
        <f>ROUND(I307*H307,2)</f>
        <v>0</v>
      </c>
      <c r="K307" s="179" t="s">
        <v>244</v>
      </c>
      <c r="L307" s="41"/>
      <c r="M307" s="184" t="s">
        <v>19</v>
      </c>
      <c r="N307" s="185" t="s">
        <v>45</v>
      </c>
      <c r="O307" s="66"/>
      <c r="P307" s="186">
        <f>O307*H307</f>
        <v>0</v>
      </c>
      <c r="Q307" s="186">
        <v>0</v>
      </c>
      <c r="R307" s="186">
        <f>Q307*H307</f>
        <v>0</v>
      </c>
      <c r="S307" s="186">
        <v>2.4</v>
      </c>
      <c r="T307" s="187">
        <f>S307*H307</f>
        <v>32.736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8" t="s">
        <v>189</v>
      </c>
      <c r="AT307" s="188" t="s">
        <v>241</v>
      </c>
      <c r="AU307" s="188" t="s">
        <v>95</v>
      </c>
      <c r="AY307" s="19" t="s">
        <v>238</v>
      </c>
      <c r="BE307" s="189">
        <f>IF(N307="základní",J307,0)</f>
        <v>0</v>
      </c>
      <c r="BF307" s="189">
        <f>IF(N307="snížená",J307,0)</f>
        <v>0</v>
      </c>
      <c r="BG307" s="189">
        <f>IF(N307="zákl. přenesená",J307,0)</f>
        <v>0</v>
      </c>
      <c r="BH307" s="189">
        <f>IF(N307="sníž. přenesená",J307,0)</f>
        <v>0</v>
      </c>
      <c r="BI307" s="189">
        <f>IF(N307="nulová",J307,0)</f>
        <v>0</v>
      </c>
      <c r="BJ307" s="19" t="s">
        <v>82</v>
      </c>
      <c r="BK307" s="189">
        <f>ROUND(I307*H307,2)</f>
        <v>0</v>
      </c>
      <c r="BL307" s="19" t="s">
        <v>189</v>
      </c>
      <c r="BM307" s="188" t="s">
        <v>400</v>
      </c>
    </row>
    <row r="308" spans="1:47" s="2" customFormat="1" ht="11.25">
      <c r="A308" s="36"/>
      <c r="B308" s="37"/>
      <c r="C308" s="38"/>
      <c r="D308" s="190" t="s">
        <v>246</v>
      </c>
      <c r="E308" s="38"/>
      <c r="F308" s="191" t="s">
        <v>401</v>
      </c>
      <c r="G308" s="38"/>
      <c r="H308" s="38"/>
      <c r="I308" s="192"/>
      <c r="J308" s="38"/>
      <c r="K308" s="38"/>
      <c r="L308" s="41"/>
      <c r="M308" s="193"/>
      <c r="N308" s="194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246</v>
      </c>
      <c r="AU308" s="19" t="s">
        <v>95</v>
      </c>
    </row>
    <row r="309" spans="2:51" s="13" customFormat="1" ht="11.25">
      <c r="B309" s="197"/>
      <c r="C309" s="198"/>
      <c r="D309" s="195" t="s">
        <v>250</v>
      </c>
      <c r="E309" s="199" t="s">
        <v>19</v>
      </c>
      <c r="F309" s="200" t="s">
        <v>402</v>
      </c>
      <c r="G309" s="198"/>
      <c r="H309" s="199" t="s">
        <v>19</v>
      </c>
      <c r="I309" s="201"/>
      <c r="J309" s="198"/>
      <c r="K309" s="198"/>
      <c r="L309" s="202"/>
      <c r="M309" s="203"/>
      <c r="N309" s="204"/>
      <c r="O309" s="204"/>
      <c r="P309" s="204"/>
      <c r="Q309" s="204"/>
      <c r="R309" s="204"/>
      <c r="S309" s="204"/>
      <c r="T309" s="205"/>
      <c r="AT309" s="206" t="s">
        <v>250</v>
      </c>
      <c r="AU309" s="206" t="s">
        <v>95</v>
      </c>
      <c r="AV309" s="13" t="s">
        <v>82</v>
      </c>
      <c r="AW309" s="13" t="s">
        <v>34</v>
      </c>
      <c r="AX309" s="13" t="s">
        <v>74</v>
      </c>
      <c r="AY309" s="206" t="s">
        <v>238</v>
      </c>
    </row>
    <row r="310" spans="2:51" s="14" customFormat="1" ht="11.25">
      <c r="B310" s="207"/>
      <c r="C310" s="208"/>
      <c r="D310" s="195" t="s">
        <v>250</v>
      </c>
      <c r="E310" s="209" t="s">
        <v>19</v>
      </c>
      <c r="F310" s="210" t="s">
        <v>403</v>
      </c>
      <c r="G310" s="208"/>
      <c r="H310" s="211">
        <v>13.64</v>
      </c>
      <c r="I310" s="212"/>
      <c r="J310" s="208"/>
      <c r="K310" s="208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250</v>
      </c>
      <c r="AU310" s="217" t="s">
        <v>95</v>
      </c>
      <c r="AV310" s="14" t="s">
        <v>84</v>
      </c>
      <c r="AW310" s="14" t="s">
        <v>34</v>
      </c>
      <c r="AX310" s="14" t="s">
        <v>74</v>
      </c>
      <c r="AY310" s="217" t="s">
        <v>238</v>
      </c>
    </row>
    <row r="311" spans="2:51" s="16" customFormat="1" ht="11.25">
      <c r="B311" s="229"/>
      <c r="C311" s="230"/>
      <c r="D311" s="195" t="s">
        <v>250</v>
      </c>
      <c r="E311" s="231" t="s">
        <v>19</v>
      </c>
      <c r="F311" s="232" t="s">
        <v>258</v>
      </c>
      <c r="G311" s="230"/>
      <c r="H311" s="233">
        <v>13.64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250</v>
      </c>
      <c r="AU311" s="239" t="s">
        <v>95</v>
      </c>
      <c r="AV311" s="16" t="s">
        <v>189</v>
      </c>
      <c r="AW311" s="16" t="s">
        <v>34</v>
      </c>
      <c r="AX311" s="16" t="s">
        <v>82</v>
      </c>
      <c r="AY311" s="239" t="s">
        <v>238</v>
      </c>
    </row>
    <row r="312" spans="1:65" s="2" customFormat="1" ht="24.2" customHeight="1">
      <c r="A312" s="36"/>
      <c r="B312" s="37"/>
      <c r="C312" s="177" t="s">
        <v>7</v>
      </c>
      <c r="D312" s="177" t="s">
        <v>241</v>
      </c>
      <c r="E312" s="178" t="s">
        <v>404</v>
      </c>
      <c r="F312" s="179" t="s">
        <v>405</v>
      </c>
      <c r="G312" s="180" t="s">
        <v>120</v>
      </c>
      <c r="H312" s="181">
        <v>13.64</v>
      </c>
      <c r="I312" s="182"/>
      <c r="J312" s="183">
        <f>ROUND(I312*H312,2)</f>
        <v>0</v>
      </c>
      <c r="K312" s="179" t="s">
        <v>244</v>
      </c>
      <c r="L312" s="41"/>
      <c r="M312" s="184" t="s">
        <v>19</v>
      </c>
      <c r="N312" s="185" t="s">
        <v>45</v>
      </c>
      <c r="O312" s="66"/>
      <c r="P312" s="186">
        <f>O312*H312</f>
        <v>0</v>
      </c>
      <c r="Q312" s="186">
        <v>0</v>
      </c>
      <c r="R312" s="186">
        <f>Q312*H312</f>
        <v>0</v>
      </c>
      <c r="S312" s="186">
        <v>0</v>
      </c>
      <c r="T312" s="187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8" t="s">
        <v>189</v>
      </c>
      <c r="AT312" s="188" t="s">
        <v>241</v>
      </c>
      <c r="AU312" s="188" t="s">
        <v>95</v>
      </c>
      <c r="AY312" s="19" t="s">
        <v>238</v>
      </c>
      <c r="BE312" s="189">
        <f>IF(N312="základní",J312,0)</f>
        <v>0</v>
      </c>
      <c r="BF312" s="189">
        <f>IF(N312="snížená",J312,0)</f>
        <v>0</v>
      </c>
      <c r="BG312" s="189">
        <f>IF(N312="zákl. přenesená",J312,0)</f>
        <v>0</v>
      </c>
      <c r="BH312" s="189">
        <f>IF(N312="sníž. přenesená",J312,0)</f>
        <v>0</v>
      </c>
      <c r="BI312" s="189">
        <f>IF(N312="nulová",J312,0)</f>
        <v>0</v>
      </c>
      <c r="BJ312" s="19" t="s">
        <v>82</v>
      </c>
      <c r="BK312" s="189">
        <f>ROUND(I312*H312,2)</f>
        <v>0</v>
      </c>
      <c r="BL312" s="19" t="s">
        <v>189</v>
      </c>
      <c r="BM312" s="188" t="s">
        <v>406</v>
      </c>
    </row>
    <row r="313" spans="1:47" s="2" customFormat="1" ht="11.25">
      <c r="A313" s="36"/>
      <c r="B313" s="37"/>
      <c r="C313" s="38"/>
      <c r="D313" s="190" t="s">
        <v>246</v>
      </c>
      <c r="E313" s="38"/>
      <c r="F313" s="191" t="s">
        <v>407</v>
      </c>
      <c r="G313" s="38"/>
      <c r="H313" s="38"/>
      <c r="I313" s="192"/>
      <c r="J313" s="38"/>
      <c r="K313" s="38"/>
      <c r="L313" s="41"/>
      <c r="M313" s="193"/>
      <c r="N313" s="194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246</v>
      </c>
      <c r="AU313" s="19" t="s">
        <v>95</v>
      </c>
    </row>
    <row r="314" spans="2:51" s="13" customFormat="1" ht="11.25">
      <c r="B314" s="197"/>
      <c r="C314" s="198"/>
      <c r="D314" s="195" t="s">
        <v>250</v>
      </c>
      <c r="E314" s="199" t="s">
        <v>19</v>
      </c>
      <c r="F314" s="200" t="s">
        <v>402</v>
      </c>
      <c r="G314" s="198"/>
      <c r="H314" s="199" t="s">
        <v>19</v>
      </c>
      <c r="I314" s="201"/>
      <c r="J314" s="198"/>
      <c r="K314" s="198"/>
      <c r="L314" s="202"/>
      <c r="M314" s="203"/>
      <c r="N314" s="204"/>
      <c r="O314" s="204"/>
      <c r="P314" s="204"/>
      <c r="Q314" s="204"/>
      <c r="R314" s="204"/>
      <c r="S314" s="204"/>
      <c r="T314" s="205"/>
      <c r="AT314" s="206" t="s">
        <v>250</v>
      </c>
      <c r="AU314" s="206" t="s">
        <v>95</v>
      </c>
      <c r="AV314" s="13" t="s">
        <v>82</v>
      </c>
      <c r="AW314" s="13" t="s">
        <v>34</v>
      </c>
      <c r="AX314" s="13" t="s">
        <v>74</v>
      </c>
      <c r="AY314" s="206" t="s">
        <v>238</v>
      </c>
    </row>
    <row r="315" spans="2:51" s="14" customFormat="1" ht="11.25">
      <c r="B315" s="207"/>
      <c r="C315" s="208"/>
      <c r="D315" s="195" t="s">
        <v>250</v>
      </c>
      <c r="E315" s="209" t="s">
        <v>19</v>
      </c>
      <c r="F315" s="210" t="s">
        <v>403</v>
      </c>
      <c r="G315" s="208"/>
      <c r="H315" s="211">
        <v>13.64</v>
      </c>
      <c r="I315" s="212"/>
      <c r="J315" s="208"/>
      <c r="K315" s="208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250</v>
      </c>
      <c r="AU315" s="217" t="s">
        <v>95</v>
      </c>
      <c r="AV315" s="14" t="s">
        <v>84</v>
      </c>
      <c r="AW315" s="14" t="s">
        <v>34</v>
      </c>
      <c r="AX315" s="14" t="s">
        <v>74</v>
      </c>
      <c r="AY315" s="217" t="s">
        <v>238</v>
      </c>
    </row>
    <row r="316" spans="2:51" s="16" customFormat="1" ht="11.25">
      <c r="B316" s="229"/>
      <c r="C316" s="230"/>
      <c r="D316" s="195" t="s">
        <v>250</v>
      </c>
      <c r="E316" s="231" t="s">
        <v>19</v>
      </c>
      <c r="F316" s="232" t="s">
        <v>258</v>
      </c>
      <c r="G316" s="230"/>
      <c r="H316" s="233">
        <v>13.64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250</v>
      </c>
      <c r="AU316" s="239" t="s">
        <v>95</v>
      </c>
      <c r="AV316" s="16" t="s">
        <v>189</v>
      </c>
      <c r="AW316" s="16" t="s">
        <v>34</v>
      </c>
      <c r="AX316" s="16" t="s">
        <v>82</v>
      </c>
      <c r="AY316" s="239" t="s">
        <v>238</v>
      </c>
    </row>
    <row r="317" spans="2:63" s="12" customFormat="1" ht="20.85" customHeight="1">
      <c r="B317" s="161"/>
      <c r="C317" s="162"/>
      <c r="D317" s="163" t="s">
        <v>73</v>
      </c>
      <c r="E317" s="175" t="s">
        <v>180</v>
      </c>
      <c r="F317" s="175" t="s">
        <v>408</v>
      </c>
      <c r="G317" s="162"/>
      <c r="H317" s="162"/>
      <c r="I317" s="165"/>
      <c r="J317" s="176">
        <f>BK317</f>
        <v>0</v>
      </c>
      <c r="K317" s="162"/>
      <c r="L317" s="167"/>
      <c r="M317" s="168"/>
      <c r="N317" s="169"/>
      <c r="O317" s="169"/>
      <c r="P317" s="170">
        <v>0</v>
      </c>
      <c r="Q317" s="169"/>
      <c r="R317" s="170">
        <v>0</v>
      </c>
      <c r="S317" s="169"/>
      <c r="T317" s="171">
        <v>0</v>
      </c>
      <c r="AR317" s="172" t="s">
        <v>82</v>
      </c>
      <c r="AT317" s="173" t="s">
        <v>73</v>
      </c>
      <c r="AU317" s="173" t="s">
        <v>84</v>
      </c>
      <c r="AY317" s="172" t="s">
        <v>238</v>
      </c>
      <c r="BK317" s="174">
        <v>0</v>
      </c>
    </row>
    <row r="318" spans="2:63" s="12" customFormat="1" ht="20.85" customHeight="1">
      <c r="B318" s="161"/>
      <c r="C318" s="162"/>
      <c r="D318" s="163" t="s">
        <v>73</v>
      </c>
      <c r="E318" s="175" t="s">
        <v>8</v>
      </c>
      <c r="F318" s="175" t="s">
        <v>409</v>
      </c>
      <c r="G318" s="162"/>
      <c r="H318" s="162"/>
      <c r="I318" s="165"/>
      <c r="J318" s="176">
        <f>BK318</f>
        <v>0</v>
      </c>
      <c r="K318" s="162"/>
      <c r="L318" s="167"/>
      <c r="M318" s="168"/>
      <c r="N318" s="169"/>
      <c r="O318" s="169"/>
      <c r="P318" s="170">
        <f>SUM(P319:P338)</f>
        <v>0</v>
      </c>
      <c r="Q318" s="169"/>
      <c r="R318" s="170">
        <f>SUM(R319:R338)</f>
        <v>2.27814</v>
      </c>
      <c r="S318" s="169"/>
      <c r="T318" s="171">
        <f>SUM(T319:T338)</f>
        <v>0</v>
      </c>
      <c r="AR318" s="172" t="s">
        <v>82</v>
      </c>
      <c r="AT318" s="173" t="s">
        <v>73</v>
      </c>
      <c r="AU318" s="173" t="s">
        <v>84</v>
      </c>
      <c r="AY318" s="172" t="s">
        <v>238</v>
      </c>
      <c r="BK318" s="174">
        <f>SUM(BK319:BK338)</f>
        <v>0</v>
      </c>
    </row>
    <row r="319" spans="1:65" s="2" customFormat="1" ht="16.5" customHeight="1">
      <c r="A319" s="36"/>
      <c r="B319" s="37"/>
      <c r="C319" s="177" t="s">
        <v>410</v>
      </c>
      <c r="D319" s="177" t="s">
        <v>241</v>
      </c>
      <c r="E319" s="178" t="s">
        <v>411</v>
      </c>
      <c r="F319" s="179" t="s">
        <v>412</v>
      </c>
      <c r="G319" s="180" t="s">
        <v>413</v>
      </c>
      <c r="H319" s="181">
        <v>842</v>
      </c>
      <c r="I319" s="182"/>
      <c r="J319" s="183">
        <f>ROUND(I319*H319,2)</f>
        <v>0</v>
      </c>
      <c r="K319" s="179" t="s">
        <v>244</v>
      </c>
      <c r="L319" s="41"/>
      <c r="M319" s="184" t="s">
        <v>19</v>
      </c>
      <c r="N319" s="185" t="s">
        <v>45</v>
      </c>
      <c r="O319" s="66"/>
      <c r="P319" s="186">
        <f>O319*H319</f>
        <v>0</v>
      </c>
      <c r="Q319" s="186">
        <v>3E-05</v>
      </c>
      <c r="R319" s="186">
        <f>Q319*H319</f>
        <v>0.02526</v>
      </c>
      <c r="S319" s="186">
        <v>0</v>
      </c>
      <c r="T319" s="187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8" t="s">
        <v>189</v>
      </c>
      <c r="AT319" s="188" t="s">
        <v>241</v>
      </c>
      <c r="AU319" s="188" t="s">
        <v>95</v>
      </c>
      <c r="AY319" s="19" t="s">
        <v>238</v>
      </c>
      <c r="BE319" s="189">
        <f>IF(N319="základní",J319,0)</f>
        <v>0</v>
      </c>
      <c r="BF319" s="189">
        <f>IF(N319="snížená",J319,0)</f>
        <v>0</v>
      </c>
      <c r="BG319" s="189">
        <f>IF(N319="zákl. přenesená",J319,0)</f>
        <v>0</v>
      </c>
      <c r="BH319" s="189">
        <f>IF(N319="sníž. přenesená",J319,0)</f>
        <v>0</v>
      </c>
      <c r="BI319" s="189">
        <f>IF(N319="nulová",J319,0)</f>
        <v>0</v>
      </c>
      <c r="BJ319" s="19" t="s">
        <v>82</v>
      </c>
      <c r="BK319" s="189">
        <f>ROUND(I319*H319,2)</f>
        <v>0</v>
      </c>
      <c r="BL319" s="19" t="s">
        <v>189</v>
      </c>
      <c r="BM319" s="188" t="s">
        <v>414</v>
      </c>
    </row>
    <row r="320" spans="1:47" s="2" customFormat="1" ht="11.25">
      <c r="A320" s="36"/>
      <c r="B320" s="37"/>
      <c r="C320" s="38"/>
      <c r="D320" s="190" t="s">
        <v>246</v>
      </c>
      <c r="E320" s="38"/>
      <c r="F320" s="191" t="s">
        <v>415</v>
      </c>
      <c r="G320" s="38"/>
      <c r="H320" s="38"/>
      <c r="I320" s="192"/>
      <c r="J320" s="38"/>
      <c r="K320" s="38"/>
      <c r="L320" s="41"/>
      <c r="M320" s="193"/>
      <c r="N320" s="194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246</v>
      </c>
      <c r="AU320" s="19" t="s">
        <v>95</v>
      </c>
    </row>
    <row r="321" spans="1:47" s="2" customFormat="1" ht="19.5">
      <c r="A321" s="36"/>
      <c r="B321" s="37"/>
      <c r="C321" s="38"/>
      <c r="D321" s="195" t="s">
        <v>248</v>
      </c>
      <c r="E321" s="38"/>
      <c r="F321" s="196" t="s">
        <v>416</v>
      </c>
      <c r="G321" s="38"/>
      <c r="H321" s="38"/>
      <c r="I321" s="192"/>
      <c r="J321" s="38"/>
      <c r="K321" s="38"/>
      <c r="L321" s="41"/>
      <c r="M321" s="193"/>
      <c r="N321" s="194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248</v>
      </c>
      <c r="AU321" s="19" t="s">
        <v>95</v>
      </c>
    </row>
    <row r="322" spans="2:51" s="13" customFormat="1" ht="11.25">
      <c r="B322" s="197"/>
      <c r="C322" s="198"/>
      <c r="D322" s="195" t="s">
        <v>250</v>
      </c>
      <c r="E322" s="199" t="s">
        <v>19</v>
      </c>
      <c r="F322" s="200" t="s">
        <v>417</v>
      </c>
      <c r="G322" s="198"/>
      <c r="H322" s="199" t="s">
        <v>19</v>
      </c>
      <c r="I322" s="201"/>
      <c r="J322" s="198"/>
      <c r="K322" s="198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250</v>
      </c>
      <c r="AU322" s="206" t="s">
        <v>95</v>
      </c>
      <c r="AV322" s="13" t="s">
        <v>82</v>
      </c>
      <c r="AW322" s="13" t="s">
        <v>34</v>
      </c>
      <c r="AX322" s="13" t="s">
        <v>74</v>
      </c>
      <c r="AY322" s="206" t="s">
        <v>238</v>
      </c>
    </row>
    <row r="323" spans="2:51" s="14" customFormat="1" ht="11.25">
      <c r="B323" s="207"/>
      <c r="C323" s="208"/>
      <c r="D323" s="195" t="s">
        <v>250</v>
      </c>
      <c r="E323" s="209" t="s">
        <v>19</v>
      </c>
      <c r="F323" s="210" t="s">
        <v>418</v>
      </c>
      <c r="G323" s="208"/>
      <c r="H323" s="211">
        <v>842</v>
      </c>
      <c r="I323" s="212"/>
      <c r="J323" s="208"/>
      <c r="K323" s="208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250</v>
      </c>
      <c r="AU323" s="217" t="s">
        <v>95</v>
      </c>
      <c r="AV323" s="14" t="s">
        <v>84</v>
      </c>
      <c r="AW323" s="14" t="s">
        <v>34</v>
      </c>
      <c r="AX323" s="14" t="s">
        <v>74</v>
      </c>
      <c r="AY323" s="217" t="s">
        <v>238</v>
      </c>
    </row>
    <row r="324" spans="2:51" s="15" customFormat="1" ht="11.25">
      <c r="B324" s="218"/>
      <c r="C324" s="219"/>
      <c r="D324" s="195" t="s">
        <v>250</v>
      </c>
      <c r="E324" s="220" t="s">
        <v>19</v>
      </c>
      <c r="F324" s="221" t="s">
        <v>257</v>
      </c>
      <c r="G324" s="219"/>
      <c r="H324" s="222">
        <v>842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250</v>
      </c>
      <c r="AU324" s="228" t="s">
        <v>95</v>
      </c>
      <c r="AV324" s="15" t="s">
        <v>95</v>
      </c>
      <c r="AW324" s="15" t="s">
        <v>34</v>
      </c>
      <c r="AX324" s="15" t="s">
        <v>82</v>
      </c>
      <c r="AY324" s="228" t="s">
        <v>238</v>
      </c>
    </row>
    <row r="325" spans="1:65" s="2" customFormat="1" ht="21.75" customHeight="1">
      <c r="A325" s="36"/>
      <c r="B325" s="37"/>
      <c r="C325" s="177" t="s">
        <v>419</v>
      </c>
      <c r="D325" s="177" t="s">
        <v>241</v>
      </c>
      <c r="E325" s="178" t="s">
        <v>420</v>
      </c>
      <c r="F325" s="179" t="s">
        <v>421</v>
      </c>
      <c r="G325" s="180" t="s">
        <v>98</v>
      </c>
      <c r="H325" s="181">
        <v>2682</v>
      </c>
      <c r="I325" s="182"/>
      <c r="J325" s="183">
        <f>ROUND(I325*H325,2)</f>
        <v>0</v>
      </c>
      <c r="K325" s="179" t="s">
        <v>244</v>
      </c>
      <c r="L325" s="41"/>
      <c r="M325" s="184" t="s">
        <v>19</v>
      </c>
      <c r="N325" s="185" t="s">
        <v>45</v>
      </c>
      <c r="O325" s="66"/>
      <c r="P325" s="186">
        <f>O325*H325</f>
        <v>0</v>
      </c>
      <c r="Q325" s="186">
        <v>0.00084</v>
      </c>
      <c r="R325" s="186">
        <f>Q325*H325</f>
        <v>2.25288</v>
      </c>
      <c r="S325" s="186">
        <v>0</v>
      </c>
      <c r="T325" s="187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8" t="s">
        <v>189</v>
      </c>
      <c r="AT325" s="188" t="s">
        <v>241</v>
      </c>
      <c r="AU325" s="188" t="s">
        <v>95</v>
      </c>
      <c r="AY325" s="19" t="s">
        <v>238</v>
      </c>
      <c r="BE325" s="189">
        <f>IF(N325="základní",J325,0)</f>
        <v>0</v>
      </c>
      <c r="BF325" s="189">
        <f>IF(N325="snížená",J325,0)</f>
        <v>0</v>
      </c>
      <c r="BG325" s="189">
        <f>IF(N325="zákl. přenesená",J325,0)</f>
        <v>0</v>
      </c>
      <c r="BH325" s="189">
        <f>IF(N325="sníž. přenesená",J325,0)</f>
        <v>0</v>
      </c>
      <c r="BI325" s="189">
        <f>IF(N325="nulová",J325,0)</f>
        <v>0</v>
      </c>
      <c r="BJ325" s="19" t="s">
        <v>82</v>
      </c>
      <c r="BK325" s="189">
        <f>ROUND(I325*H325,2)</f>
        <v>0</v>
      </c>
      <c r="BL325" s="19" t="s">
        <v>189</v>
      </c>
      <c r="BM325" s="188" t="s">
        <v>422</v>
      </c>
    </row>
    <row r="326" spans="1:47" s="2" customFormat="1" ht="11.25">
      <c r="A326" s="36"/>
      <c r="B326" s="37"/>
      <c r="C326" s="38"/>
      <c r="D326" s="190" t="s">
        <v>246</v>
      </c>
      <c r="E326" s="38"/>
      <c r="F326" s="191" t="s">
        <v>423</v>
      </c>
      <c r="G326" s="38"/>
      <c r="H326" s="38"/>
      <c r="I326" s="192"/>
      <c r="J326" s="38"/>
      <c r="K326" s="38"/>
      <c r="L326" s="41"/>
      <c r="M326" s="193"/>
      <c r="N326" s="194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246</v>
      </c>
      <c r="AU326" s="19" t="s">
        <v>95</v>
      </c>
    </row>
    <row r="327" spans="2:51" s="13" customFormat="1" ht="11.25">
      <c r="B327" s="197"/>
      <c r="C327" s="198"/>
      <c r="D327" s="195" t="s">
        <v>250</v>
      </c>
      <c r="E327" s="199" t="s">
        <v>19</v>
      </c>
      <c r="F327" s="200" t="s">
        <v>119</v>
      </c>
      <c r="G327" s="198"/>
      <c r="H327" s="199" t="s">
        <v>19</v>
      </c>
      <c r="I327" s="201"/>
      <c r="J327" s="198"/>
      <c r="K327" s="198"/>
      <c r="L327" s="202"/>
      <c r="M327" s="203"/>
      <c r="N327" s="204"/>
      <c r="O327" s="204"/>
      <c r="P327" s="204"/>
      <c r="Q327" s="204"/>
      <c r="R327" s="204"/>
      <c r="S327" s="204"/>
      <c r="T327" s="205"/>
      <c r="AT327" s="206" t="s">
        <v>250</v>
      </c>
      <c r="AU327" s="206" t="s">
        <v>95</v>
      </c>
      <c r="AV327" s="13" t="s">
        <v>82</v>
      </c>
      <c r="AW327" s="13" t="s">
        <v>34</v>
      </c>
      <c r="AX327" s="13" t="s">
        <v>74</v>
      </c>
      <c r="AY327" s="206" t="s">
        <v>238</v>
      </c>
    </row>
    <row r="328" spans="2:51" s="14" customFormat="1" ht="11.25">
      <c r="B328" s="207"/>
      <c r="C328" s="208"/>
      <c r="D328" s="195" t="s">
        <v>250</v>
      </c>
      <c r="E328" s="209" t="s">
        <v>19</v>
      </c>
      <c r="F328" s="210" t="s">
        <v>424</v>
      </c>
      <c r="G328" s="208"/>
      <c r="H328" s="211">
        <v>1166.4</v>
      </c>
      <c r="I328" s="212"/>
      <c r="J328" s="208"/>
      <c r="K328" s="208"/>
      <c r="L328" s="213"/>
      <c r="M328" s="214"/>
      <c r="N328" s="215"/>
      <c r="O328" s="215"/>
      <c r="P328" s="215"/>
      <c r="Q328" s="215"/>
      <c r="R328" s="215"/>
      <c r="S328" s="215"/>
      <c r="T328" s="216"/>
      <c r="AT328" s="217" t="s">
        <v>250</v>
      </c>
      <c r="AU328" s="217" t="s">
        <v>95</v>
      </c>
      <c r="AV328" s="14" t="s">
        <v>84</v>
      </c>
      <c r="AW328" s="14" t="s">
        <v>34</v>
      </c>
      <c r="AX328" s="14" t="s">
        <v>74</v>
      </c>
      <c r="AY328" s="217" t="s">
        <v>238</v>
      </c>
    </row>
    <row r="329" spans="2:51" s="13" customFormat="1" ht="11.25">
      <c r="B329" s="197"/>
      <c r="C329" s="198"/>
      <c r="D329" s="195" t="s">
        <v>250</v>
      </c>
      <c r="E329" s="199" t="s">
        <v>19</v>
      </c>
      <c r="F329" s="200" t="s">
        <v>425</v>
      </c>
      <c r="G329" s="198"/>
      <c r="H329" s="199" t="s">
        <v>19</v>
      </c>
      <c r="I329" s="201"/>
      <c r="J329" s="198"/>
      <c r="K329" s="198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250</v>
      </c>
      <c r="AU329" s="206" t="s">
        <v>95</v>
      </c>
      <c r="AV329" s="13" t="s">
        <v>82</v>
      </c>
      <c r="AW329" s="13" t="s">
        <v>34</v>
      </c>
      <c r="AX329" s="13" t="s">
        <v>74</v>
      </c>
      <c r="AY329" s="206" t="s">
        <v>238</v>
      </c>
    </row>
    <row r="330" spans="2:51" s="14" customFormat="1" ht="11.25">
      <c r="B330" s="207"/>
      <c r="C330" s="208"/>
      <c r="D330" s="195" t="s">
        <v>250</v>
      </c>
      <c r="E330" s="209" t="s">
        <v>19</v>
      </c>
      <c r="F330" s="210" t="s">
        <v>426</v>
      </c>
      <c r="G330" s="208"/>
      <c r="H330" s="211">
        <v>1515.6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250</v>
      </c>
      <c r="AU330" s="217" t="s">
        <v>95</v>
      </c>
      <c r="AV330" s="14" t="s">
        <v>84</v>
      </c>
      <c r="AW330" s="14" t="s">
        <v>34</v>
      </c>
      <c r="AX330" s="14" t="s">
        <v>74</v>
      </c>
      <c r="AY330" s="217" t="s">
        <v>238</v>
      </c>
    </row>
    <row r="331" spans="2:51" s="16" customFormat="1" ht="11.25">
      <c r="B331" s="229"/>
      <c r="C331" s="230"/>
      <c r="D331" s="195" t="s">
        <v>250</v>
      </c>
      <c r="E331" s="231" t="s">
        <v>19</v>
      </c>
      <c r="F331" s="232" t="s">
        <v>258</v>
      </c>
      <c r="G331" s="230"/>
      <c r="H331" s="233">
        <v>2682</v>
      </c>
      <c r="I331" s="234"/>
      <c r="J331" s="230"/>
      <c r="K331" s="230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250</v>
      </c>
      <c r="AU331" s="239" t="s">
        <v>95</v>
      </c>
      <c r="AV331" s="16" t="s">
        <v>189</v>
      </c>
      <c r="AW331" s="16" t="s">
        <v>34</v>
      </c>
      <c r="AX331" s="16" t="s">
        <v>82</v>
      </c>
      <c r="AY331" s="239" t="s">
        <v>238</v>
      </c>
    </row>
    <row r="332" spans="1:65" s="2" customFormat="1" ht="24.2" customHeight="1">
      <c r="A332" s="36"/>
      <c r="B332" s="37"/>
      <c r="C332" s="177" t="s">
        <v>427</v>
      </c>
      <c r="D332" s="177" t="s">
        <v>241</v>
      </c>
      <c r="E332" s="178" t="s">
        <v>428</v>
      </c>
      <c r="F332" s="179" t="s">
        <v>429</v>
      </c>
      <c r="G332" s="180" t="s">
        <v>98</v>
      </c>
      <c r="H332" s="181">
        <v>2682</v>
      </c>
      <c r="I332" s="182"/>
      <c r="J332" s="183">
        <f>ROUND(I332*H332,2)</f>
        <v>0</v>
      </c>
      <c r="K332" s="179" t="s">
        <v>244</v>
      </c>
      <c r="L332" s="41"/>
      <c r="M332" s="184" t="s">
        <v>19</v>
      </c>
      <c r="N332" s="185" t="s">
        <v>45</v>
      </c>
      <c r="O332" s="66"/>
      <c r="P332" s="186">
        <f>O332*H332</f>
        <v>0</v>
      </c>
      <c r="Q332" s="186">
        <v>0</v>
      </c>
      <c r="R332" s="186">
        <f>Q332*H332</f>
        <v>0</v>
      </c>
      <c r="S332" s="186">
        <v>0</v>
      </c>
      <c r="T332" s="187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8" t="s">
        <v>189</v>
      </c>
      <c r="AT332" s="188" t="s">
        <v>241</v>
      </c>
      <c r="AU332" s="188" t="s">
        <v>95</v>
      </c>
      <c r="AY332" s="19" t="s">
        <v>238</v>
      </c>
      <c r="BE332" s="189">
        <f>IF(N332="základní",J332,0)</f>
        <v>0</v>
      </c>
      <c r="BF332" s="189">
        <f>IF(N332="snížená",J332,0)</f>
        <v>0</v>
      </c>
      <c r="BG332" s="189">
        <f>IF(N332="zákl. přenesená",J332,0)</f>
        <v>0</v>
      </c>
      <c r="BH332" s="189">
        <f>IF(N332="sníž. přenesená",J332,0)</f>
        <v>0</v>
      </c>
      <c r="BI332" s="189">
        <f>IF(N332="nulová",J332,0)</f>
        <v>0</v>
      </c>
      <c r="BJ332" s="19" t="s">
        <v>82</v>
      </c>
      <c r="BK332" s="189">
        <f>ROUND(I332*H332,2)</f>
        <v>0</v>
      </c>
      <c r="BL332" s="19" t="s">
        <v>189</v>
      </c>
      <c r="BM332" s="188" t="s">
        <v>430</v>
      </c>
    </row>
    <row r="333" spans="1:47" s="2" customFormat="1" ht="11.25">
      <c r="A333" s="36"/>
      <c r="B333" s="37"/>
      <c r="C333" s="38"/>
      <c r="D333" s="190" t="s">
        <v>246</v>
      </c>
      <c r="E333" s="38"/>
      <c r="F333" s="191" t="s">
        <v>431</v>
      </c>
      <c r="G333" s="38"/>
      <c r="H333" s="38"/>
      <c r="I333" s="192"/>
      <c r="J333" s="38"/>
      <c r="K333" s="38"/>
      <c r="L333" s="41"/>
      <c r="M333" s="193"/>
      <c r="N333" s="194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246</v>
      </c>
      <c r="AU333" s="19" t="s">
        <v>95</v>
      </c>
    </row>
    <row r="334" spans="2:51" s="13" customFormat="1" ht="11.25">
      <c r="B334" s="197"/>
      <c r="C334" s="198"/>
      <c r="D334" s="195" t="s">
        <v>250</v>
      </c>
      <c r="E334" s="199" t="s">
        <v>19</v>
      </c>
      <c r="F334" s="200" t="s">
        <v>119</v>
      </c>
      <c r="G334" s="198"/>
      <c r="H334" s="199" t="s">
        <v>19</v>
      </c>
      <c r="I334" s="201"/>
      <c r="J334" s="198"/>
      <c r="K334" s="198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250</v>
      </c>
      <c r="AU334" s="206" t="s">
        <v>95</v>
      </c>
      <c r="AV334" s="13" t="s">
        <v>82</v>
      </c>
      <c r="AW334" s="13" t="s">
        <v>34</v>
      </c>
      <c r="AX334" s="13" t="s">
        <v>74</v>
      </c>
      <c r="AY334" s="206" t="s">
        <v>238</v>
      </c>
    </row>
    <row r="335" spans="2:51" s="14" customFormat="1" ht="11.25">
      <c r="B335" s="207"/>
      <c r="C335" s="208"/>
      <c r="D335" s="195" t="s">
        <v>250</v>
      </c>
      <c r="E335" s="209" t="s">
        <v>19</v>
      </c>
      <c r="F335" s="210" t="s">
        <v>424</v>
      </c>
      <c r="G335" s="208"/>
      <c r="H335" s="211">
        <v>1166.4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250</v>
      </c>
      <c r="AU335" s="217" t="s">
        <v>95</v>
      </c>
      <c r="AV335" s="14" t="s">
        <v>84</v>
      </c>
      <c r="AW335" s="14" t="s">
        <v>34</v>
      </c>
      <c r="AX335" s="14" t="s">
        <v>74</v>
      </c>
      <c r="AY335" s="217" t="s">
        <v>238</v>
      </c>
    </row>
    <row r="336" spans="2:51" s="13" customFormat="1" ht="11.25">
      <c r="B336" s="197"/>
      <c r="C336" s="198"/>
      <c r="D336" s="195" t="s">
        <v>250</v>
      </c>
      <c r="E336" s="199" t="s">
        <v>19</v>
      </c>
      <c r="F336" s="200" t="s">
        <v>425</v>
      </c>
      <c r="G336" s="198"/>
      <c r="H336" s="199" t="s">
        <v>19</v>
      </c>
      <c r="I336" s="201"/>
      <c r="J336" s="198"/>
      <c r="K336" s="198"/>
      <c r="L336" s="202"/>
      <c r="M336" s="203"/>
      <c r="N336" s="204"/>
      <c r="O336" s="204"/>
      <c r="P336" s="204"/>
      <c r="Q336" s="204"/>
      <c r="R336" s="204"/>
      <c r="S336" s="204"/>
      <c r="T336" s="205"/>
      <c r="AT336" s="206" t="s">
        <v>250</v>
      </c>
      <c r="AU336" s="206" t="s">
        <v>95</v>
      </c>
      <c r="AV336" s="13" t="s">
        <v>82</v>
      </c>
      <c r="AW336" s="13" t="s">
        <v>34</v>
      </c>
      <c r="AX336" s="13" t="s">
        <v>74</v>
      </c>
      <c r="AY336" s="206" t="s">
        <v>238</v>
      </c>
    </row>
    <row r="337" spans="2:51" s="14" customFormat="1" ht="11.25">
      <c r="B337" s="207"/>
      <c r="C337" s="208"/>
      <c r="D337" s="195" t="s">
        <v>250</v>
      </c>
      <c r="E337" s="209" t="s">
        <v>19</v>
      </c>
      <c r="F337" s="210" t="s">
        <v>426</v>
      </c>
      <c r="G337" s="208"/>
      <c r="H337" s="211">
        <v>1515.6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250</v>
      </c>
      <c r="AU337" s="217" t="s">
        <v>95</v>
      </c>
      <c r="AV337" s="14" t="s">
        <v>84</v>
      </c>
      <c r="AW337" s="14" t="s">
        <v>34</v>
      </c>
      <c r="AX337" s="14" t="s">
        <v>74</v>
      </c>
      <c r="AY337" s="217" t="s">
        <v>238</v>
      </c>
    </row>
    <row r="338" spans="2:51" s="16" customFormat="1" ht="11.25">
      <c r="B338" s="229"/>
      <c r="C338" s="230"/>
      <c r="D338" s="195" t="s">
        <v>250</v>
      </c>
      <c r="E338" s="231" t="s">
        <v>19</v>
      </c>
      <c r="F338" s="232" t="s">
        <v>258</v>
      </c>
      <c r="G338" s="230"/>
      <c r="H338" s="233">
        <v>2682</v>
      </c>
      <c r="I338" s="234"/>
      <c r="J338" s="230"/>
      <c r="K338" s="230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250</v>
      </c>
      <c r="AU338" s="239" t="s">
        <v>95</v>
      </c>
      <c r="AV338" s="16" t="s">
        <v>189</v>
      </c>
      <c r="AW338" s="16" t="s">
        <v>34</v>
      </c>
      <c r="AX338" s="16" t="s">
        <v>82</v>
      </c>
      <c r="AY338" s="239" t="s">
        <v>238</v>
      </c>
    </row>
    <row r="339" spans="2:63" s="12" customFormat="1" ht="20.85" customHeight="1">
      <c r="B339" s="161"/>
      <c r="C339" s="162"/>
      <c r="D339" s="163" t="s">
        <v>73</v>
      </c>
      <c r="E339" s="175" t="s">
        <v>193</v>
      </c>
      <c r="F339" s="175" t="s">
        <v>432</v>
      </c>
      <c r="G339" s="162"/>
      <c r="H339" s="162"/>
      <c r="I339" s="165"/>
      <c r="J339" s="176">
        <f>BK339</f>
        <v>0</v>
      </c>
      <c r="K339" s="162"/>
      <c r="L339" s="167"/>
      <c r="M339" s="168"/>
      <c r="N339" s="169"/>
      <c r="O339" s="169"/>
      <c r="P339" s="170">
        <f>SUM(P340:P372)</f>
        <v>0</v>
      </c>
      <c r="Q339" s="169"/>
      <c r="R339" s="170">
        <f>SUM(R340:R372)</f>
        <v>0</v>
      </c>
      <c r="S339" s="169"/>
      <c r="T339" s="171">
        <f>SUM(T340:T372)</f>
        <v>0</v>
      </c>
      <c r="AR339" s="172" t="s">
        <v>82</v>
      </c>
      <c r="AT339" s="173" t="s">
        <v>73</v>
      </c>
      <c r="AU339" s="173" t="s">
        <v>84</v>
      </c>
      <c r="AY339" s="172" t="s">
        <v>238</v>
      </c>
      <c r="BK339" s="174">
        <f>SUM(BK340:BK372)</f>
        <v>0</v>
      </c>
    </row>
    <row r="340" spans="1:65" s="2" customFormat="1" ht="37.9" customHeight="1">
      <c r="A340" s="36"/>
      <c r="B340" s="37"/>
      <c r="C340" s="177" t="s">
        <v>139</v>
      </c>
      <c r="D340" s="177" t="s">
        <v>241</v>
      </c>
      <c r="E340" s="178" t="s">
        <v>433</v>
      </c>
      <c r="F340" s="179" t="s">
        <v>434</v>
      </c>
      <c r="G340" s="180" t="s">
        <v>120</v>
      </c>
      <c r="H340" s="181">
        <v>636.552</v>
      </c>
      <c r="I340" s="182"/>
      <c r="J340" s="183">
        <f>ROUND(I340*H340,2)</f>
        <v>0</v>
      </c>
      <c r="K340" s="179" t="s">
        <v>244</v>
      </c>
      <c r="L340" s="41"/>
      <c r="M340" s="184" t="s">
        <v>19</v>
      </c>
      <c r="N340" s="185" t="s">
        <v>45</v>
      </c>
      <c r="O340" s="66"/>
      <c r="P340" s="186">
        <f>O340*H340</f>
        <v>0</v>
      </c>
      <c r="Q340" s="186">
        <v>0</v>
      </c>
      <c r="R340" s="186">
        <f>Q340*H340</f>
        <v>0</v>
      </c>
      <c r="S340" s="186">
        <v>0</v>
      </c>
      <c r="T340" s="187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8" t="s">
        <v>189</v>
      </c>
      <c r="AT340" s="188" t="s">
        <v>241</v>
      </c>
      <c r="AU340" s="188" t="s">
        <v>95</v>
      </c>
      <c r="AY340" s="19" t="s">
        <v>238</v>
      </c>
      <c r="BE340" s="189">
        <f>IF(N340="základní",J340,0)</f>
        <v>0</v>
      </c>
      <c r="BF340" s="189">
        <f>IF(N340="snížená",J340,0)</f>
        <v>0</v>
      </c>
      <c r="BG340" s="189">
        <f>IF(N340="zákl. přenesená",J340,0)</f>
        <v>0</v>
      </c>
      <c r="BH340" s="189">
        <f>IF(N340="sníž. přenesená",J340,0)</f>
        <v>0</v>
      </c>
      <c r="BI340" s="189">
        <f>IF(N340="nulová",J340,0)</f>
        <v>0</v>
      </c>
      <c r="BJ340" s="19" t="s">
        <v>82</v>
      </c>
      <c r="BK340" s="189">
        <f>ROUND(I340*H340,2)</f>
        <v>0</v>
      </c>
      <c r="BL340" s="19" t="s">
        <v>189</v>
      </c>
      <c r="BM340" s="188" t="s">
        <v>435</v>
      </c>
    </row>
    <row r="341" spans="1:47" s="2" customFormat="1" ht="11.25">
      <c r="A341" s="36"/>
      <c r="B341" s="37"/>
      <c r="C341" s="38"/>
      <c r="D341" s="190" t="s">
        <v>246</v>
      </c>
      <c r="E341" s="38"/>
      <c r="F341" s="191" t="s">
        <v>436</v>
      </c>
      <c r="G341" s="38"/>
      <c r="H341" s="38"/>
      <c r="I341" s="192"/>
      <c r="J341" s="38"/>
      <c r="K341" s="38"/>
      <c r="L341" s="41"/>
      <c r="M341" s="193"/>
      <c r="N341" s="194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246</v>
      </c>
      <c r="AU341" s="19" t="s">
        <v>95</v>
      </c>
    </row>
    <row r="342" spans="2:51" s="13" customFormat="1" ht="11.25">
      <c r="B342" s="197"/>
      <c r="C342" s="198"/>
      <c r="D342" s="195" t="s">
        <v>250</v>
      </c>
      <c r="E342" s="199" t="s">
        <v>19</v>
      </c>
      <c r="F342" s="200" t="s">
        <v>437</v>
      </c>
      <c r="G342" s="198"/>
      <c r="H342" s="199" t="s">
        <v>19</v>
      </c>
      <c r="I342" s="201"/>
      <c r="J342" s="198"/>
      <c r="K342" s="198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250</v>
      </c>
      <c r="AU342" s="206" t="s">
        <v>95</v>
      </c>
      <c r="AV342" s="13" t="s">
        <v>82</v>
      </c>
      <c r="AW342" s="13" t="s">
        <v>34</v>
      </c>
      <c r="AX342" s="13" t="s">
        <v>74</v>
      </c>
      <c r="AY342" s="206" t="s">
        <v>238</v>
      </c>
    </row>
    <row r="343" spans="2:51" s="13" customFormat="1" ht="11.25">
      <c r="B343" s="197"/>
      <c r="C343" s="198"/>
      <c r="D343" s="195" t="s">
        <v>250</v>
      </c>
      <c r="E343" s="199" t="s">
        <v>19</v>
      </c>
      <c r="F343" s="200" t="s">
        <v>357</v>
      </c>
      <c r="G343" s="198"/>
      <c r="H343" s="199" t="s">
        <v>19</v>
      </c>
      <c r="I343" s="201"/>
      <c r="J343" s="198"/>
      <c r="K343" s="198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250</v>
      </c>
      <c r="AU343" s="206" t="s">
        <v>95</v>
      </c>
      <c r="AV343" s="13" t="s">
        <v>82</v>
      </c>
      <c r="AW343" s="13" t="s">
        <v>34</v>
      </c>
      <c r="AX343" s="13" t="s">
        <v>74</v>
      </c>
      <c r="AY343" s="206" t="s">
        <v>238</v>
      </c>
    </row>
    <row r="344" spans="2:51" s="14" customFormat="1" ht="11.25">
      <c r="B344" s="207"/>
      <c r="C344" s="208"/>
      <c r="D344" s="195" t="s">
        <v>250</v>
      </c>
      <c r="E344" s="209" t="s">
        <v>19</v>
      </c>
      <c r="F344" s="210" t="s">
        <v>438</v>
      </c>
      <c r="G344" s="208"/>
      <c r="H344" s="211">
        <v>636.552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250</v>
      </c>
      <c r="AU344" s="217" t="s">
        <v>95</v>
      </c>
      <c r="AV344" s="14" t="s">
        <v>84</v>
      </c>
      <c r="AW344" s="14" t="s">
        <v>34</v>
      </c>
      <c r="AX344" s="14" t="s">
        <v>74</v>
      </c>
      <c r="AY344" s="217" t="s">
        <v>238</v>
      </c>
    </row>
    <row r="345" spans="2:51" s="15" customFormat="1" ht="11.25">
      <c r="B345" s="218"/>
      <c r="C345" s="219"/>
      <c r="D345" s="195" t="s">
        <v>250</v>
      </c>
      <c r="E345" s="220" t="s">
        <v>19</v>
      </c>
      <c r="F345" s="221" t="s">
        <v>257</v>
      </c>
      <c r="G345" s="219"/>
      <c r="H345" s="222">
        <v>636.552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250</v>
      </c>
      <c r="AU345" s="228" t="s">
        <v>95</v>
      </c>
      <c r="AV345" s="15" t="s">
        <v>95</v>
      </c>
      <c r="AW345" s="15" t="s">
        <v>34</v>
      </c>
      <c r="AX345" s="15" t="s">
        <v>82</v>
      </c>
      <c r="AY345" s="228" t="s">
        <v>238</v>
      </c>
    </row>
    <row r="346" spans="1:65" s="2" customFormat="1" ht="37.9" customHeight="1">
      <c r="A346" s="36"/>
      <c r="B346" s="37"/>
      <c r="C346" s="177" t="s">
        <v>439</v>
      </c>
      <c r="D346" s="177" t="s">
        <v>241</v>
      </c>
      <c r="E346" s="178" t="s">
        <v>440</v>
      </c>
      <c r="F346" s="179" t="s">
        <v>441</v>
      </c>
      <c r="G346" s="180" t="s">
        <v>120</v>
      </c>
      <c r="H346" s="181">
        <v>8911.728</v>
      </c>
      <c r="I346" s="182"/>
      <c r="J346" s="183">
        <f>ROUND(I346*H346,2)</f>
        <v>0</v>
      </c>
      <c r="K346" s="179" t="s">
        <v>244</v>
      </c>
      <c r="L346" s="41"/>
      <c r="M346" s="184" t="s">
        <v>19</v>
      </c>
      <c r="N346" s="185" t="s">
        <v>45</v>
      </c>
      <c r="O346" s="66"/>
      <c r="P346" s="186">
        <f>O346*H346</f>
        <v>0</v>
      </c>
      <c r="Q346" s="186">
        <v>0</v>
      </c>
      <c r="R346" s="186">
        <f>Q346*H346</f>
        <v>0</v>
      </c>
      <c r="S346" s="186">
        <v>0</v>
      </c>
      <c r="T346" s="187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8" t="s">
        <v>189</v>
      </c>
      <c r="AT346" s="188" t="s">
        <v>241</v>
      </c>
      <c r="AU346" s="188" t="s">
        <v>95</v>
      </c>
      <c r="AY346" s="19" t="s">
        <v>238</v>
      </c>
      <c r="BE346" s="189">
        <f>IF(N346="základní",J346,0)</f>
        <v>0</v>
      </c>
      <c r="BF346" s="189">
        <f>IF(N346="snížená",J346,0)</f>
        <v>0</v>
      </c>
      <c r="BG346" s="189">
        <f>IF(N346="zákl. přenesená",J346,0)</f>
        <v>0</v>
      </c>
      <c r="BH346" s="189">
        <f>IF(N346="sníž. přenesená",J346,0)</f>
        <v>0</v>
      </c>
      <c r="BI346" s="189">
        <f>IF(N346="nulová",J346,0)</f>
        <v>0</v>
      </c>
      <c r="BJ346" s="19" t="s">
        <v>82</v>
      </c>
      <c r="BK346" s="189">
        <f>ROUND(I346*H346,2)</f>
        <v>0</v>
      </c>
      <c r="BL346" s="19" t="s">
        <v>189</v>
      </c>
      <c r="BM346" s="188" t="s">
        <v>442</v>
      </c>
    </row>
    <row r="347" spans="1:47" s="2" customFormat="1" ht="11.25">
      <c r="A347" s="36"/>
      <c r="B347" s="37"/>
      <c r="C347" s="38"/>
      <c r="D347" s="190" t="s">
        <v>246</v>
      </c>
      <c r="E347" s="38"/>
      <c r="F347" s="191" t="s">
        <v>443</v>
      </c>
      <c r="G347" s="38"/>
      <c r="H347" s="38"/>
      <c r="I347" s="192"/>
      <c r="J347" s="38"/>
      <c r="K347" s="38"/>
      <c r="L347" s="41"/>
      <c r="M347" s="193"/>
      <c r="N347" s="194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246</v>
      </c>
      <c r="AU347" s="19" t="s">
        <v>95</v>
      </c>
    </row>
    <row r="348" spans="2:51" s="13" customFormat="1" ht="11.25">
      <c r="B348" s="197"/>
      <c r="C348" s="198"/>
      <c r="D348" s="195" t="s">
        <v>250</v>
      </c>
      <c r="E348" s="199" t="s">
        <v>19</v>
      </c>
      <c r="F348" s="200" t="s">
        <v>437</v>
      </c>
      <c r="G348" s="198"/>
      <c r="H348" s="199" t="s">
        <v>19</v>
      </c>
      <c r="I348" s="201"/>
      <c r="J348" s="198"/>
      <c r="K348" s="198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250</v>
      </c>
      <c r="AU348" s="206" t="s">
        <v>95</v>
      </c>
      <c r="AV348" s="13" t="s">
        <v>82</v>
      </c>
      <c r="AW348" s="13" t="s">
        <v>34</v>
      </c>
      <c r="AX348" s="13" t="s">
        <v>74</v>
      </c>
      <c r="AY348" s="206" t="s">
        <v>238</v>
      </c>
    </row>
    <row r="349" spans="2:51" s="13" customFormat="1" ht="11.25">
      <c r="B349" s="197"/>
      <c r="C349" s="198"/>
      <c r="D349" s="195" t="s">
        <v>250</v>
      </c>
      <c r="E349" s="199" t="s">
        <v>19</v>
      </c>
      <c r="F349" s="200" t="s">
        <v>357</v>
      </c>
      <c r="G349" s="198"/>
      <c r="H349" s="199" t="s">
        <v>19</v>
      </c>
      <c r="I349" s="201"/>
      <c r="J349" s="198"/>
      <c r="K349" s="198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250</v>
      </c>
      <c r="AU349" s="206" t="s">
        <v>95</v>
      </c>
      <c r="AV349" s="13" t="s">
        <v>82</v>
      </c>
      <c r="AW349" s="13" t="s">
        <v>34</v>
      </c>
      <c r="AX349" s="13" t="s">
        <v>74</v>
      </c>
      <c r="AY349" s="206" t="s">
        <v>238</v>
      </c>
    </row>
    <row r="350" spans="2:51" s="14" customFormat="1" ht="11.25">
      <c r="B350" s="207"/>
      <c r="C350" s="208"/>
      <c r="D350" s="195" t="s">
        <v>250</v>
      </c>
      <c r="E350" s="209" t="s">
        <v>19</v>
      </c>
      <c r="F350" s="210" t="s">
        <v>438</v>
      </c>
      <c r="G350" s="208"/>
      <c r="H350" s="211">
        <v>636.552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250</v>
      </c>
      <c r="AU350" s="217" t="s">
        <v>95</v>
      </c>
      <c r="AV350" s="14" t="s">
        <v>84</v>
      </c>
      <c r="AW350" s="14" t="s">
        <v>34</v>
      </c>
      <c r="AX350" s="14" t="s">
        <v>74</v>
      </c>
      <c r="AY350" s="217" t="s">
        <v>238</v>
      </c>
    </row>
    <row r="351" spans="2:51" s="15" customFormat="1" ht="11.25">
      <c r="B351" s="218"/>
      <c r="C351" s="219"/>
      <c r="D351" s="195" t="s">
        <v>250</v>
      </c>
      <c r="E351" s="220" t="s">
        <v>19</v>
      </c>
      <c r="F351" s="221" t="s">
        <v>257</v>
      </c>
      <c r="G351" s="219"/>
      <c r="H351" s="222">
        <v>636.552</v>
      </c>
      <c r="I351" s="223"/>
      <c r="J351" s="219"/>
      <c r="K351" s="219"/>
      <c r="L351" s="224"/>
      <c r="M351" s="225"/>
      <c r="N351" s="226"/>
      <c r="O351" s="226"/>
      <c r="P351" s="226"/>
      <c r="Q351" s="226"/>
      <c r="R351" s="226"/>
      <c r="S351" s="226"/>
      <c r="T351" s="227"/>
      <c r="AT351" s="228" t="s">
        <v>250</v>
      </c>
      <c r="AU351" s="228" t="s">
        <v>95</v>
      </c>
      <c r="AV351" s="15" t="s">
        <v>95</v>
      </c>
      <c r="AW351" s="15" t="s">
        <v>34</v>
      </c>
      <c r="AX351" s="15" t="s">
        <v>82</v>
      </c>
      <c r="AY351" s="228" t="s">
        <v>238</v>
      </c>
    </row>
    <row r="352" spans="2:51" s="14" customFormat="1" ht="11.25">
      <c r="B352" s="207"/>
      <c r="C352" s="208"/>
      <c r="D352" s="195" t="s">
        <v>250</v>
      </c>
      <c r="E352" s="208"/>
      <c r="F352" s="210" t="s">
        <v>444</v>
      </c>
      <c r="G352" s="208"/>
      <c r="H352" s="211">
        <v>8911.728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250</v>
      </c>
      <c r="AU352" s="217" t="s">
        <v>95</v>
      </c>
      <c r="AV352" s="14" t="s">
        <v>84</v>
      </c>
      <c r="AW352" s="14" t="s">
        <v>4</v>
      </c>
      <c r="AX352" s="14" t="s">
        <v>82</v>
      </c>
      <c r="AY352" s="217" t="s">
        <v>238</v>
      </c>
    </row>
    <row r="353" spans="1:65" s="2" customFormat="1" ht="37.9" customHeight="1">
      <c r="A353" s="36"/>
      <c r="B353" s="37"/>
      <c r="C353" s="177" t="s">
        <v>150</v>
      </c>
      <c r="D353" s="177" t="s">
        <v>241</v>
      </c>
      <c r="E353" s="178" t="s">
        <v>445</v>
      </c>
      <c r="F353" s="179" t="s">
        <v>446</v>
      </c>
      <c r="G353" s="180" t="s">
        <v>120</v>
      </c>
      <c r="H353" s="181">
        <v>272.808</v>
      </c>
      <c r="I353" s="182"/>
      <c r="J353" s="183">
        <f>ROUND(I353*H353,2)</f>
        <v>0</v>
      </c>
      <c r="K353" s="179" t="s">
        <v>244</v>
      </c>
      <c r="L353" s="41"/>
      <c r="M353" s="184" t="s">
        <v>19</v>
      </c>
      <c r="N353" s="185" t="s">
        <v>45</v>
      </c>
      <c r="O353" s="66"/>
      <c r="P353" s="186">
        <f>O353*H353</f>
        <v>0</v>
      </c>
      <c r="Q353" s="186">
        <v>0</v>
      </c>
      <c r="R353" s="186">
        <f>Q353*H353</f>
        <v>0</v>
      </c>
      <c r="S353" s="186">
        <v>0</v>
      </c>
      <c r="T353" s="187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8" t="s">
        <v>189</v>
      </c>
      <c r="AT353" s="188" t="s">
        <v>241</v>
      </c>
      <c r="AU353" s="188" t="s">
        <v>95</v>
      </c>
      <c r="AY353" s="19" t="s">
        <v>238</v>
      </c>
      <c r="BE353" s="189">
        <f>IF(N353="základní",J353,0)</f>
        <v>0</v>
      </c>
      <c r="BF353" s="189">
        <f>IF(N353="snížená",J353,0)</f>
        <v>0</v>
      </c>
      <c r="BG353" s="189">
        <f>IF(N353="zákl. přenesená",J353,0)</f>
        <v>0</v>
      </c>
      <c r="BH353" s="189">
        <f>IF(N353="sníž. přenesená",J353,0)</f>
        <v>0</v>
      </c>
      <c r="BI353" s="189">
        <f>IF(N353="nulová",J353,0)</f>
        <v>0</v>
      </c>
      <c r="BJ353" s="19" t="s">
        <v>82</v>
      </c>
      <c r="BK353" s="189">
        <f>ROUND(I353*H353,2)</f>
        <v>0</v>
      </c>
      <c r="BL353" s="19" t="s">
        <v>189</v>
      </c>
      <c r="BM353" s="188" t="s">
        <v>447</v>
      </c>
    </row>
    <row r="354" spans="1:47" s="2" customFormat="1" ht="11.25">
      <c r="A354" s="36"/>
      <c r="B354" s="37"/>
      <c r="C354" s="38"/>
      <c r="D354" s="190" t="s">
        <v>246</v>
      </c>
      <c r="E354" s="38"/>
      <c r="F354" s="191" t="s">
        <v>448</v>
      </c>
      <c r="G354" s="38"/>
      <c r="H354" s="38"/>
      <c r="I354" s="192"/>
      <c r="J354" s="38"/>
      <c r="K354" s="38"/>
      <c r="L354" s="41"/>
      <c r="M354" s="193"/>
      <c r="N354" s="194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246</v>
      </c>
      <c r="AU354" s="19" t="s">
        <v>95</v>
      </c>
    </row>
    <row r="355" spans="2:51" s="13" customFormat="1" ht="11.25">
      <c r="B355" s="197"/>
      <c r="C355" s="198"/>
      <c r="D355" s="195" t="s">
        <v>250</v>
      </c>
      <c r="E355" s="199" t="s">
        <v>19</v>
      </c>
      <c r="F355" s="200" t="s">
        <v>437</v>
      </c>
      <c r="G355" s="198"/>
      <c r="H355" s="199" t="s">
        <v>19</v>
      </c>
      <c r="I355" s="201"/>
      <c r="J355" s="198"/>
      <c r="K355" s="198"/>
      <c r="L355" s="202"/>
      <c r="M355" s="203"/>
      <c r="N355" s="204"/>
      <c r="O355" s="204"/>
      <c r="P355" s="204"/>
      <c r="Q355" s="204"/>
      <c r="R355" s="204"/>
      <c r="S355" s="204"/>
      <c r="T355" s="205"/>
      <c r="AT355" s="206" t="s">
        <v>250</v>
      </c>
      <c r="AU355" s="206" t="s">
        <v>95</v>
      </c>
      <c r="AV355" s="13" t="s">
        <v>82</v>
      </c>
      <c r="AW355" s="13" t="s">
        <v>34</v>
      </c>
      <c r="AX355" s="13" t="s">
        <v>74</v>
      </c>
      <c r="AY355" s="206" t="s">
        <v>238</v>
      </c>
    </row>
    <row r="356" spans="2:51" s="13" customFormat="1" ht="11.25">
      <c r="B356" s="197"/>
      <c r="C356" s="198"/>
      <c r="D356" s="195" t="s">
        <v>250</v>
      </c>
      <c r="E356" s="199" t="s">
        <v>19</v>
      </c>
      <c r="F356" s="200" t="s">
        <v>357</v>
      </c>
      <c r="G356" s="198"/>
      <c r="H356" s="199" t="s">
        <v>19</v>
      </c>
      <c r="I356" s="201"/>
      <c r="J356" s="198"/>
      <c r="K356" s="198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250</v>
      </c>
      <c r="AU356" s="206" t="s">
        <v>95</v>
      </c>
      <c r="AV356" s="13" t="s">
        <v>82</v>
      </c>
      <c r="AW356" s="13" t="s">
        <v>34</v>
      </c>
      <c r="AX356" s="13" t="s">
        <v>74</v>
      </c>
      <c r="AY356" s="206" t="s">
        <v>238</v>
      </c>
    </row>
    <row r="357" spans="2:51" s="14" customFormat="1" ht="11.25">
      <c r="B357" s="207"/>
      <c r="C357" s="208"/>
      <c r="D357" s="195" t="s">
        <v>250</v>
      </c>
      <c r="E357" s="209" t="s">
        <v>19</v>
      </c>
      <c r="F357" s="210" t="s">
        <v>449</v>
      </c>
      <c r="G357" s="208"/>
      <c r="H357" s="211">
        <v>272.808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250</v>
      </c>
      <c r="AU357" s="217" t="s">
        <v>95</v>
      </c>
      <c r="AV357" s="14" t="s">
        <v>84</v>
      </c>
      <c r="AW357" s="14" t="s">
        <v>34</v>
      </c>
      <c r="AX357" s="14" t="s">
        <v>74</v>
      </c>
      <c r="AY357" s="217" t="s">
        <v>238</v>
      </c>
    </row>
    <row r="358" spans="2:51" s="15" customFormat="1" ht="11.25">
      <c r="B358" s="218"/>
      <c r="C358" s="219"/>
      <c r="D358" s="195" t="s">
        <v>250</v>
      </c>
      <c r="E358" s="220" t="s">
        <v>19</v>
      </c>
      <c r="F358" s="221" t="s">
        <v>257</v>
      </c>
      <c r="G358" s="219"/>
      <c r="H358" s="222">
        <v>272.808</v>
      </c>
      <c r="I358" s="223"/>
      <c r="J358" s="219"/>
      <c r="K358" s="219"/>
      <c r="L358" s="224"/>
      <c r="M358" s="225"/>
      <c r="N358" s="226"/>
      <c r="O358" s="226"/>
      <c r="P358" s="226"/>
      <c r="Q358" s="226"/>
      <c r="R358" s="226"/>
      <c r="S358" s="226"/>
      <c r="T358" s="227"/>
      <c r="AT358" s="228" t="s">
        <v>250</v>
      </c>
      <c r="AU358" s="228" t="s">
        <v>95</v>
      </c>
      <c r="AV358" s="15" t="s">
        <v>95</v>
      </c>
      <c r="AW358" s="15" t="s">
        <v>34</v>
      </c>
      <c r="AX358" s="15" t="s">
        <v>82</v>
      </c>
      <c r="AY358" s="228" t="s">
        <v>238</v>
      </c>
    </row>
    <row r="359" spans="1:65" s="2" customFormat="1" ht="37.9" customHeight="1">
      <c r="A359" s="36"/>
      <c r="B359" s="37"/>
      <c r="C359" s="177" t="s">
        <v>450</v>
      </c>
      <c r="D359" s="177" t="s">
        <v>241</v>
      </c>
      <c r="E359" s="178" t="s">
        <v>451</v>
      </c>
      <c r="F359" s="179" t="s">
        <v>452</v>
      </c>
      <c r="G359" s="180" t="s">
        <v>120</v>
      </c>
      <c r="H359" s="181">
        <v>3819.312</v>
      </c>
      <c r="I359" s="182"/>
      <c r="J359" s="183">
        <f>ROUND(I359*H359,2)</f>
        <v>0</v>
      </c>
      <c r="K359" s="179" t="s">
        <v>244</v>
      </c>
      <c r="L359" s="41"/>
      <c r="M359" s="184" t="s">
        <v>19</v>
      </c>
      <c r="N359" s="185" t="s">
        <v>45</v>
      </c>
      <c r="O359" s="66"/>
      <c r="P359" s="186">
        <f>O359*H359</f>
        <v>0</v>
      </c>
      <c r="Q359" s="186">
        <v>0</v>
      </c>
      <c r="R359" s="186">
        <f>Q359*H359</f>
        <v>0</v>
      </c>
      <c r="S359" s="186">
        <v>0</v>
      </c>
      <c r="T359" s="187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8" t="s">
        <v>189</v>
      </c>
      <c r="AT359" s="188" t="s">
        <v>241</v>
      </c>
      <c r="AU359" s="188" t="s">
        <v>95</v>
      </c>
      <c r="AY359" s="19" t="s">
        <v>238</v>
      </c>
      <c r="BE359" s="189">
        <f>IF(N359="základní",J359,0)</f>
        <v>0</v>
      </c>
      <c r="BF359" s="189">
        <f>IF(N359="snížená",J359,0)</f>
        <v>0</v>
      </c>
      <c r="BG359" s="189">
        <f>IF(N359="zákl. přenesená",J359,0)</f>
        <v>0</v>
      </c>
      <c r="BH359" s="189">
        <f>IF(N359="sníž. přenesená",J359,0)</f>
        <v>0</v>
      </c>
      <c r="BI359" s="189">
        <f>IF(N359="nulová",J359,0)</f>
        <v>0</v>
      </c>
      <c r="BJ359" s="19" t="s">
        <v>82</v>
      </c>
      <c r="BK359" s="189">
        <f>ROUND(I359*H359,2)</f>
        <v>0</v>
      </c>
      <c r="BL359" s="19" t="s">
        <v>189</v>
      </c>
      <c r="BM359" s="188" t="s">
        <v>453</v>
      </c>
    </row>
    <row r="360" spans="1:47" s="2" customFormat="1" ht="11.25">
      <c r="A360" s="36"/>
      <c r="B360" s="37"/>
      <c r="C360" s="38"/>
      <c r="D360" s="190" t="s">
        <v>246</v>
      </c>
      <c r="E360" s="38"/>
      <c r="F360" s="191" t="s">
        <v>454</v>
      </c>
      <c r="G360" s="38"/>
      <c r="H360" s="38"/>
      <c r="I360" s="192"/>
      <c r="J360" s="38"/>
      <c r="K360" s="38"/>
      <c r="L360" s="41"/>
      <c r="M360" s="193"/>
      <c r="N360" s="194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246</v>
      </c>
      <c r="AU360" s="19" t="s">
        <v>95</v>
      </c>
    </row>
    <row r="361" spans="2:51" s="13" customFormat="1" ht="11.25">
      <c r="B361" s="197"/>
      <c r="C361" s="198"/>
      <c r="D361" s="195" t="s">
        <v>250</v>
      </c>
      <c r="E361" s="199" t="s">
        <v>19</v>
      </c>
      <c r="F361" s="200" t="s">
        <v>437</v>
      </c>
      <c r="G361" s="198"/>
      <c r="H361" s="199" t="s">
        <v>19</v>
      </c>
      <c r="I361" s="201"/>
      <c r="J361" s="198"/>
      <c r="K361" s="198"/>
      <c r="L361" s="202"/>
      <c r="M361" s="203"/>
      <c r="N361" s="204"/>
      <c r="O361" s="204"/>
      <c r="P361" s="204"/>
      <c r="Q361" s="204"/>
      <c r="R361" s="204"/>
      <c r="S361" s="204"/>
      <c r="T361" s="205"/>
      <c r="AT361" s="206" t="s">
        <v>250</v>
      </c>
      <c r="AU361" s="206" t="s">
        <v>95</v>
      </c>
      <c r="AV361" s="13" t="s">
        <v>82</v>
      </c>
      <c r="AW361" s="13" t="s">
        <v>34</v>
      </c>
      <c r="AX361" s="13" t="s">
        <v>74</v>
      </c>
      <c r="AY361" s="206" t="s">
        <v>238</v>
      </c>
    </row>
    <row r="362" spans="2:51" s="13" customFormat="1" ht="11.25">
      <c r="B362" s="197"/>
      <c r="C362" s="198"/>
      <c r="D362" s="195" t="s">
        <v>250</v>
      </c>
      <c r="E362" s="199" t="s">
        <v>19</v>
      </c>
      <c r="F362" s="200" t="s">
        <v>357</v>
      </c>
      <c r="G362" s="198"/>
      <c r="H362" s="199" t="s">
        <v>19</v>
      </c>
      <c r="I362" s="201"/>
      <c r="J362" s="198"/>
      <c r="K362" s="198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250</v>
      </c>
      <c r="AU362" s="206" t="s">
        <v>95</v>
      </c>
      <c r="AV362" s="13" t="s">
        <v>82</v>
      </c>
      <c r="AW362" s="13" t="s">
        <v>34</v>
      </c>
      <c r="AX362" s="13" t="s">
        <v>74</v>
      </c>
      <c r="AY362" s="206" t="s">
        <v>238</v>
      </c>
    </row>
    <row r="363" spans="2:51" s="14" customFormat="1" ht="11.25">
      <c r="B363" s="207"/>
      <c r="C363" s="208"/>
      <c r="D363" s="195" t="s">
        <v>250</v>
      </c>
      <c r="E363" s="209" t="s">
        <v>19</v>
      </c>
      <c r="F363" s="210" t="s">
        <v>449</v>
      </c>
      <c r="G363" s="208"/>
      <c r="H363" s="211">
        <v>272.808</v>
      </c>
      <c r="I363" s="212"/>
      <c r="J363" s="208"/>
      <c r="K363" s="208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250</v>
      </c>
      <c r="AU363" s="217" t="s">
        <v>95</v>
      </c>
      <c r="AV363" s="14" t="s">
        <v>84</v>
      </c>
      <c r="AW363" s="14" t="s">
        <v>34</v>
      </c>
      <c r="AX363" s="14" t="s">
        <v>74</v>
      </c>
      <c r="AY363" s="217" t="s">
        <v>238</v>
      </c>
    </row>
    <row r="364" spans="2:51" s="15" customFormat="1" ht="11.25">
      <c r="B364" s="218"/>
      <c r="C364" s="219"/>
      <c r="D364" s="195" t="s">
        <v>250</v>
      </c>
      <c r="E364" s="220" t="s">
        <v>19</v>
      </c>
      <c r="F364" s="221" t="s">
        <v>257</v>
      </c>
      <c r="G364" s="219"/>
      <c r="H364" s="222">
        <v>272.808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250</v>
      </c>
      <c r="AU364" s="228" t="s">
        <v>95</v>
      </c>
      <c r="AV364" s="15" t="s">
        <v>95</v>
      </c>
      <c r="AW364" s="15" t="s">
        <v>34</v>
      </c>
      <c r="AX364" s="15" t="s">
        <v>82</v>
      </c>
      <c r="AY364" s="228" t="s">
        <v>238</v>
      </c>
    </row>
    <row r="365" spans="2:51" s="14" customFormat="1" ht="11.25">
      <c r="B365" s="207"/>
      <c r="C365" s="208"/>
      <c r="D365" s="195" t="s">
        <v>250</v>
      </c>
      <c r="E365" s="208"/>
      <c r="F365" s="210" t="s">
        <v>455</v>
      </c>
      <c r="G365" s="208"/>
      <c r="H365" s="211">
        <v>3819.312</v>
      </c>
      <c r="I365" s="212"/>
      <c r="J365" s="208"/>
      <c r="K365" s="208"/>
      <c r="L365" s="213"/>
      <c r="M365" s="214"/>
      <c r="N365" s="215"/>
      <c r="O365" s="215"/>
      <c r="P365" s="215"/>
      <c r="Q365" s="215"/>
      <c r="R365" s="215"/>
      <c r="S365" s="215"/>
      <c r="T365" s="216"/>
      <c r="AT365" s="217" t="s">
        <v>250</v>
      </c>
      <c r="AU365" s="217" t="s">
        <v>95</v>
      </c>
      <c r="AV365" s="14" t="s">
        <v>84</v>
      </c>
      <c r="AW365" s="14" t="s">
        <v>4</v>
      </c>
      <c r="AX365" s="14" t="s">
        <v>82</v>
      </c>
      <c r="AY365" s="217" t="s">
        <v>238</v>
      </c>
    </row>
    <row r="366" spans="1:65" s="2" customFormat="1" ht="24.2" customHeight="1">
      <c r="A366" s="36"/>
      <c r="B366" s="37"/>
      <c r="C366" s="177" t="s">
        <v>456</v>
      </c>
      <c r="D366" s="177" t="s">
        <v>241</v>
      </c>
      <c r="E366" s="178" t="s">
        <v>457</v>
      </c>
      <c r="F366" s="179" t="s">
        <v>458</v>
      </c>
      <c r="G366" s="180" t="s">
        <v>459</v>
      </c>
      <c r="H366" s="181">
        <v>1636.848</v>
      </c>
      <c r="I366" s="182"/>
      <c r="J366" s="183">
        <f>ROUND(I366*H366,2)</f>
        <v>0</v>
      </c>
      <c r="K366" s="179" t="s">
        <v>244</v>
      </c>
      <c r="L366" s="41"/>
      <c r="M366" s="184" t="s">
        <v>19</v>
      </c>
      <c r="N366" s="185" t="s">
        <v>45</v>
      </c>
      <c r="O366" s="66"/>
      <c r="P366" s="186">
        <f>O366*H366</f>
        <v>0</v>
      </c>
      <c r="Q366" s="186">
        <v>0</v>
      </c>
      <c r="R366" s="186">
        <f>Q366*H366</f>
        <v>0</v>
      </c>
      <c r="S366" s="186">
        <v>0</v>
      </c>
      <c r="T366" s="187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8" t="s">
        <v>189</v>
      </c>
      <c r="AT366" s="188" t="s">
        <v>241</v>
      </c>
      <c r="AU366" s="188" t="s">
        <v>95</v>
      </c>
      <c r="AY366" s="19" t="s">
        <v>238</v>
      </c>
      <c r="BE366" s="189">
        <f>IF(N366="základní",J366,0)</f>
        <v>0</v>
      </c>
      <c r="BF366" s="189">
        <f>IF(N366="snížená",J366,0)</f>
        <v>0</v>
      </c>
      <c r="BG366" s="189">
        <f>IF(N366="zákl. přenesená",J366,0)</f>
        <v>0</v>
      </c>
      <c r="BH366" s="189">
        <f>IF(N366="sníž. přenesená",J366,0)</f>
        <v>0</v>
      </c>
      <c r="BI366" s="189">
        <f>IF(N366="nulová",J366,0)</f>
        <v>0</v>
      </c>
      <c r="BJ366" s="19" t="s">
        <v>82</v>
      </c>
      <c r="BK366" s="189">
        <f>ROUND(I366*H366,2)</f>
        <v>0</v>
      </c>
      <c r="BL366" s="19" t="s">
        <v>189</v>
      </c>
      <c r="BM366" s="188" t="s">
        <v>460</v>
      </c>
    </row>
    <row r="367" spans="1:47" s="2" customFormat="1" ht="11.25">
      <c r="A367" s="36"/>
      <c r="B367" s="37"/>
      <c r="C367" s="38"/>
      <c r="D367" s="190" t="s">
        <v>246</v>
      </c>
      <c r="E367" s="38"/>
      <c r="F367" s="191" t="s">
        <v>461</v>
      </c>
      <c r="G367" s="38"/>
      <c r="H367" s="38"/>
      <c r="I367" s="192"/>
      <c r="J367" s="38"/>
      <c r="K367" s="38"/>
      <c r="L367" s="41"/>
      <c r="M367" s="193"/>
      <c r="N367" s="194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246</v>
      </c>
      <c r="AU367" s="19" t="s">
        <v>95</v>
      </c>
    </row>
    <row r="368" spans="2:51" s="13" customFormat="1" ht="11.25">
      <c r="B368" s="197"/>
      <c r="C368" s="198"/>
      <c r="D368" s="195" t="s">
        <v>250</v>
      </c>
      <c r="E368" s="199" t="s">
        <v>19</v>
      </c>
      <c r="F368" s="200" t="s">
        <v>437</v>
      </c>
      <c r="G368" s="198"/>
      <c r="H368" s="199" t="s">
        <v>19</v>
      </c>
      <c r="I368" s="201"/>
      <c r="J368" s="198"/>
      <c r="K368" s="198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250</v>
      </c>
      <c r="AU368" s="206" t="s">
        <v>95</v>
      </c>
      <c r="AV368" s="13" t="s">
        <v>82</v>
      </c>
      <c r="AW368" s="13" t="s">
        <v>34</v>
      </c>
      <c r="AX368" s="13" t="s">
        <v>74</v>
      </c>
      <c r="AY368" s="206" t="s">
        <v>238</v>
      </c>
    </row>
    <row r="369" spans="2:51" s="13" customFormat="1" ht="11.25">
      <c r="B369" s="197"/>
      <c r="C369" s="198"/>
      <c r="D369" s="195" t="s">
        <v>250</v>
      </c>
      <c r="E369" s="199" t="s">
        <v>19</v>
      </c>
      <c r="F369" s="200" t="s">
        <v>357</v>
      </c>
      <c r="G369" s="198"/>
      <c r="H369" s="199" t="s">
        <v>19</v>
      </c>
      <c r="I369" s="201"/>
      <c r="J369" s="198"/>
      <c r="K369" s="198"/>
      <c r="L369" s="202"/>
      <c r="M369" s="203"/>
      <c r="N369" s="204"/>
      <c r="O369" s="204"/>
      <c r="P369" s="204"/>
      <c r="Q369" s="204"/>
      <c r="R369" s="204"/>
      <c r="S369" s="204"/>
      <c r="T369" s="205"/>
      <c r="AT369" s="206" t="s">
        <v>250</v>
      </c>
      <c r="AU369" s="206" t="s">
        <v>95</v>
      </c>
      <c r="AV369" s="13" t="s">
        <v>82</v>
      </c>
      <c r="AW369" s="13" t="s">
        <v>34</v>
      </c>
      <c r="AX369" s="13" t="s">
        <v>74</v>
      </c>
      <c r="AY369" s="206" t="s">
        <v>238</v>
      </c>
    </row>
    <row r="370" spans="2:51" s="14" customFormat="1" ht="11.25">
      <c r="B370" s="207"/>
      <c r="C370" s="208"/>
      <c r="D370" s="195" t="s">
        <v>250</v>
      </c>
      <c r="E370" s="209" t="s">
        <v>19</v>
      </c>
      <c r="F370" s="210" t="s">
        <v>462</v>
      </c>
      <c r="G370" s="208"/>
      <c r="H370" s="211">
        <v>909.36</v>
      </c>
      <c r="I370" s="212"/>
      <c r="J370" s="208"/>
      <c r="K370" s="208"/>
      <c r="L370" s="213"/>
      <c r="M370" s="214"/>
      <c r="N370" s="215"/>
      <c r="O370" s="215"/>
      <c r="P370" s="215"/>
      <c r="Q370" s="215"/>
      <c r="R370" s="215"/>
      <c r="S370" s="215"/>
      <c r="T370" s="216"/>
      <c r="AT370" s="217" t="s">
        <v>250</v>
      </c>
      <c r="AU370" s="217" t="s">
        <v>95</v>
      </c>
      <c r="AV370" s="14" t="s">
        <v>84</v>
      </c>
      <c r="AW370" s="14" t="s">
        <v>34</v>
      </c>
      <c r="AX370" s="14" t="s">
        <v>74</v>
      </c>
      <c r="AY370" s="217" t="s">
        <v>238</v>
      </c>
    </row>
    <row r="371" spans="2:51" s="15" customFormat="1" ht="11.25">
      <c r="B371" s="218"/>
      <c r="C371" s="219"/>
      <c r="D371" s="195" t="s">
        <v>250</v>
      </c>
      <c r="E371" s="220" t="s">
        <v>19</v>
      </c>
      <c r="F371" s="221" t="s">
        <v>257</v>
      </c>
      <c r="G371" s="219"/>
      <c r="H371" s="222">
        <v>909.36</v>
      </c>
      <c r="I371" s="223"/>
      <c r="J371" s="219"/>
      <c r="K371" s="219"/>
      <c r="L371" s="224"/>
      <c r="M371" s="225"/>
      <c r="N371" s="226"/>
      <c r="O371" s="226"/>
      <c r="P371" s="226"/>
      <c r="Q371" s="226"/>
      <c r="R371" s="226"/>
      <c r="S371" s="226"/>
      <c r="T371" s="227"/>
      <c r="AT371" s="228" t="s">
        <v>250</v>
      </c>
      <c r="AU371" s="228" t="s">
        <v>95</v>
      </c>
      <c r="AV371" s="15" t="s">
        <v>95</v>
      </c>
      <c r="AW371" s="15" t="s">
        <v>34</v>
      </c>
      <c r="AX371" s="15" t="s">
        <v>82</v>
      </c>
      <c r="AY371" s="228" t="s">
        <v>238</v>
      </c>
    </row>
    <row r="372" spans="2:51" s="14" customFormat="1" ht="11.25">
      <c r="B372" s="207"/>
      <c r="C372" s="208"/>
      <c r="D372" s="195" t="s">
        <v>250</v>
      </c>
      <c r="E372" s="208"/>
      <c r="F372" s="210" t="s">
        <v>463</v>
      </c>
      <c r="G372" s="208"/>
      <c r="H372" s="211">
        <v>1636.848</v>
      </c>
      <c r="I372" s="212"/>
      <c r="J372" s="208"/>
      <c r="K372" s="208"/>
      <c r="L372" s="213"/>
      <c r="M372" s="214"/>
      <c r="N372" s="215"/>
      <c r="O372" s="215"/>
      <c r="P372" s="215"/>
      <c r="Q372" s="215"/>
      <c r="R372" s="215"/>
      <c r="S372" s="215"/>
      <c r="T372" s="216"/>
      <c r="AT372" s="217" t="s">
        <v>250</v>
      </c>
      <c r="AU372" s="217" t="s">
        <v>95</v>
      </c>
      <c r="AV372" s="14" t="s">
        <v>84</v>
      </c>
      <c r="AW372" s="14" t="s">
        <v>4</v>
      </c>
      <c r="AX372" s="14" t="s">
        <v>82</v>
      </c>
      <c r="AY372" s="217" t="s">
        <v>238</v>
      </c>
    </row>
    <row r="373" spans="2:63" s="12" customFormat="1" ht="20.85" customHeight="1">
      <c r="B373" s="161"/>
      <c r="C373" s="162"/>
      <c r="D373" s="163" t="s">
        <v>73</v>
      </c>
      <c r="E373" s="175" t="s">
        <v>169</v>
      </c>
      <c r="F373" s="175" t="s">
        <v>464</v>
      </c>
      <c r="G373" s="162"/>
      <c r="H373" s="162"/>
      <c r="I373" s="165"/>
      <c r="J373" s="176">
        <f>BK373</f>
        <v>0</v>
      </c>
      <c r="K373" s="162"/>
      <c r="L373" s="167"/>
      <c r="M373" s="168"/>
      <c r="N373" s="169"/>
      <c r="O373" s="169"/>
      <c r="P373" s="170">
        <f>SUM(P374:P428)</f>
        <v>0</v>
      </c>
      <c r="Q373" s="169"/>
      <c r="R373" s="170">
        <f>SUM(R374:R428)</f>
        <v>1746.5810000000001</v>
      </c>
      <c r="S373" s="169"/>
      <c r="T373" s="171">
        <f>SUM(T374:T428)</f>
        <v>0</v>
      </c>
      <c r="AR373" s="172" t="s">
        <v>82</v>
      </c>
      <c r="AT373" s="173" t="s">
        <v>73</v>
      </c>
      <c r="AU373" s="173" t="s">
        <v>84</v>
      </c>
      <c r="AY373" s="172" t="s">
        <v>238</v>
      </c>
      <c r="BK373" s="174">
        <f>SUM(BK374:BK428)</f>
        <v>0</v>
      </c>
    </row>
    <row r="374" spans="1:65" s="2" customFormat="1" ht="24.2" customHeight="1">
      <c r="A374" s="36"/>
      <c r="B374" s="37"/>
      <c r="C374" s="177" t="s">
        <v>465</v>
      </c>
      <c r="D374" s="177" t="s">
        <v>241</v>
      </c>
      <c r="E374" s="178" t="s">
        <v>466</v>
      </c>
      <c r="F374" s="179" t="s">
        <v>467</v>
      </c>
      <c r="G374" s="180" t="s">
        <v>120</v>
      </c>
      <c r="H374" s="181">
        <v>81</v>
      </c>
      <c r="I374" s="182"/>
      <c r="J374" s="183">
        <f>ROUND(I374*H374,2)</f>
        <v>0</v>
      </c>
      <c r="K374" s="179" t="s">
        <v>244</v>
      </c>
      <c r="L374" s="41"/>
      <c r="M374" s="184" t="s">
        <v>19</v>
      </c>
      <c r="N374" s="185" t="s">
        <v>45</v>
      </c>
      <c r="O374" s="66"/>
      <c r="P374" s="186">
        <f>O374*H374</f>
        <v>0</v>
      </c>
      <c r="Q374" s="186">
        <v>0</v>
      </c>
      <c r="R374" s="186">
        <f>Q374*H374</f>
        <v>0</v>
      </c>
      <c r="S374" s="186">
        <v>0</v>
      </c>
      <c r="T374" s="187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8" t="s">
        <v>189</v>
      </c>
      <c r="AT374" s="188" t="s">
        <v>241</v>
      </c>
      <c r="AU374" s="188" t="s">
        <v>95</v>
      </c>
      <c r="AY374" s="19" t="s">
        <v>238</v>
      </c>
      <c r="BE374" s="189">
        <f>IF(N374="základní",J374,0)</f>
        <v>0</v>
      </c>
      <c r="BF374" s="189">
        <f>IF(N374="snížená",J374,0)</f>
        <v>0</v>
      </c>
      <c r="BG374" s="189">
        <f>IF(N374="zákl. přenesená",J374,0)</f>
        <v>0</v>
      </c>
      <c r="BH374" s="189">
        <f>IF(N374="sníž. přenesená",J374,0)</f>
        <v>0</v>
      </c>
      <c r="BI374" s="189">
        <f>IF(N374="nulová",J374,0)</f>
        <v>0</v>
      </c>
      <c r="BJ374" s="19" t="s">
        <v>82</v>
      </c>
      <c r="BK374" s="189">
        <f>ROUND(I374*H374,2)</f>
        <v>0</v>
      </c>
      <c r="BL374" s="19" t="s">
        <v>189</v>
      </c>
      <c r="BM374" s="188" t="s">
        <v>468</v>
      </c>
    </row>
    <row r="375" spans="1:47" s="2" customFormat="1" ht="11.25">
      <c r="A375" s="36"/>
      <c r="B375" s="37"/>
      <c r="C375" s="38"/>
      <c r="D375" s="190" t="s">
        <v>246</v>
      </c>
      <c r="E375" s="38"/>
      <c r="F375" s="191" t="s">
        <v>469</v>
      </c>
      <c r="G375" s="38"/>
      <c r="H375" s="38"/>
      <c r="I375" s="192"/>
      <c r="J375" s="38"/>
      <c r="K375" s="38"/>
      <c r="L375" s="41"/>
      <c r="M375" s="193"/>
      <c r="N375" s="194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246</v>
      </c>
      <c r="AU375" s="19" t="s">
        <v>95</v>
      </c>
    </row>
    <row r="376" spans="1:47" s="2" customFormat="1" ht="19.5">
      <c r="A376" s="36"/>
      <c r="B376" s="37"/>
      <c r="C376" s="38"/>
      <c r="D376" s="195" t="s">
        <v>248</v>
      </c>
      <c r="E376" s="38"/>
      <c r="F376" s="196" t="s">
        <v>470</v>
      </c>
      <c r="G376" s="38"/>
      <c r="H376" s="38"/>
      <c r="I376" s="192"/>
      <c r="J376" s="38"/>
      <c r="K376" s="38"/>
      <c r="L376" s="41"/>
      <c r="M376" s="193"/>
      <c r="N376" s="194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248</v>
      </c>
      <c r="AU376" s="19" t="s">
        <v>95</v>
      </c>
    </row>
    <row r="377" spans="2:51" s="13" customFormat="1" ht="11.25">
      <c r="B377" s="197"/>
      <c r="C377" s="198"/>
      <c r="D377" s="195" t="s">
        <v>250</v>
      </c>
      <c r="E377" s="199" t="s">
        <v>19</v>
      </c>
      <c r="F377" s="200" t="s">
        <v>471</v>
      </c>
      <c r="G377" s="198"/>
      <c r="H377" s="199" t="s">
        <v>19</v>
      </c>
      <c r="I377" s="201"/>
      <c r="J377" s="198"/>
      <c r="K377" s="198"/>
      <c r="L377" s="202"/>
      <c r="M377" s="203"/>
      <c r="N377" s="204"/>
      <c r="O377" s="204"/>
      <c r="P377" s="204"/>
      <c r="Q377" s="204"/>
      <c r="R377" s="204"/>
      <c r="S377" s="204"/>
      <c r="T377" s="205"/>
      <c r="AT377" s="206" t="s">
        <v>250</v>
      </c>
      <c r="AU377" s="206" t="s">
        <v>95</v>
      </c>
      <c r="AV377" s="13" t="s">
        <v>82</v>
      </c>
      <c r="AW377" s="13" t="s">
        <v>34</v>
      </c>
      <c r="AX377" s="13" t="s">
        <v>74</v>
      </c>
      <c r="AY377" s="206" t="s">
        <v>238</v>
      </c>
    </row>
    <row r="378" spans="2:51" s="14" customFormat="1" ht="11.25">
      <c r="B378" s="207"/>
      <c r="C378" s="208"/>
      <c r="D378" s="195" t="s">
        <v>250</v>
      </c>
      <c r="E378" s="209" t="s">
        <v>19</v>
      </c>
      <c r="F378" s="210" t="s">
        <v>118</v>
      </c>
      <c r="G378" s="208"/>
      <c r="H378" s="211">
        <v>81</v>
      </c>
      <c r="I378" s="212"/>
      <c r="J378" s="208"/>
      <c r="K378" s="208"/>
      <c r="L378" s="213"/>
      <c r="M378" s="214"/>
      <c r="N378" s="215"/>
      <c r="O378" s="215"/>
      <c r="P378" s="215"/>
      <c r="Q378" s="215"/>
      <c r="R378" s="215"/>
      <c r="S378" s="215"/>
      <c r="T378" s="216"/>
      <c r="AT378" s="217" t="s">
        <v>250</v>
      </c>
      <c r="AU378" s="217" t="s">
        <v>95</v>
      </c>
      <c r="AV378" s="14" t="s">
        <v>84</v>
      </c>
      <c r="AW378" s="14" t="s">
        <v>34</v>
      </c>
      <c r="AX378" s="14" t="s">
        <v>82</v>
      </c>
      <c r="AY378" s="217" t="s">
        <v>238</v>
      </c>
    </row>
    <row r="379" spans="1:65" s="2" customFormat="1" ht="24.2" customHeight="1">
      <c r="A379" s="36"/>
      <c r="B379" s="37"/>
      <c r="C379" s="177" t="s">
        <v>472</v>
      </c>
      <c r="D379" s="177" t="s">
        <v>241</v>
      </c>
      <c r="E379" s="178" t="s">
        <v>473</v>
      </c>
      <c r="F379" s="179" t="s">
        <v>474</v>
      </c>
      <c r="G379" s="180" t="s">
        <v>120</v>
      </c>
      <c r="H379" s="181">
        <v>639.604</v>
      </c>
      <c r="I379" s="182"/>
      <c r="J379" s="183">
        <f>ROUND(I379*H379,2)</f>
        <v>0</v>
      </c>
      <c r="K379" s="179" t="s">
        <v>244</v>
      </c>
      <c r="L379" s="41"/>
      <c r="M379" s="184" t="s">
        <v>19</v>
      </c>
      <c r="N379" s="185" t="s">
        <v>45</v>
      </c>
      <c r="O379" s="66"/>
      <c r="P379" s="186">
        <f>O379*H379</f>
        <v>0</v>
      </c>
      <c r="Q379" s="186">
        <v>0</v>
      </c>
      <c r="R379" s="186">
        <f>Q379*H379</f>
        <v>0</v>
      </c>
      <c r="S379" s="186">
        <v>0</v>
      </c>
      <c r="T379" s="187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8" t="s">
        <v>189</v>
      </c>
      <c r="AT379" s="188" t="s">
        <v>241</v>
      </c>
      <c r="AU379" s="188" t="s">
        <v>95</v>
      </c>
      <c r="AY379" s="19" t="s">
        <v>238</v>
      </c>
      <c r="BE379" s="189">
        <f>IF(N379="základní",J379,0)</f>
        <v>0</v>
      </c>
      <c r="BF379" s="189">
        <f>IF(N379="snížená",J379,0)</f>
        <v>0</v>
      </c>
      <c r="BG379" s="189">
        <f>IF(N379="zákl. přenesená",J379,0)</f>
        <v>0</v>
      </c>
      <c r="BH379" s="189">
        <f>IF(N379="sníž. přenesená",J379,0)</f>
        <v>0</v>
      </c>
      <c r="BI379" s="189">
        <f>IF(N379="nulová",J379,0)</f>
        <v>0</v>
      </c>
      <c r="BJ379" s="19" t="s">
        <v>82</v>
      </c>
      <c r="BK379" s="189">
        <f>ROUND(I379*H379,2)</f>
        <v>0</v>
      </c>
      <c r="BL379" s="19" t="s">
        <v>189</v>
      </c>
      <c r="BM379" s="188" t="s">
        <v>475</v>
      </c>
    </row>
    <row r="380" spans="1:47" s="2" customFormat="1" ht="11.25">
      <c r="A380" s="36"/>
      <c r="B380" s="37"/>
      <c r="C380" s="38"/>
      <c r="D380" s="190" t="s">
        <v>246</v>
      </c>
      <c r="E380" s="38"/>
      <c r="F380" s="191" t="s">
        <v>476</v>
      </c>
      <c r="G380" s="38"/>
      <c r="H380" s="38"/>
      <c r="I380" s="192"/>
      <c r="J380" s="38"/>
      <c r="K380" s="38"/>
      <c r="L380" s="41"/>
      <c r="M380" s="193"/>
      <c r="N380" s="194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246</v>
      </c>
      <c r="AU380" s="19" t="s">
        <v>95</v>
      </c>
    </row>
    <row r="381" spans="2:51" s="13" customFormat="1" ht="11.25">
      <c r="B381" s="197"/>
      <c r="C381" s="198"/>
      <c r="D381" s="195" t="s">
        <v>250</v>
      </c>
      <c r="E381" s="199" t="s">
        <v>19</v>
      </c>
      <c r="F381" s="200" t="s">
        <v>477</v>
      </c>
      <c r="G381" s="198"/>
      <c r="H381" s="199" t="s">
        <v>19</v>
      </c>
      <c r="I381" s="201"/>
      <c r="J381" s="198"/>
      <c r="K381" s="198"/>
      <c r="L381" s="202"/>
      <c r="M381" s="203"/>
      <c r="N381" s="204"/>
      <c r="O381" s="204"/>
      <c r="P381" s="204"/>
      <c r="Q381" s="204"/>
      <c r="R381" s="204"/>
      <c r="S381" s="204"/>
      <c r="T381" s="205"/>
      <c r="AT381" s="206" t="s">
        <v>250</v>
      </c>
      <c r="AU381" s="206" t="s">
        <v>95</v>
      </c>
      <c r="AV381" s="13" t="s">
        <v>82</v>
      </c>
      <c r="AW381" s="13" t="s">
        <v>34</v>
      </c>
      <c r="AX381" s="13" t="s">
        <v>74</v>
      </c>
      <c r="AY381" s="206" t="s">
        <v>238</v>
      </c>
    </row>
    <row r="382" spans="2:51" s="14" customFormat="1" ht="11.25">
      <c r="B382" s="207"/>
      <c r="C382" s="208"/>
      <c r="D382" s="195" t="s">
        <v>250</v>
      </c>
      <c r="E382" s="209" t="s">
        <v>19</v>
      </c>
      <c r="F382" s="210" t="s">
        <v>478</v>
      </c>
      <c r="G382" s="208"/>
      <c r="H382" s="211">
        <v>4.736</v>
      </c>
      <c r="I382" s="212"/>
      <c r="J382" s="208"/>
      <c r="K382" s="208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250</v>
      </c>
      <c r="AU382" s="217" t="s">
        <v>95</v>
      </c>
      <c r="AV382" s="14" t="s">
        <v>84</v>
      </c>
      <c r="AW382" s="14" t="s">
        <v>34</v>
      </c>
      <c r="AX382" s="14" t="s">
        <v>74</v>
      </c>
      <c r="AY382" s="217" t="s">
        <v>238</v>
      </c>
    </row>
    <row r="383" spans="2:51" s="15" customFormat="1" ht="11.25">
      <c r="B383" s="218"/>
      <c r="C383" s="219"/>
      <c r="D383" s="195" t="s">
        <v>250</v>
      </c>
      <c r="E383" s="220" t="s">
        <v>19</v>
      </c>
      <c r="F383" s="221" t="s">
        <v>257</v>
      </c>
      <c r="G383" s="219"/>
      <c r="H383" s="222">
        <v>4.736</v>
      </c>
      <c r="I383" s="223"/>
      <c r="J383" s="219"/>
      <c r="K383" s="219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250</v>
      </c>
      <c r="AU383" s="228" t="s">
        <v>95</v>
      </c>
      <c r="AV383" s="15" t="s">
        <v>95</v>
      </c>
      <c r="AW383" s="15" t="s">
        <v>34</v>
      </c>
      <c r="AX383" s="15" t="s">
        <v>74</v>
      </c>
      <c r="AY383" s="228" t="s">
        <v>238</v>
      </c>
    </row>
    <row r="384" spans="2:51" s="13" customFormat="1" ht="11.25">
      <c r="B384" s="197"/>
      <c r="C384" s="198"/>
      <c r="D384" s="195" t="s">
        <v>250</v>
      </c>
      <c r="E384" s="199" t="s">
        <v>19</v>
      </c>
      <c r="F384" s="200" t="s">
        <v>351</v>
      </c>
      <c r="G384" s="198"/>
      <c r="H384" s="199" t="s">
        <v>19</v>
      </c>
      <c r="I384" s="201"/>
      <c r="J384" s="198"/>
      <c r="K384" s="198"/>
      <c r="L384" s="202"/>
      <c r="M384" s="203"/>
      <c r="N384" s="204"/>
      <c r="O384" s="204"/>
      <c r="P384" s="204"/>
      <c r="Q384" s="204"/>
      <c r="R384" s="204"/>
      <c r="S384" s="204"/>
      <c r="T384" s="205"/>
      <c r="AT384" s="206" t="s">
        <v>250</v>
      </c>
      <c r="AU384" s="206" t="s">
        <v>95</v>
      </c>
      <c r="AV384" s="13" t="s">
        <v>82</v>
      </c>
      <c r="AW384" s="13" t="s">
        <v>34</v>
      </c>
      <c r="AX384" s="13" t="s">
        <v>74</v>
      </c>
      <c r="AY384" s="206" t="s">
        <v>238</v>
      </c>
    </row>
    <row r="385" spans="2:51" s="14" customFormat="1" ht="11.25">
      <c r="B385" s="207"/>
      <c r="C385" s="208"/>
      <c r="D385" s="195" t="s">
        <v>250</v>
      </c>
      <c r="E385" s="209" t="s">
        <v>19</v>
      </c>
      <c r="F385" s="210" t="s">
        <v>479</v>
      </c>
      <c r="G385" s="208"/>
      <c r="H385" s="211">
        <v>58.94</v>
      </c>
      <c r="I385" s="212"/>
      <c r="J385" s="208"/>
      <c r="K385" s="208"/>
      <c r="L385" s="213"/>
      <c r="M385" s="214"/>
      <c r="N385" s="215"/>
      <c r="O385" s="215"/>
      <c r="P385" s="215"/>
      <c r="Q385" s="215"/>
      <c r="R385" s="215"/>
      <c r="S385" s="215"/>
      <c r="T385" s="216"/>
      <c r="AT385" s="217" t="s">
        <v>250</v>
      </c>
      <c r="AU385" s="217" t="s">
        <v>95</v>
      </c>
      <c r="AV385" s="14" t="s">
        <v>84</v>
      </c>
      <c r="AW385" s="14" t="s">
        <v>34</v>
      </c>
      <c r="AX385" s="14" t="s">
        <v>74</v>
      </c>
      <c r="AY385" s="217" t="s">
        <v>238</v>
      </c>
    </row>
    <row r="386" spans="2:51" s="13" customFormat="1" ht="11.25">
      <c r="B386" s="197"/>
      <c r="C386" s="198"/>
      <c r="D386" s="195" t="s">
        <v>250</v>
      </c>
      <c r="E386" s="199" t="s">
        <v>19</v>
      </c>
      <c r="F386" s="200" t="s">
        <v>357</v>
      </c>
      <c r="G386" s="198"/>
      <c r="H386" s="199" t="s">
        <v>19</v>
      </c>
      <c r="I386" s="201"/>
      <c r="J386" s="198"/>
      <c r="K386" s="198"/>
      <c r="L386" s="202"/>
      <c r="M386" s="203"/>
      <c r="N386" s="204"/>
      <c r="O386" s="204"/>
      <c r="P386" s="204"/>
      <c r="Q386" s="204"/>
      <c r="R386" s="204"/>
      <c r="S386" s="204"/>
      <c r="T386" s="205"/>
      <c r="AT386" s="206" t="s">
        <v>250</v>
      </c>
      <c r="AU386" s="206" t="s">
        <v>95</v>
      </c>
      <c r="AV386" s="13" t="s">
        <v>82</v>
      </c>
      <c r="AW386" s="13" t="s">
        <v>34</v>
      </c>
      <c r="AX386" s="13" t="s">
        <v>74</v>
      </c>
      <c r="AY386" s="206" t="s">
        <v>238</v>
      </c>
    </row>
    <row r="387" spans="2:51" s="14" customFormat="1" ht="11.25">
      <c r="B387" s="207"/>
      <c r="C387" s="208"/>
      <c r="D387" s="195" t="s">
        <v>250</v>
      </c>
      <c r="E387" s="209" t="s">
        <v>19</v>
      </c>
      <c r="F387" s="210" t="s">
        <v>480</v>
      </c>
      <c r="G387" s="208"/>
      <c r="H387" s="211">
        <v>858.84</v>
      </c>
      <c r="I387" s="212"/>
      <c r="J387" s="208"/>
      <c r="K387" s="208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250</v>
      </c>
      <c r="AU387" s="217" t="s">
        <v>95</v>
      </c>
      <c r="AV387" s="14" t="s">
        <v>84</v>
      </c>
      <c r="AW387" s="14" t="s">
        <v>34</v>
      </c>
      <c r="AX387" s="14" t="s">
        <v>74</v>
      </c>
      <c r="AY387" s="217" t="s">
        <v>238</v>
      </c>
    </row>
    <row r="388" spans="2:51" s="15" customFormat="1" ht="11.25">
      <c r="B388" s="218"/>
      <c r="C388" s="219"/>
      <c r="D388" s="195" t="s">
        <v>250</v>
      </c>
      <c r="E388" s="220" t="s">
        <v>19</v>
      </c>
      <c r="F388" s="221" t="s">
        <v>257</v>
      </c>
      <c r="G388" s="219"/>
      <c r="H388" s="222">
        <v>917.78</v>
      </c>
      <c r="I388" s="223"/>
      <c r="J388" s="219"/>
      <c r="K388" s="219"/>
      <c r="L388" s="224"/>
      <c r="M388" s="225"/>
      <c r="N388" s="226"/>
      <c r="O388" s="226"/>
      <c r="P388" s="226"/>
      <c r="Q388" s="226"/>
      <c r="R388" s="226"/>
      <c r="S388" s="226"/>
      <c r="T388" s="227"/>
      <c r="AT388" s="228" t="s">
        <v>250</v>
      </c>
      <c r="AU388" s="228" t="s">
        <v>95</v>
      </c>
      <c r="AV388" s="15" t="s">
        <v>95</v>
      </c>
      <c r="AW388" s="15" t="s">
        <v>34</v>
      </c>
      <c r="AX388" s="15" t="s">
        <v>74</v>
      </c>
      <c r="AY388" s="228" t="s">
        <v>238</v>
      </c>
    </row>
    <row r="389" spans="2:51" s="13" customFormat="1" ht="11.25">
      <c r="B389" s="197"/>
      <c r="C389" s="198"/>
      <c r="D389" s="195" t="s">
        <v>250</v>
      </c>
      <c r="E389" s="199" t="s">
        <v>19</v>
      </c>
      <c r="F389" s="200" t="s">
        <v>481</v>
      </c>
      <c r="G389" s="198"/>
      <c r="H389" s="199" t="s">
        <v>19</v>
      </c>
      <c r="I389" s="201"/>
      <c r="J389" s="198"/>
      <c r="K389" s="198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250</v>
      </c>
      <c r="AU389" s="206" t="s">
        <v>95</v>
      </c>
      <c r="AV389" s="13" t="s">
        <v>82</v>
      </c>
      <c r="AW389" s="13" t="s">
        <v>34</v>
      </c>
      <c r="AX389" s="13" t="s">
        <v>74</v>
      </c>
      <c r="AY389" s="206" t="s">
        <v>238</v>
      </c>
    </row>
    <row r="390" spans="2:51" s="14" customFormat="1" ht="11.25">
      <c r="B390" s="207"/>
      <c r="C390" s="208"/>
      <c r="D390" s="195" t="s">
        <v>250</v>
      </c>
      <c r="E390" s="209" t="s">
        <v>19</v>
      </c>
      <c r="F390" s="210" t="s">
        <v>482</v>
      </c>
      <c r="G390" s="208"/>
      <c r="H390" s="211">
        <v>-282.912</v>
      </c>
      <c r="I390" s="212"/>
      <c r="J390" s="208"/>
      <c r="K390" s="208"/>
      <c r="L390" s="213"/>
      <c r="M390" s="214"/>
      <c r="N390" s="215"/>
      <c r="O390" s="215"/>
      <c r="P390" s="215"/>
      <c r="Q390" s="215"/>
      <c r="R390" s="215"/>
      <c r="S390" s="215"/>
      <c r="T390" s="216"/>
      <c r="AT390" s="217" t="s">
        <v>250</v>
      </c>
      <c r="AU390" s="217" t="s">
        <v>95</v>
      </c>
      <c r="AV390" s="14" t="s">
        <v>84</v>
      </c>
      <c r="AW390" s="14" t="s">
        <v>34</v>
      </c>
      <c r="AX390" s="14" t="s">
        <v>74</v>
      </c>
      <c r="AY390" s="217" t="s">
        <v>238</v>
      </c>
    </row>
    <row r="391" spans="2:51" s="15" customFormat="1" ht="11.25">
      <c r="B391" s="218"/>
      <c r="C391" s="219"/>
      <c r="D391" s="195" t="s">
        <v>250</v>
      </c>
      <c r="E391" s="220" t="s">
        <v>19</v>
      </c>
      <c r="F391" s="221" t="s">
        <v>257</v>
      </c>
      <c r="G391" s="219"/>
      <c r="H391" s="222">
        <v>-282.912</v>
      </c>
      <c r="I391" s="223"/>
      <c r="J391" s="219"/>
      <c r="K391" s="219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250</v>
      </c>
      <c r="AU391" s="228" t="s">
        <v>95</v>
      </c>
      <c r="AV391" s="15" t="s">
        <v>95</v>
      </c>
      <c r="AW391" s="15" t="s">
        <v>34</v>
      </c>
      <c r="AX391" s="15" t="s">
        <v>74</v>
      </c>
      <c r="AY391" s="228" t="s">
        <v>238</v>
      </c>
    </row>
    <row r="392" spans="2:51" s="16" customFormat="1" ht="11.25">
      <c r="B392" s="229"/>
      <c r="C392" s="230"/>
      <c r="D392" s="195" t="s">
        <v>250</v>
      </c>
      <c r="E392" s="231" t="s">
        <v>19</v>
      </c>
      <c r="F392" s="232" t="s">
        <v>258</v>
      </c>
      <c r="G392" s="230"/>
      <c r="H392" s="233">
        <v>639.604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AT392" s="239" t="s">
        <v>250</v>
      </c>
      <c r="AU392" s="239" t="s">
        <v>95</v>
      </c>
      <c r="AV392" s="16" t="s">
        <v>189</v>
      </c>
      <c r="AW392" s="16" t="s">
        <v>34</v>
      </c>
      <c r="AX392" s="16" t="s">
        <v>82</v>
      </c>
      <c r="AY392" s="239" t="s">
        <v>238</v>
      </c>
    </row>
    <row r="393" spans="1:65" s="2" customFormat="1" ht="16.5" customHeight="1">
      <c r="A393" s="36"/>
      <c r="B393" s="37"/>
      <c r="C393" s="240" t="s">
        <v>483</v>
      </c>
      <c r="D393" s="240" t="s">
        <v>484</v>
      </c>
      <c r="E393" s="241" t="s">
        <v>485</v>
      </c>
      <c r="F393" s="242" t="s">
        <v>486</v>
      </c>
      <c r="G393" s="243" t="s">
        <v>459</v>
      </c>
      <c r="H393" s="244">
        <v>1142.762</v>
      </c>
      <c r="I393" s="245"/>
      <c r="J393" s="246">
        <f>ROUND(I393*H393,2)</f>
        <v>0</v>
      </c>
      <c r="K393" s="242" t="s">
        <v>244</v>
      </c>
      <c r="L393" s="247"/>
      <c r="M393" s="248" t="s">
        <v>19</v>
      </c>
      <c r="N393" s="249" t="s">
        <v>45</v>
      </c>
      <c r="O393" s="66"/>
      <c r="P393" s="186">
        <f>O393*H393</f>
        <v>0</v>
      </c>
      <c r="Q393" s="186">
        <v>1</v>
      </c>
      <c r="R393" s="186">
        <f>Q393*H393</f>
        <v>1142.762</v>
      </c>
      <c r="S393" s="186">
        <v>0</v>
      </c>
      <c r="T393" s="187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8" t="s">
        <v>186</v>
      </c>
      <c r="AT393" s="188" t="s">
        <v>484</v>
      </c>
      <c r="AU393" s="188" t="s">
        <v>95</v>
      </c>
      <c r="AY393" s="19" t="s">
        <v>238</v>
      </c>
      <c r="BE393" s="189">
        <f>IF(N393="základní",J393,0)</f>
        <v>0</v>
      </c>
      <c r="BF393" s="189">
        <f>IF(N393="snížená",J393,0)</f>
        <v>0</v>
      </c>
      <c r="BG393" s="189">
        <f>IF(N393="zákl. přenesená",J393,0)</f>
        <v>0</v>
      </c>
      <c r="BH393" s="189">
        <f>IF(N393="sníž. přenesená",J393,0)</f>
        <v>0</v>
      </c>
      <c r="BI393" s="189">
        <f>IF(N393="nulová",J393,0)</f>
        <v>0</v>
      </c>
      <c r="BJ393" s="19" t="s">
        <v>82</v>
      </c>
      <c r="BK393" s="189">
        <f>ROUND(I393*H393,2)</f>
        <v>0</v>
      </c>
      <c r="BL393" s="19" t="s">
        <v>189</v>
      </c>
      <c r="BM393" s="188" t="s">
        <v>487</v>
      </c>
    </row>
    <row r="394" spans="2:51" s="13" customFormat="1" ht="11.25">
      <c r="B394" s="197"/>
      <c r="C394" s="198"/>
      <c r="D394" s="195" t="s">
        <v>250</v>
      </c>
      <c r="E394" s="199" t="s">
        <v>19</v>
      </c>
      <c r="F394" s="200" t="s">
        <v>351</v>
      </c>
      <c r="G394" s="198"/>
      <c r="H394" s="199" t="s">
        <v>19</v>
      </c>
      <c r="I394" s="201"/>
      <c r="J394" s="198"/>
      <c r="K394" s="198"/>
      <c r="L394" s="202"/>
      <c r="M394" s="203"/>
      <c r="N394" s="204"/>
      <c r="O394" s="204"/>
      <c r="P394" s="204"/>
      <c r="Q394" s="204"/>
      <c r="R394" s="204"/>
      <c r="S394" s="204"/>
      <c r="T394" s="205"/>
      <c r="AT394" s="206" t="s">
        <v>250</v>
      </c>
      <c r="AU394" s="206" t="s">
        <v>95</v>
      </c>
      <c r="AV394" s="13" t="s">
        <v>82</v>
      </c>
      <c r="AW394" s="13" t="s">
        <v>34</v>
      </c>
      <c r="AX394" s="13" t="s">
        <v>74</v>
      </c>
      <c r="AY394" s="206" t="s">
        <v>238</v>
      </c>
    </row>
    <row r="395" spans="2:51" s="14" customFormat="1" ht="11.25">
      <c r="B395" s="207"/>
      <c r="C395" s="208"/>
      <c r="D395" s="195" t="s">
        <v>250</v>
      </c>
      <c r="E395" s="209" t="s">
        <v>19</v>
      </c>
      <c r="F395" s="210" t="s">
        <v>479</v>
      </c>
      <c r="G395" s="208"/>
      <c r="H395" s="211">
        <v>58.94</v>
      </c>
      <c r="I395" s="212"/>
      <c r="J395" s="208"/>
      <c r="K395" s="208"/>
      <c r="L395" s="213"/>
      <c r="M395" s="214"/>
      <c r="N395" s="215"/>
      <c r="O395" s="215"/>
      <c r="P395" s="215"/>
      <c r="Q395" s="215"/>
      <c r="R395" s="215"/>
      <c r="S395" s="215"/>
      <c r="T395" s="216"/>
      <c r="AT395" s="217" t="s">
        <v>250</v>
      </c>
      <c r="AU395" s="217" t="s">
        <v>95</v>
      </c>
      <c r="AV395" s="14" t="s">
        <v>84</v>
      </c>
      <c r="AW395" s="14" t="s">
        <v>34</v>
      </c>
      <c r="AX395" s="14" t="s">
        <v>74</v>
      </c>
      <c r="AY395" s="217" t="s">
        <v>238</v>
      </c>
    </row>
    <row r="396" spans="2:51" s="13" customFormat="1" ht="11.25">
      <c r="B396" s="197"/>
      <c r="C396" s="198"/>
      <c r="D396" s="195" t="s">
        <v>250</v>
      </c>
      <c r="E396" s="199" t="s">
        <v>19</v>
      </c>
      <c r="F396" s="200" t="s">
        <v>357</v>
      </c>
      <c r="G396" s="198"/>
      <c r="H396" s="199" t="s">
        <v>19</v>
      </c>
      <c r="I396" s="201"/>
      <c r="J396" s="198"/>
      <c r="K396" s="198"/>
      <c r="L396" s="202"/>
      <c r="M396" s="203"/>
      <c r="N396" s="204"/>
      <c r="O396" s="204"/>
      <c r="P396" s="204"/>
      <c r="Q396" s="204"/>
      <c r="R396" s="204"/>
      <c r="S396" s="204"/>
      <c r="T396" s="205"/>
      <c r="AT396" s="206" t="s">
        <v>250</v>
      </c>
      <c r="AU396" s="206" t="s">
        <v>95</v>
      </c>
      <c r="AV396" s="13" t="s">
        <v>82</v>
      </c>
      <c r="AW396" s="13" t="s">
        <v>34</v>
      </c>
      <c r="AX396" s="13" t="s">
        <v>74</v>
      </c>
      <c r="AY396" s="206" t="s">
        <v>238</v>
      </c>
    </row>
    <row r="397" spans="2:51" s="14" customFormat="1" ht="11.25">
      <c r="B397" s="207"/>
      <c r="C397" s="208"/>
      <c r="D397" s="195" t="s">
        <v>250</v>
      </c>
      <c r="E397" s="209" t="s">
        <v>19</v>
      </c>
      <c r="F397" s="210" t="s">
        <v>480</v>
      </c>
      <c r="G397" s="208"/>
      <c r="H397" s="211">
        <v>858.84</v>
      </c>
      <c r="I397" s="212"/>
      <c r="J397" s="208"/>
      <c r="K397" s="208"/>
      <c r="L397" s="213"/>
      <c r="M397" s="214"/>
      <c r="N397" s="215"/>
      <c r="O397" s="215"/>
      <c r="P397" s="215"/>
      <c r="Q397" s="215"/>
      <c r="R397" s="215"/>
      <c r="S397" s="215"/>
      <c r="T397" s="216"/>
      <c r="AT397" s="217" t="s">
        <v>250</v>
      </c>
      <c r="AU397" s="217" t="s">
        <v>95</v>
      </c>
      <c r="AV397" s="14" t="s">
        <v>84</v>
      </c>
      <c r="AW397" s="14" t="s">
        <v>34</v>
      </c>
      <c r="AX397" s="14" t="s">
        <v>74</v>
      </c>
      <c r="AY397" s="217" t="s">
        <v>238</v>
      </c>
    </row>
    <row r="398" spans="2:51" s="15" customFormat="1" ht="11.25">
      <c r="B398" s="218"/>
      <c r="C398" s="219"/>
      <c r="D398" s="195" t="s">
        <v>250</v>
      </c>
      <c r="E398" s="220" t="s">
        <v>19</v>
      </c>
      <c r="F398" s="221" t="s">
        <v>257</v>
      </c>
      <c r="G398" s="219"/>
      <c r="H398" s="222">
        <v>917.78</v>
      </c>
      <c r="I398" s="223"/>
      <c r="J398" s="219"/>
      <c r="K398" s="219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250</v>
      </c>
      <c r="AU398" s="228" t="s">
        <v>95</v>
      </c>
      <c r="AV398" s="15" t="s">
        <v>95</v>
      </c>
      <c r="AW398" s="15" t="s">
        <v>34</v>
      </c>
      <c r="AX398" s="15" t="s">
        <v>74</v>
      </c>
      <c r="AY398" s="228" t="s">
        <v>238</v>
      </c>
    </row>
    <row r="399" spans="2:51" s="13" customFormat="1" ht="11.25">
      <c r="B399" s="197"/>
      <c r="C399" s="198"/>
      <c r="D399" s="195" t="s">
        <v>250</v>
      </c>
      <c r="E399" s="199" t="s">
        <v>19</v>
      </c>
      <c r="F399" s="200" t="s">
        <v>481</v>
      </c>
      <c r="G399" s="198"/>
      <c r="H399" s="199" t="s">
        <v>19</v>
      </c>
      <c r="I399" s="201"/>
      <c r="J399" s="198"/>
      <c r="K399" s="198"/>
      <c r="L399" s="202"/>
      <c r="M399" s="203"/>
      <c r="N399" s="204"/>
      <c r="O399" s="204"/>
      <c r="P399" s="204"/>
      <c r="Q399" s="204"/>
      <c r="R399" s="204"/>
      <c r="S399" s="204"/>
      <c r="T399" s="205"/>
      <c r="AT399" s="206" t="s">
        <v>250</v>
      </c>
      <c r="AU399" s="206" t="s">
        <v>95</v>
      </c>
      <c r="AV399" s="13" t="s">
        <v>82</v>
      </c>
      <c r="AW399" s="13" t="s">
        <v>34</v>
      </c>
      <c r="AX399" s="13" t="s">
        <v>74</v>
      </c>
      <c r="AY399" s="206" t="s">
        <v>238</v>
      </c>
    </row>
    <row r="400" spans="2:51" s="14" customFormat="1" ht="11.25">
      <c r="B400" s="207"/>
      <c r="C400" s="208"/>
      <c r="D400" s="195" t="s">
        <v>250</v>
      </c>
      <c r="E400" s="209" t="s">
        <v>19</v>
      </c>
      <c r="F400" s="210" t="s">
        <v>482</v>
      </c>
      <c r="G400" s="208"/>
      <c r="H400" s="211">
        <v>-282.912</v>
      </c>
      <c r="I400" s="212"/>
      <c r="J400" s="208"/>
      <c r="K400" s="208"/>
      <c r="L400" s="213"/>
      <c r="M400" s="214"/>
      <c r="N400" s="215"/>
      <c r="O400" s="215"/>
      <c r="P400" s="215"/>
      <c r="Q400" s="215"/>
      <c r="R400" s="215"/>
      <c r="S400" s="215"/>
      <c r="T400" s="216"/>
      <c r="AT400" s="217" t="s">
        <v>250</v>
      </c>
      <c r="AU400" s="217" t="s">
        <v>95</v>
      </c>
      <c r="AV400" s="14" t="s">
        <v>84</v>
      </c>
      <c r="AW400" s="14" t="s">
        <v>34</v>
      </c>
      <c r="AX400" s="14" t="s">
        <v>74</v>
      </c>
      <c r="AY400" s="217" t="s">
        <v>238</v>
      </c>
    </row>
    <row r="401" spans="2:51" s="15" customFormat="1" ht="11.25">
      <c r="B401" s="218"/>
      <c r="C401" s="219"/>
      <c r="D401" s="195" t="s">
        <v>250</v>
      </c>
      <c r="E401" s="220" t="s">
        <v>19</v>
      </c>
      <c r="F401" s="221" t="s">
        <v>257</v>
      </c>
      <c r="G401" s="219"/>
      <c r="H401" s="222">
        <v>-282.912</v>
      </c>
      <c r="I401" s="223"/>
      <c r="J401" s="219"/>
      <c r="K401" s="219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250</v>
      </c>
      <c r="AU401" s="228" t="s">
        <v>95</v>
      </c>
      <c r="AV401" s="15" t="s">
        <v>95</v>
      </c>
      <c r="AW401" s="15" t="s">
        <v>34</v>
      </c>
      <c r="AX401" s="15" t="s">
        <v>74</v>
      </c>
      <c r="AY401" s="228" t="s">
        <v>238</v>
      </c>
    </row>
    <row r="402" spans="2:51" s="16" customFormat="1" ht="11.25">
      <c r="B402" s="229"/>
      <c r="C402" s="230"/>
      <c r="D402" s="195" t="s">
        <v>250</v>
      </c>
      <c r="E402" s="231" t="s">
        <v>19</v>
      </c>
      <c r="F402" s="232" t="s">
        <v>258</v>
      </c>
      <c r="G402" s="230"/>
      <c r="H402" s="233">
        <v>634.868</v>
      </c>
      <c r="I402" s="234"/>
      <c r="J402" s="230"/>
      <c r="K402" s="230"/>
      <c r="L402" s="235"/>
      <c r="M402" s="236"/>
      <c r="N402" s="237"/>
      <c r="O402" s="237"/>
      <c r="P402" s="237"/>
      <c r="Q402" s="237"/>
      <c r="R402" s="237"/>
      <c r="S402" s="237"/>
      <c r="T402" s="238"/>
      <c r="AT402" s="239" t="s">
        <v>250</v>
      </c>
      <c r="AU402" s="239" t="s">
        <v>95</v>
      </c>
      <c r="AV402" s="16" t="s">
        <v>189</v>
      </c>
      <c r="AW402" s="16" t="s">
        <v>34</v>
      </c>
      <c r="AX402" s="16" t="s">
        <v>82</v>
      </c>
      <c r="AY402" s="239" t="s">
        <v>238</v>
      </c>
    </row>
    <row r="403" spans="2:51" s="14" customFormat="1" ht="11.25">
      <c r="B403" s="207"/>
      <c r="C403" s="208"/>
      <c r="D403" s="195" t="s">
        <v>250</v>
      </c>
      <c r="E403" s="208"/>
      <c r="F403" s="210" t="s">
        <v>488</v>
      </c>
      <c r="G403" s="208"/>
      <c r="H403" s="211">
        <v>1142.762</v>
      </c>
      <c r="I403" s="212"/>
      <c r="J403" s="208"/>
      <c r="K403" s="208"/>
      <c r="L403" s="213"/>
      <c r="M403" s="214"/>
      <c r="N403" s="215"/>
      <c r="O403" s="215"/>
      <c r="P403" s="215"/>
      <c r="Q403" s="215"/>
      <c r="R403" s="215"/>
      <c r="S403" s="215"/>
      <c r="T403" s="216"/>
      <c r="AT403" s="217" t="s">
        <v>250</v>
      </c>
      <c r="AU403" s="217" t="s">
        <v>95</v>
      </c>
      <c r="AV403" s="14" t="s">
        <v>84</v>
      </c>
      <c r="AW403" s="14" t="s">
        <v>4</v>
      </c>
      <c r="AX403" s="14" t="s">
        <v>82</v>
      </c>
      <c r="AY403" s="217" t="s">
        <v>238</v>
      </c>
    </row>
    <row r="404" spans="1:65" s="2" customFormat="1" ht="16.5" customHeight="1">
      <c r="A404" s="36"/>
      <c r="B404" s="37"/>
      <c r="C404" s="240" t="s">
        <v>489</v>
      </c>
      <c r="D404" s="240" t="s">
        <v>484</v>
      </c>
      <c r="E404" s="241" t="s">
        <v>490</v>
      </c>
      <c r="F404" s="242" t="s">
        <v>491</v>
      </c>
      <c r="G404" s="243" t="s">
        <v>459</v>
      </c>
      <c r="H404" s="244">
        <v>8.525</v>
      </c>
      <c r="I404" s="245"/>
      <c r="J404" s="246">
        <f>ROUND(I404*H404,2)</f>
        <v>0</v>
      </c>
      <c r="K404" s="242" t="s">
        <v>244</v>
      </c>
      <c r="L404" s="247"/>
      <c r="M404" s="248" t="s">
        <v>19</v>
      </c>
      <c r="N404" s="249" t="s">
        <v>45</v>
      </c>
      <c r="O404" s="66"/>
      <c r="P404" s="186">
        <f>O404*H404</f>
        <v>0</v>
      </c>
      <c r="Q404" s="186">
        <v>1</v>
      </c>
      <c r="R404" s="186">
        <f>Q404*H404</f>
        <v>8.525</v>
      </c>
      <c r="S404" s="186">
        <v>0</v>
      </c>
      <c r="T404" s="187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8" t="s">
        <v>186</v>
      </c>
      <c r="AT404" s="188" t="s">
        <v>484</v>
      </c>
      <c r="AU404" s="188" t="s">
        <v>95</v>
      </c>
      <c r="AY404" s="19" t="s">
        <v>238</v>
      </c>
      <c r="BE404" s="189">
        <f>IF(N404="základní",J404,0)</f>
        <v>0</v>
      </c>
      <c r="BF404" s="189">
        <f>IF(N404="snížená",J404,0)</f>
        <v>0</v>
      </c>
      <c r="BG404" s="189">
        <f>IF(N404="zákl. přenesená",J404,0)</f>
        <v>0</v>
      </c>
      <c r="BH404" s="189">
        <f>IF(N404="sníž. přenesená",J404,0)</f>
        <v>0</v>
      </c>
      <c r="BI404" s="189">
        <f>IF(N404="nulová",J404,0)</f>
        <v>0</v>
      </c>
      <c r="BJ404" s="19" t="s">
        <v>82</v>
      </c>
      <c r="BK404" s="189">
        <f>ROUND(I404*H404,2)</f>
        <v>0</v>
      </c>
      <c r="BL404" s="19" t="s">
        <v>189</v>
      </c>
      <c r="BM404" s="188" t="s">
        <v>492</v>
      </c>
    </row>
    <row r="405" spans="2:51" s="13" customFormat="1" ht="11.25">
      <c r="B405" s="197"/>
      <c r="C405" s="198"/>
      <c r="D405" s="195" t="s">
        <v>250</v>
      </c>
      <c r="E405" s="199" t="s">
        <v>19</v>
      </c>
      <c r="F405" s="200" t="s">
        <v>477</v>
      </c>
      <c r="G405" s="198"/>
      <c r="H405" s="199" t="s">
        <v>19</v>
      </c>
      <c r="I405" s="201"/>
      <c r="J405" s="198"/>
      <c r="K405" s="198"/>
      <c r="L405" s="202"/>
      <c r="M405" s="203"/>
      <c r="N405" s="204"/>
      <c r="O405" s="204"/>
      <c r="P405" s="204"/>
      <c r="Q405" s="204"/>
      <c r="R405" s="204"/>
      <c r="S405" s="204"/>
      <c r="T405" s="205"/>
      <c r="AT405" s="206" t="s">
        <v>250</v>
      </c>
      <c r="AU405" s="206" t="s">
        <v>95</v>
      </c>
      <c r="AV405" s="13" t="s">
        <v>82</v>
      </c>
      <c r="AW405" s="13" t="s">
        <v>34</v>
      </c>
      <c r="AX405" s="13" t="s">
        <v>74</v>
      </c>
      <c r="AY405" s="206" t="s">
        <v>238</v>
      </c>
    </row>
    <row r="406" spans="2:51" s="14" customFormat="1" ht="11.25">
      <c r="B406" s="207"/>
      <c r="C406" s="208"/>
      <c r="D406" s="195" t="s">
        <v>250</v>
      </c>
      <c r="E406" s="209" t="s">
        <v>19</v>
      </c>
      <c r="F406" s="210" t="s">
        <v>478</v>
      </c>
      <c r="G406" s="208"/>
      <c r="H406" s="211">
        <v>4.736</v>
      </c>
      <c r="I406" s="212"/>
      <c r="J406" s="208"/>
      <c r="K406" s="208"/>
      <c r="L406" s="213"/>
      <c r="M406" s="214"/>
      <c r="N406" s="215"/>
      <c r="O406" s="215"/>
      <c r="P406" s="215"/>
      <c r="Q406" s="215"/>
      <c r="R406" s="215"/>
      <c r="S406" s="215"/>
      <c r="T406" s="216"/>
      <c r="AT406" s="217" t="s">
        <v>250</v>
      </c>
      <c r="AU406" s="217" t="s">
        <v>95</v>
      </c>
      <c r="AV406" s="14" t="s">
        <v>84</v>
      </c>
      <c r="AW406" s="14" t="s">
        <v>34</v>
      </c>
      <c r="AX406" s="14" t="s">
        <v>74</v>
      </c>
      <c r="AY406" s="217" t="s">
        <v>238</v>
      </c>
    </row>
    <row r="407" spans="2:51" s="15" customFormat="1" ht="11.25">
      <c r="B407" s="218"/>
      <c r="C407" s="219"/>
      <c r="D407" s="195" t="s">
        <v>250</v>
      </c>
      <c r="E407" s="220" t="s">
        <v>19</v>
      </c>
      <c r="F407" s="221" t="s">
        <v>257</v>
      </c>
      <c r="G407" s="219"/>
      <c r="H407" s="222">
        <v>4.736</v>
      </c>
      <c r="I407" s="223"/>
      <c r="J407" s="219"/>
      <c r="K407" s="219"/>
      <c r="L407" s="224"/>
      <c r="M407" s="225"/>
      <c r="N407" s="226"/>
      <c r="O407" s="226"/>
      <c r="P407" s="226"/>
      <c r="Q407" s="226"/>
      <c r="R407" s="226"/>
      <c r="S407" s="226"/>
      <c r="T407" s="227"/>
      <c r="AT407" s="228" t="s">
        <v>250</v>
      </c>
      <c r="AU407" s="228" t="s">
        <v>95</v>
      </c>
      <c r="AV407" s="15" t="s">
        <v>95</v>
      </c>
      <c r="AW407" s="15" t="s">
        <v>34</v>
      </c>
      <c r="AX407" s="15" t="s">
        <v>82</v>
      </c>
      <c r="AY407" s="228" t="s">
        <v>238</v>
      </c>
    </row>
    <row r="408" spans="2:51" s="14" customFormat="1" ht="11.25">
      <c r="B408" s="207"/>
      <c r="C408" s="208"/>
      <c r="D408" s="195" t="s">
        <v>250</v>
      </c>
      <c r="E408" s="208"/>
      <c r="F408" s="210" t="s">
        <v>493</v>
      </c>
      <c r="G408" s="208"/>
      <c r="H408" s="211">
        <v>8.525</v>
      </c>
      <c r="I408" s="212"/>
      <c r="J408" s="208"/>
      <c r="K408" s="208"/>
      <c r="L408" s="213"/>
      <c r="M408" s="214"/>
      <c r="N408" s="215"/>
      <c r="O408" s="215"/>
      <c r="P408" s="215"/>
      <c r="Q408" s="215"/>
      <c r="R408" s="215"/>
      <c r="S408" s="215"/>
      <c r="T408" s="216"/>
      <c r="AT408" s="217" t="s">
        <v>250</v>
      </c>
      <c r="AU408" s="217" t="s">
        <v>95</v>
      </c>
      <c r="AV408" s="14" t="s">
        <v>84</v>
      </c>
      <c r="AW408" s="14" t="s">
        <v>4</v>
      </c>
      <c r="AX408" s="14" t="s">
        <v>82</v>
      </c>
      <c r="AY408" s="217" t="s">
        <v>238</v>
      </c>
    </row>
    <row r="409" spans="1:65" s="2" customFormat="1" ht="37.9" customHeight="1">
      <c r="A409" s="36"/>
      <c r="B409" s="37"/>
      <c r="C409" s="177" t="s">
        <v>494</v>
      </c>
      <c r="D409" s="177" t="s">
        <v>241</v>
      </c>
      <c r="E409" s="178" t="s">
        <v>495</v>
      </c>
      <c r="F409" s="179" t="s">
        <v>496</v>
      </c>
      <c r="G409" s="180" t="s">
        <v>120</v>
      </c>
      <c r="H409" s="181">
        <v>297.647</v>
      </c>
      <c r="I409" s="182"/>
      <c r="J409" s="183">
        <f>ROUND(I409*H409,2)</f>
        <v>0</v>
      </c>
      <c r="K409" s="179" t="s">
        <v>244</v>
      </c>
      <c r="L409" s="41"/>
      <c r="M409" s="184" t="s">
        <v>19</v>
      </c>
      <c r="N409" s="185" t="s">
        <v>45</v>
      </c>
      <c r="O409" s="66"/>
      <c r="P409" s="186">
        <f>O409*H409</f>
        <v>0</v>
      </c>
      <c r="Q409" s="186">
        <v>0</v>
      </c>
      <c r="R409" s="186">
        <f>Q409*H409</f>
        <v>0</v>
      </c>
      <c r="S409" s="186">
        <v>0</v>
      </c>
      <c r="T409" s="187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8" t="s">
        <v>189</v>
      </c>
      <c r="AT409" s="188" t="s">
        <v>241</v>
      </c>
      <c r="AU409" s="188" t="s">
        <v>95</v>
      </c>
      <c r="AY409" s="19" t="s">
        <v>238</v>
      </c>
      <c r="BE409" s="189">
        <f>IF(N409="základní",J409,0)</f>
        <v>0</v>
      </c>
      <c r="BF409" s="189">
        <f>IF(N409="snížená",J409,0)</f>
        <v>0</v>
      </c>
      <c r="BG409" s="189">
        <f>IF(N409="zákl. přenesená",J409,0)</f>
        <v>0</v>
      </c>
      <c r="BH409" s="189">
        <f>IF(N409="sníž. přenesená",J409,0)</f>
        <v>0</v>
      </c>
      <c r="BI409" s="189">
        <f>IF(N409="nulová",J409,0)</f>
        <v>0</v>
      </c>
      <c r="BJ409" s="19" t="s">
        <v>82</v>
      </c>
      <c r="BK409" s="189">
        <f>ROUND(I409*H409,2)</f>
        <v>0</v>
      </c>
      <c r="BL409" s="19" t="s">
        <v>189</v>
      </c>
      <c r="BM409" s="188" t="s">
        <v>497</v>
      </c>
    </row>
    <row r="410" spans="1:47" s="2" customFormat="1" ht="11.25">
      <c r="A410" s="36"/>
      <c r="B410" s="37"/>
      <c r="C410" s="38"/>
      <c r="D410" s="190" t="s">
        <v>246</v>
      </c>
      <c r="E410" s="38"/>
      <c r="F410" s="191" t="s">
        <v>498</v>
      </c>
      <c r="G410" s="38"/>
      <c r="H410" s="38"/>
      <c r="I410" s="192"/>
      <c r="J410" s="38"/>
      <c r="K410" s="38"/>
      <c r="L410" s="41"/>
      <c r="M410" s="193"/>
      <c r="N410" s="194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246</v>
      </c>
      <c r="AU410" s="19" t="s">
        <v>95</v>
      </c>
    </row>
    <row r="411" spans="2:51" s="13" customFormat="1" ht="11.25">
      <c r="B411" s="197"/>
      <c r="C411" s="198"/>
      <c r="D411" s="195" t="s">
        <v>250</v>
      </c>
      <c r="E411" s="199" t="s">
        <v>19</v>
      </c>
      <c r="F411" s="200" t="s">
        <v>481</v>
      </c>
      <c r="G411" s="198"/>
      <c r="H411" s="199" t="s">
        <v>19</v>
      </c>
      <c r="I411" s="201"/>
      <c r="J411" s="198"/>
      <c r="K411" s="198"/>
      <c r="L411" s="202"/>
      <c r="M411" s="203"/>
      <c r="N411" s="204"/>
      <c r="O411" s="204"/>
      <c r="P411" s="204"/>
      <c r="Q411" s="204"/>
      <c r="R411" s="204"/>
      <c r="S411" s="204"/>
      <c r="T411" s="205"/>
      <c r="AT411" s="206" t="s">
        <v>250</v>
      </c>
      <c r="AU411" s="206" t="s">
        <v>95</v>
      </c>
      <c r="AV411" s="13" t="s">
        <v>82</v>
      </c>
      <c r="AW411" s="13" t="s">
        <v>34</v>
      </c>
      <c r="AX411" s="13" t="s">
        <v>74</v>
      </c>
      <c r="AY411" s="206" t="s">
        <v>238</v>
      </c>
    </row>
    <row r="412" spans="2:51" s="14" customFormat="1" ht="11.25">
      <c r="B412" s="207"/>
      <c r="C412" s="208"/>
      <c r="D412" s="195" t="s">
        <v>250</v>
      </c>
      <c r="E412" s="209" t="s">
        <v>19</v>
      </c>
      <c r="F412" s="210" t="s">
        <v>499</v>
      </c>
      <c r="G412" s="208"/>
      <c r="H412" s="211">
        <v>282.912</v>
      </c>
      <c r="I412" s="212"/>
      <c r="J412" s="208"/>
      <c r="K412" s="208"/>
      <c r="L412" s="213"/>
      <c r="M412" s="214"/>
      <c r="N412" s="215"/>
      <c r="O412" s="215"/>
      <c r="P412" s="215"/>
      <c r="Q412" s="215"/>
      <c r="R412" s="215"/>
      <c r="S412" s="215"/>
      <c r="T412" s="216"/>
      <c r="AT412" s="217" t="s">
        <v>250</v>
      </c>
      <c r="AU412" s="217" t="s">
        <v>95</v>
      </c>
      <c r="AV412" s="14" t="s">
        <v>84</v>
      </c>
      <c r="AW412" s="14" t="s">
        <v>34</v>
      </c>
      <c r="AX412" s="14" t="s">
        <v>74</v>
      </c>
      <c r="AY412" s="217" t="s">
        <v>238</v>
      </c>
    </row>
    <row r="413" spans="2:51" s="15" customFormat="1" ht="11.25">
      <c r="B413" s="218"/>
      <c r="C413" s="219"/>
      <c r="D413" s="195" t="s">
        <v>250</v>
      </c>
      <c r="E413" s="220" t="s">
        <v>128</v>
      </c>
      <c r="F413" s="221" t="s">
        <v>257</v>
      </c>
      <c r="G413" s="219"/>
      <c r="H413" s="222">
        <v>282.912</v>
      </c>
      <c r="I413" s="223"/>
      <c r="J413" s="219"/>
      <c r="K413" s="219"/>
      <c r="L413" s="224"/>
      <c r="M413" s="225"/>
      <c r="N413" s="226"/>
      <c r="O413" s="226"/>
      <c r="P413" s="226"/>
      <c r="Q413" s="226"/>
      <c r="R413" s="226"/>
      <c r="S413" s="226"/>
      <c r="T413" s="227"/>
      <c r="AT413" s="228" t="s">
        <v>250</v>
      </c>
      <c r="AU413" s="228" t="s">
        <v>95</v>
      </c>
      <c r="AV413" s="15" t="s">
        <v>95</v>
      </c>
      <c r="AW413" s="15" t="s">
        <v>34</v>
      </c>
      <c r="AX413" s="15" t="s">
        <v>74</v>
      </c>
      <c r="AY413" s="228" t="s">
        <v>238</v>
      </c>
    </row>
    <row r="414" spans="2:51" s="13" customFormat="1" ht="11.25">
      <c r="B414" s="197"/>
      <c r="C414" s="198"/>
      <c r="D414" s="195" t="s">
        <v>250</v>
      </c>
      <c r="E414" s="199" t="s">
        <v>19</v>
      </c>
      <c r="F414" s="200" t="s">
        <v>351</v>
      </c>
      <c r="G414" s="198"/>
      <c r="H414" s="199" t="s">
        <v>19</v>
      </c>
      <c r="I414" s="201"/>
      <c r="J414" s="198"/>
      <c r="K414" s="198"/>
      <c r="L414" s="202"/>
      <c r="M414" s="203"/>
      <c r="N414" s="204"/>
      <c r="O414" s="204"/>
      <c r="P414" s="204"/>
      <c r="Q414" s="204"/>
      <c r="R414" s="204"/>
      <c r="S414" s="204"/>
      <c r="T414" s="205"/>
      <c r="AT414" s="206" t="s">
        <v>250</v>
      </c>
      <c r="AU414" s="206" t="s">
        <v>95</v>
      </c>
      <c r="AV414" s="13" t="s">
        <v>82</v>
      </c>
      <c r="AW414" s="13" t="s">
        <v>34</v>
      </c>
      <c r="AX414" s="13" t="s">
        <v>74</v>
      </c>
      <c r="AY414" s="206" t="s">
        <v>238</v>
      </c>
    </row>
    <row r="415" spans="2:51" s="13" customFormat="1" ht="11.25">
      <c r="B415" s="197"/>
      <c r="C415" s="198"/>
      <c r="D415" s="195" t="s">
        <v>250</v>
      </c>
      <c r="E415" s="199" t="s">
        <v>19</v>
      </c>
      <c r="F415" s="200" t="s">
        <v>481</v>
      </c>
      <c r="G415" s="198"/>
      <c r="H415" s="199" t="s">
        <v>19</v>
      </c>
      <c r="I415" s="201"/>
      <c r="J415" s="198"/>
      <c r="K415" s="198"/>
      <c r="L415" s="202"/>
      <c r="M415" s="203"/>
      <c r="N415" s="204"/>
      <c r="O415" s="204"/>
      <c r="P415" s="204"/>
      <c r="Q415" s="204"/>
      <c r="R415" s="204"/>
      <c r="S415" s="204"/>
      <c r="T415" s="205"/>
      <c r="AT415" s="206" t="s">
        <v>250</v>
      </c>
      <c r="AU415" s="206" t="s">
        <v>95</v>
      </c>
      <c r="AV415" s="13" t="s">
        <v>82</v>
      </c>
      <c r="AW415" s="13" t="s">
        <v>34</v>
      </c>
      <c r="AX415" s="13" t="s">
        <v>74</v>
      </c>
      <c r="AY415" s="206" t="s">
        <v>238</v>
      </c>
    </row>
    <row r="416" spans="2:51" s="14" customFormat="1" ht="11.25">
      <c r="B416" s="207"/>
      <c r="C416" s="208"/>
      <c r="D416" s="195" t="s">
        <v>250</v>
      </c>
      <c r="E416" s="209" t="s">
        <v>19</v>
      </c>
      <c r="F416" s="210" t="s">
        <v>500</v>
      </c>
      <c r="G416" s="208"/>
      <c r="H416" s="211">
        <v>14.735</v>
      </c>
      <c r="I416" s="212"/>
      <c r="J416" s="208"/>
      <c r="K416" s="208"/>
      <c r="L416" s="213"/>
      <c r="M416" s="214"/>
      <c r="N416" s="215"/>
      <c r="O416" s="215"/>
      <c r="P416" s="215"/>
      <c r="Q416" s="215"/>
      <c r="R416" s="215"/>
      <c r="S416" s="215"/>
      <c r="T416" s="216"/>
      <c r="AT416" s="217" t="s">
        <v>250</v>
      </c>
      <c r="AU416" s="217" t="s">
        <v>95</v>
      </c>
      <c r="AV416" s="14" t="s">
        <v>84</v>
      </c>
      <c r="AW416" s="14" t="s">
        <v>34</v>
      </c>
      <c r="AX416" s="14" t="s">
        <v>74</v>
      </c>
      <c r="AY416" s="217" t="s">
        <v>238</v>
      </c>
    </row>
    <row r="417" spans="2:51" s="15" customFormat="1" ht="11.25">
      <c r="B417" s="218"/>
      <c r="C417" s="219"/>
      <c r="D417" s="195" t="s">
        <v>250</v>
      </c>
      <c r="E417" s="220" t="s">
        <v>19</v>
      </c>
      <c r="F417" s="221" t="s">
        <v>257</v>
      </c>
      <c r="G417" s="219"/>
      <c r="H417" s="222">
        <v>14.735</v>
      </c>
      <c r="I417" s="223"/>
      <c r="J417" s="219"/>
      <c r="K417" s="219"/>
      <c r="L417" s="224"/>
      <c r="M417" s="225"/>
      <c r="N417" s="226"/>
      <c r="O417" s="226"/>
      <c r="P417" s="226"/>
      <c r="Q417" s="226"/>
      <c r="R417" s="226"/>
      <c r="S417" s="226"/>
      <c r="T417" s="227"/>
      <c r="AT417" s="228" t="s">
        <v>250</v>
      </c>
      <c r="AU417" s="228" t="s">
        <v>95</v>
      </c>
      <c r="AV417" s="15" t="s">
        <v>95</v>
      </c>
      <c r="AW417" s="15" t="s">
        <v>34</v>
      </c>
      <c r="AX417" s="15" t="s">
        <v>74</v>
      </c>
      <c r="AY417" s="228" t="s">
        <v>238</v>
      </c>
    </row>
    <row r="418" spans="2:51" s="16" customFormat="1" ht="11.25">
      <c r="B418" s="229"/>
      <c r="C418" s="230"/>
      <c r="D418" s="195" t="s">
        <v>250</v>
      </c>
      <c r="E418" s="231" t="s">
        <v>19</v>
      </c>
      <c r="F418" s="232" t="s">
        <v>258</v>
      </c>
      <c r="G418" s="230"/>
      <c r="H418" s="233">
        <v>297.647</v>
      </c>
      <c r="I418" s="234"/>
      <c r="J418" s="230"/>
      <c r="K418" s="230"/>
      <c r="L418" s="235"/>
      <c r="M418" s="236"/>
      <c r="N418" s="237"/>
      <c r="O418" s="237"/>
      <c r="P418" s="237"/>
      <c r="Q418" s="237"/>
      <c r="R418" s="237"/>
      <c r="S418" s="237"/>
      <c r="T418" s="238"/>
      <c r="AT418" s="239" t="s">
        <v>250</v>
      </c>
      <c r="AU418" s="239" t="s">
        <v>95</v>
      </c>
      <c r="AV418" s="16" t="s">
        <v>189</v>
      </c>
      <c r="AW418" s="16" t="s">
        <v>34</v>
      </c>
      <c r="AX418" s="16" t="s">
        <v>82</v>
      </c>
      <c r="AY418" s="239" t="s">
        <v>238</v>
      </c>
    </row>
    <row r="419" spans="1:65" s="2" customFormat="1" ht="16.5" customHeight="1">
      <c r="A419" s="36"/>
      <c r="B419" s="37"/>
      <c r="C419" s="240" t="s">
        <v>501</v>
      </c>
      <c r="D419" s="240" t="s">
        <v>484</v>
      </c>
      <c r="E419" s="241" t="s">
        <v>502</v>
      </c>
      <c r="F419" s="242" t="s">
        <v>503</v>
      </c>
      <c r="G419" s="243" t="s">
        <v>459</v>
      </c>
      <c r="H419" s="244">
        <v>595.294</v>
      </c>
      <c r="I419" s="245"/>
      <c r="J419" s="246">
        <f>ROUND(I419*H419,2)</f>
        <v>0</v>
      </c>
      <c r="K419" s="242" t="s">
        <v>244</v>
      </c>
      <c r="L419" s="247"/>
      <c r="M419" s="248" t="s">
        <v>19</v>
      </c>
      <c r="N419" s="249" t="s">
        <v>45</v>
      </c>
      <c r="O419" s="66"/>
      <c r="P419" s="186">
        <f>O419*H419</f>
        <v>0</v>
      </c>
      <c r="Q419" s="186">
        <v>1</v>
      </c>
      <c r="R419" s="186">
        <f>Q419*H419</f>
        <v>595.294</v>
      </c>
      <c r="S419" s="186">
        <v>0</v>
      </c>
      <c r="T419" s="187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8" t="s">
        <v>186</v>
      </c>
      <c r="AT419" s="188" t="s">
        <v>484</v>
      </c>
      <c r="AU419" s="188" t="s">
        <v>95</v>
      </c>
      <c r="AY419" s="19" t="s">
        <v>238</v>
      </c>
      <c r="BE419" s="189">
        <f>IF(N419="základní",J419,0)</f>
        <v>0</v>
      </c>
      <c r="BF419" s="189">
        <f>IF(N419="snížená",J419,0)</f>
        <v>0</v>
      </c>
      <c r="BG419" s="189">
        <f>IF(N419="zákl. přenesená",J419,0)</f>
        <v>0</v>
      </c>
      <c r="BH419" s="189">
        <f>IF(N419="sníž. přenesená",J419,0)</f>
        <v>0</v>
      </c>
      <c r="BI419" s="189">
        <f>IF(N419="nulová",J419,0)</f>
        <v>0</v>
      </c>
      <c r="BJ419" s="19" t="s">
        <v>82</v>
      </c>
      <c r="BK419" s="189">
        <f>ROUND(I419*H419,2)</f>
        <v>0</v>
      </c>
      <c r="BL419" s="19" t="s">
        <v>189</v>
      </c>
      <c r="BM419" s="188" t="s">
        <v>504</v>
      </c>
    </row>
    <row r="420" spans="2:51" s="13" customFormat="1" ht="11.25">
      <c r="B420" s="197"/>
      <c r="C420" s="198"/>
      <c r="D420" s="195" t="s">
        <v>250</v>
      </c>
      <c r="E420" s="199" t="s">
        <v>19</v>
      </c>
      <c r="F420" s="200" t="s">
        <v>481</v>
      </c>
      <c r="G420" s="198"/>
      <c r="H420" s="199" t="s">
        <v>19</v>
      </c>
      <c r="I420" s="201"/>
      <c r="J420" s="198"/>
      <c r="K420" s="198"/>
      <c r="L420" s="202"/>
      <c r="M420" s="203"/>
      <c r="N420" s="204"/>
      <c r="O420" s="204"/>
      <c r="P420" s="204"/>
      <c r="Q420" s="204"/>
      <c r="R420" s="204"/>
      <c r="S420" s="204"/>
      <c r="T420" s="205"/>
      <c r="AT420" s="206" t="s">
        <v>250</v>
      </c>
      <c r="AU420" s="206" t="s">
        <v>95</v>
      </c>
      <c r="AV420" s="13" t="s">
        <v>82</v>
      </c>
      <c r="AW420" s="13" t="s">
        <v>34</v>
      </c>
      <c r="AX420" s="13" t="s">
        <v>74</v>
      </c>
      <c r="AY420" s="206" t="s">
        <v>238</v>
      </c>
    </row>
    <row r="421" spans="2:51" s="14" customFormat="1" ht="11.25">
      <c r="B421" s="207"/>
      <c r="C421" s="208"/>
      <c r="D421" s="195" t="s">
        <v>250</v>
      </c>
      <c r="E421" s="209" t="s">
        <v>19</v>
      </c>
      <c r="F421" s="210" t="s">
        <v>499</v>
      </c>
      <c r="G421" s="208"/>
      <c r="H421" s="211">
        <v>282.912</v>
      </c>
      <c r="I421" s="212"/>
      <c r="J421" s="208"/>
      <c r="K421" s="208"/>
      <c r="L421" s="213"/>
      <c r="M421" s="214"/>
      <c r="N421" s="215"/>
      <c r="O421" s="215"/>
      <c r="P421" s="215"/>
      <c r="Q421" s="215"/>
      <c r="R421" s="215"/>
      <c r="S421" s="215"/>
      <c r="T421" s="216"/>
      <c r="AT421" s="217" t="s">
        <v>250</v>
      </c>
      <c r="AU421" s="217" t="s">
        <v>95</v>
      </c>
      <c r="AV421" s="14" t="s">
        <v>84</v>
      </c>
      <c r="AW421" s="14" t="s">
        <v>34</v>
      </c>
      <c r="AX421" s="14" t="s">
        <v>74</v>
      </c>
      <c r="AY421" s="217" t="s">
        <v>238</v>
      </c>
    </row>
    <row r="422" spans="2:51" s="15" customFormat="1" ht="11.25">
      <c r="B422" s="218"/>
      <c r="C422" s="219"/>
      <c r="D422" s="195" t="s">
        <v>250</v>
      </c>
      <c r="E422" s="220" t="s">
        <v>19</v>
      </c>
      <c r="F422" s="221" t="s">
        <v>257</v>
      </c>
      <c r="G422" s="219"/>
      <c r="H422" s="222">
        <v>282.912</v>
      </c>
      <c r="I422" s="223"/>
      <c r="J422" s="219"/>
      <c r="K422" s="219"/>
      <c r="L422" s="224"/>
      <c r="M422" s="225"/>
      <c r="N422" s="226"/>
      <c r="O422" s="226"/>
      <c r="P422" s="226"/>
      <c r="Q422" s="226"/>
      <c r="R422" s="226"/>
      <c r="S422" s="226"/>
      <c r="T422" s="227"/>
      <c r="AT422" s="228" t="s">
        <v>250</v>
      </c>
      <c r="AU422" s="228" t="s">
        <v>95</v>
      </c>
      <c r="AV422" s="15" t="s">
        <v>95</v>
      </c>
      <c r="AW422" s="15" t="s">
        <v>34</v>
      </c>
      <c r="AX422" s="15" t="s">
        <v>74</v>
      </c>
      <c r="AY422" s="228" t="s">
        <v>238</v>
      </c>
    </row>
    <row r="423" spans="2:51" s="13" customFormat="1" ht="11.25">
      <c r="B423" s="197"/>
      <c r="C423" s="198"/>
      <c r="D423" s="195" t="s">
        <v>250</v>
      </c>
      <c r="E423" s="199" t="s">
        <v>19</v>
      </c>
      <c r="F423" s="200" t="s">
        <v>351</v>
      </c>
      <c r="G423" s="198"/>
      <c r="H423" s="199" t="s">
        <v>19</v>
      </c>
      <c r="I423" s="201"/>
      <c r="J423" s="198"/>
      <c r="K423" s="198"/>
      <c r="L423" s="202"/>
      <c r="M423" s="203"/>
      <c r="N423" s="204"/>
      <c r="O423" s="204"/>
      <c r="P423" s="204"/>
      <c r="Q423" s="204"/>
      <c r="R423" s="204"/>
      <c r="S423" s="204"/>
      <c r="T423" s="205"/>
      <c r="AT423" s="206" t="s">
        <v>250</v>
      </c>
      <c r="AU423" s="206" t="s">
        <v>95</v>
      </c>
      <c r="AV423" s="13" t="s">
        <v>82</v>
      </c>
      <c r="AW423" s="13" t="s">
        <v>34</v>
      </c>
      <c r="AX423" s="13" t="s">
        <v>74</v>
      </c>
      <c r="AY423" s="206" t="s">
        <v>238</v>
      </c>
    </row>
    <row r="424" spans="2:51" s="13" customFormat="1" ht="11.25">
      <c r="B424" s="197"/>
      <c r="C424" s="198"/>
      <c r="D424" s="195" t="s">
        <v>250</v>
      </c>
      <c r="E424" s="199" t="s">
        <v>19</v>
      </c>
      <c r="F424" s="200" t="s">
        <v>481</v>
      </c>
      <c r="G424" s="198"/>
      <c r="H424" s="199" t="s">
        <v>19</v>
      </c>
      <c r="I424" s="201"/>
      <c r="J424" s="198"/>
      <c r="K424" s="198"/>
      <c r="L424" s="202"/>
      <c r="M424" s="203"/>
      <c r="N424" s="204"/>
      <c r="O424" s="204"/>
      <c r="P424" s="204"/>
      <c r="Q424" s="204"/>
      <c r="R424" s="204"/>
      <c r="S424" s="204"/>
      <c r="T424" s="205"/>
      <c r="AT424" s="206" t="s">
        <v>250</v>
      </c>
      <c r="AU424" s="206" t="s">
        <v>95</v>
      </c>
      <c r="AV424" s="13" t="s">
        <v>82</v>
      </c>
      <c r="AW424" s="13" t="s">
        <v>34</v>
      </c>
      <c r="AX424" s="13" t="s">
        <v>74</v>
      </c>
      <c r="AY424" s="206" t="s">
        <v>238</v>
      </c>
    </row>
    <row r="425" spans="2:51" s="14" customFormat="1" ht="11.25">
      <c r="B425" s="207"/>
      <c r="C425" s="208"/>
      <c r="D425" s="195" t="s">
        <v>250</v>
      </c>
      <c r="E425" s="209" t="s">
        <v>19</v>
      </c>
      <c r="F425" s="210" t="s">
        <v>500</v>
      </c>
      <c r="G425" s="208"/>
      <c r="H425" s="211">
        <v>14.735</v>
      </c>
      <c r="I425" s="212"/>
      <c r="J425" s="208"/>
      <c r="K425" s="208"/>
      <c r="L425" s="213"/>
      <c r="M425" s="214"/>
      <c r="N425" s="215"/>
      <c r="O425" s="215"/>
      <c r="P425" s="215"/>
      <c r="Q425" s="215"/>
      <c r="R425" s="215"/>
      <c r="S425" s="215"/>
      <c r="T425" s="216"/>
      <c r="AT425" s="217" t="s">
        <v>250</v>
      </c>
      <c r="AU425" s="217" t="s">
        <v>95</v>
      </c>
      <c r="AV425" s="14" t="s">
        <v>84</v>
      </c>
      <c r="AW425" s="14" t="s">
        <v>34</v>
      </c>
      <c r="AX425" s="14" t="s">
        <v>74</v>
      </c>
      <c r="AY425" s="217" t="s">
        <v>238</v>
      </c>
    </row>
    <row r="426" spans="2:51" s="15" customFormat="1" ht="11.25">
      <c r="B426" s="218"/>
      <c r="C426" s="219"/>
      <c r="D426" s="195" t="s">
        <v>250</v>
      </c>
      <c r="E426" s="220" t="s">
        <v>19</v>
      </c>
      <c r="F426" s="221" t="s">
        <v>257</v>
      </c>
      <c r="G426" s="219"/>
      <c r="H426" s="222">
        <v>14.735</v>
      </c>
      <c r="I426" s="223"/>
      <c r="J426" s="219"/>
      <c r="K426" s="219"/>
      <c r="L426" s="224"/>
      <c r="M426" s="225"/>
      <c r="N426" s="226"/>
      <c r="O426" s="226"/>
      <c r="P426" s="226"/>
      <c r="Q426" s="226"/>
      <c r="R426" s="226"/>
      <c r="S426" s="226"/>
      <c r="T426" s="227"/>
      <c r="AT426" s="228" t="s">
        <v>250</v>
      </c>
      <c r="AU426" s="228" t="s">
        <v>95</v>
      </c>
      <c r="AV426" s="15" t="s">
        <v>95</v>
      </c>
      <c r="AW426" s="15" t="s">
        <v>34</v>
      </c>
      <c r="AX426" s="15" t="s">
        <v>74</v>
      </c>
      <c r="AY426" s="228" t="s">
        <v>238</v>
      </c>
    </row>
    <row r="427" spans="2:51" s="16" customFormat="1" ht="11.25">
      <c r="B427" s="229"/>
      <c r="C427" s="230"/>
      <c r="D427" s="195" t="s">
        <v>250</v>
      </c>
      <c r="E427" s="231" t="s">
        <v>19</v>
      </c>
      <c r="F427" s="232" t="s">
        <v>258</v>
      </c>
      <c r="G427" s="230"/>
      <c r="H427" s="233">
        <v>297.647</v>
      </c>
      <c r="I427" s="234"/>
      <c r="J427" s="230"/>
      <c r="K427" s="230"/>
      <c r="L427" s="235"/>
      <c r="M427" s="236"/>
      <c r="N427" s="237"/>
      <c r="O427" s="237"/>
      <c r="P427" s="237"/>
      <c r="Q427" s="237"/>
      <c r="R427" s="237"/>
      <c r="S427" s="237"/>
      <c r="T427" s="238"/>
      <c r="AT427" s="239" t="s">
        <v>250</v>
      </c>
      <c r="AU427" s="239" t="s">
        <v>95</v>
      </c>
      <c r="AV427" s="16" t="s">
        <v>189</v>
      </c>
      <c r="AW427" s="16" t="s">
        <v>34</v>
      </c>
      <c r="AX427" s="16" t="s">
        <v>82</v>
      </c>
      <c r="AY427" s="239" t="s">
        <v>238</v>
      </c>
    </row>
    <row r="428" spans="2:51" s="14" customFormat="1" ht="11.25">
      <c r="B428" s="207"/>
      <c r="C428" s="208"/>
      <c r="D428" s="195" t="s">
        <v>250</v>
      </c>
      <c r="E428" s="208"/>
      <c r="F428" s="210" t="s">
        <v>505</v>
      </c>
      <c r="G428" s="208"/>
      <c r="H428" s="211">
        <v>595.294</v>
      </c>
      <c r="I428" s="212"/>
      <c r="J428" s="208"/>
      <c r="K428" s="208"/>
      <c r="L428" s="213"/>
      <c r="M428" s="214"/>
      <c r="N428" s="215"/>
      <c r="O428" s="215"/>
      <c r="P428" s="215"/>
      <c r="Q428" s="215"/>
      <c r="R428" s="215"/>
      <c r="S428" s="215"/>
      <c r="T428" s="216"/>
      <c r="AT428" s="217" t="s">
        <v>250</v>
      </c>
      <c r="AU428" s="217" t="s">
        <v>95</v>
      </c>
      <c r="AV428" s="14" t="s">
        <v>84</v>
      </c>
      <c r="AW428" s="14" t="s">
        <v>4</v>
      </c>
      <c r="AX428" s="14" t="s">
        <v>82</v>
      </c>
      <c r="AY428" s="217" t="s">
        <v>238</v>
      </c>
    </row>
    <row r="429" spans="2:63" s="12" customFormat="1" ht="20.85" customHeight="1">
      <c r="B429" s="161"/>
      <c r="C429" s="162"/>
      <c r="D429" s="163" t="s">
        <v>73</v>
      </c>
      <c r="E429" s="175" t="s">
        <v>184</v>
      </c>
      <c r="F429" s="175" t="s">
        <v>506</v>
      </c>
      <c r="G429" s="162"/>
      <c r="H429" s="162"/>
      <c r="I429" s="165"/>
      <c r="J429" s="176">
        <f>BK429</f>
        <v>0</v>
      </c>
      <c r="K429" s="162"/>
      <c r="L429" s="167"/>
      <c r="M429" s="168"/>
      <c r="N429" s="169"/>
      <c r="O429" s="169"/>
      <c r="P429" s="170">
        <f>SUM(P430:P444)</f>
        <v>0</v>
      </c>
      <c r="Q429" s="169"/>
      <c r="R429" s="170">
        <f>SUM(R430:R444)</f>
        <v>0.0005440000000000001</v>
      </c>
      <c r="S429" s="169"/>
      <c r="T429" s="171">
        <f>SUM(T430:T444)</f>
        <v>0</v>
      </c>
      <c r="AR429" s="172" t="s">
        <v>82</v>
      </c>
      <c r="AT429" s="173" t="s">
        <v>73</v>
      </c>
      <c r="AU429" s="173" t="s">
        <v>84</v>
      </c>
      <c r="AY429" s="172" t="s">
        <v>238</v>
      </c>
      <c r="BK429" s="174">
        <f>SUM(BK430:BK444)</f>
        <v>0</v>
      </c>
    </row>
    <row r="430" spans="1:65" s="2" customFormat="1" ht="24.2" customHeight="1">
      <c r="A430" s="36"/>
      <c r="B430" s="37"/>
      <c r="C430" s="177" t="s">
        <v>507</v>
      </c>
      <c r="D430" s="177" t="s">
        <v>241</v>
      </c>
      <c r="E430" s="178" t="s">
        <v>508</v>
      </c>
      <c r="F430" s="179" t="s">
        <v>509</v>
      </c>
      <c r="G430" s="180" t="s">
        <v>98</v>
      </c>
      <c r="H430" s="181">
        <v>27.2</v>
      </c>
      <c r="I430" s="182"/>
      <c r="J430" s="183">
        <f>ROUND(I430*H430,2)</f>
        <v>0</v>
      </c>
      <c r="K430" s="179" t="s">
        <v>244</v>
      </c>
      <c r="L430" s="41"/>
      <c r="M430" s="184" t="s">
        <v>19</v>
      </c>
      <c r="N430" s="185" t="s">
        <v>45</v>
      </c>
      <c r="O430" s="66"/>
      <c r="P430" s="186">
        <f>O430*H430</f>
        <v>0</v>
      </c>
      <c r="Q430" s="186">
        <v>0</v>
      </c>
      <c r="R430" s="186">
        <f>Q430*H430</f>
        <v>0</v>
      </c>
      <c r="S430" s="186">
        <v>0</v>
      </c>
      <c r="T430" s="187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8" t="s">
        <v>189</v>
      </c>
      <c r="AT430" s="188" t="s">
        <v>241</v>
      </c>
      <c r="AU430" s="188" t="s">
        <v>95</v>
      </c>
      <c r="AY430" s="19" t="s">
        <v>238</v>
      </c>
      <c r="BE430" s="189">
        <f>IF(N430="základní",J430,0)</f>
        <v>0</v>
      </c>
      <c r="BF430" s="189">
        <f>IF(N430="snížená",J430,0)</f>
        <v>0</v>
      </c>
      <c r="BG430" s="189">
        <f>IF(N430="zákl. přenesená",J430,0)</f>
        <v>0</v>
      </c>
      <c r="BH430" s="189">
        <f>IF(N430="sníž. přenesená",J430,0)</f>
        <v>0</v>
      </c>
      <c r="BI430" s="189">
        <f>IF(N430="nulová",J430,0)</f>
        <v>0</v>
      </c>
      <c r="BJ430" s="19" t="s">
        <v>82</v>
      </c>
      <c r="BK430" s="189">
        <f>ROUND(I430*H430,2)</f>
        <v>0</v>
      </c>
      <c r="BL430" s="19" t="s">
        <v>189</v>
      </c>
      <c r="BM430" s="188" t="s">
        <v>510</v>
      </c>
    </row>
    <row r="431" spans="1:47" s="2" customFormat="1" ht="11.25">
      <c r="A431" s="36"/>
      <c r="B431" s="37"/>
      <c r="C431" s="38"/>
      <c r="D431" s="190" t="s">
        <v>246</v>
      </c>
      <c r="E431" s="38"/>
      <c r="F431" s="191" t="s">
        <v>511</v>
      </c>
      <c r="G431" s="38"/>
      <c r="H431" s="38"/>
      <c r="I431" s="192"/>
      <c r="J431" s="38"/>
      <c r="K431" s="38"/>
      <c r="L431" s="41"/>
      <c r="M431" s="193"/>
      <c r="N431" s="194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246</v>
      </c>
      <c r="AU431" s="19" t="s">
        <v>95</v>
      </c>
    </row>
    <row r="432" spans="2:51" s="13" customFormat="1" ht="11.25">
      <c r="B432" s="197"/>
      <c r="C432" s="198"/>
      <c r="D432" s="195" t="s">
        <v>250</v>
      </c>
      <c r="E432" s="199" t="s">
        <v>19</v>
      </c>
      <c r="F432" s="200" t="s">
        <v>251</v>
      </c>
      <c r="G432" s="198"/>
      <c r="H432" s="199" t="s">
        <v>19</v>
      </c>
      <c r="I432" s="201"/>
      <c r="J432" s="198"/>
      <c r="K432" s="198"/>
      <c r="L432" s="202"/>
      <c r="M432" s="203"/>
      <c r="N432" s="204"/>
      <c r="O432" s="204"/>
      <c r="P432" s="204"/>
      <c r="Q432" s="204"/>
      <c r="R432" s="204"/>
      <c r="S432" s="204"/>
      <c r="T432" s="205"/>
      <c r="AT432" s="206" t="s">
        <v>250</v>
      </c>
      <c r="AU432" s="206" t="s">
        <v>95</v>
      </c>
      <c r="AV432" s="13" t="s">
        <v>82</v>
      </c>
      <c r="AW432" s="13" t="s">
        <v>34</v>
      </c>
      <c r="AX432" s="13" t="s">
        <v>74</v>
      </c>
      <c r="AY432" s="206" t="s">
        <v>238</v>
      </c>
    </row>
    <row r="433" spans="2:51" s="14" customFormat="1" ht="11.25">
      <c r="B433" s="207"/>
      <c r="C433" s="208"/>
      <c r="D433" s="195" t="s">
        <v>250</v>
      </c>
      <c r="E433" s="209" t="s">
        <v>19</v>
      </c>
      <c r="F433" s="210" t="s">
        <v>162</v>
      </c>
      <c r="G433" s="208"/>
      <c r="H433" s="211">
        <v>27.2</v>
      </c>
      <c r="I433" s="212"/>
      <c r="J433" s="208"/>
      <c r="K433" s="208"/>
      <c r="L433" s="213"/>
      <c r="M433" s="214"/>
      <c r="N433" s="215"/>
      <c r="O433" s="215"/>
      <c r="P433" s="215"/>
      <c r="Q433" s="215"/>
      <c r="R433" s="215"/>
      <c r="S433" s="215"/>
      <c r="T433" s="216"/>
      <c r="AT433" s="217" t="s">
        <v>250</v>
      </c>
      <c r="AU433" s="217" t="s">
        <v>95</v>
      </c>
      <c r="AV433" s="14" t="s">
        <v>84</v>
      </c>
      <c r="AW433" s="14" t="s">
        <v>34</v>
      </c>
      <c r="AX433" s="14" t="s">
        <v>74</v>
      </c>
      <c r="AY433" s="217" t="s">
        <v>238</v>
      </c>
    </row>
    <row r="434" spans="2:51" s="16" customFormat="1" ht="11.25">
      <c r="B434" s="229"/>
      <c r="C434" s="230"/>
      <c r="D434" s="195" t="s">
        <v>250</v>
      </c>
      <c r="E434" s="231" t="s">
        <v>19</v>
      </c>
      <c r="F434" s="232" t="s">
        <v>258</v>
      </c>
      <c r="G434" s="230"/>
      <c r="H434" s="233">
        <v>27.2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AT434" s="239" t="s">
        <v>250</v>
      </c>
      <c r="AU434" s="239" t="s">
        <v>95</v>
      </c>
      <c r="AV434" s="16" t="s">
        <v>189</v>
      </c>
      <c r="AW434" s="16" t="s">
        <v>34</v>
      </c>
      <c r="AX434" s="16" t="s">
        <v>82</v>
      </c>
      <c r="AY434" s="239" t="s">
        <v>238</v>
      </c>
    </row>
    <row r="435" spans="1:65" s="2" customFormat="1" ht="16.5" customHeight="1">
      <c r="A435" s="36"/>
      <c r="B435" s="37"/>
      <c r="C435" s="240" t="s">
        <v>512</v>
      </c>
      <c r="D435" s="240" t="s">
        <v>484</v>
      </c>
      <c r="E435" s="241" t="s">
        <v>513</v>
      </c>
      <c r="F435" s="242" t="s">
        <v>514</v>
      </c>
      <c r="G435" s="243" t="s">
        <v>515</v>
      </c>
      <c r="H435" s="244">
        <v>0.544</v>
      </c>
      <c r="I435" s="245"/>
      <c r="J435" s="246">
        <f>ROUND(I435*H435,2)</f>
        <v>0</v>
      </c>
      <c r="K435" s="242" t="s">
        <v>244</v>
      </c>
      <c r="L435" s="247"/>
      <c r="M435" s="248" t="s">
        <v>19</v>
      </c>
      <c r="N435" s="249" t="s">
        <v>45</v>
      </c>
      <c r="O435" s="66"/>
      <c r="P435" s="186">
        <f>O435*H435</f>
        <v>0</v>
      </c>
      <c r="Q435" s="186">
        <v>0.001</v>
      </c>
      <c r="R435" s="186">
        <f>Q435*H435</f>
        <v>0.0005440000000000001</v>
      </c>
      <c r="S435" s="186">
        <v>0</v>
      </c>
      <c r="T435" s="187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88" t="s">
        <v>186</v>
      </c>
      <c r="AT435" s="188" t="s">
        <v>484</v>
      </c>
      <c r="AU435" s="188" t="s">
        <v>95</v>
      </c>
      <c r="AY435" s="19" t="s">
        <v>238</v>
      </c>
      <c r="BE435" s="189">
        <f>IF(N435="základní",J435,0)</f>
        <v>0</v>
      </c>
      <c r="BF435" s="189">
        <f>IF(N435="snížená",J435,0)</f>
        <v>0</v>
      </c>
      <c r="BG435" s="189">
        <f>IF(N435="zákl. přenesená",J435,0)</f>
        <v>0</v>
      </c>
      <c r="BH435" s="189">
        <f>IF(N435="sníž. přenesená",J435,0)</f>
        <v>0</v>
      </c>
      <c r="BI435" s="189">
        <f>IF(N435="nulová",J435,0)</f>
        <v>0</v>
      </c>
      <c r="BJ435" s="19" t="s">
        <v>82</v>
      </c>
      <c r="BK435" s="189">
        <f>ROUND(I435*H435,2)</f>
        <v>0</v>
      </c>
      <c r="BL435" s="19" t="s">
        <v>189</v>
      </c>
      <c r="BM435" s="188" t="s">
        <v>516</v>
      </c>
    </row>
    <row r="436" spans="2:51" s="13" customFormat="1" ht="11.25">
      <c r="B436" s="197"/>
      <c r="C436" s="198"/>
      <c r="D436" s="195" t="s">
        <v>250</v>
      </c>
      <c r="E436" s="199" t="s">
        <v>19</v>
      </c>
      <c r="F436" s="200" t="s">
        <v>251</v>
      </c>
      <c r="G436" s="198"/>
      <c r="H436" s="199" t="s">
        <v>19</v>
      </c>
      <c r="I436" s="201"/>
      <c r="J436" s="198"/>
      <c r="K436" s="198"/>
      <c r="L436" s="202"/>
      <c r="M436" s="203"/>
      <c r="N436" s="204"/>
      <c r="O436" s="204"/>
      <c r="P436" s="204"/>
      <c r="Q436" s="204"/>
      <c r="R436" s="204"/>
      <c r="S436" s="204"/>
      <c r="T436" s="205"/>
      <c r="AT436" s="206" t="s">
        <v>250</v>
      </c>
      <c r="AU436" s="206" t="s">
        <v>95</v>
      </c>
      <c r="AV436" s="13" t="s">
        <v>82</v>
      </c>
      <c r="AW436" s="13" t="s">
        <v>34</v>
      </c>
      <c r="AX436" s="13" t="s">
        <v>74</v>
      </c>
      <c r="AY436" s="206" t="s">
        <v>238</v>
      </c>
    </row>
    <row r="437" spans="2:51" s="14" customFormat="1" ht="11.25">
      <c r="B437" s="207"/>
      <c r="C437" s="208"/>
      <c r="D437" s="195" t="s">
        <v>250</v>
      </c>
      <c r="E437" s="209" t="s">
        <v>19</v>
      </c>
      <c r="F437" s="210" t="s">
        <v>162</v>
      </c>
      <c r="G437" s="208"/>
      <c r="H437" s="211">
        <v>27.2</v>
      </c>
      <c r="I437" s="212"/>
      <c r="J437" s="208"/>
      <c r="K437" s="208"/>
      <c r="L437" s="213"/>
      <c r="M437" s="214"/>
      <c r="N437" s="215"/>
      <c r="O437" s="215"/>
      <c r="P437" s="215"/>
      <c r="Q437" s="215"/>
      <c r="R437" s="215"/>
      <c r="S437" s="215"/>
      <c r="T437" s="216"/>
      <c r="AT437" s="217" t="s">
        <v>250</v>
      </c>
      <c r="AU437" s="217" t="s">
        <v>95</v>
      </c>
      <c r="AV437" s="14" t="s">
        <v>84</v>
      </c>
      <c r="AW437" s="14" t="s">
        <v>34</v>
      </c>
      <c r="AX437" s="14" t="s">
        <v>74</v>
      </c>
      <c r="AY437" s="217" t="s">
        <v>238</v>
      </c>
    </row>
    <row r="438" spans="2:51" s="16" customFormat="1" ht="11.25">
      <c r="B438" s="229"/>
      <c r="C438" s="230"/>
      <c r="D438" s="195" t="s">
        <v>250</v>
      </c>
      <c r="E438" s="231" t="s">
        <v>19</v>
      </c>
      <c r="F438" s="232" t="s">
        <v>258</v>
      </c>
      <c r="G438" s="230"/>
      <c r="H438" s="233">
        <v>27.2</v>
      </c>
      <c r="I438" s="234"/>
      <c r="J438" s="230"/>
      <c r="K438" s="230"/>
      <c r="L438" s="235"/>
      <c r="M438" s="236"/>
      <c r="N438" s="237"/>
      <c r="O438" s="237"/>
      <c r="P438" s="237"/>
      <c r="Q438" s="237"/>
      <c r="R438" s="237"/>
      <c r="S438" s="237"/>
      <c r="T438" s="238"/>
      <c r="AT438" s="239" t="s">
        <v>250</v>
      </c>
      <c r="AU438" s="239" t="s">
        <v>95</v>
      </c>
      <c r="AV438" s="16" t="s">
        <v>189</v>
      </c>
      <c r="AW438" s="16" t="s">
        <v>34</v>
      </c>
      <c r="AX438" s="16" t="s">
        <v>82</v>
      </c>
      <c r="AY438" s="239" t="s">
        <v>238</v>
      </c>
    </row>
    <row r="439" spans="2:51" s="14" customFormat="1" ht="11.25">
      <c r="B439" s="207"/>
      <c r="C439" s="208"/>
      <c r="D439" s="195" t="s">
        <v>250</v>
      </c>
      <c r="E439" s="208"/>
      <c r="F439" s="210" t="s">
        <v>517</v>
      </c>
      <c r="G439" s="208"/>
      <c r="H439" s="211">
        <v>0.544</v>
      </c>
      <c r="I439" s="212"/>
      <c r="J439" s="208"/>
      <c r="K439" s="208"/>
      <c r="L439" s="213"/>
      <c r="M439" s="214"/>
      <c r="N439" s="215"/>
      <c r="O439" s="215"/>
      <c r="P439" s="215"/>
      <c r="Q439" s="215"/>
      <c r="R439" s="215"/>
      <c r="S439" s="215"/>
      <c r="T439" s="216"/>
      <c r="AT439" s="217" t="s">
        <v>250</v>
      </c>
      <c r="AU439" s="217" t="s">
        <v>95</v>
      </c>
      <c r="AV439" s="14" t="s">
        <v>84</v>
      </c>
      <c r="AW439" s="14" t="s">
        <v>4</v>
      </c>
      <c r="AX439" s="14" t="s">
        <v>82</v>
      </c>
      <c r="AY439" s="217" t="s">
        <v>238</v>
      </c>
    </row>
    <row r="440" spans="1:65" s="2" customFormat="1" ht="24.2" customHeight="1">
      <c r="A440" s="36"/>
      <c r="B440" s="37"/>
      <c r="C440" s="177" t="s">
        <v>518</v>
      </c>
      <c r="D440" s="177" t="s">
        <v>241</v>
      </c>
      <c r="E440" s="178" t="s">
        <v>519</v>
      </c>
      <c r="F440" s="179" t="s">
        <v>520</v>
      </c>
      <c r="G440" s="180" t="s">
        <v>98</v>
      </c>
      <c r="H440" s="181">
        <v>27.2</v>
      </c>
      <c r="I440" s="182"/>
      <c r="J440" s="183">
        <f>ROUND(I440*H440,2)</f>
        <v>0</v>
      </c>
      <c r="K440" s="179" t="s">
        <v>244</v>
      </c>
      <c r="L440" s="41"/>
      <c r="M440" s="184" t="s">
        <v>19</v>
      </c>
      <c r="N440" s="185" t="s">
        <v>45</v>
      </c>
      <c r="O440" s="66"/>
      <c r="P440" s="186">
        <f>O440*H440</f>
        <v>0</v>
      </c>
      <c r="Q440" s="186">
        <v>0</v>
      </c>
      <c r="R440" s="186">
        <f>Q440*H440</f>
        <v>0</v>
      </c>
      <c r="S440" s="186">
        <v>0</v>
      </c>
      <c r="T440" s="187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8" t="s">
        <v>189</v>
      </c>
      <c r="AT440" s="188" t="s">
        <v>241</v>
      </c>
      <c r="AU440" s="188" t="s">
        <v>95</v>
      </c>
      <c r="AY440" s="19" t="s">
        <v>238</v>
      </c>
      <c r="BE440" s="189">
        <f>IF(N440="základní",J440,0)</f>
        <v>0</v>
      </c>
      <c r="BF440" s="189">
        <f>IF(N440="snížená",J440,0)</f>
        <v>0</v>
      </c>
      <c r="BG440" s="189">
        <f>IF(N440="zákl. přenesená",J440,0)</f>
        <v>0</v>
      </c>
      <c r="BH440" s="189">
        <f>IF(N440="sníž. přenesená",J440,0)</f>
        <v>0</v>
      </c>
      <c r="BI440" s="189">
        <f>IF(N440="nulová",J440,0)</f>
        <v>0</v>
      </c>
      <c r="BJ440" s="19" t="s">
        <v>82</v>
      </c>
      <c r="BK440" s="189">
        <f>ROUND(I440*H440,2)</f>
        <v>0</v>
      </c>
      <c r="BL440" s="19" t="s">
        <v>189</v>
      </c>
      <c r="BM440" s="188" t="s">
        <v>521</v>
      </c>
    </row>
    <row r="441" spans="1:47" s="2" customFormat="1" ht="11.25">
      <c r="A441" s="36"/>
      <c r="B441" s="37"/>
      <c r="C441" s="38"/>
      <c r="D441" s="190" t="s">
        <v>246</v>
      </c>
      <c r="E441" s="38"/>
      <c r="F441" s="191" t="s">
        <v>522</v>
      </c>
      <c r="G441" s="38"/>
      <c r="H441" s="38"/>
      <c r="I441" s="192"/>
      <c r="J441" s="38"/>
      <c r="K441" s="38"/>
      <c r="L441" s="41"/>
      <c r="M441" s="193"/>
      <c r="N441" s="194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246</v>
      </c>
      <c r="AU441" s="19" t="s">
        <v>95</v>
      </c>
    </row>
    <row r="442" spans="2:51" s="13" customFormat="1" ht="11.25">
      <c r="B442" s="197"/>
      <c r="C442" s="198"/>
      <c r="D442" s="195" t="s">
        <v>250</v>
      </c>
      <c r="E442" s="199" t="s">
        <v>19</v>
      </c>
      <c r="F442" s="200" t="s">
        <v>251</v>
      </c>
      <c r="G442" s="198"/>
      <c r="H442" s="199" t="s">
        <v>19</v>
      </c>
      <c r="I442" s="201"/>
      <c r="J442" s="198"/>
      <c r="K442" s="198"/>
      <c r="L442" s="202"/>
      <c r="M442" s="203"/>
      <c r="N442" s="204"/>
      <c r="O442" s="204"/>
      <c r="P442" s="204"/>
      <c r="Q442" s="204"/>
      <c r="R442" s="204"/>
      <c r="S442" s="204"/>
      <c r="T442" s="205"/>
      <c r="AT442" s="206" t="s">
        <v>250</v>
      </c>
      <c r="AU442" s="206" t="s">
        <v>95</v>
      </c>
      <c r="AV442" s="13" t="s">
        <v>82</v>
      </c>
      <c r="AW442" s="13" t="s">
        <v>34</v>
      </c>
      <c r="AX442" s="13" t="s">
        <v>74</v>
      </c>
      <c r="AY442" s="206" t="s">
        <v>238</v>
      </c>
    </row>
    <row r="443" spans="2:51" s="14" customFormat="1" ht="11.25">
      <c r="B443" s="207"/>
      <c r="C443" s="208"/>
      <c r="D443" s="195" t="s">
        <v>250</v>
      </c>
      <c r="E443" s="209" t="s">
        <v>19</v>
      </c>
      <c r="F443" s="210" t="s">
        <v>162</v>
      </c>
      <c r="G443" s="208"/>
      <c r="H443" s="211">
        <v>27.2</v>
      </c>
      <c r="I443" s="212"/>
      <c r="J443" s="208"/>
      <c r="K443" s="208"/>
      <c r="L443" s="213"/>
      <c r="M443" s="214"/>
      <c r="N443" s="215"/>
      <c r="O443" s="215"/>
      <c r="P443" s="215"/>
      <c r="Q443" s="215"/>
      <c r="R443" s="215"/>
      <c r="S443" s="215"/>
      <c r="T443" s="216"/>
      <c r="AT443" s="217" t="s">
        <v>250</v>
      </c>
      <c r="AU443" s="217" t="s">
        <v>95</v>
      </c>
      <c r="AV443" s="14" t="s">
        <v>84</v>
      </c>
      <c r="AW443" s="14" t="s">
        <v>34</v>
      </c>
      <c r="AX443" s="14" t="s">
        <v>74</v>
      </c>
      <c r="AY443" s="217" t="s">
        <v>238</v>
      </c>
    </row>
    <row r="444" spans="2:51" s="16" customFormat="1" ht="11.25">
      <c r="B444" s="229"/>
      <c r="C444" s="230"/>
      <c r="D444" s="195" t="s">
        <v>250</v>
      </c>
      <c r="E444" s="231" t="s">
        <v>19</v>
      </c>
      <c r="F444" s="232" t="s">
        <v>258</v>
      </c>
      <c r="G444" s="230"/>
      <c r="H444" s="233">
        <v>27.2</v>
      </c>
      <c r="I444" s="234"/>
      <c r="J444" s="230"/>
      <c r="K444" s="230"/>
      <c r="L444" s="235"/>
      <c r="M444" s="236"/>
      <c r="N444" s="237"/>
      <c r="O444" s="237"/>
      <c r="P444" s="237"/>
      <c r="Q444" s="237"/>
      <c r="R444" s="237"/>
      <c r="S444" s="237"/>
      <c r="T444" s="238"/>
      <c r="AT444" s="239" t="s">
        <v>250</v>
      </c>
      <c r="AU444" s="239" t="s">
        <v>95</v>
      </c>
      <c r="AV444" s="16" t="s">
        <v>189</v>
      </c>
      <c r="AW444" s="16" t="s">
        <v>34</v>
      </c>
      <c r="AX444" s="16" t="s">
        <v>82</v>
      </c>
      <c r="AY444" s="239" t="s">
        <v>238</v>
      </c>
    </row>
    <row r="445" spans="2:63" s="12" customFormat="1" ht="22.9" customHeight="1">
      <c r="B445" s="161"/>
      <c r="C445" s="162"/>
      <c r="D445" s="163" t="s">
        <v>73</v>
      </c>
      <c r="E445" s="175" t="s">
        <v>84</v>
      </c>
      <c r="F445" s="175" t="s">
        <v>523</v>
      </c>
      <c r="G445" s="162"/>
      <c r="H445" s="162"/>
      <c r="I445" s="165"/>
      <c r="J445" s="176">
        <f>BK445</f>
        <v>0</v>
      </c>
      <c r="K445" s="162"/>
      <c r="L445" s="167"/>
      <c r="M445" s="168"/>
      <c r="N445" s="169"/>
      <c r="O445" s="169"/>
      <c r="P445" s="170">
        <f>P446+SUM(P447:P453)+P460</f>
        <v>0</v>
      </c>
      <c r="Q445" s="169"/>
      <c r="R445" s="170">
        <f>R446+SUM(R447:R453)+R460</f>
        <v>24.9932425</v>
      </c>
      <c r="S445" s="169"/>
      <c r="T445" s="171">
        <f>T446+SUM(T447:T453)+T460</f>
        <v>0</v>
      </c>
      <c r="AR445" s="172" t="s">
        <v>82</v>
      </c>
      <c r="AT445" s="173" t="s">
        <v>73</v>
      </c>
      <c r="AU445" s="173" t="s">
        <v>82</v>
      </c>
      <c r="AY445" s="172" t="s">
        <v>238</v>
      </c>
      <c r="BK445" s="174">
        <f>BK446+SUM(BK447:BK453)+BK460</f>
        <v>0</v>
      </c>
    </row>
    <row r="446" spans="1:65" s="2" customFormat="1" ht="16.5" customHeight="1">
      <c r="A446" s="36"/>
      <c r="B446" s="37"/>
      <c r="C446" s="177" t="s">
        <v>524</v>
      </c>
      <c r="D446" s="177" t="s">
        <v>241</v>
      </c>
      <c r="E446" s="178" t="s">
        <v>525</v>
      </c>
      <c r="F446" s="179" t="s">
        <v>526</v>
      </c>
      <c r="G446" s="180" t="s">
        <v>98</v>
      </c>
      <c r="H446" s="181">
        <v>41</v>
      </c>
      <c r="I446" s="182"/>
      <c r="J446" s="183">
        <f>ROUND(I446*H446,2)</f>
        <v>0</v>
      </c>
      <c r="K446" s="179" t="s">
        <v>244</v>
      </c>
      <c r="L446" s="41"/>
      <c r="M446" s="184" t="s">
        <v>19</v>
      </c>
      <c r="N446" s="185" t="s">
        <v>45</v>
      </c>
      <c r="O446" s="66"/>
      <c r="P446" s="186">
        <f>O446*H446</f>
        <v>0</v>
      </c>
      <c r="Q446" s="186">
        <v>0</v>
      </c>
      <c r="R446" s="186">
        <f>Q446*H446</f>
        <v>0</v>
      </c>
      <c r="S446" s="186">
        <v>0</v>
      </c>
      <c r="T446" s="187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8" t="s">
        <v>189</v>
      </c>
      <c r="AT446" s="188" t="s">
        <v>241</v>
      </c>
      <c r="AU446" s="188" t="s">
        <v>84</v>
      </c>
      <c r="AY446" s="19" t="s">
        <v>238</v>
      </c>
      <c r="BE446" s="189">
        <f>IF(N446="základní",J446,0)</f>
        <v>0</v>
      </c>
      <c r="BF446" s="189">
        <f>IF(N446="snížená",J446,0)</f>
        <v>0</v>
      </c>
      <c r="BG446" s="189">
        <f>IF(N446="zákl. přenesená",J446,0)</f>
        <v>0</v>
      </c>
      <c r="BH446" s="189">
        <f>IF(N446="sníž. přenesená",J446,0)</f>
        <v>0</v>
      </c>
      <c r="BI446" s="189">
        <f>IF(N446="nulová",J446,0)</f>
        <v>0</v>
      </c>
      <c r="BJ446" s="19" t="s">
        <v>82</v>
      </c>
      <c r="BK446" s="189">
        <f>ROUND(I446*H446,2)</f>
        <v>0</v>
      </c>
      <c r="BL446" s="19" t="s">
        <v>189</v>
      </c>
      <c r="BM446" s="188" t="s">
        <v>527</v>
      </c>
    </row>
    <row r="447" spans="1:47" s="2" customFormat="1" ht="11.25">
      <c r="A447" s="36"/>
      <c r="B447" s="37"/>
      <c r="C447" s="38"/>
      <c r="D447" s="190" t="s">
        <v>246</v>
      </c>
      <c r="E447" s="38"/>
      <c r="F447" s="191" t="s">
        <v>528</v>
      </c>
      <c r="G447" s="38"/>
      <c r="H447" s="38"/>
      <c r="I447" s="192"/>
      <c r="J447" s="38"/>
      <c r="K447" s="38"/>
      <c r="L447" s="41"/>
      <c r="M447" s="193"/>
      <c r="N447" s="194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246</v>
      </c>
      <c r="AU447" s="19" t="s">
        <v>84</v>
      </c>
    </row>
    <row r="448" spans="2:51" s="13" customFormat="1" ht="11.25">
      <c r="B448" s="197"/>
      <c r="C448" s="198"/>
      <c r="D448" s="195" t="s">
        <v>250</v>
      </c>
      <c r="E448" s="199" t="s">
        <v>19</v>
      </c>
      <c r="F448" s="200" t="s">
        <v>529</v>
      </c>
      <c r="G448" s="198"/>
      <c r="H448" s="199" t="s">
        <v>19</v>
      </c>
      <c r="I448" s="201"/>
      <c r="J448" s="198"/>
      <c r="K448" s="198"/>
      <c r="L448" s="202"/>
      <c r="M448" s="203"/>
      <c r="N448" s="204"/>
      <c r="O448" s="204"/>
      <c r="P448" s="204"/>
      <c r="Q448" s="204"/>
      <c r="R448" s="204"/>
      <c r="S448" s="204"/>
      <c r="T448" s="205"/>
      <c r="AT448" s="206" t="s">
        <v>250</v>
      </c>
      <c r="AU448" s="206" t="s">
        <v>84</v>
      </c>
      <c r="AV448" s="13" t="s">
        <v>82</v>
      </c>
      <c r="AW448" s="13" t="s">
        <v>34</v>
      </c>
      <c r="AX448" s="13" t="s">
        <v>74</v>
      </c>
      <c r="AY448" s="206" t="s">
        <v>238</v>
      </c>
    </row>
    <row r="449" spans="2:51" s="14" customFormat="1" ht="11.25">
      <c r="B449" s="207"/>
      <c r="C449" s="208"/>
      <c r="D449" s="195" t="s">
        <v>250</v>
      </c>
      <c r="E449" s="209" t="s">
        <v>19</v>
      </c>
      <c r="F449" s="210" t="s">
        <v>530</v>
      </c>
      <c r="G449" s="208"/>
      <c r="H449" s="211">
        <v>41</v>
      </c>
      <c r="I449" s="212"/>
      <c r="J449" s="208"/>
      <c r="K449" s="208"/>
      <c r="L449" s="213"/>
      <c r="M449" s="214"/>
      <c r="N449" s="215"/>
      <c r="O449" s="215"/>
      <c r="P449" s="215"/>
      <c r="Q449" s="215"/>
      <c r="R449" s="215"/>
      <c r="S449" s="215"/>
      <c r="T449" s="216"/>
      <c r="AT449" s="217" t="s">
        <v>250</v>
      </c>
      <c r="AU449" s="217" t="s">
        <v>84</v>
      </c>
      <c r="AV449" s="14" t="s">
        <v>84</v>
      </c>
      <c r="AW449" s="14" t="s">
        <v>34</v>
      </c>
      <c r="AX449" s="14" t="s">
        <v>74</v>
      </c>
      <c r="AY449" s="217" t="s">
        <v>238</v>
      </c>
    </row>
    <row r="450" spans="2:51" s="15" customFormat="1" ht="11.25">
      <c r="B450" s="218"/>
      <c r="C450" s="219"/>
      <c r="D450" s="195" t="s">
        <v>250</v>
      </c>
      <c r="E450" s="220" t="s">
        <v>531</v>
      </c>
      <c r="F450" s="221" t="s">
        <v>257</v>
      </c>
      <c r="G450" s="219"/>
      <c r="H450" s="222">
        <v>41</v>
      </c>
      <c r="I450" s="223"/>
      <c r="J450" s="219"/>
      <c r="K450" s="219"/>
      <c r="L450" s="224"/>
      <c r="M450" s="225"/>
      <c r="N450" s="226"/>
      <c r="O450" s="226"/>
      <c r="P450" s="226"/>
      <c r="Q450" s="226"/>
      <c r="R450" s="226"/>
      <c r="S450" s="226"/>
      <c r="T450" s="227"/>
      <c r="AT450" s="228" t="s">
        <v>250</v>
      </c>
      <c r="AU450" s="228" t="s">
        <v>84</v>
      </c>
      <c r="AV450" s="15" t="s">
        <v>95</v>
      </c>
      <c r="AW450" s="15" t="s">
        <v>34</v>
      </c>
      <c r="AX450" s="15" t="s">
        <v>82</v>
      </c>
      <c r="AY450" s="228" t="s">
        <v>238</v>
      </c>
    </row>
    <row r="451" spans="1:65" s="2" customFormat="1" ht="16.5" customHeight="1">
      <c r="A451" s="36"/>
      <c r="B451" s="37"/>
      <c r="C451" s="240" t="s">
        <v>532</v>
      </c>
      <c r="D451" s="240" t="s">
        <v>484</v>
      </c>
      <c r="E451" s="241" t="s">
        <v>533</v>
      </c>
      <c r="F451" s="242" t="s">
        <v>534</v>
      </c>
      <c r="G451" s="243" t="s">
        <v>98</v>
      </c>
      <c r="H451" s="244">
        <v>53.3</v>
      </c>
      <c r="I451" s="245"/>
      <c r="J451" s="246">
        <f>ROUND(I451*H451,2)</f>
        <v>0</v>
      </c>
      <c r="K451" s="242" t="s">
        <v>244</v>
      </c>
      <c r="L451" s="247"/>
      <c r="M451" s="248" t="s">
        <v>19</v>
      </c>
      <c r="N451" s="249" t="s">
        <v>45</v>
      </c>
      <c r="O451" s="66"/>
      <c r="P451" s="186">
        <f>O451*H451</f>
        <v>0</v>
      </c>
      <c r="Q451" s="186">
        <v>0.00043</v>
      </c>
      <c r="R451" s="186">
        <f>Q451*H451</f>
        <v>0.022919</v>
      </c>
      <c r="S451" s="186">
        <v>0</v>
      </c>
      <c r="T451" s="187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88" t="s">
        <v>186</v>
      </c>
      <c r="AT451" s="188" t="s">
        <v>484</v>
      </c>
      <c r="AU451" s="188" t="s">
        <v>84</v>
      </c>
      <c r="AY451" s="19" t="s">
        <v>238</v>
      </c>
      <c r="BE451" s="189">
        <f>IF(N451="základní",J451,0)</f>
        <v>0</v>
      </c>
      <c r="BF451" s="189">
        <f>IF(N451="snížená",J451,0)</f>
        <v>0</v>
      </c>
      <c r="BG451" s="189">
        <f>IF(N451="zákl. přenesená",J451,0)</f>
        <v>0</v>
      </c>
      <c r="BH451" s="189">
        <f>IF(N451="sníž. přenesená",J451,0)</f>
        <v>0</v>
      </c>
      <c r="BI451" s="189">
        <f>IF(N451="nulová",J451,0)</f>
        <v>0</v>
      </c>
      <c r="BJ451" s="19" t="s">
        <v>82</v>
      </c>
      <c r="BK451" s="189">
        <f>ROUND(I451*H451,2)</f>
        <v>0</v>
      </c>
      <c r="BL451" s="19" t="s">
        <v>189</v>
      </c>
      <c r="BM451" s="188" t="s">
        <v>535</v>
      </c>
    </row>
    <row r="452" spans="2:51" s="14" customFormat="1" ht="11.25">
      <c r="B452" s="207"/>
      <c r="C452" s="208"/>
      <c r="D452" s="195" t="s">
        <v>250</v>
      </c>
      <c r="E452" s="208"/>
      <c r="F452" s="210" t="s">
        <v>536</v>
      </c>
      <c r="G452" s="208"/>
      <c r="H452" s="211">
        <v>53.3</v>
      </c>
      <c r="I452" s="212"/>
      <c r="J452" s="208"/>
      <c r="K452" s="208"/>
      <c r="L452" s="213"/>
      <c r="M452" s="214"/>
      <c r="N452" s="215"/>
      <c r="O452" s="215"/>
      <c r="P452" s="215"/>
      <c r="Q452" s="215"/>
      <c r="R452" s="215"/>
      <c r="S452" s="215"/>
      <c r="T452" s="216"/>
      <c r="AT452" s="217" t="s">
        <v>250</v>
      </c>
      <c r="AU452" s="217" t="s">
        <v>84</v>
      </c>
      <c r="AV452" s="14" t="s">
        <v>84</v>
      </c>
      <c r="AW452" s="14" t="s">
        <v>4</v>
      </c>
      <c r="AX452" s="14" t="s">
        <v>82</v>
      </c>
      <c r="AY452" s="217" t="s">
        <v>238</v>
      </c>
    </row>
    <row r="453" spans="2:63" s="12" customFormat="1" ht="20.85" customHeight="1">
      <c r="B453" s="161"/>
      <c r="C453" s="162"/>
      <c r="D453" s="163" t="s">
        <v>73</v>
      </c>
      <c r="E453" s="175" t="s">
        <v>7</v>
      </c>
      <c r="F453" s="175" t="s">
        <v>537</v>
      </c>
      <c r="G453" s="162"/>
      <c r="H453" s="162"/>
      <c r="I453" s="165"/>
      <c r="J453" s="176">
        <f>BK453</f>
        <v>0</v>
      </c>
      <c r="K453" s="162"/>
      <c r="L453" s="167"/>
      <c r="M453" s="168"/>
      <c r="N453" s="169"/>
      <c r="O453" s="169"/>
      <c r="P453" s="170">
        <f>SUM(P454:P459)</f>
        <v>0</v>
      </c>
      <c r="Q453" s="169"/>
      <c r="R453" s="170">
        <f>SUM(R454:R459)</f>
        <v>21.5436225</v>
      </c>
      <c r="S453" s="169"/>
      <c r="T453" s="171">
        <f>SUM(T454:T459)</f>
        <v>0</v>
      </c>
      <c r="AR453" s="172" t="s">
        <v>82</v>
      </c>
      <c r="AT453" s="173" t="s">
        <v>73</v>
      </c>
      <c r="AU453" s="173" t="s">
        <v>84</v>
      </c>
      <c r="AY453" s="172" t="s">
        <v>238</v>
      </c>
      <c r="BK453" s="174">
        <f>SUM(BK454:BK459)</f>
        <v>0</v>
      </c>
    </row>
    <row r="454" spans="1:65" s="2" customFormat="1" ht="33" customHeight="1">
      <c r="A454" s="36"/>
      <c r="B454" s="37"/>
      <c r="C454" s="177" t="s">
        <v>530</v>
      </c>
      <c r="D454" s="177" t="s">
        <v>241</v>
      </c>
      <c r="E454" s="178" t="s">
        <v>538</v>
      </c>
      <c r="F454" s="179" t="s">
        <v>539</v>
      </c>
      <c r="G454" s="180" t="s">
        <v>93</v>
      </c>
      <c r="H454" s="181">
        <v>105.25</v>
      </c>
      <c r="I454" s="182"/>
      <c r="J454" s="183">
        <f>ROUND(I454*H454,2)</f>
        <v>0</v>
      </c>
      <c r="K454" s="179" t="s">
        <v>244</v>
      </c>
      <c r="L454" s="41"/>
      <c r="M454" s="184" t="s">
        <v>19</v>
      </c>
      <c r="N454" s="185" t="s">
        <v>45</v>
      </c>
      <c r="O454" s="66"/>
      <c r="P454" s="186">
        <f>O454*H454</f>
        <v>0</v>
      </c>
      <c r="Q454" s="186">
        <v>0.20469</v>
      </c>
      <c r="R454" s="186">
        <f>Q454*H454</f>
        <v>21.5436225</v>
      </c>
      <c r="S454" s="186">
        <v>0</v>
      </c>
      <c r="T454" s="187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88" t="s">
        <v>189</v>
      </c>
      <c r="AT454" s="188" t="s">
        <v>241</v>
      </c>
      <c r="AU454" s="188" t="s">
        <v>95</v>
      </c>
      <c r="AY454" s="19" t="s">
        <v>238</v>
      </c>
      <c r="BE454" s="189">
        <f>IF(N454="základní",J454,0)</f>
        <v>0</v>
      </c>
      <c r="BF454" s="189">
        <f>IF(N454="snížená",J454,0)</f>
        <v>0</v>
      </c>
      <c r="BG454" s="189">
        <f>IF(N454="zákl. přenesená",J454,0)</f>
        <v>0</v>
      </c>
      <c r="BH454" s="189">
        <f>IF(N454="sníž. přenesená",J454,0)</f>
        <v>0</v>
      </c>
      <c r="BI454" s="189">
        <f>IF(N454="nulová",J454,0)</f>
        <v>0</v>
      </c>
      <c r="BJ454" s="19" t="s">
        <v>82</v>
      </c>
      <c r="BK454" s="189">
        <f>ROUND(I454*H454,2)</f>
        <v>0</v>
      </c>
      <c r="BL454" s="19" t="s">
        <v>189</v>
      </c>
      <c r="BM454" s="188" t="s">
        <v>540</v>
      </c>
    </row>
    <row r="455" spans="1:47" s="2" customFormat="1" ht="11.25">
      <c r="A455" s="36"/>
      <c r="B455" s="37"/>
      <c r="C455" s="38"/>
      <c r="D455" s="190" t="s">
        <v>246</v>
      </c>
      <c r="E455" s="38"/>
      <c r="F455" s="191" t="s">
        <v>541</v>
      </c>
      <c r="G455" s="38"/>
      <c r="H455" s="38"/>
      <c r="I455" s="192"/>
      <c r="J455" s="38"/>
      <c r="K455" s="38"/>
      <c r="L455" s="41"/>
      <c r="M455" s="193"/>
      <c r="N455" s="194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246</v>
      </c>
      <c r="AU455" s="19" t="s">
        <v>95</v>
      </c>
    </row>
    <row r="456" spans="1:47" s="2" customFormat="1" ht="19.5">
      <c r="A456" s="36"/>
      <c r="B456" s="37"/>
      <c r="C456" s="38"/>
      <c r="D456" s="195" t="s">
        <v>248</v>
      </c>
      <c r="E456" s="38"/>
      <c r="F456" s="196" t="s">
        <v>542</v>
      </c>
      <c r="G456" s="38"/>
      <c r="H456" s="38"/>
      <c r="I456" s="192"/>
      <c r="J456" s="38"/>
      <c r="K456" s="38"/>
      <c r="L456" s="41"/>
      <c r="M456" s="193"/>
      <c r="N456" s="194"/>
      <c r="O456" s="66"/>
      <c r="P456" s="66"/>
      <c r="Q456" s="66"/>
      <c r="R456" s="66"/>
      <c r="S456" s="66"/>
      <c r="T456" s="67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9" t="s">
        <v>248</v>
      </c>
      <c r="AU456" s="19" t="s">
        <v>95</v>
      </c>
    </row>
    <row r="457" spans="2:51" s="13" customFormat="1" ht="11.25">
      <c r="B457" s="197"/>
      <c r="C457" s="198"/>
      <c r="D457" s="195" t="s">
        <v>250</v>
      </c>
      <c r="E457" s="199" t="s">
        <v>19</v>
      </c>
      <c r="F457" s="200" t="s">
        <v>543</v>
      </c>
      <c r="G457" s="198"/>
      <c r="H457" s="199" t="s">
        <v>19</v>
      </c>
      <c r="I457" s="201"/>
      <c r="J457" s="198"/>
      <c r="K457" s="198"/>
      <c r="L457" s="202"/>
      <c r="M457" s="203"/>
      <c r="N457" s="204"/>
      <c r="O457" s="204"/>
      <c r="P457" s="204"/>
      <c r="Q457" s="204"/>
      <c r="R457" s="204"/>
      <c r="S457" s="204"/>
      <c r="T457" s="205"/>
      <c r="AT457" s="206" t="s">
        <v>250</v>
      </c>
      <c r="AU457" s="206" t="s">
        <v>95</v>
      </c>
      <c r="AV457" s="13" t="s">
        <v>82</v>
      </c>
      <c r="AW457" s="13" t="s">
        <v>34</v>
      </c>
      <c r="AX457" s="13" t="s">
        <v>74</v>
      </c>
      <c r="AY457" s="206" t="s">
        <v>238</v>
      </c>
    </row>
    <row r="458" spans="2:51" s="14" customFormat="1" ht="11.25">
      <c r="B458" s="207"/>
      <c r="C458" s="208"/>
      <c r="D458" s="195" t="s">
        <v>250</v>
      </c>
      <c r="E458" s="209" t="s">
        <v>19</v>
      </c>
      <c r="F458" s="210" t="s">
        <v>544</v>
      </c>
      <c r="G458" s="208"/>
      <c r="H458" s="211">
        <v>105.25</v>
      </c>
      <c r="I458" s="212"/>
      <c r="J458" s="208"/>
      <c r="K458" s="208"/>
      <c r="L458" s="213"/>
      <c r="M458" s="214"/>
      <c r="N458" s="215"/>
      <c r="O458" s="215"/>
      <c r="P458" s="215"/>
      <c r="Q458" s="215"/>
      <c r="R458" s="215"/>
      <c r="S458" s="215"/>
      <c r="T458" s="216"/>
      <c r="AT458" s="217" t="s">
        <v>250</v>
      </c>
      <c r="AU458" s="217" t="s">
        <v>95</v>
      </c>
      <c r="AV458" s="14" t="s">
        <v>84</v>
      </c>
      <c r="AW458" s="14" t="s">
        <v>34</v>
      </c>
      <c r="AX458" s="14" t="s">
        <v>74</v>
      </c>
      <c r="AY458" s="217" t="s">
        <v>238</v>
      </c>
    </row>
    <row r="459" spans="2:51" s="15" customFormat="1" ht="11.25">
      <c r="B459" s="218"/>
      <c r="C459" s="219"/>
      <c r="D459" s="195" t="s">
        <v>250</v>
      </c>
      <c r="E459" s="220" t="s">
        <v>125</v>
      </c>
      <c r="F459" s="221" t="s">
        <v>257</v>
      </c>
      <c r="G459" s="219"/>
      <c r="H459" s="222">
        <v>105.25</v>
      </c>
      <c r="I459" s="223"/>
      <c r="J459" s="219"/>
      <c r="K459" s="219"/>
      <c r="L459" s="224"/>
      <c r="M459" s="225"/>
      <c r="N459" s="226"/>
      <c r="O459" s="226"/>
      <c r="P459" s="226"/>
      <c r="Q459" s="226"/>
      <c r="R459" s="226"/>
      <c r="S459" s="226"/>
      <c r="T459" s="227"/>
      <c r="AT459" s="228" t="s">
        <v>250</v>
      </c>
      <c r="AU459" s="228" t="s">
        <v>95</v>
      </c>
      <c r="AV459" s="15" t="s">
        <v>95</v>
      </c>
      <c r="AW459" s="15" t="s">
        <v>34</v>
      </c>
      <c r="AX459" s="15" t="s">
        <v>82</v>
      </c>
      <c r="AY459" s="228" t="s">
        <v>238</v>
      </c>
    </row>
    <row r="460" spans="2:63" s="12" customFormat="1" ht="20.85" customHeight="1">
      <c r="B460" s="161"/>
      <c r="C460" s="162"/>
      <c r="D460" s="163" t="s">
        <v>73</v>
      </c>
      <c r="E460" s="175" t="s">
        <v>150</v>
      </c>
      <c r="F460" s="175" t="s">
        <v>545</v>
      </c>
      <c r="G460" s="162"/>
      <c r="H460" s="162"/>
      <c r="I460" s="165"/>
      <c r="J460" s="176">
        <f>BK460</f>
        <v>0</v>
      </c>
      <c r="K460" s="162"/>
      <c r="L460" s="167"/>
      <c r="M460" s="168"/>
      <c r="N460" s="169"/>
      <c r="O460" s="169"/>
      <c r="P460" s="170">
        <f>SUM(P461:P469)</f>
        <v>0</v>
      </c>
      <c r="Q460" s="169"/>
      <c r="R460" s="170">
        <f>SUM(R461:R469)</f>
        <v>3.4267009999999996</v>
      </c>
      <c r="S460" s="169"/>
      <c r="T460" s="171">
        <f>SUM(T461:T469)</f>
        <v>0</v>
      </c>
      <c r="AR460" s="172" t="s">
        <v>82</v>
      </c>
      <c r="AT460" s="173" t="s">
        <v>73</v>
      </c>
      <c r="AU460" s="173" t="s">
        <v>84</v>
      </c>
      <c r="AY460" s="172" t="s">
        <v>238</v>
      </c>
      <c r="BK460" s="174">
        <f>SUM(BK461:BK469)</f>
        <v>0</v>
      </c>
    </row>
    <row r="461" spans="1:65" s="2" customFormat="1" ht="16.5" customHeight="1">
      <c r="A461" s="36"/>
      <c r="B461" s="37"/>
      <c r="C461" s="177" t="s">
        <v>546</v>
      </c>
      <c r="D461" s="177" t="s">
        <v>241</v>
      </c>
      <c r="E461" s="178" t="s">
        <v>547</v>
      </c>
      <c r="F461" s="179" t="s">
        <v>548</v>
      </c>
      <c r="G461" s="180" t="s">
        <v>168</v>
      </c>
      <c r="H461" s="181">
        <v>11</v>
      </c>
      <c r="I461" s="182"/>
      <c r="J461" s="183">
        <f>ROUND(I461*H461,2)</f>
        <v>0</v>
      </c>
      <c r="K461" s="179" t="s">
        <v>244</v>
      </c>
      <c r="L461" s="41"/>
      <c r="M461" s="184" t="s">
        <v>19</v>
      </c>
      <c r="N461" s="185" t="s">
        <v>45</v>
      </c>
      <c r="O461" s="66"/>
      <c r="P461" s="186">
        <f>O461*H461</f>
        <v>0</v>
      </c>
      <c r="Q461" s="186">
        <v>0.12846</v>
      </c>
      <c r="R461" s="186">
        <f>Q461*H461</f>
        <v>1.41306</v>
      </c>
      <c r="S461" s="186">
        <v>0</v>
      </c>
      <c r="T461" s="187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8" t="s">
        <v>189</v>
      </c>
      <c r="AT461" s="188" t="s">
        <v>241</v>
      </c>
      <c r="AU461" s="188" t="s">
        <v>95</v>
      </c>
      <c r="AY461" s="19" t="s">
        <v>238</v>
      </c>
      <c r="BE461" s="189">
        <f>IF(N461="základní",J461,0)</f>
        <v>0</v>
      </c>
      <c r="BF461" s="189">
        <f>IF(N461="snížená",J461,0)</f>
        <v>0</v>
      </c>
      <c r="BG461" s="189">
        <f>IF(N461="zákl. přenesená",J461,0)</f>
        <v>0</v>
      </c>
      <c r="BH461" s="189">
        <f>IF(N461="sníž. přenesená",J461,0)</f>
        <v>0</v>
      </c>
      <c r="BI461" s="189">
        <f>IF(N461="nulová",J461,0)</f>
        <v>0</v>
      </c>
      <c r="BJ461" s="19" t="s">
        <v>82</v>
      </c>
      <c r="BK461" s="189">
        <f>ROUND(I461*H461,2)</f>
        <v>0</v>
      </c>
      <c r="BL461" s="19" t="s">
        <v>189</v>
      </c>
      <c r="BM461" s="188" t="s">
        <v>549</v>
      </c>
    </row>
    <row r="462" spans="1:47" s="2" customFormat="1" ht="11.25">
      <c r="A462" s="36"/>
      <c r="B462" s="37"/>
      <c r="C462" s="38"/>
      <c r="D462" s="190" t="s">
        <v>246</v>
      </c>
      <c r="E462" s="38"/>
      <c r="F462" s="191" t="s">
        <v>550</v>
      </c>
      <c r="G462" s="38"/>
      <c r="H462" s="38"/>
      <c r="I462" s="192"/>
      <c r="J462" s="38"/>
      <c r="K462" s="38"/>
      <c r="L462" s="41"/>
      <c r="M462" s="193"/>
      <c r="N462" s="194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246</v>
      </c>
      <c r="AU462" s="19" t="s">
        <v>95</v>
      </c>
    </row>
    <row r="463" spans="2:51" s="13" customFormat="1" ht="11.25">
      <c r="B463" s="197"/>
      <c r="C463" s="198"/>
      <c r="D463" s="195" t="s">
        <v>250</v>
      </c>
      <c r="E463" s="199" t="s">
        <v>19</v>
      </c>
      <c r="F463" s="200" t="s">
        <v>551</v>
      </c>
      <c r="G463" s="198"/>
      <c r="H463" s="199" t="s">
        <v>19</v>
      </c>
      <c r="I463" s="201"/>
      <c r="J463" s="198"/>
      <c r="K463" s="198"/>
      <c r="L463" s="202"/>
      <c r="M463" s="203"/>
      <c r="N463" s="204"/>
      <c r="O463" s="204"/>
      <c r="P463" s="204"/>
      <c r="Q463" s="204"/>
      <c r="R463" s="204"/>
      <c r="S463" s="204"/>
      <c r="T463" s="205"/>
      <c r="AT463" s="206" t="s">
        <v>250</v>
      </c>
      <c r="AU463" s="206" t="s">
        <v>95</v>
      </c>
      <c r="AV463" s="13" t="s">
        <v>82</v>
      </c>
      <c r="AW463" s="13" t="s">
        <v>34</v>
      </c>
      <c r="AX463" s="13" t="s">
        <v>74</v>
      </c>
      <c r="AY463" s="206" t="s">
        <v>238</v>
      </c>
    </row>
    <row r="464" spans="2:51" s="14" customFormat="1" ht="11.25">
      <c r="B464" s="207"/>
      <c r="C464" s="208"/>
      <c r="D464" s="195" t="s">
        <v>250</v>
      </c>
      <c r="E464" s="209" t="s">
        <v>19</v>
      </c>
      <c r="F464" s="210" t="s">
        <v>147</v>
      </c>
      <c r="G464" s="208"/>
      <c r="H464" s="211">
        <v>11</v>
      </c>
      <c r="I464" s="212"/>
      <c r="J464" s="208"/>
      <c r="K464" s="208"/>
      <c r="L464" s="213"/>
      <c r="M464" s="214"/>
      <c r="N464" s="215"/>
      <c r="O464" s="215"/>
      <c r="P464" s="215"/>
      <c r="Q464" s="215"/>
      <c r="R464" s="215"/>
      <c r="S464" s="215"/>
      <c r="T464" s="216"/>
      <c r="AT464" s="217" t="s">
        <v>250</v>
      </c>
      <c r="AU464" s="217" t="s">
        <v>95</v>
      </c>
      <c r="AV464" s="14" t="s">
        <v>84</v>
      </c>
      <c r="AW464" s="14" t="s">
        <v>34</v>
      </c>
      <c r="AX464" s="14" t="s">
        <v>82</v>
      </c>
      <c r="AY464" s="217" t="s">
        <v>238</v>
      </c>
    </row>
    <row r="465" spans="2:51" s="15" customFormat="1" ht="11.25">
      <c r="B465" s="218"/>
      <c r="C465" s="219"/>
      <c r="D465" s="195" t="s">
        <v>250</v>
      </c>
      <c r="E465" s="220" t="s">
        <v>19</v>
      </c>
      <c r="F465" s="221" t="s">
        <v>257</v>
      </c>
      <c r="G465" s="219"/>
      <c r="H465" s="222">
        <v>11</v>
      </c>
      <c r="I465" s="223"/>
      <c r="J465" s="219"/>
      <c r="K465" s="219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250</v>
      </c>
      <c r="AU465" s="228" t="s">
        <v>95</v>
      </c>
      <c r="AV465" s="15" t="s">
        <v>95</v>
      </c>
      <c r="AW465" s="15" t="s">
        <v>34</v>
      </c>
      <c r="AX465" s="15" t="s">
        <v>74</v>
      </c>
      <c r="AY465" s="228" t="s">
        <v>238</v>
      </c>
    </row>
    <row r="466" spans="1:65" s="2" customFormat="1" ht="16.5" customHeight="1">
      <c r="A466" s="36"/>
      <c r="B466" s="37"/>
      <c r="C466" s="240" t="s">
        <v>552</v>
      </c>
      <c r="D466" s="240" t="s">
        <v>484</v>
      </c>
      <c r="E466" s="241" t="s">
        <v>553</v>
      </c>
      <c r="F466" s="242" t="s">
        <v>554</v>
      </c>
      <c r="G466" s="243" t="s">
        <v>120</v>
      </c>
      <c r="H466" s="244">
        <v>0.829</v>
      </c>
      <c r="I466" s="245"/>
      <c r="J466" s="246">
        <f>ROUND(I466*H466,2)</f>
        <v>0</v>
      </c>
      <c r="K466" s="242" t="s">
        <v>19</v>
      </c>
      <c r="L466" s="247"/>
      <c r="M466" s="248" t="s">
        <v>19</v>
      </c>
      <c r="N466" s="249" t="s">
        <v>45</v>
      </c>
      <c r="O466" s="66"/>
      <c r="P466" s="186">
        <f>O466*H466</f>
        <v>0</v>
      </c>
      <c r="Q466" s="186">
        <v>2.429</v>
      </c>
      <c r="R466" s="186">
        <f>Q466*H466</f>
        <v>2.013641</v>
      </c>
      <c r="S466" s="186">
        <v>0</v>
      </c>
      <c r="T466" s="187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88" t="s">
        <v>186</v>
      </c>
      <c r="AT466" s="188" t="s">
        <v>484</v>
      </c>
      <c r="AU466" s="188" t="s">
        <v>95</v>
      </c>
      <c r="AY466" s="19" t="s">
        <v>238</v>
      </c>
      <c r="BE466" s="189">
        <f>IF(N466="základní",J466,0)</f>
        <v>0</v>
      </c>
      <c r="BF466" s="189">
        <f>IF(N466="snížená",J466,0)</f>
        <v>0</v>
      </c>
      <c r="BG466" s="189">
        <f>IF(N466="zákl. přenesená",J466,0)</f>
        <v>0</v>
      </c>
      <c r="BH466" s="189">
        <f>IF(N466="sníž. přenesená",J466,0)</f>
        <v>0</v>
      </c>
      <c r="BI466" s="189">
        <f>IF(N466="nulová",J466,0)</f>
        <v>0</v>
      </c>
      <c r="BJ466" s="19" t="s">
        <v>82</v>
      </c>
      <c r="BK466" s="189">
        <f>ROUND(I466*H466,2)</f>
        <v>0</v>
      </c>
      <c r="BL466" s="19" t="s">
        <v>189</v>
      </c>
      <c r="BM466" s="188" t="s">
        <v>555</v>
      </c>
    </row>
    <row r="467" spans="2:51" s="13" customFormat="1" ht="11.25">
      <c r="B467" s="197"/>
      <c r="C467" s="198"/>
      <c r="D467" s="195" t="s">
        <v>250</v>
      </c>
      <c r="E467" s="199" t="s">
        <v>19</v>
      </c>
      <c r="F467" s="200" t="s">
        <v>554</v>
      </c>
      <c r="G467" s="198"/>
      <c r="H467" s="199" t="s">
        <v>19</v>
      </c>
      <c r="I467" s="201"/>
      <c r="J467" s="198"/>
      <c r="K467" s="198"/>
      <c r="L467" s="202"/>
      <c r="M467" s="203"/>
      <c r="N467" s="204"/>
      <c r="O467" s="204"/>
      <c r="P467" s="204"/>
      <c r="Q467" s="204"/>
      <c r="R467" s="204"/>
      <c r="S467" s="204"/>
      <c r="T467" s="205"/>
      <c r="AT467" s="206" t="s">
        <v>250</v>
      </c>
      <c r="AU467" s="206" t="s">
        <v>95</v>
      </c>
      <c r="AV467" s="13" t="s">
        <v>82</v>
      </c>
      <c r="AW467" s="13" t="s">
        <v>34</v>
      </c>
      <c r="AX467" s="13" t="s">
        <v>74</v>
      </c>
      <c r="AY467" s="206" t="s">
        <v>238</v>
      </c>
    </row>
    <row r="468" spans="2:51" s="14" customFormat="1" ht="11.25">
      <c r="B468" s="207"/>
      <c r="C468" s="208"/>
      <c r="D468" s="195" t="s">
        <v>250</v>
      </c>
      <c r="E468" s="209" t="s">
        <v>19</v>
      </c>
      <c r="F468" s="210" t="s">
        <v>556</v>
      </c>
      <c r="G468" s="208"/>
      <c r="H468" s="211">
        <v>0.829</v>
      </c>
      <c r="I468" s="212"/>
      <c r="J468" s="208"/>
      <c r="K468" s="208"/>
      <c r="L468" s="213"/>
      <c r="M468" s="214"/>
      <c r="N468" s="215"/>
      <c r="O468" s="215"/>
      <c r="P468" s="215"/>
      <c r="Q468" s="215"/>
      <c r="R468" s="215"/>
      <c r="S468" s="215"/>
      <c r="T468" s="216"/>
      <c r="AT468" s="217" t="s">
        <v>250</v>
      </c>
      <c r="AU468" s="217" t="s">
        <v>95</v>
      </c>
      <c r="AV468" s="14" t="s">
        <v>84</v>
      </c>
      <c r="AW468" s="14" t="s">
        <v>34</v>
      </c>
      <c r="AX468" s="14" t="s">
        <v>74</v>
      </c>
      <c r="AY468" s="217" t="s">
        <v>238</v>
      </c>
    </row>
    <row r="469" spans="2:51" s="15" customFormat="1" ht="11.25">
      <c r="B469" s="218"/>
      <c r="C469" s="219"/>
      <c r="D469" s="195" t="s">
        <v>250</v>
      </c>
      <c r="E469" s="220" t="s">
        <v>19</v>
      </c>
      <c r="F469" s="221" t="s">
        <v>257</v>
      </c>
      <c r="G469" s="219"/>
      <c r="H469" s="222">
        <v>0.829</v>
      </c>
      <c r="I469" s="223"/>
      <c r="J469" s="219"/>
      <c r="K469" s="219"/>
      <c r="L469" s="224"/>
      <c r="M469" s="225"/>
      <c r="N469" s="226"/>
      <c r="O469" s="226"/>
      <c r="P469" s="226"/>
      <c r="Q469" s="226"/>
      <c r="R469" s="226"/>
      <c r="S469" s="226"/>
      <c r="T469" s="227"/>
      <c r="AT469" s="228" t="s">
        <v>250</v>
      </c>
      <c r="AU469" s="228" t="s">
        <v>95</v>
      </c>
      <c r="AV469" s="15" t="s">
        <v>95</v>
      </c>
      <c r="AW469" s="15" t="s">
        <v>34</v>
      </c>
      <c r="AX469" s="15" t="s">
        <v>82</v>
      </c>
      <c r="AY469" s="228" t="s">
        <v>238</v>
      </c>
    </row>
    <row r="470" spans="2:63" s="12" customFormat="1" ht="22.9" customHeight="1">
      <c r="B470" s="161"/>
      <c r="C470" s="162"/>
      <c r="D470" s="163" t="s">
        <v>73</v>
      </c>
      <c r="E470" s="175" t="s">
        <v>189</v>
      </c>
      <c r="F470" s="175" t="s">
        <v>557</v>
      </c>
      <c r="G470" s="162"/>
      <c r="H470" s="162"/>
      <c r="I470" s="165"/>
      <c r="J470" s="176">
        <f>BK470</f>
        <v>0</v>
      </c>
      <c r="K470" s="162"/>
      <c r="L470" s="167"/>
      <c r="M470" s="168"/>
      <c r="N470" s="169"/>
      <c r="O470" s="169"/>
      <c r="P470" s="170">
        <f>SUM(P471:P480)</f>
        <v>0</v>
      </c>
      <c r="Q470" s="169"/>
      <c r="R470" s="170">
        <f>SUM(R471:R480)</f>
        <v>0.21726</v>
      </c>
      <c r="S470" s="169"/>
      <c r="T470" s="171">
        <f>SUM(T471:T480)</f>
        <v>0</v>
      </c>
      <c r="AR470" s="172" t="s">
        <v>82</v>
      </c>
      <c r="AT470" s="173" t="s">
        <v>73</v>
      </c>
      <c r="AU470" s="173" t="s">
        <v>82</v>
      </c>
      <c r="AY470" s="172" t="s">
        <v>238</v>
      </c>
      <c r="BK470" s="174">
        <f>SUM(BK471:BK480)</f>
        <v>0</v>
      </c>
    </row>
    <row r="471" spans="1:65" s="2" customFormat="1" ht="21.75" customHeight="1">
      <c r="A471" s="36"/>
      <c r="B471" s="37"/>
      <c r="C471" s="177" t="s">
        <v>558</v>
      </c>
      <c r="D471" s="177" t="s">
        <v>241</v>
      </c>
      <c r="E471" s="178" t="s">
        <v>559</v>
      </c>
      <c r="F471" s="179" t="s">
        <v>560</v>
      </c>
      <c r="G471" s="180" t="s">
        <v>120</v>
      </c>
      <c r="H471" s="181">
        <v>2.125</v>
      </c>
      <c r="I471" s="182"/>
      <c r="J471" s="183">
        <f>ROUND(I471*H471,2)</f>
        <v>0</v>
      </c>
      <c r="K471" s="179" t="s">
        <v>244</v>
      </c>
      <c r="L471" s="41"/>
      <c r="M471" s="184" t="s">
        <v>19</v>
      </c>
      <c r="N471" s="185" t="s">
        <v>45</v>
      </c>
      <c r="O471" s="66"/>
      <c r="P471" s="186">
        <f>O471*H471</f>
        <v>0</v>
      </c>
      <c r="Q471" s="186">
        <v>0</v>
      </c>
      <c r="R471" s="186">
        <f>Q471*H471</f>
        <v>0</v>
      </c>
      <c r="S471" s="186">
        <v>0</v>
      </c>
      <c r="T471" s="187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88" t="s">
        <v>189</v>
      </c>
      <c r="AT471" s="188" t="s">
        <v>241</v>
      </c>
      <c r="AU471" s="188" t="s">
        <v>84</v>
      </c>
      <c r="AY471" s="19" t="s">
        <v>238</v>
      </c>
      <c r="BE471" s="189">
        <f>IF(N471="základní",J471,0)</f>
        <v>0</v>
      </c>
      <c r="BF471" s="189">
        <f>IF(N471="snížená",J471,0)</f>
        <v>0</v>
      </c>
      <c r="BG471" s="189">
        <f>IF(N471="zákl. přenesená",J471,0)</f>
        <v>0</v>
      </c>
      <c r="BH471" s="189">
        <f>IF(N471="sníž. přenesená",J471,0)</f>
        <v>0</v>
      </c>
      <c r="BI471" s="189">
        <f>IF(N471="nulová",J471,0)</f>
        <v>0</v>
      </c>
      <c r="BJ471" s="19" t="s">
        <v>82</v>
      </c>
      <c r="BK471" s="189">
        <f>ROUND(I471*H471,2)</f>
        <v>0</v>
      </c>
      <c r="BL471" s="19" t="s">
        <v>189</v>
      </c>
      <c r="BM471" s="188" t="s">
        <v>561</v>
      </c>
    </row>
    <row r="472" spans="1:47" s="2" customFormat="1" ht="11.25">
      <c r="A472" s="36"/>
      <c r="B472" s="37"/>
      <c r="C472" s="38"/>
      <c r="D472" s="190" t="s">
        <v>246</v>
      </c>
      <c r="E472" s="38"/>
      <c r="F472" s="191" t="s">
        <v>562</v>
      </c>
      <c r="G472" s="38"/>
      <c r="H472" s="38"/>
      <c r="I472" s="192"/>
      <c r="J472" s="38"/>
      <c r="K472" s="38"/>
      <c r="L472" s="41"/>
      <c r="M472" s="193"/>
      <c r="N472" s="194"/>
      <c r="O472" s="66"/>
      <c r="P472" s="66"/>
      <c r="Q472" s="66"/>
      <c r="R472" s="66"/>
      <c r="S472" s="66"/>
      <c r="T472" s="67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T472" s="19" t="s">
        <v>246</v>
      </c>
      <c r="AU472" s="19" t="s">
        <v>84</v>
      </c>
    </row>
    <row r="473" spans="2:51" s="13" customFormat="1" ht="11.25">
      <c r="B473" s="197"/>
      <c r="C473" s="198"/>
      <c r="D473" s="195" t="s">
        <v>250</v>
      </c>
      <c r="E473" s="199" t="s">
        <v>19</v>
      </c>
      <c r="F473" s="200" t="s">
        <v>167</v>
      </c>
      <c r="G473" s="198"/>
      <c r="H473" s="199" t="s">
        <v>19</v>
      </c>
      <c r="I473" s="201"/>
      <c r="J473" s="198"/>
      <c r="K473" s="198"/>
      <c r="L473" s="202"/>
      <c r="M473" s="203"/>
      <c r="N473" s="204"/>
      <c r="O473" s="204"/>
      <c r="P473" s="204"/>
      <c r="Q473" s="204"/>
      <c r="R473" s="204"/>
      <c r="S473" s="204"/>
      <c r="T473" s="205"/>
      <c r="AT473" s="206" t="s">
        <v>250</v>
      </c>
      <c r="AU473" s="206" t="s">
        <v>84</v>
      </c>
      <c r="AV473" s="13" t="s">
        <v>82</v>
      </c>
      <c r="AW473" s="13" t="s">
        <v>34</v>
      </c>
      <c r="AX473" s="13" t="s">
        <v>74</v>
      </c>
      <c r="AY473" s="206" t="s">
        <v>238</v>
      </c>
    </row>
    <row r="474" spans="2:51" s="14" customFormat="1" ht="11.25">
      <c r="B474" s="207"/>
      <c r="C474" s="208"/>
      <c r="D474" s="195" t="s">
        <v>250</v>
      </c>
      <c r="E474" s="209" t="s">
        <v>19</v>
      </c>
      <c r="F474" s="210" t="s">
        <v>563</v>
      </c>
      <c r="G474" s="208"/>
      <c r="H474" s="211">
        <v>2.125</v>
      </c>
      <c r="I474" s="212"/>
      <c r="J474" s="208"/>
      <c r="K474" s="208"/>
      <c r="L474" s="213"/>
      <c r="M474" s="214"/>
      <c r="N474" s="215"/>
      <c r="O474" s="215"/>
      <c r="P474" s="215"/>
      <c r="Q474" s="215"/>
      <c r="R474" s="215"/>
      <c r="S474" s="215"/>
      <c r="T474" s="216"/>
      <c r="AT474" s="217" t="s">
        <v>250</v>
      </c>
      <c r="AU474" s="217" t="s">
        <v>84</v>
      </c>
      <c r="AV474" s="14" t="s">
        <v>84</v>
      </c>
      <c r="AW474" s="14" t="s">
        <v>34</v>
      </c>
      <c r="AX474" s="14" t="s">
        <v>74</v>
      </c>
      <c r="AY474" s="217" t="s">
        <v>238</v>
      </c>
    </row>
    <row r="475" spans="2:51" s="15" customFormat="1" ht="11.25">
      <c r="B475" s="218"/>
      <c r="C475" s="219"/>
      <c r="D475" s="195" t="s">
        <v>250</v>
      </c>
      <c r="E475" s="220" t="s">
        <v>19</v>
      </c>
      <c r="F475" s="221" t="s">
        <v>257</v>
      </c>
      <c r="G475" s="219"/>
      <c r="H475" s="222">
        <v>2.125</v>
      </c>
      <c r="I475" s="223"/>
      <c r="J475" s="219"/>
      <c r="K475" s="219"/>
      <c r="L475" s="224"/>
      <c r="M475" s="225"/>
      <c r="N475" s="226"/>
      <c r="O475" s="226"/>
      <c r="P475" s="226"/>
      <c r="Q475" s="226"/>
      <c r="R475" s="226"/>
      <c r="S475" s="226"/>
      <c r="T475" s="227"/>
      <c r="AT475" s="228" t="s">
        <v>250</v>
      </c>
      <c r="AU475" s="228" t="s">
        <v>84</v>
      </c>
      <c r="AV475" s="15" t="s">
        <v>95</v>
      </c>
      <c r="AW475" s="15" t="s">
        <v>34</v>
      </c>
      <c r="AX475" s="15" t="s">
        <v>82</v>
      </c>
      <c r="AY475" s="228" t="s">
        <v>238</v>
      </c>
    </row>
    <row r="476" spans="1:65" s="2" customFormat="1" ht="16.5" customHeight="1">
      <c r="A476" s="36"/>
      <c r="B476" s="37"/>
      <c r="C476" s="177" t="s">
        <v>564</v>
      </c>
      <c r="D476" s="177" t="s">
        <v>241</v>
      </c>
      <c r="E476" s="178" t="s">
        <v>565</v>
      </c>
      <c r="F476" s="179" t="s">
        <v>566</v>
      </c>
      <c r="G476" s="180" t="s">
        <v>98</v>
      </c>
      <c r="H476" s="181">
        <v>34</v>
      </c>
      <c r="I476" s="182"/>
      <c r="J476" s="183">
        <f>ROUND(I476*H476,2)</f>
        <v>0</v>
      </c>
      <c r="K476" s="179" t="s">
        <v>244</v>
      </c>
      <c r="L476" s="41"/>
      <c r="M476" s="184" t="s">
        <v>19</v>
      </c>
      <c r="N476" s="185" t="s">
        <v>45</v>
      </c>
      <c r="O476" s="66"/>
      <c r="P476" s="186">
        <f>O476*H476</f>
        <v>0</v>
      </c>
      <c r="Q476" s="186">
        <v>0.00639</v>
      </c>
      <c r="R476" s="186">
        <f>Q476*H476</f>
        <v>0.21726</v>
      </c>
      <c r="S476" s="186">
        <v>0</v>
      </c>
      <c r="T476" s="187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8" t="s">
        <v>189</v>
      </c>
      <c r="AT476" s="188" t="s">
        <v>241</v>
      </c>
      <c r="AU476" s="188" t="s">
        <v>84</v>
      </c>
      <c r="AY476" s="19" t="s">
        <v>238</v>
      </c>
      <c r="BE476" s="189">
        <f>IF(N476="základní",J476,0)</f>
        <v>0</v>
      </c>
      <c r="BF476" s="189">
        <f>IF(N476="snížená",J476,0)</f>
        <v>0</v>
      </c>
      <c r="BG476" s="189">
        <f>IF(N476="zákl. přenesená",J476,0)</f>
        <v>0</v>
      </c>
      <c r="BH476" s="189">
        <f>IF(N476="sníž. přenesená",J476,0)</f>
        <v>0</v>
      </c>
      <c r="BI476" s="189">
        <f>IF(N476="nulová",J476,0)</f>
        <v>0</v>
      </c>
      <c r="BJ476" s="19" t="s">
        <v>82</v>
      </c>
      <c r="BK476" s="189">
        <f>ROUND(I476*H476,2)</f>
        <v>0</v>
      </c>
      <c r="BL476" s="19" t="s">
        <v>189</v>
      </c>
      <c r="BM476" s="188" t="s">
        <v>567</v>
      </c>
    </row>
    <row r="477" spans="1:47" s="2" customFormat="1" ht="11.25">
      <c r="A477" s="36"/>
      <c r="B477" s="37"/>
      <c r="C477" s="38"/>
      <c r="D477" s="190" t="s">
        <v>246</v>
      </c>
      <c r="E477" s="38"/>
      <c r="F477" s="191" t="s">
        <v>568</v>
      </c>
      <c r="G477" s="38"/>
      <c r="H477" s="38"/>
      <c r="I477" s="192"/>
      <c r="J477" s="38"/>
      <c r="K477" s="38"/>
      <c r="L477" s="41"/>
      <c r="M477" s="193"/>
      <c r="N477" s="194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246</v>
      </c>
      <c r="AU477" s="19" t="s">
        <v>84</v>
      </c>
    </row>
    <row r="478" spans="2:51" s="13" customFormat="1" ht="11.25">
      <c r="B478" s="197"/>
      <c r="C478" s="198"/>
      <c r="D478" s="195" t="s">
        <v>250</v>
      </c>
      <c r="E478" s="199" t="s">
        <v>19</v>
      </c>
      <c r="F478" s="200" t="s">
        <v>167</v>
      </c>
      <c r="G478" s="198"/>
      <c r="H478" s="199" t="s">
        <v>19</v>
      </c>
      <c r="I478" s="201"/>
      <c r="J478" s="198"/>
      <c r="K478" s="198"/>
      <c r="L478" s="202"/>
      <c r="M478" s="203"/>
      <c r="N478" s="204"/>
      <c r="O478" s="204"/>
      <c r="P478" s="204"/>
      <c r="Q478" s="204"/>
      <c r="R478" s="204"/>
      <c r="S478" s="204"/>
      <c r="T478" s="205"/>
      <c r="AT478" s="206" t="s">
        <v>250</v>
      </c>
      <c r="AU478" s="206" t="s">
        <v>84</v>
      </c>
      <c r="AV478" s="13" t="s">
        <v>82</v>
      </c>
      <c r="AW478" s="13" t="s">
        <v>34</v>
      </c>
      <c r="AX478" s="13" t="s">
        <v>74</v>
      </c>
      <c r="AY478" s="206" t="s">
        <v>238</v>
      </c>
    </row>
    <row r="479" spans="2:51" s="14" customFormat="1" ht="11.25">
      <c r="B479" s="207"/>
      <c r="C479" s="208"/>
      <c r="D479" s="195" t="s">
        <v>250</v>
      </c>
      <c r="E479" s="209" t="s">
        <v>19</v>
      </c>
      <c r="F479" s="210" t="s">
        <v>569</v>
      </c>
      <c r="G479" s="208"/>
      <c r="H479" s="211">
        <v>34</v>
      </c>
      <c r="I479" s="212"/>
      <c r="J479" s="208"/>
      <c r="K479" s="208"/>
      <c r="L479" s="213"/>
      <c r="M479" s="214"/>
      <c r="N479" s="215"/>
      <c r="O479" s="215"/>
      <c r="P479" s="215"/>
      <c r="Q479" s="215"/>
      <c r="R479" s="215"/>
      <c r="S479" s="215"/>
      <c r="T479" s="216"/>
      <c r="AT479" s="217" t="s">
        <v>250</v>
      </c>
      <c r="AU479" s="217" t="s">
        <v>84</v>
      </c>
      <c r="AV479" s="14" t="s">
        <v>84</v>
      </c>
      <c r="AW479" s="14" t="s">
        <v>34</v>
      </c>
      <c r="AX479" s="14" t="s">
        <v>74</v>
      </c>
      <c r="AY479" s="217" t="s">
        <v>238</v>
      </c>
    </row>
    <row r="480" spans="2:51" s="15" customFormat="1" ht="11.25">
      <c r="B480" s="218"/>
      <c r="C480" s="219"/>
      <c r="D480" s="195" t="s">
        <v>250</v>
      </c>
      <c r="E480" s="220" t="s">
        <v>19</v>
      </c>
      <c r="F480" s="221" t="s">
        <v>257</v>
      </c>
      <c r="G480" s="219"/>
      <c r="H480" s="222">
        <v>34</v>
      </c>
      <c r="I480" s="223"/>
      <c r="J480" s="219"/>
      <c r="K480" s="219"/>
      <c r="L480" s="224"/>
      <c r="M480" s="225"/>
      <c r="N480" s="226"/>
      <c r="O480" s="226"/>
      <c r="P480" s="226"/>
      <c r="Q480" s="226"/>
      <c r="R480" s="226"/>
      <c r="S480" s="226"/>
      <c r="T480" s="227"/>
      <c r="AT480" s="228" t="s">
        <v>250</v>
      </c>
      <c r="AU480" s="228" t="s">
        <v>84</v>
      </c>
      <c r="AV480" s="15" t="s">
        <v>95</v>
      </c>
      <c r="AW480" s="15" t="s">
        <v>34</v>
      </c>
      <c r="AX480" s="15" t="s">
        <v>82</v>
      </c>
      <c r="AY480" s="228" t="s">
        <v>238</v>
      </c>
    </row>
    <row r="481" spans="2:63" s="12" customFormat="1" ht="22.9" customHeight="1">
      <c r="B481" s="161"/>
      <c r="C481" s="162"/>
      <c r="D481" s="163" t="s">
        <v>73</v>
      </c>
      <c r="E481" s="175" t="s">
        <v>283</v>
      </c>
      <c r="F481" s="175" t="s">
        <v>570</v>
      </c>
      <c r="G481" s="162"/>
      <c r="H481" s="162"/>
      <c r="I481" s="165"/>
      <c r="J481" s="176">
        <f>BK481</f>
        <v>0</v>
      </c>
      <c r="K481" s="162"/>
      <c r="L481" s="167"/>
      <c r="M481" s="168"/>
      <c r="N481" s="169"/>
      <c r="O481" s="169"/>
      <c r="P481" s="170">
        <f>P482+P505+P523</f>
        <v>0</v>
      </c>
      <c r="Q481" s="169"/>
      <c r="R481" s="170">
        <f>R482+R505+R523</f>
        <v>223.31810800000002</v>
      </c>
      <c r="S481" s="169"/>
      <c r="T481" s="171">
        <f>T482+T505+T523</f>
        <v>0</v>
      </c>
      <c r="AR481" s="172" t="s">
        <v>82</v>
      </c>
      <c r="AT481" s="173" t="s">
        <v>73</v>
      </c>
      <c r="AU481" s="173" t="s">
        <v>82</v>
      </c>
      <c r="AY481" s="172" t="s">
        <v>238</v>
      </c>
      <c r="BK481" s="174">
        <f>BK482+BK505+BK523</f>
        <v>0</v>
      </c>
    </row>
    <row r="482" spans="2:63" s="12" customFormat="1" ht="20.85" customHeight="1">
      <c r="B482" s="161"/>
      <c r="C482" s="162"/>
      <c r="D482" s="163" t="s">
        <v>73</v>
      </c>
      <c r="E482" s="175" t="s">
        <v>571</v>
      </c>
      <c r="F482" s="175" t="s">
        <v>572</v>
      </c>
      <c r="G482" s="162"/>
      <c r="H482" s="162"/>
      <c r="I482" s="165"/>
      <c r="J482" s="176">
        <f>BK482</f>
        <v>0</v>
      </c>
      <c r="K482" s="162"/>
      <c r="L482" s="167"/>
      <c r="M482" s="168"/>
      <c r="N482" s="169"/>
      <c r="O482" s="169"/>
      <c r="P482" s="170">
        <f>SUM(P483:P504)</f>
        <v>0</v>
      </c>
      <c r="Q482" s="169"/>
      <c r="R482" s="170">
        <f>SUM(R483:R504)</f>
        <v>220.8</v>
      </c>
      <c r="S482" s="169"/>
      <c r="T482" s="171">
        <f>SUM(T483:T504)</f>
        <v>0</v>
      </c>
      <c r="AR482" s="172" t="s">
        <v>82</v>
      </c>
      <c r="AT482" s="173" t="s">
        <v>73</v>
      </c>
      <c r="AU482" s="173" t="s">
        <v>84</v>
      </c>
      <c r="AY482" s="172" t="s">
        <v>238</v>
      </c>
      <c r="BK482" s="174">
        <f>SUM(BK483:BK504)</f>
        <v>0</v>
      </c>
    </row>
    <row r="483" spans="1:65" s="2" customFormat="1" ht="16.5" customHeight="1">
      <c r="A483" s="36"/>
      <c r="B483" s="37"/>
      <c r="C483" s="177" t="s">
        <v>573</v>
      </c>
      <c r="D483" s="177" t="s">
        <v>241</v>
      </c>
      <c r="E483" s="178" t="s">
        <v>574</v>
      </c>
      <c r="F483" s="179" t="s">
        <v>575</v>
      </c>
      <c r="G483" s="180" t="s">
        <v>98</v>
      </c>
      <c r="H483" s="181">
        <v>480</v>
      </c>
      <c r="I483" s="182"/>
      <c r="J483" s="183">
        <f>ROUND(I483*H483,2)</f>
        <v>0</v>
      </c>
      <c r="K483" s="179" t="s">
        <v>244</v>
      </c>
      <c r="L483" s="41"/>
      <c r="M483" s="184" t="s">
        <v>19</v>
      </c>
      <c r="N483" s="185" t="s">
        <v>45</v>
      </c>
      <c r="O483" s="66"/>
      <c r="P483" s="186">
        <f>O483*H483</f>
        <v>0</v>
      </c>
      <c r="Q483" s="186">
        <v>0.46</v>
      </c>
      <c r="R483" s="186">
        <f>Q483*H483</f>
        <v>220.8</v>
      </c>
      <c r="S483" s="186">
        <v>0</v>
      </c>
      <c r="T483" s="187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8" t="s">
        <v>189</v>
      </c>
      <c r="AT483" s="188" t="s">
        <v>241</v>
      </c>
      <c r="AU483" s="188" t="s">
        <v>95</v>
      </c>
      <c r="AY483" s="19" t="s">
        <v>238</v>
      </c>
      <c r="BE483" s="189">
        <f>IF(N483="základní",J483,0)</f>
        <v>0</v>
      </c>
      <c r="BF483" s="189">
        <f>IF(N483="snížená",J483,0)</f>
        <v>0</v>
      </c>
      <c r="BG483" s="189">
        <f>IF(N483="zákl. přenesená",J483,0)</f>
        <v>0</v>
      </c>
      <c r="BH483" s="189">
        <f>IF(N483="sníž. přenesená",J483,0)</f>
        <v>0</v>
      </c>
      <c r="BI483" s="189">
        <f>IF(N483="nulová",J483,0)</f>
        <v>0</v>
      </c>
      <c r="BJ483" s="19" t="s">
        <v>82</v>
      </c>
      <c r="BK483" s="189">
        <f>ROUND(I483*H483,2)</f>
        <v>0</v>
      </c>
      <c r="BL483" s="19" t="s">
        <v>189</v>
      </c>
      <c r="BM483" s="188" t="s">
        <v>576</v>
      </c>
    </row>
    <row r="484" spans="1:47" s="2" customFormat="1" ht="11.25">
      <c r="A484" s="36"/>
      <c r="B484" s="37"/>
      <c r="C484" s="38"/>
      <c r="D484" s="190" t="s">
        <v>246</v>
      </c>
      <c r="E484" s="38"/>
      <c r="F484" s="191" t="s">
        <v>577</v>
      </c>
      <c r="G484" s="38"/>
      <c r="H484" s="38"/>
      <c r="I484" s="192"/>
      <c r="J484" s="38"/>
      <c r="K484" s="38"/>
      <c r="L484" s="41"/>
      <c r="M484" s="193"/>
      <c r="N484" s="194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246</v>
      </c>
      <c r="AU484" s="19" t="s">
        <v>95</v>
      </c>
    </row>
    <row r="485" spans="2:51" s="13" customFormat="1" ht="11.25">
      <c r="B485" s="197"/>
      <c r="C485" s="198"/>
      <c r="D485" s="195" t="s">
        <v>250</v>
      </c>
      <c r="E485" s="199" t="s">
        <v>19</v>
      </c>
      <c r="F485" s="200" t="s">
        <v>271</v>
      </c>
      <c r="G485" s="198"/>
      <c r="H485" s="199" t="s">
        <v>19</v>
      </c>
      <c r="I485" s="201"/>
      <c r="J485" s="198"/>
      <c r="K485" s="198"/>
      <c r="L485" s="202"/>
      <c r="M485" s="203"/>
      <c r="N485" s="204"/>
      <c r="O485" s="204"/>
      <c r="P485" s="204"/>
      <c r="Q485" s="204"/>
      <c r="R485" s="204"/>
      <c r="S485" s="204"/>
      <c r="T485" s="205"/>
      <c r="AT485" s="206" t="s">
        <v>250</v>
      </c>
      <c r="AU485" s="206" t="s">
        <v>95</v>
      </c>
      <c r="AV485" s="13" t="s">
        <v>82</v>
      </c>
      <c r="AW485" s="13" t="s">
        <v>34</v>
      </c>
      <c r="AX485" s="13" t="s">
        <v>74</v>
      </c>
      <c r="AY485" s="206" t="s">
        <v>238</v>
      </c>
    </row>
    <row r="486" spans="2:51" s="13" customFormat="1" ht="11.25">
      <c r="B486" s="197"/>
      <c r="C486" s="198"/>
      <c r="D486" s="195" t="s">
        <v>250</v>
      </c>
      <c r="E486" s="199" t="s">
        <v>19</v>
      </c>
      <c r="F486" s="200" t="s">
        <v>272</v>
      </c>
      <c r="G486" s="198"/>
      <c r="H486" s="199" t="s">
        <v>19</v>
      </c>
      <c r="I486" s="201"/>
      <c r="J486" s="198"/>
      <c r="K486" s="198"/>
      <c r="L486" s="202"/>
      <c r="M486" s="203"/>
      <c r="N486" s="204"/>
      <c r="O486" s="204"/>
      <c r="P486" s="204"/>
      <c r="Q486" s="204"/>
      <c r="R486" s="204"/>
      <c r="S486" s="204"/>
      <c r="T486" s="205"/>
      <c r="AT486" s="206" t="s">
        <v>250</v>
      </c>
      <c r="AU486" s="206" t="s">
        <v>95</v>
      </c>
      <c r="AV486" s="13" t="s">
        <v>82</v>
      </c>
      <c r="AW486" s="13" t="s">
        <v>34</v>
      </c>
      <c r="AX486" s="13" t="s">
        <v>74</v>
      </c>
      <c r="AY486" s="206" t="s">
        <v>238</v>
      </c>
    </row>
    <row r="487" spans="2:51" s="14" customFormat="1" ht="11.25">
      <c r="B487" s="207"/>
      <c r="C487" s="208"/>
      <c r="D487" s="195" t="s">
        <v>250</v>
      </c>
      <c r="E487" s="209" t="s">
        <v>19</v>
      </c>
      <c r="F487" s="210" t="s">
        <v>578</v>
      </c>
      <c r="G487" s="208"/>
      <c r="H487" s="211">
        <v>480</v>
      </c>
      <c r="I487" s="212"/>
      <c r="J487" s="208"/>
      <c r="K487" s="208"/>
      <c r="L487" s="213"/>
      <c r="M487" s="214"/>
      <c r="N487" s="215"/>
      <c r="O487" s="215"/>
      <c r="P487" s="215"/>
      <c r="Q487" s="215"/>
      <c r="R487" s="215"/>
      <c r="S487" s="215"/>
      <c r="T487" s="216"/>
      <c r="AT487" s="217" t="s">
        <v>250</v>
      </c>
      <c r="AU487" s="217" t="s">
        <v>95</v>
      </c>
      <c r="AV487" s="14" t="s">
        <v>84</v>
      </c>
      <c r="AW487" s="14" t="s">
        <v>34</v>
      </c>
      <c r="AX487" s="14" t="s">
        <v>74</v>
      </c>
      <c r="AY487" s="217" t="s">
        <v>238</v>
      </c>
    </row>
    <row r="488" spans="2:51" s="15" customFormat="1" ht="11.25">
      <c r="B488" s="218"/>
      <c r="C488" s="219"/>
      <c r="D488" s="195" t="s">
        <v>250</v>
      </c>
      <c r="E488" s="220" t="s">
        <v>19</v>
      </c>
      <c r="F488" s="221" t="s">
        <v>257</v>
      </c>
      <c r="G488" s="219"/>
      <c r="H488" s="222">
        <v>480</v>
      </c>
      <c r="I488" s="223"/>
      <c r="J488" s="219"/>
      <c r="K488" s="219"/>
      <c r="L488" s="224"/>
      <c r="M488" s="225"/>
      <c r="N488" s="226"/>
      <c r="O488" s="226"/>
      <c r="P488" s="226"/>
      <c r="Q488" s="226"/>
      <c r="R488" s="226"/>
      <c r="S488" s="226"/>
      <c r="T488" s="227"/>
      <c r="AT488" s="228" t="s">
        <v>250</v>
      </c>
      <c r="AU488" s="228" t="s">
        <v>95</v>
      </c>
      <c r="AV488" s="15" t="s">
        <v>95</v>
      </c>
      <c r="AW488" s="15" t="s">
        <v>34</v>
      </c>
      <c r="AX488" s="15" t="s">
        <v>82</v>
      </c>
      <c r="AY488" s="228" t="s">
        <v>238</v>
      </c>
    </row>
    <row r="489" spans="1:65" s="2" customFormat="1" ht="24.2" customHeight="1">
      <c r="A489" s="36"/>
      <c r="B489" s="37"/>
      <c r="C489" s="177" t="s">
        <v>579</v>
      </c>
      <c r="D489" s="177" t="s">
        <v>241</v>
      </c>
      <c r="E489" s="178" t="s">
        <v>580</v>
      </c>
      <c r="F489" s="179" t="s">
        <v>581</v>
      </c>
      <c r="G489" s="180" t="s">
        <v>98</v>
      </c>
      <c r="H489" s="181">
        <v>480</v>
      </c>
      <c r="I489" s="182"/>
      <c r="J489" s="183">
        <f>ROUND(I489*H489,2)</f>
        <v>0</v>
      </c>
      <c r="K489" s="179" t="s">
        <v>244</v>
      </c>
      <c r="L489" s="41"/>
      <c r="M489" s="184" t="s">
        <v>19</v>
      </c>
      <c r="N489" s="185" t="s">
        <v>45</v>
      </c>
      <c r="O489" s="66"/>
      <c r="P489" s="186">
        <f>O489*H489</f>
        <v>0</v>
      </c>
      <c r="Q489" s="186">
        <v>0</v>
      </c>
      <c r="R489" s="186">
        <f>Q489*H489</f>
        <v>0</v>
      </c>
      <c r="S489" s="186">
        <v>0</v>
      </c>
      <c r="T489" s="187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8" t="s">
        <v>189</v>
      </c>
      <c r="AT489" s="188" t="s">
        <v>241</v>
      </c>
      <c r="AU489" s="188" t="s">
        <v>95</v>
      </c>
      <c r="AY489" s="19" t="s">
        <v>238</v>
      </c>
      <c r="BE489" s="189">
        <f>IF(N489="základní",J489,0)</f>
        <v>0</v>
      </c>
      <c r="BF489" s="189">
        <f>IF(N489="snížená",J489,0)</f>
        <v>0</v>
      </c>
      <c r="BG489" s="189">
        <f>IF(N489="zákl. přenesená",J489,0)</f>
        <v>0</v>
      </c>
      <c r="BH489" s="189">
        <f>IF(N489="sníž. přenesená",J489,0)</f>
        <v>0</v>
      </c>
      <c r="BI489" s="189">
        <f>IF(N489="nulová",J489,0)</f>
        <v>0</v>
      </c>
      <c r="BJ489" s="19" t="s">
        <v>82</v>
      </c>
      <c r="BK489" s="189">
        <f>ROUND(I489*H489,2)</f>
        <v>0</v>
      </c>
      <c r="BL489" s="19" t="s">
        <v>189</v>
      </c>
      <c r="BM489" s="188" t="s">
        <v>582</v>
      </c>
    </row>
    <row r="490" spans="1:47" s="2" customFormat="1" ht="11.25">
      <c r="A490" s="36"/>
      <c r="B490" s="37"/>
      <c r="C490" s="38"/>
      <c r="D490" s="190" t="s">
        <v>246</v>
      </c>
      <c r="E490" s="38"/>
      <c r="F490" s="191" t="s">
        <v>583</v>
      </c>
      <c r="G490" s="38"/>
      <c r="H490" s="38"/>
      <c r="I490" s="192"/>
      <c r="J490" s="38"/>
      <c r="K490" s="38"/>
      <c r="L490" s="41"/>
      <c r="M490" s="193"/>
      <c r="N490" s="194"/>
      <c r="O490" s="66"/>
      <c r="P490" s="66"/>
      <c r="Q490" s="66"/>
      <c r="R490" s="66"/>
      <c r="S490" s="66"/>
      <c r="T490" s="67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246</v>
      </c>
      <c r="AU490" s="19" t="s">
        <v>95</v>
      </c>
    </row>
    <row r="491" spans="2:51" s="13" customFormat="1" ht="11.25">
      <c r="B491" s="197"/>
      <c r="C491" s="198"/>
      <c r="D491" s="195" t="s">
        <v>250</v>
      </c>
      <c r="E491" s="199" t="s">
        <v>19</v>
      </c>
      <c r="F491" s="200" t="s">
        <v>271</v>
      </c>
      <c r="G491" s="198"/>
      <c r="H491" s="199" t="s">
        <v>19</v>
      </c>
      <c r="I491" s="201"/>
      <c r="J491" s="198"/>
      <c r="K491" s="198"/>
      <c r="L491" s="202"/>
      <c r="M491" s="203"/>
      <c r="N491" s="204"/>
      <c r="O491" s="204"/>
      <c r="P491" s="204"/>
      <c r="Q491" s="204"/>
      <c r="R491" s="204"/>
      <c r="S491" s="204"/>
      <c r="T491" s="205"/>
      <c r="AT491" s="206" t="s">
        <v>250</v>
      </c>
      <c r="AU491" s="206" t="s">
        <v>95</v>
      </c>
      <c r="AV491" s="13" t="s">
        <v>82</v>
      </c>
      <c r="AW491" s="13" t="s">
        <v>34</v>
      </c>
      <c r="AX491" s="13" t="s">
        <v>74</v>
      </c>
      <c r="AY491" s="206" t="s">
        <v>238</v>
      </c>
    </row>
    <row r="492" spans="2:51" s="13" customFormat="1" ht="11.25">
      <c r="B492" s="197"/>
      <c r="C492" s="198"/>
      <c r="D492" s="195" t="s">
        <v>250</v>
      </c>
      <c r="E492" s="199" t="s">
        <v>19</v>
      </c>
      <c r="F492" s="200" t="s">
        <v>272</v>
      </c>
      <c r="G492" s="198"/>
      <c r="H492" s="199" t="s">
        <v>19</v>
      </c>
      <c r="I492" s="201"/>
      <c r="J492" s="198"/>
      <c r="K492" s="198"/>
      <c r="L492" s="202"/>
      <c r="M492" s="203"/>
      <c r="N492" s="204"/>
      <c r="O492" s="204"/>
      <c r="P492" s="204"/>
      <c r="Q492" s="204"/>
      <c r="R492" s="204"/>
      <c r="S492" s="204"/>
      <c r="T492" s="205"/>
      <c r="AT492" s="206" t="s">
        <v>250</v>
      </c>
      <c r="AU492" s="206" t="s">
        <v>95</v>
      </c>
      <c r="AV492" s="13" t="s">
        <v>82</v>
      </c>
      <c r="AW492" s="13" t="s">
        <v>34</v>
      </c>
      <c r="AX492" s="13" t="s">
        <v>74</v>
      </c>
      <c r="AY492" s="206" t="s">
        <v>238</v>
      </c>
    </row>
    <row r="493" spans="2:51" s="14" customFormat="1" ht="11.25">
      <c r="B493" s="207"/>
      <c r="C493" s="208"/>
      <c r="D493" s="195" t="s">
        <v>250</v>
      </c>
      <c r="E493" s="209" t="s">
        <v>19</v>
      </c>
      <c r="F493" s="210" t="s">
        <v>584</v>
      </c>
      <c r="G493" s="208"/>
      <c r="H493" s="211">
        <v>480</v>
      </c>
      <c r="I493" s="212"/>
      <c r="J493" s="208"/>
      <c r="K493" s="208"/>
      <c r="L493" s="213"/>
      <c r="M493" s="214"/>
      <c r="N493" s="215"/>
      <c r="O493" s="215"/>
      <c r="P493" s="215"/>
      <c r="Q493" s="215"/>
      <c r="R493" s="215"/>
      <c r="S493" s="215"/>
      <c r="T493" s="216"/>
      <c r="AT493" s="217" t="s">
        <v>250</v>
      </c>
      <c r="AU493" s="217" t="s">
        <v>95</v>
      </c>
      <c r="AV493" s="14" t="s">
        <v>84</v>
      </c>
      <c r="AW493" s="14" t="s">
        <v>34</v>
      </c>
      <c r="AX493" s="14" t="s">
        <v>74</v>
      </c>
      <c r="AY493" s="217" t="s">
        <v>238</v>
      </c>
    </row>
    <row r="494" spans="2:51" s="15" customFormat="1" ht="11.25">
      <c r="B494" s="218"/>
      <c r="C494" s="219"/>
      <c r="D494" s="195" t="s">
        <v>250</v>
      </c>
      <c r="E494" s="220" t="s">
        <v>19</v>
      </c>
      <c r="F494" s="221" t="s">
        <v>257</v>
      </c>
      <c r="G494" s="219"/>
      <c r="H494" s="222">
        <v>480</v>
      </c>
      <c r="I494" s="223"/>
      <c r="J494" s="219"/>
      <c r="K494" s="219"/>
      <c r="L494" s="224"/>
      <c r="M494" s="225"/>
      <c r="N494" s="226"/>
      <c r="O494" s="226"/>
      <c r="P494" s="226"/>
      <c r="Q494" s="226"/>
      <c r="R494" s="226"/>
      <c r="S494" s="226"/>
      <c r="T494" s="227"/>
      <c r="AT494" s="228" t="s">
        <v>250</v>
      </c>
      <c r="AU494" s="228" t="s">
        <v>95</v>
      </c>
      <c r="AV494" s="15" t="s">
        <v>95</v>
      </c>
      <c r="AW494" s="15" t="s">
        <v>34</v>
      </c>
      <c r="AX494" s="15" t="s">
        <v>82</v>
      </c>
      <c r="AY494" s="228" t="s">
        <v>238</v>
      </c>
    </row>
    <row r="495" spans="1:65" s="2" customFormat="1" ht="16.5" customHeight="1">
      <c r="A495" s="36"/>
      <c r="B495" s="37"/>
      <c r="C495" s="177" t="s">
        <v>585</v>
      </c>
      <c r="D495" s="177" t="s">
        <v>241</v>
      </c>
      <c r="E495" s="178" t="s">
        <v>586</v>
      </c>
      <c r="F495" s="179" t="s">
        <v>587</v>
      </c>
      <c r="G495" s="180" t="s">
        <v>98</v>
      </c>
      <c r="H495" s="181">
        <v>580</v>
      </c>
      <c r="I495" s="182"/>
      <c r="J495" s="183">
        <f>ROUND(I495*H495,2)</f>
        <v>0</v>
      </c>
      <c r="K495" s="179" t="s">
        <v>244</v>
      </c>
      <c r="L495" s="41"/>
      <c r="M495" s="184" t="s">
        <v>19</v>
      </c>
      <c r="N495" s="185" t="s">
        <v>45</v>
      </c>
      <c r="O495" s="66"/>
      <c r="P495" s="186">
        <f>O495*H495</f>
        <v>0</v>
      </c>
      <c r="Q495" s="186">
        <v>0</v>
      </c>
      <c r="R495" s="186">
        <f>Q495*H495</f>
        <v>0</v>
      </c>
      <c r="S495" s="186">
        <v>0</v>
      </c>
      <c r="T495" s="187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8" t="s">
        <v>189</v>
      </c>
      <c r="AT495" s="188" t="s">
        <v>241</v>
      </c>
      <c r="AU495" s="188" t="s">
        <v>95</v>
      </c>
      <c r="AY495" s="19" t="s">
        <v>238</v>
      </c>
      <c r="BE495" s="189">
        <f>IF(N495="základní",J495,0)</f>
        <v>0</v>
      </c>
      <c r="BF495" s="189">
        <f>IF(N495="snížená",J495,0)</f>
        <v>0</v>
      </c>
      <c r="BG495" s="189">
        <f>IF(N495="zákl. přenesená",J495,0)</f>
        <v>0</v>
      </c>
      <c r="BH495" s="189">
        <f>IF(N495="sníž. přenesená",J495,0)</f>
        <v>0</v>
      </c>
      <c r="BI495" s="189">
        <f>IF(N495="nulová",J495,0)</f>
        <v>0</v>
      </c>
      <c r="BJ495" s="19" t="s">
        <v>82</v>
      </c>
      <c r="BK495" s="189">
        <f>ROUND(I495*H495,2)</f>
        <v>0</v>
      </c>
      <c r="BL495" s="19" t="s">
        <v>189</v>
      </c>
      <c r="BM495" s="188" t="s">
        <v>588</v>
      </c>
    </row>
    <row r="496" spans="1:47" s="2" customFormat="1" ht="11.25">
      <c r="A496" s="36"/>
      <c r="B496" s="37"/>
      <c r="C496" s="38"/>
      <c r="D496" s="190" t="s">
        <v>246</v>
      </c>
      <c r="E496" s="38"/>
      <c r="F496" s="191" t="s">
        <v>589</v>
      </c>
      <c r="G496" s="38"/>
      <c r="H496" s="38"/>
      <c r="I496" s="192"/>
      <c r="J496" s="38"/>
      <c r="K496" s="38"/>
      <c r="L496" s="41"/>
      <c r="M496" s="193"/>
      <c r="N496" s="194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246</v>
      </c>
      <c r="AU496" s="19" t="s">
        <v>95</v>
      </c>
    </row>
    <row r="497" spans="2:51" s="13" customFormat="1" ht="11.25">
      <c r="B497" s="197"/>
      <c r="C497" s="198"/>
      <c r="D497" s="195" t="s">
        <v>250</v>
      </c>
      <c r="E497" s="199" t="s">
        <v>19</v>
      </c>
      <c r="F497" s="200" t="s">
        <v>590</v>
      </c>
      <c r="G497" s="198"/>
      <c r="H497" s="199" t="s">
        <v>19</v>
      </c>
      <c r="I497" s="201"/>
      <c r="J497" s="198"/>
      <c r="K497" s="198"/>
      <c r="L497" s="202"/>
      <c r="M497" s="203"/>
      <c r="N497" s="204"/>
      <c r="O497" s="204"/>
      <c r="P497" s="204"/>
      <c r="Q497" s="204"/>
      <c r="R497" s="204"/>
      <c r="S497" s="204"/>
      <c r="T497" s="205"/>
      <c r="AT497" s="206" t="s">
        <v>250</v>
      </c>
      <c r="AU497" s="206" t="s">
        <v>95</v>
      </c>
      <c r="AV497" s="13" t="s">
        <v>82</v>
      </c>
      <c r="AW497" s="13" t="s">
        <v>34</v>
      </c>
      <c r="AX497" s="13" t="s">
        <v>74</v>
      </c>
      <c r="AY497" s="206" t="s">
        <v>238</v>
      </c>
    </row>
    <row r="498" spans="2:51" s="14" customFormat="1" ht="11.25">
      <c r="B498" s="207"/>
      <c r="C498" s="208"/>
      <c r="D498" s="195" t="s">
        <v>250</v>
      </c>
      <c r="E498" s="209" t="s">
        <v>19</v>
      </c>
      <c r="F498" s="210" t="s">
        <v>153</v>
      </c>
      <c r="G498" s="208"/>
      <c r="H498" s="211">
        <v>580</v>
      </c>
      <c r="I498" s="212"/>
      <c r="J498" s="208"/>
      <c r="K498" s="208"/>
      <c r="L498" s="213"/>
      <c r="M498" s="214"/>
      <c r="N498" s="215"/>
      <c r="O498" s="215"/>
      <c r="P498" s="215"/>
      <c r="Q498" s="215"/>
      <c r="R498" s="215"/>
      <c r="S498" s="215"/>
      <c r="T498" s="216"/>
      <c r="AT498" s="217" t="s">
        <v>250</v>
      </c>
      <c r="AU498" s="217" t="s">
        <v>95</v>
      </c>
      <c r="AV498" s="14" t="s">
        <v>84</v>
      </c>
      <c r="AW498" s="14" t="s">
        <v>34</v>
      </c>
      <c r="AX498" s="14" t="s">
        <v>74</v>
      </c>
      <c r="AY498" s="217" t="s">
        <v>238</v>
      </c>
    </row>
    <row r="499" spans="2:51" s="15" customFormat="1" ht="11.25">
      <c r="B499" s="218"/>
      <c r="C499" s="219"/>
      <c r="D499" s="195" t="s">
        <v>250</v>
      </c>
      <c r="E499" s="220" t="s">
        <v>19</v>
      </c>
      <c r="F499" s="221" t="s">
        <v>257</v>
      </c>
      <c r="G499" s="219"/>
      <c r="H499" s="222">
        <v>580</v>
      </c>
      <c r="I499" s="223"/>
      <c r="J499" s="219"/>
      <c r="K499" s="219"/>
      <c r="L499" s="224"/>
      <c r="M499" s="225"/>
      <c r="N499" s="226"/>
      <c r="O499" s="226"/>
      <c r="P499" s="226"/>
      <c r="Q499" s="226"/>
      <c r="R499" s="226"/>
      <c r="S499" s="226"/>
      <c r="T499" s="227"/>
      <c r="AT499" s="228" t="s">
        <v>250</v>
      </c>
      <c r="AU499" s="228" t="s">
        <v>95</v>
      </c>
      <c r="AV499" s="15" t="s">
        <v>95</v>
      </c>
      <c r="AW499" s="15" t="s">
        <v>34</v>
      </c>
      <c r="AX499" s="15" t="s">
        <v>82</v>
      </c>
      <c r="AY499" s="228" t="s">
        <v>238</v>
      </c>
    </row>
    <row r="500" spans="1:65" s="2" customFormat="1" ht="24.2" customHeight="1">
      <c r="A500" s="36"/>
      <c r="B500" s="37"/>
      <c r="C500" s="177" t="s">
        <v>591</v>
      </c>
      <c r="D500" s="177" t="s">
        <v>241</v>
      </c>
      <c r="E500" s="178" t="s">
        <v>592</v>
      </c>
      <c r="F500" s="179" t="s">
        <v>593</v>
      </c>
      <c r="G500" s="180" t="s">
        <v>98</v>
      </c>
      <c r="H500" s="181">
        <v>580</v>
      </c>
      <c r="I500" s="182"/>
      <c r="J500" s="183">
        <f>ROUND(I500*H500,2)</f>
        <v>0</v>
      </c>
      <c r="K500" s="179" t="s">
        <v>244</v>
      </c>
      <c r="L500" s="41"/>
      <c r="M500" s="184" t="s">
        <v>19</v>
      </c>
      <c r="N500" s="185" t="s">
        <v>45</v>
      </c>
      <c r="O500" s="66"/>
      <c r="P500" s="186">
        <f>O500*H500</f>
        <v>0</v>
      </c>
      <c r="Q500" s="186">
        <v>0</v>
      </c>
      <c r="R500" s="186">
        <f>Q500*H500</f>
        <v>0</v>
      </c>
      <c r="S500" s="186">
        <v>0</v>
      </c>
      <c r="T500" s="187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88" t="s">
        <v>189</v>
      </c>
      <c r="AT500" s="188" t="s">
        <v>241</v>
      </c>
      <c r="AU500" s="188" t="s">
        <v>95</v>
      </c>
      <c r="AY500" s="19" t="s">
        <v>238</v>
      </c>
      <c r="BE500" s="189">
        <f>IF(N500="základní",J500,0)</f>
        <v>0</v>
      </c>
      <c r="BF500" s="189">
        <f>IF(N500="snížená",J500,0)</f>
        <v>0</v>
      </c>
      <c r="BG500" s="189">
        <f>IF(N500="zákl. přenesená",J500,0)</f>
        <v>0</v>
      </c>
      <c r="BH500" s="189">
        <f>IF(N500="sníž. přenesená",J500,0)</f>
        <v>0</v>
      </c>
      <c r="BI500" s="189">
        <f>IF(N500="nulová",J500,0)</f>
        <v>0</v>
      </c>
      <c r="BJ500" s="19" t="s">
        <v>82</v>
      </c>
      <c r="BK500" s="189">
        <f>ROUND(I500*H500,2)</f>
        <v>0</v>
      </c>
      <c r="BL500" s="19" t="s">
        <v>189</v>
      </c>
      <c r="BM500" s="188" t="s">
        <v>594</v>
      </c>
    </row>
    <row r="501" spans="1:47" s="2" customFormat="1" ht="11.25">
      <c r="A501" s="36"/>
      <c r="B501" s="37"/>
      <c r="C501" s="38"/>
      <c r="D501" s="190" t="s">
        <v>246</v>
      </c>
      <c r="E501" s="38"/>
      <c r="F501" s="191" t="s">
        <v>595</v>
      </c>
      <c r="G501" s="38"/>
      <c r="H501" s="38"/>
      <c r="I501" s="192"/>
      <c r="J501" s="38"/>
      <c r="K501" s="38"/>
      <c r="L501" s="41"/>
      <c r="M501" s="193"/>
      <c r="N501" s="194"/>
      <c r="O501" s="66"/>
      <c r="P501" s="66"/>
      <c r="Q501" s="66"/>
      <c r="R501" s="66"/>
      <c r="S501" s="66"/>
      <c r="T501" s="67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246</v>
      </c>
      <c r="AU501" s="19" t="s">
        <v>95</v>
      </c>
    </row>
    <row r="502" spans="2:51" s="13" customFormat="1" ht="11.25">
      <c r="B502" s="197"/>
      <c r="C502" s="198"/>
      <c r="D502" s="195" t="s">
        <v>250</v>
      </c>
      <c r="E502" s="199" t="s">
        <v>19</v>
      </c>
      <c r="F502" s="200" t="s">
        <v>596</v>
      </c>
      <c r="G502" s="198"/>
      <c r="H502" s="199" t="s">
        <v>19</v>
      </c>
      <c r="I502" s="201"/>
      <c r="J502" s="198"/>
      <c r="K502" s="198"/>
      <c r="L502" s="202"/>
      <c r="M502" s="203"/>
      <c r="N502" s="204"/>
      <c r="O502" s="204"/>
      <c r="P502" s="204"/>
      <c r="Q502" s="204"/>
      <c r="R502" s="204"/>
      <c r="S502" s="204"/>
      <c r="T502" s="205"/>
      <c r="AT502" s="206" t="s">
        <v>250</v>
      </c>
      <c r="AU502" s="206" t="s">
        <v>95</v>
      </c>
      <c r="AV502" s="13" t="s">
        <v>82</v>
      </c>
      <c r="AW502" s="13" t="s">
        <v>34</v>
      </c>
      <c r="AX502" s="13" t="s">
        <v>74</v>
      </c>
      <c r="AY502" s="206" t="s">
        <v>238</v>
      </c>
    </row>
    <row r="503" spans="2:51" s="14" customFormat="1" ht="11.25">
      <c r="B503" s="207"/>
      <c r="C503" s="208"/>
      <c r="D503" s="195" t="s">
        <v>250</v>
      </c>
      <c r="E503" s="209" t="s">
        <v>19</v>
      </c>
      <c r="F503" s="210" t="s">
        <v>153</v>
      </c>
      <c r="G503" s="208"/>
      <c r="H503" s="211">
        <v>580</v>
      </c>
      <c r="I503" s="212"/>
      <c r="J503" s="208"/>
      <c r="K503" s="208"/>
      <c r="L503" s="213"/>
      <c r="M503" s="214"/>
      <c r="N503" s="215"/>
      <c r="O503" s="215"/>
      <c r="P503" s="215"/>
      <c r="Q503" s="215"/>
      <c r="R503" s="215"/>
      <c r="S503" s="215"/>
      <c r="T503" s="216"/>
      <c r="AT503" s="217" t="s">
        <v>250</v>
      </c>
      <c r="AU503" s="217" t="s">
        <v>95</v>
      </c>
      <c r="AV503" s="14" t="s">
        <v>84</v>
      </c>
      <c r="AW503" s="14" t="s">
        <v>34</v>
      </c>
      <c r="AX503" s="14" t="s">
        <v>74</v>
      </c>
      <c r="AY503" s="217" t="s">
        <v>238</v>
      </c>
    </row>
    <row r="504" spans="2:51" s="15" customFormat="1" ht="11.25">
      <c r="B504" s="218"/>
      <c r="C504" s="219"/>
      <c r="D504" s="195" t="s">
        <v>250</v>
      </c>
      <c r="E504" s="220" t="s">
        <v>19</v>
      </c>
      <c r="F504" s="221" t="s">
        <v>257</v>
      </c>
      <c r="G504" s="219"/>
      <c r="H504" s="222">
        <v>580</v>
      </c>
      <c r="I504" s="223"/>
      <c r="J504" s="219"/>
      <c r="K504" s="219"/>
      <c r="L504" s="224"/>
      <c r="M504" s="225"/>
      <c r="N504" s="226"/>
      <c r="O504" s="226"/>
      <c r="P504" s="226"/>
      <c r="Q504" s="226"/>
      <c r="R504" s="226"/>
      <c r="S504" s="226"/>
      <c r="T504" s="227"/>
      <c r="AT504" s="228" t="s">
        <v>250</v>
      </c>
      <c r="AU504" s="228" t="s">
        <v>95</v>
      </c>
      <c r="AV504" s="15" t="s">
        <v>95</v>
      </c>
      <c r="AW504" s="15" t="s">
        <v>34</v>
      </c>
      <c r="AX504" s="15" t="s">
        <v>82</v>
      </c>
      <c r="AY504" s="228" t="s">
        <v>238</v>
      </c>
    </row>
    <row r="505" spans="2:63" s="12" customFormat="1" ht="20.85" customHeight="1">
      <c r="B505" s="161"/>
      <c r="C505" s="162"/>
      <c r="D505" s="163" t="s">
        <v>73</v>
      </c>
      <c r="E505" s="175" t="s">
        <v>597</v>
      </c>
      <c r="F505" s="175" t="s">
        <v>598</v>
      </c>
      <c r="G505" s="162"/>
      <c r="H505" s="162"/>
      <c r="I505" s="165"/>
      <c r="J505" s="176">
        <f>BK505</f>
        <v>0</v>
      </c>
      <c r="K505" s="162"/>
      <c r="L505" s="167"/>
      <c r="M505" s="168"/>
      <c r="N505" s="169"/>
      <c r="O505" s="169"/>
      <c r="P505" s="170">
        <f>SUM(P506:P522)</f>
        <v>0</v>
      </c>
      <c r="Q505" s="169"/>
      <c r="R505" s="170">
        <f>SUM(R506:R522)</f>
        <v>1.386928</v>
      </c>
      <c r="S505" s="169"/>
      <c r="T505" s="171">
        <f>SUM(T506:T522)</f>
        <v>0</v>
      </c>
      <c r="AR505" s="172" t="s">
        <v>82</v>
      </c>
      <c r="AT505" s="173" t="s">
        <v>73</v>
      </c>
      <c r="AU505" s="173" t="s">
        <v>84</v>
      </c>
      <c r="AY505" s="172" t="s">
        <v>238</v>
      </c>
      <c r="BK505" s="174">
        <f>SUM(BK506:BK522)</f>
        <v>0</v>
      </c>
    </row>
    <row r="506" spans="1:65" s="2" customFormat="1" ht="16.5" customHeight="1">
      <c r="A506" s="36"/>
      <c r="B506" s="37"/>
      <c r="C506" s="177" t="s">
        <v>599</v>
      </c>
      <c r="D506" s="177" t="s">
        <v>241</v>
      </c>
      <c r="E506" s="178" t="s">
        <v>600</v>
      </c>
      <c r="F506" s="179" t="s">
        <v>601</v>
      </c>
      <c r="G506" s="180" t="s">
        <v>98</v>
      </c>
      <c r="H506" s="181">
        <v>680</v>
      </c>
      <c r="I506" s="182"/>
      <c r="J506" s="183">
        <f>ROUND(I506*H506,2)</f>
        <v>0</v>
      </c>
      <c r="K506" s="179" t="s">
        <v>244</v>
      </c>
      <c r="L506" s="41"/>
      <c r="M506" s="184" t="s">
        <v>19</v>
      </c>
      <c r="N506" s="185" t="s">
        <v>45</v>
      </c>
      <c r="O506" s="66"/>
      <c r="P506" s="186">
        <f>O506*H506</f>
        <v>0</v>
      </c>
      <c r="Q506" s="186">
        <v>0</v>
      </c>
      <c r="R506" s="186">
        <f>Q506*H506</f>
        <v>0</v>
      </c>
      <c r="S506" s="186">
        <v>0</v>
      </c>
      <c r="T506" s="187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88" t="s">
        <v>189</v>
      </c>
      <c r="AT506" s="188" t="s">
        <v>241</v>
      </c>
      <c r="AU506" s="188" t="s">
        <v>95</v>
      </c>
      <c r="AY506" s="19" t="s">
        <v>238</v>
      </c>
      <c r="BE506" s="189">
        <f>IF(N506="základní",J506,0)</f>
        <v>0</v>
      </c>
      <c r="BF506" s="189">
        <f>IF(N506="snížená",J506,0)</f>
        <v>0</v>
      </c>
      <c r="BG506" s="189">
        <f>IF(N506="zákl. přenesená",J506,0)</f>
        <v>0</v>
      </c>
      <c r="BH506" s="189">
        <f>IF(N506="sníž. přenesená",J506,0)</f>
        <v>0</v>
      </c>
      <c r="BI506" s="189">
        <f>IF(N506="nulová",J506,0)</f>
        <v>0</v>
      </c>
      <c r="BJ506" s="19" t="s">
        <v>82</v>
      </c>
      <c r="BK506" s="189">
        <f>ROUND(I506*H506,2)</f>
        <v>0</v>
      </c>
      <c r="BL506" s="19" t="s">
        <v>189</v>
      </c>
      <c r="BM506" s="188" t="s">
        <v>602</v>
      </c>
    </row>
    <row r="507" spans="1:47" s="2" customFormat="1" ht="11.25">
      <c r="A507" s="36"/>
      <c r="B507" s="37"/>
      <c r="C507" s="38"/>
      <c r="D507" s="190" t="s">
        <v>246</v>
      </c>
      <c r="E507" s="38"/>
      <c r="F507" s="191" t="s">
        <v>603</v>
      </c>
      <c r="G507" s="38"/>
      <c r="H507" s="38"/>
      <c r="I507" s="192"/>
      <c r="J507" s="38"/>
      <c r="K507" s="38"/>
      <c r="L507" s="41"/>
      <c r="M507" s="193"/>
      <c r="N507" s="194"/>
      <c r="O507" s="66"/>
      <c r="P507" s="66"/>
      <c r="Q507" s="66"/>
      <c r="R507" s="66"/>
      <c r="S507" s="66"/>
      <c r="T507" s="67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246</v>
      </c>
      <c r="AU507" s="19" t="s">
        <v>95</v>
      </c>
    </row>
    <row r="508" spans="2:51" s="13" customFormat="1" ht="11.25">
      <c r="B508" s="197"/>
      <c r="C508" s="198"/>
      <c r="D508" s="195" t="s">
        <v>250</v>
      </c>
      <c r="E508" s="199" t="s">
        <v>19</v>
      </c>
      <c r="F508" s="200" t="s">
        <v>590</v>
      </c>
      <c r="G508" s="198"/>
      <c r="H508" s="199" t="s">
        <v>19</v>
      </c>
      <c r="I508" s="201"/>
      <c r="J508" s="198"/>
      <c r="K508" s="198"/>
      <c r="L508" s="202"/>
      <c r="M508" s="203"/>
      <c r="N508" s="204"/>
      <c r="O508" s="204"/>
      <c r="P508" s="204"/>
      <c r="Q508" s="204"/>
      <c r="R508" s="204"/>
      <c r="S508" s="204"/>
      <c r="T508" s="205"/>
      <c r="AT508" s="206" t="s">
        <v>250</v>
      </c>
      <c r="AU508" s="206" t="s">
        <v>95</v>
      </c>
      <c r="AV508" s="13" t="s">
        <v>82</v>
      </c>
      <c r="AW508" s="13" t="s">
        <v>34</v>
      </c>
      <c r="AX508" s="13" t="s">
        <v>74</v>
      </c>
      <c r="AY508" s="206" t="s">
        <v>238</v>
      </c>
    </row>
    <row r="509" spans="2:51" s="14" customFormat="1" ht="11.25">
      <c r="B509" s="207"/>
      <c r="C509" s="208"/>
      <c r="D509" s="195" t="s">
        <v>250</v>
      </c>
      <c r="E509" s="209" t="s">
        <v>19</v>
      </c>
      <c r="F509" s="210" t="s">
        <v>96</v>
      </c>
      <c r="G509" s="208"/>
      <c r="H509" s="211">
        <v>680</v>
      </c>
      <c r="I509" s="212"/>
      <c r="J509" s="208"/>
      <c r="K509" s="208"/>
      <c r="L509" s="213"/>
      <c r="M509" s="214"/>
      <c r="N509" s="215"/>
      <c r="O509" s="215"/>
      <c r="P509" s="215"/>
      <c r="Q509" s="215"/>
      <c r="R509" s="215"/>
      <c r="S509" s="215"/>
      <c r="T509" s="216"/>
      <c r="AT509" s="217" t="s">
        <v>250</v>
      </c>
      <c r="AU509" s="217" t="s">
        <v>95</v>
      </c>
      <c r="AV509" s="14" t="s">
        <v>84</v>
      </c>
      <c r="AW509" s="14" t="s">
        <v>34</v>
      </c>
      <c r="AX509" s="14" t="s">
        <v>74</v>
      </c>
      <c r="AY509" s="217" t="s">
        <v>238</v>
      </c>
    </row>
    <row r="510" spans="2:51" s="15" customFormat="1" ht="11.25">
      <c r="B510" s="218"/>
      <c r="C510" s="219"/>
      <c r="D510" s="195" t="s">
        <v>250</v>
      </c>
      <c r="E510" s="220" t="s">
        <v>19</v>
      </c>
      <c r="F510" s="221" t="s">
        <v>257</v>
      </c>
      <c r="G510" s="219"/>
      <c r="H510" s="222">
        <v>680</v>
      </c>
      <c r="I510" s="223"/>
      <c r="J510" s="219"/>
      <c r="K510" s="219"/>
      <c r="L510" s="224"/>
      <c r="M510" s="225"/>
      <c r="N510" s="226"/>
      <c r="O510" s="226"/>
      <c r="P510" s="226"/>
      <c r="Q510" s="226"/>
      <c r="R510" s="226"/>
      <c r="S510" s="226"/>
      <c r="T510" s="227"/>
      <c r="AT510" s="228" t="s">
        <v>250</v>
      </c>
      <c r="AU510" s="228" t="s">
        <v>95</v>
      </c>
      <c r="AV510" s="15" t="s">
        <v>95</v>
      </c>
      <c r="AW510" s="15" t="s">
        <v>34</v>
      </c>
      <c r="AX510" s="15" t="s">
        <v>82</v>
      </c>
      <c r="AY510" s="228" t="s">
        <v>238</v>
      </c>
    </row>
    <row r="511" spans="1:65" s="2" customFormat="1" ht="24.2" customHeight="1">
      <c r="A511" s="36"/>
      <c r="B511" s="37"/>
      <c r="C511" s="177" t="s">
        <v>604</v>
      </c>
      <c r="D511" s="177" t="s">
        <v>241</v>
      </c>
      <c r="E511" s="178" t="s">
        <v>605</v>
      </c>
      <c r="F511" s="179" t="s">
        <v>606</v>
      </c>
      <c r="G511" s="180" t="s">
        <v>98</v>
      </c>
      <c r="H511" s="181">
        <v>1360</v>
      </c>
      <c r="I511" s="182"/>
      <c r="J511" s="183">
        <f>ROUND(I511*H511,2)</f>
        <v>0</v>
      </c>
      <c r="K511" s="179" t="s">
        <v>244</v>
      </c>
      <c r="L511" s="41"/>
      <c r="M511" s="184" t="s">
        <v>19</v>
      </c>
      <c r="N511" s="185" t="s">
        <v>45</v>
      </c>
      <c r="O511" s="66"/>
      <c r="P511" s="186">
        <f>O511*H511</f>
        <v>0</v>
      </c>
      <c r="Q511" s="186">
        <v>0</v>
      </c>
      <c r="R511" s="186">
        <f>Q511*H511</f>
        <v>0</v>
      </c>
      <c r="S511" s="186">
        <v>0</v>
      </c>
      <c r="T511" s="187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8" t="s">
        <v>189</v>
      </c>
      <c r="AT511" s="188" t="s">
        <v>241</v>
      </c>
      <c r="AU511" s="188" t="s">
        <v>95</v>
      </c>
      <c r="AY511" s="19" t="s">
        <v>238</v>
      </c>
      <c r="BE511" s="189">
        <f>IF(N511="základní",J511,0)</f>
        <v>0</v>
      </c>
      <c r="BF511" s="189">
        <f>IF(N511="snížená",J511,0)</f>
        <v>0</v>
      </c>
      <c r="BG511" s="189">
        <f>IF(N511="zákl. přenesená",J511,0)</f>
        <v>0</v>
      </c>
      <c r="BH511" s="189">
        <f>IF(N511="sníž. přenesená",J511,0)</f>
        <v>0</v>
      </c>
      <c r="BI511" s="189">
        <f>IF(N511="nulová",J511,0)</f>
        <v>0</v>
      </c>
      <c r="BJ511" s="19" t="s">
        <v>82</v>
      </c>
      <c r="BK511" s="189">
        <f>ROUND(I511*H511,2)</f>
        <v>0</v>
      </c>
      <c r="BL511" s="19" t="s">
        <v>189</v>
      </c>
      <c r="BM511" s="188" t="s">
        <v>607</v>
      </c>
    </row>
    <row r="512" spans="1:47" s="2" customFormat="1" ht="11.25">
      <c r="A512" s="36"/>
      <c r="B512" s="37"/>
      <c r="C512" s="38"/>
      <c r="D512" s="190" t="s">
        <v>246</v>
      </c>
      <c r="E512" s="38"/>
      <c r="F512" s="191" t="s">
        <v>608</v>
      </c>
      <c r="G512" s="38"/>
      <c r="H512" s="38"/>
      <c r="I512" s="192"/>
      <c r="J512" s="38"/>
      <c r="K512" s="38"/>
      <c r="L512" s="41"/>
      <c r="M512" s="193"/>
      <c r="N512" s="194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246</v>
      </c>
      <c r="AU512" s="19" t="s">
        <v>95</v>
      </c>
    </row>
    <row r="513" spans="2:51" s="13" customFormat="1" ht="11.25">
      <c r="B513" s="197"/>
      <c r="C513" s="198"/>
      <c r="D513" s="195" t="s">
        <v>250</v>
      </c>
      <c r="E513" s="199" t="s">
        <v>19</v>
      </c>
      <c r="F513" s="200" t="s">
        <v>590</v>
      </c>
      <c r="G513" s="198"/>
      <c r="H513" s="199" t="s">
        <v>19</v>
      </c>
      <c r="I513" s="201"/>
      <c r="J513" s="198"/>
      <c r="K513" s="198"/>
      <c r="L513" s="202"/>
      <c r="M513" s="203"/>
      <c r="N513" s="204"/>
      <c r="O513" s="204"/>
      <c r="P513" s="204"/>
      <c r="Q513" s="204"/>
      <c r="R513" s="204"/>
      <c r="S513" s="204"/>
      <c r="T513" s="205"/>
      <c r="AT513" s="206" t="s">
        <v>250</v>
      </c>
      <c r="AU513" s="206" t="s">
        <v>95</v>
      </c>
      <c r="AV513" s="13" t="s">
        <v>82</v>
      </c>
      <c r="AW513" s="13" t="s">
        <v>34</v>
      </c>
      <c r="AX513" s="13" t="s">
        <v>74</v>
      </c>
      <c r="AY513" s="206" t="s">
        <v>238</v>
      </c>
    </row>
    <row r="514" spans="2:51" s="14" customFormat="1" ht="11.25">
      <c r="B514" s="207"/>
      <c r="C514" s="208"/>
      <c r="D514" s="195" t="s">
        <v>250</v>
      </c>
      <c r="E514" s="209" t="s">
        <v>19</v>
      </c>
      <c r="F514" s="210" t="s">
        <v>96</v>
      </c>
      <c r="G514" s="208"/>
      <c r="H514" s="211">
        <v>680</v>
      </c>
      <c r="I514" s="212"/>
      <c r="J514" s="208"/>
      <c r="K514" s="208"/>
      <c r="L514" s="213"/>
      <c r="M514" s="214"/>
      <c r="N514" s="215"/>
      <c r="O514" s="215"/>
      <c r="P514" s="215"/>
      <c r="Q514" s="215"/>
      <c r="R514" s="215"/>
      <c r="S514" s="215"/>
      <c r="T514" s="216"/>
      <c r="AT514" s="217" t="s">
        <v>250</v>
      </c>
      <c r="AU514" s="217" t="s">
        <v>95</v>
      </c>
      <c r="AV514" s="14" t="s">
        <v>84</v>
      </c>
      <c r="AW514" s="14" t="s">
        <v>34</v>
      </c>
      <c r="AX514" s="14" t="s">
        <v>74</v>
      </c>
      <c r="AY514" s="217" t="s">
        <v>238</v>
      </c>
    </row>
    <row r="515" spans="2:51" s="13" customFormat="1" ht="11.25">
      <c r="B515" s="197"/>
      <c r="C515" s="198"/>
      <c r="D515" s="195" t="s">
        <v>250</v>
      </c>
      <c r="E515" s="199" t="s">
        <v>19</v>
      </c>
      <c r="F515" s="200" t="s">
        <v>609</v>
      </c>
      <c r="G515" s="198"/>
      <c r="H515" s="199" t="s">
        <v>19</v>
      </c>
      <c r="I515" s="201"/>
      <c r="J515" s="198"/>
      <c r="K515" s="198"/>
      <c r="L515" s="202"/>
      <c r="M515" s="203"/>
      <c r="N515" s="204"/>
      <c r="O515" s="204"/>
      <c r="P515" s="204"/>
      <c r="Q515" s="204"/>
      <c r="R515" s="204"/>
      <c r="S515" s="204"/>
      <c r="T515" s="205"/>
      <c r="AT515" s="206" t="s">
        <v>250</v>
      </c>
      <c r="AU515" s="206" t="s">
        <v>95</v>
      </c>
      <c r="AV515" s="13" t="s">
        <v>82</v>
      </c>
      <c r="AW515" s="13" t="s">
        <v>34</v>
      </c>
      <c r="AX515" s="13" t="s">
        <v>74</v>
      </c>
      <c r="AY515" s="206" t="s">
        <v>238</v>
      </c>
    </row>
    <row r="516" spans="2:51" s="14" customFormat="1" ht="11.25">
      <c r="B516" s="207"/>
      <c r="C516" s="208"/>
      <c r="D516" s="195" t="s">
        <v>250</v>
      </c>
      <c r="E516" s="209" t="s">
        <v>19</v>
      </c>
      <c r="F516" s="210" t="s">
        <v>96</v>
      </c>
      <c r="G516" s="208"/>
      <c r="H516" s="211">
        <v>680</v>
      </c>
      <c r="I516" s="212"/>
      <c r="J516" s="208"/>
      <c r="K516" s="208"/>
      <c r="L516" s="213"/>
      <c r="M516" s="214"/>
      <c r="N516" s="215"/>
      <c r="O516" s="215"/>
      <c r="P516" s="215"/>
      <c r="Q516" s="215"/>
      <c r="R516" s="215"/>
      <c r="S516" s="215"/>
      <c r="T516" s="216"/>
      <c r="AT516" s="217" t="s">
        <v>250</v>
      </c>
      <c r="AU516" s="217" t="s">
        <v>95</v>
      </c>
      <c r="AV516" s="14" t="s">
        <v>84</v>
      </c>
      <c r="AW516" s="14" t="s">
        <v>34</v>
      </c>
      <c r="AX516" s="14" t="s">
        <v>74</v>
      </c>
      <c r="AY516" s="217" t="s">
        <v>238</v>
      </c>
    </row>
    <row r="517" spans="2:51" s="15" customFormat="1" ht="11.25">
      <c r="B517" s="218"/>
      <c r="C517" s="219"/>
      <c r="D517" s="195" t="s">
        <v>250</v>
      </c>
      <c r="E517" s="220" t="s">
        <v>19</v>
      </c>
      <c r="F517" s="221" t="s">
        <v>257</v>
      </c>
      <c r="G517" s="219"/>
      <c r="H517" s="222">
        <v>1360</v>
      </c>
      <c r="I517" s="223"/>
      <c r="J517" s="219"/>
      <c r="K517" s="219"/>
      <c r="L517" s="224"/>
      <c r="M517" s="225"/>
      <c r="N517" s="226"/>
      <c r="O517" s="226"/>
      <c r="P517" s="226"/>
      <c r="Q517" s="226"/>
      <c r="R517" s="226"/>
      <c r="S517" s="226"/>
      <c r="T517" s="227"/>
      <c r="AT517" s="228" t="s">
        <v>250</v>
      </c>
      <c r="AU517" s="228" t="s">
        <v>95</v>
      </c>
      <c r="AV517" s="15" t="s">
        <v>95</v>
      </c>
      <c r="AW517" s="15" t="s">
        <v>34</v>
      </c>
      <c r="AX517" s="15" t="s">
        <v>82</v>
      </c>
      <c r="AY517" s="228" t="s">
        <v>238</v>
      </c>
    </row>
    <row r="518" spans="1:65" s="2" customFormat="1" ht="24.2" customHeight="1">
      <c r="A518" s="36"/>
      <c r="B518" s="37"/>
      <c r="C518" s="177" t="s">
        <v>610</v>
      </c>
      <c r="D518" s="177" t="s">
        <v>241</v>
      </c>
      <c r="E518" s="178" t="s">
        <v>611</v>
      </c>
      <c r="F518" s="179" t="s">
        <v>612</v>
      </c>
      <c r="G518" s="180" t="s">
        <v>98</v>
      </c>
      <c r="H518" s="181">
        <v>3.4</v>
      </c>
      <c r="I518" s="182"/>
      <c r="J518" s="183">
        <f>ROUND(I518*H518,2)</f>
        <v>0</v>
      </c>
      <c r="K518" s="179" t="s">
        <v>244</v>
      </c>
      <c r="L518" s="41"/>
      <c r="M518" s="184" t="s">
        <v>19</v>
      </c>
      <c r="N518" s="185" t="s">
        <v>45</v>
      </c>
      <c r="O518" s="66"/>
      <c r="P518" s="186">
        <f>O518*H518</f>
        <v>0</v>
      </c>
      <c r="Q518" s="186">
        <v>0.40792</v>
      </c>
      <c r="R518" s="186">
        <f>Q518*H518</f>
        <v>1.386928</v>
      </c>
      <c r="S518" s="186">
        <v>0</v>
      </c>
      <c r="T518" s="187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188" t="s">
        <v>189</v>
      </c>
      <c r="AT518" s="188" t="s">
        <v>241</v>
      </c>
      <c r="AU518" s="188" t="s">
        <v>95</v>
      </c>
      <c r="AY518" s="19" t="s">
        <v>238</v>
      </c>
      <c r="BE518" s="189">
        <f>IF(N518="základní",J518,0)</f>
        <v>0</v>
      </c>
      <c r="BF518" s="189">
        <f>IF(N518="snížená",J518,0)</f>
        <v>0</v>
      </c>
      <c r="BG518" s="189">
        <f>IF(N518="zákl. přenesená",J518,0)</f>
        <v>0</v>
      </c>
      <c r="BH518" s="189">
        <f>IF(N518="sníž. přenesená",J518,0)</f>
        <v>0</v>
      </c>
      <c r="BI518" s="189">
        <f>IF(N518="nulová",J518,0)</f>
        <v>0</v>
      </c>
      <c r="BJ518" s="19" t="s">
        <v>82</v>
      </c>
      <c r="BK518" s="189">
        <f>ROUND(I518*H518,2)</f>
        <v>0</v>
      </c>
      <c r="BL518" s="19" t="s">
        <v>189</v>
      </c>
      <c r="BM518" s="188" t="s">
        <v>613</v>
      </c>
    </row>
    <row r="519" spans="1:47" s="2" customFormat="1" ht="11.25">
      <c r="A519" s="36"/>
      <c r="B519" s="37"/>
      <c r="C519" s="38"/>
      <c r="D519" s="190" t="s">
        <v>246</v>
      </c>
      <c r="E519" s="38"/>
      <c r="F519" s="191" t="s">
        <v>614</v>
      </c>
      <c r="G519" s="38"/>
      <c r="H519" s="38"/>
      <c r="I519" s="192"/>
      <c r="J519" s="38"/>
      <c r="K519" s="38"/>
      <c r="L519" s="41"/>
      <c r="M519" s="193"/>
      <c r="N519" s="194"/>
      <c r="O519" s="66"/>
      <c r="P519" s="66"/>
      <c r="Q519" s="66"/>
      <c r="R519" s="66"/>
      <c r="S519" s="66"/>
      <c r="T519" s="67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T519" s="19" t="s">
        <v>246</v>
      </c>
      <c r="AU519" s="19" t="s">
        <v>95</v>
      </c>
    </row>
    <row r="520" spans="2:51" s="13" customFormat="1" ht="11.25">
      <c r="B520" s="197"/>
      <c r="C520" s="198"/>
      <c r="D520" s="195" t="s">
        <v>250</v>
      </c>
      <c r="E520" s="199" t="s">
        <v>19</v>
      </c>
      <c r="F520" s="200" t="s">
        <v>264</v>
      </c>
      <c r="G520" s="198"/>
      <c r="H520" s="199" t="s">
        <v>19</v>
      </c>
      <c r="I520" s="201"/>
      <c r="J520" s="198"/>
      <c r="K520" s="198"/>
      <c r="L520" s="202"/>
      <c r="M520" s="203"/>
      <c r="N520" s="204"/>
      <c r="O520" s="204"/>
      <c r="P520" s="204"/>
      <c r="Q520" s="204"/>
      <c r="R520" s="204"/>
      <c r="S520" s="204"/>
      <c r="T520" s="205"/>
      <c r="AT520" s="206" t="s">
        <v>250</v>
      </c>
      <c r="AU520" s="206" t="s">
        <v>95</v>
      </c>
      <c r="AV520" s="13" t="s">
        <v>82</v>
      </c>
      <c r="AW520" s="13" t="s">
        <v>34</v>
      </c>
      <c r="AX520" s="13" t="s">
        <v>74</v>
      </c>
      <c r="AY520" s="206" t="s">
        <v>238</v>
      </c>
    </row>
    <row r="521" spans="2:51" s="14" customFormat="1" ht="11.25">
      <c r="B521" s="207"/>
      <c r="C521" s="208"/>
      <c r="D521" s="195" t="s">
        <v>250</v>
      </c>
      <c r="E521" s="209" t="s">
        <v>19</v>
      </c>
      <c r="F521" s="210" t="s">
        <v>158</v>
      </c>
      <c r="G521" s="208"/>
      <c r="H521" s="211">
        <v>3.4</v>
      </c>
      <c r="I521" s="212"/>
      <c r="J521" s="208"/>
      <c r="K521" s="208"/>
      <c r="L521" s="213"/>
      <c r="M521" s="214"/>
      <c r="N521" s="215"/>
      <c r="O521" s="215"/>
      <c r="P521" s="215"/>
      <c r="Q521" s="215"/>
      <c r="R521" s="215"/>
      <c r="S521" s="215"/>
      <c r="T521" s="216"/>
      <c r="AT521" s="217" t="s">
        <v>250</v>
      </c>
      <c r="AU521" s="217" t="s">
        <v>95</v>
      </c>
      <c r="AV521" s="14" t="s">
        <v>84</v>
      </c>
      <c r="AW521" s="14" t="s">
        <v>34</v>
      </c>
      <c r="AX521" s="14" t="s">
        <v>74</v>
      </c>
      <c r="AY521" s="217" t="s">
        <v>238</v>
      </c>
    </row>
    <row r="522" spans="2:51" s="16" customFormat="1" ht="11.25">
      <c r="B522" s="229"/>
      <c r="C522" s="230"/>
      <c r="D522" s="195" t="s">
        <v>250</v>
      </c>
      <c r="E522" s="231" t="s">
        <v>19</v>
      </c>
      <c r="F522" s="232" t="s">
        <v>258</v>
      </c>
      <c r="G522" s="230"/>
      <c r="H522" s="233">
        <v>3.4</v>
      </c>
      <c r="I522" s="234"/>
      <c r="J522" s="230"/>
      <c r="K522" s="230"/>
      <c r="L522" s="235"/>
      <c r="M522" s="236"/>
      <c r="N522" s="237"/>
      <c r="O522" s="237"/>
      <c r="P522" s="237"/>
      <c r="Q522" s="237"/>
      <c r="R522" s="237"/>
      <c r="S522" s="237"/>
      <c r="T522" s="238"/>
      <c r="AT522" s="239" t="s">
        <v>250</v>
      </c>
      <c r="AU522" s="239" t="s">
        <v>95</v>
      </c>
      <c r="AV522" s="16" t="s">
        <v>189</v>
      </c>
      <c r="AW522" s="16" t="s">
        <v>34</v>
      </c>
      <c r="AX522" s="16" t="s">
        <v>82</v>
      </c>
      <c r="AY522" s="239" t="s">
        <v>238</v>
      </c>
    </row>
    <row r="523" spans="2:63" s="12" customFormat="1" ht="20.85" customHeight="1">
      <c r="B523" s="161"/>
      <c r="C523" s="162"/>
      <c r="D523" s="163" t="s">
        <v>73</v>
      </c>
      <c r="E523" s="175" t="s">
        <v>109</v>
      </c>
      <c r="F523" s="175" t="s">
        <v>615</v>
      </c>
      <c r="G523" s="162"/>
      <c r="H523" s="162"/>
      <c r="I523" s="165"/>
      <c r="J523" s="176">
        <f>BK523</f>
        <v>0</v>
      </c>
      <c r="K523" s="162"/>
      <c r="L523" s="167"/>
      <c r="M523" s="168"/>
      <c r="N523" s="169"/>
      <c r="O523" s="169"/>
      <c r="P523" s="170">
        <f>SUM(P524:P533)</f>
        <v>0</v>
      </c>
      <c r="Q523" s="169"/>
      <c r="R523" s="170">
        <f>SUM(R524:R533)</f>
        <v>1.13118</v>
      </c>
      <c r="S523" s="169"/>
      <c r="T523" s="171">
        <f>SUM(T524:T533)</f>
        <v>0</v>
      </c>
      <c r="AR523" s="172" t="s">
        <v>82</v>
      </c>
      <c r="AT523" s="173" t="s">
        <v>73</v>
      </c>
      <c r="AU523" s="173" t="s">
        <v>84</v>
      </c>
      <c r="AY523" s="172" t="s">
        <v>238</v>
      </c>
      <c r="BK523" s="174">
        <f>SUM(BK524:BK533)</f>
        <v>0</v>
      </c>
    </row>
    <row r="524" spans="1:65" s="2" customFormat="1" ht="37.9" customHeight="1">
      <c r="A524" s="36"/>
      <c r="B524" s="37"/>
      <c r="C524" s="177" t="s">
        <v>616</v>
      </c>
      <c r="D524" s="177" t="s">
        <v>241</v>
      </c>
      <c r="E524" s="178" t="s">
        <v>617</v>
      </c>
      <c r="F524" s="179" t="s">
        <v>618</v>
      </c>
      <c r="G524" s="180" t="s">
        <v>98</v>
      </c>
      <c r="H524" s="181">
        <v>5.1</v>
      </c>
      <c r="I524" s="182"/>
      <c r="J524" s="183">
        <f>ROUND(I524*H524,2)</f>
        <v>0</v>
      </c>
      <c r="K524" s="179" t="s">
        <v>244</v>
      </c>
      <c r="L524" s="41"/>
      <c r="M524" s="184" t="s">
        <v>19</v>
      </c>
      <c r="N524" s="185" t="s">
        <v>45</v>
      </c>
      <c r="O524" s="66"/>
      <c r="P524" s="186">
        <f>O524*H524</f>
        <v>0</v>
      </c>
      <c r="Q524" s="186">
        <v>0.08425</v>
      </c>
      <c r="R524" s="186">
        <f>Q524*H524</f>
        <v>0.429675</v>
      </c>
      <c r="S524" s="186">
        <v>0</v>
      </c>
      <c r="T524" s="187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88" t="s">
        <v>189</v>
      </c>
      <c r="AT524" s="188" t="s">
        <v>241</v>
      </c>
      <c r="AU524" s="188" t="s">
        <v>95</v>
      </c>
      <c r="AY524" s="19" t="s">
        <v>238</v>
      </c>
      <c r="BE524" s="189">
        <f>IF(N524="základní",J524,0)</f>
        <v>0</v>
      </c>
      <c r="BF524" s="189">
        <f>IF(N524="snížená",J524,0)</f>
        <v>0</v>
      </c>
      <c r="BG524" s="189">
        <f>IF(N524="zákl. přenesená",J524,0)</f>
        <v>0</v>
      </c>
      <c r="BH524" s="189">
        <f>IF(N524="sníž. přenesená",J524,0)</f>
        <v>0</v>
      </c>
      <c r="BI524" s="189">
        <f>IF(N524="nulová",J524,0)</f>
        <v>0</v>
      </c>
      <c r="BJ524" s="19" t="s">
        <v>82</v>
      </c>
      <c r="BK524" s="189">
        <f>ROUND(I524*H524,2)</f>
        <v>0</v>
      </c>
      <c r="BL524" s="19" t="s">
        <v>189</v>
      </c>
      <c r="BM524" s="188" t="s">
        <v>619</v>
      </c>
    </row>
    <row r="525" spans="1:47" s="2" customFormat="1" ht="11.25">
      <c r="A525" s="36"/>
      <c r="B525" s="37"/>
      <c r="C525" s="38"/>
      <c r="D525" s="190" t="s">
        <v>246</v>
      </c>
      <c r="E525" s="38"/>
      <c r="F525" s="191" t="s">
        <v>620</v>
      </c>
      <c r="G525" s="38"/>
      <c r="H525" s="38"/>
      <c r="I525" s="192"/>
      <c r="J525" s="38"/>
      <c r="K525" s="38"/>
      <c r="L525" s="41"/>
      <c r="M525" s="193"/>
      <c r="N525" s="194"/>
      <c r="O525" s="66"/>
      <c r="P525" s="66"/>
      <c r="Q525" s="66"/>
      <c r="R525" s="66"/>
      <c r="S525" s="66"/>
      <c r="T525" s="67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246</v>
      </c>
      <c r="AU525" s="19" t="s">
        <v>95</v>
      </c>
    </row>
    <row r="526" spans="2:51" s="13" customFormat="1" ht="11.25">
      <c r="B526" s="197"/>
      <c r="C526" s="198"/>
      <c r="D526" s="195" t="s">
        <v>250</v>
      </c>
      <c r="E526" s="199" t="s">
        <v>19</v>
      </c>
      <c r="F526" s="200" t="s">
        <v>621</v>
      </c>
      <c r="G526" s="198"/>
      <c r="H526" s="199" t="s">
        <v>19</v>
      </c>
      <c r="I526" s="201"/>
      <c r="J526" s="198"/>
      <c r="K526" s="198"/>
      <c r="L526" s="202"/>
      <c r="M526" s="203"/>
      <c r="N526" s="204"/>
      <c r="O526" s="204"/>
      <c r="P526" s="204"/>
      <c r="Q526" s="204"/>
      <c r="R526" s="204"/>
      <c r="S526" s="204"/>
      <c r="T526" s="205"/>
      <c r="AT526" s="206" t="s">
        <v>250</v>
      </c>
      <c r="AU526" s="206" t="s">
        <v>95</v>
      </c>
      <c r="AV526" s="13" t="s">
        <v>82</v>
      </c>
      <c r="AW526" s="13" t="s">
        <v>34</v>
      </c>
      <c r="AX526" s="13" t="s">
        <v>74</v>
      </c>
      <c r="AY526" s="206" t="s">
        <v>238</v>
      </c>
    </row>
    <row r="527" spans="2:51" s="14" customFormat="1" ht="11.25">
      <c r="B527" s="207"/>
      <c r="C527" s="208"/>
      <c r="D527" s="195" t="s">
        <v>250</v>
      </c>
      <c r="E527" s="209" t="s">
        <v>19</v>
      </c>
      <c r="F527" s="210" t="s">
        <v>160</v>
      </c>
      <c r="G527" s="208"/>
      <c r="H527" s="211">
        <v>5.1</v>
      </c>
      <c r="I527" s="212"/>
      <c r="J527" s="208"/>
      <c r="K527" s="208"/>
      <c r="L527" s="213"/>
      <c r="M527" s="214"/>
      <c r="N527" s="215"/>
      <c r="O527" s="215"/>
      <c r="P527" s="215"/>
      <c r="Q527" s="215"/>
      <c r="R527" s="215"/>
      <c r="S527" s="215"/>
      <c r="T527" s="216"/>
      <c r="AT527" s="217" t="s">
        <v>250</v>
      </c>
      <c r="AU527" s="217" t="s">
        <v>95</v>
      </c>
      <c r="AV527" s="14" t="s">
        <v>84</v>
      </c>
      <c r="AW527" s="14" t="s">
        <v>34</v>
      </c>
      <c r="AX527" s="14" t="s">
        <v>74</v>
      </c>
      <c r="AY527" s="217" t="s">
        <v>238</v>
      </c>
    </row>
    <row r="528" spans="2:51" s="15" customFormat="1" ht="11.25">
      <c r="B528" s="218"/>
      <c r="C528" s="219"/>
      <c r="D528" s="195" t="s">
        <v>250</v>
      </c>
      <c r="E528" s="220" t="s">
        <v>19</v>
      </c>
      <c r="F528" s="221" t="s">
        <v>257</v>
      </c>
      <c r="G528" s="219"/>
      <c r="H528" s="222">
        <v>5.1</v>
      </c>
      <c r="I528" s="223"/>
      <c r="J528" s="219"/>
      <c r="K528" s="219"/>
      <c r="L528" s="224"/>
      <c r="M528" s="225"/>
      <c r="N528" s="226"/>
      <c r="O528" s="226"/>
      <c r="P528" s="226"/>
      <c r="Q528" s="226"/>
      <c r="R528" s="226"/>
      <c r="S528" s="226"/>
      <c r="T528" s="227"/>
      <c r="AT528" s="228" t="s">
        <v>250</v>
      </c>
      <c r="AU528" s="228" t="s">
        <v>95</v>
      </c>
      <c r="AV528" s="15" t="s">
        <v>95</v>
      </c>
      <c r="AW528" s="15" t="s">
        <v>34</v>
      </c>
      <c r="AX528" s="15" t="s">
        <v>82</v>
      </c>
      <c r="AY528" s="228" t="s">
        <v>238</v>
      </c>
    </row>
    <row r="529" spans="1:65" s="2" customFormat="1" ht="16.5" customHeight="1">
      <c r="A529" s="36"/>
      <c r="B529" s="37"/>
      <c r="C529" s="240" t="s">
        <v>622</v>
      </c>
      <c r="D529" s="240" t="s">
        <v>484</v>
      </c>
      <c r="E529" s="241" t="s">
        <v>623</v>
      </c>
      <c r="F529" s="242" t="s">
        <v>624</v>
      </c>
      <c r="G529" s="243" t="s">
        <v>98</v>
      </c>
      <c r="H529" s="244">
        <v>5.355</v>
      </c>
      <c r="I529" s="245"/>
      <c r="J529" s="246">
        <f>ROUND(I529*H529,2)</f>
        <v>0</v>
      </c>
      <c r="K529" s="242" t="s">
        <v>244</v>
      </c>
      <c r="L529" s="247"/>
      <c r="M529" s="248" t="s">
        <v>19</v>
      </c>
      <c r="N529" s="249" t="s">
        <v>45</v>
      </c>
      <c r="O529" s="66"/>
      <c r="P529" s="186">
        <f>O529*H529</f>
        <v>0</v>
      </c>
      <c r="Q529" s="186">
        <v>0.131</v>
      </c>
      <c r="R529" s="186">
        <f>Q529*H529</f>
        <v>0.701505</v>
      </c>
      <c r="S529" s="186">
        <v>0</v>
      </c>
      <c r="T529" s="187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88" t="s">
        <v>186</v>
      </c>
      <c r="AT529" s="188" t="s">
        <v>484</v>
      </c>
      <c r="AU529" s="188" t="s">
        <v>95</v>
      </c>
      <c r="AY529" s="19" t="s">
        <v>238</v>
      </c>
      <c r="BE529" s="189">
        <f>IF(N529="základní",J529,0)</f>
        <v>0</v>
      </c>
      <c r="BF529" s="189">
        <f>IF(N529="snížená",J529,0)</f>
        <v>0</v>
      </c>
      <c r="BG529" s="189">
        <f>IF(N529="zákl. přenesená",J529,0)</f>
        <v>0</v>
      </c>
      <c r="BH529" s="189">
        <f>IF(N529="sníž. přenesená",J529,0)</f>
        <v>0</v>
      </c>
      <c r="BI529" s="189">
        <f>IF(N529="nulová",J529,0)</f>
        <v>0</v>
      </c>
      <c r="BJ529" s="19" t="s">
        <v>82</v>
      </c>
      <c r="BK529" s="189">
        <f>ROUND(I529*H529,2)</f>
        <v>0</v>
      </c>
      <c r="BL529" s="19" t="s">
        <v>189</v>
      </c>
      <c r="BM529" s="188" t="s">
        <v>625</v>
      </c>
    </row>
    <row r="530" spans="2:51" s="13" customFormat="1" ht="11.25">
      <c r="B530" s="197"/>
      <c r="C530" s="198"/>
      <c r="D530" s="195" t="s">
        <v>250</v>
      </c>
      <c r="E530" s="199" t="s">
        <v>19</v>
      </c>
      <c r="F530" s="200" t="s">
        <v>621</v>
      </c>
      <c r="G530" s="198"/>
      <c r="H530" s="199" t="s">
        <v>19</v>
      </c>
      <c r="I530" s="201"/>
      <c r="J530" s="198"/>
      <c r="K530" s="198"/>
      <c r="L530" s="202"/>
      <c r="M530" s="203"/>
      <c r="N530" s="204"/>
      <c r="O530" s="204"/>
      <c r="P530" s="204"/>
      <c r="Q530" s="204"/>
      <c r="R530" s="204"/>
      <c r="S530" s="204"/>
      <c r="T530" s="205"/>
      <c r="AT530" s="206" t="s">
        <v>250</v>
      </c>
      <c r="AU530" s="206" t="s">
        <v>95</v>
      </c>
      <c r="AV530" s="13" t="s">
        <v>82</v>
      </c>
      <c r="AW530" s="13" t="s">
        <v>34</v>
      </c>
      <c r="AX530" s="13" t="s">
        <v>74</v>
      </c>
      <c r="AY530" s="206" t="s">
        <v>238</v>
      </c>
    </row>
    <row r="531" spans="2:51" s="14" customFormat="1" ht="11.25">
      <c r="B531" s="207"/>
      <c r="C531" s="208"/>
      <c r="D531" s="195" t="s">
        <v>250</v>
      </c>
      <c r="E531" s="209" t="s">
        <v>19</v>
      </c>
      <c r="F531" s="210" t="s">
        <v>160</v>
      </c>
      <c r="G531" s="208"/>
      <c r="H531" s="211">
        <v>5.1</v>
      </c>
      <c r="I531" s="212"/>
      <c r="J531" s="208"/>
      <c r="K531" s="208"/>
      <c r="L531" s="213"/>
      <c r="M531" s="214"/>
      <c r="N531" s="215"/>
      <c r="O531" s="215"/>
      <c r="P531" s="215"/>
      <c r="Q531" s="215"/>
      <c r="R531" s="215"/>
      <c r="S531" s="215"/>
      <c r="T531" s="216"/>
      <c r="AT531" s="217" t="s">
        <v>250</v>
      </c>
      <c r="AU531" s="217" t="s">
        <v>95</v>
      </c>
      <c r="AV531" s="14" t="s">
        <v>84</v>
      </c>
      <c r="AW531" s="14" t="s">
        <v>34</v>
      </c>
      <c r="AX531" s="14" t="s">
        <v>74</v>
      </c>
      <c r="AY531" s="217" t="s">
        <v>238</v>
      </c>
    </row>
    <row r="532" spans="2:51" s="15" customFormat="1" ht="11.25">
      <c r="B532" s="218"/>
      <c r="C532" s="219"/>
      <c r="D532" s="195" t="s">
        <v>250</v>
      </c>
      <c r="E532" s="220" t="s">
        <v>19</v>
      </c>
      <c r="F532" s="221" t="s">
        <v>257</v>
      </c>
      <c r="G532" s="219"/>
      <c r="H532" s="222">
        <v>5.1</v>
      </c>
      <c r="I532" s="223"/>
      <c r="J532" s="219"/>
      <c r="K532" s="219"/>
      <c r="L532" s="224"/>
      <c r="M532" s="225"/>
      <c r="N532" s="226"/>
      <c r="O532" s="226"/>
      <c r="P532" s="226"/>
      <c r="Q532" s="226"/>
      <c r="R532" s="226"/>
      <c r="S532" s="226"/>
      <c r="T532" s="227"/>
      <c r="AT532" s="228" t="s">
        <v>250</v>
      </c>
      <c r="AU532" s="228" t="s">
        <v>95</v>
      </c>
      <c r="AV532" s="15" t="s">
        <v>95</v>
      </c>
      <c r="AW532" s="15" t="s">
        <v>34</v>
      </c>
      <c r="AX532" s="15" t="s">
        <v>82</v>
      </c>
      <c r="AY532" s="228" t="s">
        <v>238</v>
      </c>
    </row>
    <row r="533" spans="2:51" s="14" customFormat="1" ht="11.25">
      <c r="B533" s="207"/>
      <c r="C533" s="208"/>
      <c r="D533" s="195" t="s">
        <v>250</v>
      </c>
      <c r="E533" s="208"/>
      <c r="F533" s="210" t="s">
        <v>626</v>
      </c>
      <c r="G533" s="208"/>
      <c r="H533" s="211">
        <v>5.355</v>
      </c>
      <c r="I533" s="212"/>
      <c r="J533" s="208"/>
      <c r="K533" s="208"/>
      <c r="L533" s="213"/>
      <c r="M533" s="214"/>
      <c r="N533" s="215"/>
      <c r="O533" s="215"/>
      <c r="P533" s="215"/>
      <c r="Q533" s="215"/>
      <c r="R533" s="215"/>
      <c r="S533" s="215"/>
      <c r="T533" s="216"/>
      <c r="AT533" s="217" t="s">
        <v>250</v>
      </c>
      <c r="AU533" s="217" t="s">
        <v>95</v>
      </c>
      <c r="AV533" s="14" t="s">
        <v>84</v>
      </c>
      <c r="AW533" s="14" t="s">
        <v>4</v>
      </c>
      <c r="AX533" s="14" t="s">
        <v>82</v>
      </c>
      <c r="AY533" s="217" t="s">
        <v>238</v>
      </c>
    </row>
    <row r="534" spans="2:63" s="12" customFormat="1" ht="22.9" customHeight="1">
      <c r="B534" s="161"/>
      <c r="C534" s="162"/>
      <c r="D534" s="163" t="s">
        <v>73</v>
      </c>
      <c r="E534" s="175" t="s">
        <v>186</v>
      </c>
      <c r="F534" s="175" t="s">
        <v>627</v>
      </c>
      <c r="G534" s="162"/>
      <c r="H534" s="162"/>
      <c r="I534" s="165"/>
      <c r="J534" s="176">
        <f>BK534</f>
        <v>0</v>
      </c>
      <c r="K534" s="162"/>
      <c r="L534" s="167"/>
      <c r="M534" s="168"/>
      <c r="N534" s="169"/>
      <c r="O534" s="169"/>
      <c r="P534" s="170">
        <f>P535+P619+P746+P882</f>
        <v>0</v>
      </c>
      <c r="Q534" s="169"/>
      <c r="R534" s="170">
        <f>R535+R619+R746+R882</f>
        <v>16.426332000000002</v>
      </c>
      <c r="S534" s="169"/>
      <c r="T534" s="171">
        <f>T535+T619+T746+T882</f>
        <v>18.523999999999997</v>
      </c>
      <c r="AR534" s="172" t="s">
        <v>82</v>
      </c>
      <c r="AT534" s="173" t="s">
        <v>73</v>
      </c>
      <c r="AU534" s="173" t="s">
        <v>82</v>
      </c>
      <c r="AY534" s="172" t="s">
        <v>238</v>
      </c>
      <c r="BK534" s="174">
        <f>BK535+BK619+BK746+BK882</f>
        <v>0</v>
      </c>
    </row>
    <row r="535" spans="2:63" s="12" customFormat="1" ht="20.85" customHeight="1">
      <c r="B535" s="161"/>
      <c r="C535" s="162"/>
      <c r="D535" s="163" t="s">
        <v>73</v>
      </c>
      <c r="E535" s="175" t="s">
        <v>628</v>
      </c>
      <c r="F535" s="175" t="s">
        <v>629</v>
      </c>
      <c r="G535" s="162"/>
      <c r="H535" s="162"/>
      <c r="I535" s="165"/>
      <c r="J535" s="176">
        <f>BK535</f>
        <v>0</v>
      </c>
      <c r="K535" s="162"/>
      <c r="L535" s="167"/>
      <c r="M535" s="168"/>
      <c r="N535" s="169"/>
      <c r="O535" s="169"/>
      <c r="P535" s="170">
        <f>SUM(P536:P618)</f>
        <v>0</v>
      </c>
      <c r="Q535" s="169"/>
      <c r="R535" s="170">
        <f>SUM(R536:R618)</f>
        <v>0.8206500000000002</v>
      </c>
      <c r="S535" s="169"/>
      <c r="T535" s="171">
        <f>SUM(T536:T618)</f>
        <v>18.523999999999997</v>
      </c>
      <c r="AR535" s="172" t="s">
        <v>82</v>
      </c>
      <c r="AT535" s="173" t="s">
        <v>73</v>
      </c>
      <c r="AU535" s="173" t="s">
        <v>84</v>
      </c>
      <c r="AY535" s="172" t="s">
        <v>238</v>
      </c>
      <c r="BK535" s="174">
        <f>SUM(BK536:BK618)</f>
        <v>0</v>
      </c>
    </row>
    <row r="536" spans="1:65" s="2" customFormat="1" ht="21.75" customHeight="1">
      <c r="A536" s="36"/>
      <c r="B536" s="37"/>
      <c r="C536" s="177" t="s">
        <v>630</v>
      </c>
      <c r="D536" s="177" t="s">
        <v>241</v>
      </c>
      <c r="E536" s="178" t="s">
        <v>631</v>
      </c>
      <c r="F536" s="179" t="s">
        <v>632</v>
      </c>
      <c r="G536" s="180" t="s">
        <v>93</v>
      </c>
      <c r="H536" s="181">
        <v>421</v>
      </c>
      <c r="I536" s="182"/>
      <c r="J536" s="183">
        <f>ROUND(I536*H536,2)</f>
        <v>0</v>
      </c>
      <c r="K536" s="179" t="s">
        <v>244</v>
      </c>
      <c r="L536" s="41"/>
      <c r="M536" s="184" t="s">
        <v>19</v>
      </c>
      <c r="N536" s="185" t="s">
        <v>45</v>
      </c>
      <c r="O536" s="66"/>
      <c r="P536" s="186">
        <f>O536*H536</f>
        <v>0</v>
      </c>
      <c r="Q536" s="186">
        <v>0</v>
      </c>
      <c r="R536" s="186">
        <f>Q536*H536</f>
        <v>0</v>
      </c>
      <c r="S536" s="186">
        <v>0.044</v>
      </c>
      <c r="T536" s="187">
        <f>S536*H536</f>
        <v>18.523999999999997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8" t="s">
        <v>189</v>
      </c>
      <c r="AT536" s="188" t="s">
        <v>241</v>
      </c>
      <c r="AU536" s="188" t="s">
        <v>95</v>
      </c>
      <c r="AY536" s="19" t="s">
        <v>238</v>
      </c>
      <c r="BE536" s="189">
        <f>IF(N536="základní",J536,0)</f>
        <v>0</v>
      </c>
      <c r="BF536" s="189">
        <f>IF(N536="snížená",J536,0)</f>
        <v>0</v>
      </c>
      <c r="BG536" s="189">
        <f>IF(N536="zákl. přenesená",J536,0)</f>
        <v>0</v>
      </c>
      <c r="BH536" s="189">
        <f>IF(N536="sníž. přenesená",J536,0)</f>
        <v>0</v>
      </c>
      <c r="BI536" s="189">
        <f>IF(N536="nulová",J536,0)</f>
        <v>0</v>
      </c>
      <c r="BJ536" s="19" t="s">
        <v>82</v>
      </c>
      <c r="BK536" s="189">
        <f>ROUND(I536*H536,2)</f>
        <v>0</v>
      </c>
      <c r="BL536" s="19" t="s">
        <v>189</v>
      </c>
      <c r="BM536" s="188" t="s">
        <v>633</v>
      </c>
    </row>
    <row r="537" spans="1:47" s="2" customFormat="1" ht="11.25">
      <c r="A537" s="36"/>
      <c r="B537" s="37"/>
      <c r="C537" s="38"/>
      <c r="D537" s="190" t="s">
        <v>246</v>
      </c>
      <c r="E537" s="38"/>
      <c r="F537" s="191" t="s">
        <v>634</v>
      </c>
      <c r="G537" s="38"/>
      <c r="H537" s="38"/>
      <c r="I537" s="192"/>
      <c r="J537" s="38"/>
      <c r="K537" s="38"/>
      <c r="L537" s="41"/>
      <c r="M537" s="193"/>
      <c r="N537" s="194"/>
      <c r="O537" s="66"/>
      <c r="P537" s="66"/>
      <c r="Q537" s="66"/>
      <c r="R537" s="66"/>
      <c r="S537" s="66"/>
      <c r="T537" s="6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246</v>
      </c>
      <c r="AU537" s="19" t="s">
        <v>95</v>
      </c>
    </row>
    <row r="538" spans="2:51" s="13" customFormat="1" ht="11.25">
      <c r="B538" s="197"/>
      <c r="C538" s="198"/>
      <c r="D538" s="195" t="s">
        <v>250</v>
      </c>
      <c r="E538" s="199" t="s">
        <v>19</v>
      </c>
      <c r="F538" s="200" t="s">
        <v>635</v>
      </c>
      <c r="G538" s="198"/>
      <c r="H538" s="199" t="s">
        <v>19</v>
      </c>
      <c r="I538" s="201"/>
      <c r="J538" s="198"/>
      <c r="K538" s="198"/>
      <c r="L538" s="202"/>
      <c r="M538" s="203"/>
      <c r="N538" s="204"/>
      <c r="O538" s="204"/>
      <c r="P538" s="204"/>
      <c r="Q538" s="204"/>
      <c r="R538" s="204"/>
      <c r="S538" s="204"/>
      <c r="T538" s="205"/>
      <c r="AT538" s="206" t="s">
        <v>250</v>
      </c>
      <c r="AU538" s="206" t="s">
        <v>95</v>
      </c>
      <c r="AV538" s="13" t="s">
        <v>82</v>
      </c>
      <c r="AW538" s="13" t="s">
        <v>34</v>
      </c>
      <c r="AX538" s="13" t="s">
        <v>74</v>
      </c>
      <c r="AY538" s="206" t="s">
        <v>238</v>
      </c>
    </row>
    <row r="539" spans="2:51" s="14" customFormat="1" ht="11.25">
      <c r="B539" s="207"/>
      <c r="C539" s="208"/>
      <c r="D539" s="195" t="s">
        <v>250</v>
      </c>
      <c r="E539" s="209" t="s">
        <v>19</v>
      </c>
      <c r="F539" s="210" t="s">
        <v>164</v>
      </c>
      <c r="G539" s="208"/>
      <c r="H539" s="211">
        <v>421</v>
      </c>
      <c r="I539" s="212"/>
      <c r="J539" s="208"/>
      <c r="K539" s="208"/>
      <c r="L539" s="213"/>
      <c r="M539" s="214"/>
      <c r="N539" s="215"/>
      <c r="O539" s="215"/>
      <c r="P539" s="215"/>
      <c r="Q539" s="215"/>
      <c r="R539" s="215"/>
      <c r="S539" s="215"/>
      <c r="T539" s="216"/>
      <c r="AT539" s="217" t="s">
        <v>250</v>
      </c>
      <c r="AU539" s="217" t="s">
        <v>95</v>
      </c>
      <c r="AV539" s="14" t="s">
        <v>84</v>
      </c>
      <c r="AW539" s="14" t="s">
        <v>34</v>
      </c>
      <c r="AX539" s="14" t="s">
        <v>74</v>
      </c>
      <c r="AY539" s="217" t="s">
        <v>238</v>
      </c>
    </row>
    <row r="540" spans="2:51" s="15" customFormat="1" ht="11.25">
      <c r="B540" s="218"/>
      <c r="C540" s="219"/>
      <c r="D540" s="195" t="s">
        <v>250</v>
      </c>
      <c r="E540" s="220" t="s">
        <v>19</v>
      </c>
      <c r="F540" s="221" t="s">
        <v>257</v>
      </c>
      <c r="G540" s="219"/>
      <c r="H540" s="222">
        <v>421</v>
      </c>
      <c r="I540" s="223"/>
      <c r="J540" s="219"/>
      <c r="K540" s="219"/>
      <c r="L540" s="224"/>
      <c r="M540" s="225"/>
      <c r="N540" s="226"/>
      <c r="O540" s="226"/>
      <c r="P540" s="226"/>
      <c r="Q540" s="226"/>
      <c r="R540" s="226"/>
      <c r="S540" s="226"/>
      <c r="T540" s="227"/>
      <c r="AT540" s="228" t="s">
        <v>250</v>
      </c>
      <c r="AU540" s="228" t="s">
        <v>95</v>
      </c>
      <c r="AV540" s="15" t="s">
        <v>95</v>
      </c>
      <c r="AW540" s="15" t="s">
        <v>34</v>
      </c>
      <c r="AX540" s="15" t="s">
        <v>82</v>
      </c>
      <c r="AY540" s="228" t="s">
        <v>238</v>
      </c>
    </row>
    <row r="541" spans="1:65" s="2" customFormat="1" ht="24.2" customHeight="1">
      <c r="A541" s="36"/>
      <c r="B541" s="37"/>
      <c r="C541" s="177" t="s">
        <v>571</v>
      </c>
      <c r="D541" s="177" t="s">
        <v>241</v>
      </c>
      <c r="E541" s="178" t="s">
        <v>636</v>
      </c>
      <c r="F541" s="179" t="s">
        <v>637</v>
      </c>
      <c r="G541" s="180" t="s">
        <v>168</v>
      </c>
      <c r="H541" s="181">
        <v>4</v>
      </c>
      <c r="I541" s="182"/>
      <c r="J541" s="183">
        <f>ROUND(I541*H541,2)</f>
        <v>0</v>
      </c>
      <c r="K541" s="179" t="s">
        <v>244</v>
      </c>
      <c r="L541" s="41"/>
      <c r="M541" s="184" t="s">
        <v>19</v>
      </c>
      <c r="N541" s="185" t="s">
        <v>45</v>
      </c>
      <c r="O541" s="66"/>
      <c r="P541" s="186">
        <f>O541*H541</f>
        <v>0</v>
      </c>
      <c r="Q541" s="186">
        <v>0</v>
      </c>
      <c r="R541" s="186">
        <f>Q541*H541</f>
        <v>0</v>
      </c>
      <c r="S541" s="186">
        <v>0</v>
      </c>
      <c r="T541" s="187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88" t="s">
        <v>189</v>
      </c>
      <c r="AT541" s="188" t="s">
        <v>241</v>
      </c>
      <c r="AU541" s="188" t="s">
        <v>95</v>
      </c>
      <c r="AY541" s="19" t="s">
        <v>238</v>
      </c>
      <c r="BE541" s="189">
        <f>IF(N541="základní",J541,0)</f>
        <v>0</v>
      </c>
      <c r="BF541" s="189">
        <f>IF(N541="snížená",J541,0)</f>
        <v>0</v>
      </c>
      <c r="BG541" s="189">
        <f>IF(N541="zákl. přenesená",J541,0)</f>
        <v>0</v>
      </c>
      <c r="BH541" s="189">
        <f>IF(N541="sníž. přenesená",J541,0)</f>
        <v>0</v>
      </c>
      <c r="BI541" s="189">
        <f>IF(N541="nulová",J541,0)</f>
        <v>0</v>
      </c>
      <c r="BJ541" s="19" t="s">
        <v>82</v>
      </c>
      <c r="BK541" s="189">
        <f>ROUND(I541*H541,2)</f>
        <v>0</v>
      </c>
      <c r="BL541" s="19" t="s">
        <v>189</v>
      </c>
      <c r="BM541" s="188" t="s">
        <v>638</v>
      </c>
    </row>
    <row r="542" spans="1:47" s="2" customFormat="1" ht="11.25">
      <c r="A542" s="36"/>
      <c r="B542" s="37"/>
      <c r="C542" s="38"/>
      <c r="D542" s="190" t="s">
        <v>246</v>
      </c>
      <c r="E542" s="38"/>
      <c r="F542" s="191" t="s">
        <v>639</v>
      </c>
      <c r="G542" s="38"/>
      <c r="H542" s="38"/>
      <c r="I542" s="192"/>
      <c r="J542" s="38"/>
      <c r="K542" s="38"/>
      <c r="L542" s="41"/>
      <c r="M542" s="193"/>
      <c r="N542" s="194"/>
      <c r="O542" s="66"/>
      <c r="P542" s="66"/>
      <c r="Q542" s="66"/>
      <c r="R542" s="66"/>
      <c r="S542" s="66"/>
      <c r="T542" s="67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T542" s="19" t="s">
        <v>246</v>
      </c>
      <c r="AU542" s="19" t="s">
        <v>95</v>
      </c>
    </row>
    <row r="543" spans="2:51" s="13" customFormat="1" ht="11.25">
      <c r="B543" s="197"/>
      <c r="C543" s="198"/>
      <c r="D543" s="195" t="s">
        <v>250</v>
      </c>
      <c r="E543" s="199" t="s">
        <v>19</v>
      </c>
      <c r="F543" s="200" t="s">
        <v>640</v>
      </c>
      <c r="G543" s="198"/>
      <c r="H543" s="199" t="s">
        <v>19</v>
      </c>
      <c r="I543" s="201"/>
      <c r="J543" s="198"/>
      <c r="K543" s="198"/>
      <c r="L543" s="202"/>
      <c r="M543" s="203"/>
      <c r="N543" s="204"/>
      <c r="O543" s="204"/>
      <c r="P543" s="204"/>
      <c r="Q543" s="204"/>
      <c r="R543" s="204"/>
      <c r="S543" s="204"/>
      <c r="T543" s="205"/>
      <c r="AT543" s="206" t="s">
        <v>250</v>
      </c>
      <c r="AU543" s="206" t="s">
        <v>95</v>
      </c>
      <c r="AV543" s="13" t="s">
        <v>82</v>
      </c>
      <c r="AW543" s="13" t="s">
        <v>34</v>
      </c>
      <c r="AX543" s="13" t="s">
        <v>74</v>
      </c>
      <c r="AY543" s="206" t="s">
        <v>238</v>
      </c>
    </row>
    <row r="544" spans="2:51" s="14" customFormat="1" ht="11.25">
      <c r="B544" s="207"/>
      <c r="C544" s="208"/>
      <c r="D544" s="195" t="s">
        <v>250</v>
      </c>
      <c r="E544" s="209" t="s">
        <v>19</v>
      </c>
      <c r="F544" s="210" t="s">
        <v>95</v>
      </c>
      <c r="G544" s="208"/>
      <c r="H544" s="211">
        <v>3</v>
      </c>
      <c r="I544" s="212"/>
      <c r="J544" s="208"/>
      <c r="K544" s="208"/>
      <c r="L544" s="213"/>
      <c r="M544" s="214"/>
      <c r="N544" s="215"/>
      <c r="O544" s="215"/>
      <c r="P544" s="215"/>
      <c r="Q544" s="215"/>
      <c r="R544" s="215"/>
      <c r="S544" s="215"/>
      <c r="T544" s="216"/>
      <c r="AT544" s="217" t="s">
        <v>250</v>
      </c>
      <c r="AU544" s="217" t="s">
        <v>95</v>
      </c>
      <c r="AV544" s="14" t="s">
        <v>84</v>
      </c>
      <c r="AW544" s="14" t="s">
        <v>34</v>
      </c>
      <c r="AX544" s="14" t="s">
        <v>74</v>
      </c>
      <c r="AY544" s="217" t="s">
        <v>238</v>
      </c>
    </row>
    <row r="545" spans="2:51" s="13" customFormat="1" ht="11.25">
      <c r="B545" s="197"/>
      <c r="C545" s="198"/>
      <c r="D545" s="195" t="s">
        <v>250</v>
      </c>
      <c r="E545" s="199" t="s">
        <v>19</v>
      </c>
      <c r="F545" s="200" t="s">
        <v>641</v>
      </c>
      <c r="G545" s="198"/>
      <c r="H545" s="199" t="s">
        <v>19</v>
      </c>
      <c r="I545" s="201"/>
      <c r="J545" s="198"/>
      <c r="K545" s="198"/>
      <c r="L545" s="202"/>
      <c r="M545" s="203"/>
      <c r="N545" s="204"/>
      <c r="O545" s="204"/>
      <c r="P545" s="204"/>
      <c r="Q545" s="204"/>
      <c r="R545" s="204"/>
      <c r="S545" s="204"/>
      <c r="T545" s="205"/>
      <c r="AT545" s="206" t="s">
        <v>250</v>
      </c>
      <c r="AU545" s="206" t="s">
        <v>95</v>
      </c>
      <c r="AV545" s="13" t="s">
        <v>82</v>
      </c>
      <c r="AW545" s="13" t="s">
        <v>34</v>
      </c>
      <c r="AX545" s="13" t="s">
        <v>74</v>
      </c>
      <c r="AY545" s="206" t="s">
        <v>238</v>
      </c>
    </row>
    <row r="546" spans="2:51" s="14" customFormat="1" ht="11.25">
      <c r="B546" s="207"/>
      <c r="C546" s="208"/>
      <c r="D546" s="195" t="s">
        <v>250</v>
      </c>
      <c r="E546" s="209" t="s">
        <v>19</v>
      </c>
      <c r="F546" s="210" t="s">
        <v>82</v>
      </c>
      <c r="G546" s="208"/>
      <c r="H546" s="211">
        <v>1</v>
      </c>
      <c r="I546" s="212"/>
      <c r="J546" s="208"/>
      <c r="K546" s="208"/>
      <c r="L546" s="213"/>
      <c r="M546" s="214"/>
      <c r="N546" s="215"/>
      <c r="O546" s="215"/>
      <c r="P546" s="215"/>
      <c r="Q546" s="215"/>
      <c r="R546" s="215"/>
      <c r="S546" s="215"/>
      <c r="T546" s="216"/>
      <c r="AT546" s="217" t="s">
        <v>250</v>
      </c>
      <c r="AU546" s="217" t="s">
        <v>95</v>
      </c>
      <c r="AV546" s="14" t="s">
        <v>84</v>
      </c>
      <c r="AW546" s="14" t="s">
        <v>34</v>
      </c>
      <c r="AX546" s="14" t="s">
        <v>74</v>
      </c>
      <c r="AY546" s="217" t="s">
        <v>238</v>
      </c>
    </row>
    <row r="547" spans="2:51" s="15" customFormat="1" ht="11.25">
      <c r="B547" s="218"/>
      <c r="C547" s="219"/>
      <c r="D547" s="195" t="s">
        <v>250</v>
      </c>
      <c r="E547" s="220" t="s">
        <v>19</v>
      </c>
      <c r="F547" s="221" t="s">
        <v>257</v>
      </c>
      <c r="G547" s="219"/>
      <c r="H547" s="222">
        <v>4</v>
      </c>
      <c r="I547" s="223"/>
      <c r="J547" s="219"/>
      <c r="K547" s="219"/>
      <c r="L547" s="224"/>
      <c r="M547" s="225"/>
      <c r="N547" s="226"/>
      <c r="O547" s="226"/>
      <c r="P547" s="226"/>
      <c r="Q547" s="226"/>
      <c r="R547" s="226"/>
      <c r="S547" s="226"/>
      <c r="T547" s="227"/>
      <c r="AT547" s="228" t="s">
        <v>250</v>
      </c>
      <c r="AU547" s="228" t="s">
        <v>95</v>
      </c>
      <c r="AV547" s="15" t="s">
        <v>95</v>
      </c>
      <c r="AW547" s="15" t="s">
        <v>34</v>
      </c>
      <c r="AX547" s="15" t="s">
        <v>82</v>
      </c>
      <c r="AY547" s="228" t="s">
        <v>238</v>
      </c>
    </row>
    <row r="548" spans="1:65" s="2" customFormat="1" ht="16.5" customHeight="1">
      <c r="A548" s="36"/>
      <c r="B548" s="37"/>
      <c r="C548" s="240" t="s">
        <v>597</v>
      </c>
      <c r="D548" s="240" t="s">
        <v>484</v>
      </c>
      <c r="E548" s="241" t="s">
        <v>642</v>
      </c>
      <c r="F548" s="242" t="s">
        <v>640</v>
      </c>
      <c r="G548" s="243" t="s">
        <v>19</v>
      </c>
      <c r="H548" s="244">
        <v>3</v>
      </c>
      <c r="I548" s="245"/>
      <c r="J548" s="246">
        <f>ROUND(I548*H548,2)</f>
        <v>0</v>
      </c>
      <c r="K548" s="242" t="s">
        <v>19</v>
      </c>
      <c r="L548" s="247"/>
      <c r="M548" s="248" t="s">
        <v>19</v>
      </c>
      <c r="N548" s="249" t="s">
        <v>45</v>
      </c>
      <c r="O548" s="66"/>
      <c r="P548" s="186">
        <f>O548*H548</f>
        <v>0</v>
      </c>
      <c r="Q548" s="186">
        <v>0.01</v>
      </c>
      <c r="R548" s="186">
        <f>Q548*H548</f>
        <v>0.03</v>
      </c>
      <c r="S548" s="186">
        <v>0</v>
      </c>
      <c r="T548" s="187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88" t="s">
        <v>186</v>
      </c>
      <c r="AT548" s="188" t="s">
        <v>484</v>
      </c>
      <c r="AU548" s="188" t="s">
        <v>95</v>
      </c>
      <c r="AY548" s="19" t="s">
        <v>238</v>
      </c>
      <c r="BE548" s="189">
        <f>IF(N548="základní",J548,0)</f>
        <v>0</v>
      </c>
      <c r="BF548" s="189">
        <f>IF(N548="snížená",J548,0)</f>
        <v>0</v>
      </c>
      <c r="BG548" s="189">
        <f>IF(N548="zákl. přenesená",J548,0)</f>
        <v>0</v>
      </c>
      <c r="BH548" s="189">
        <f>IF(N548="sníž. přenesená",J548,0)</f>
        <v>0</v>
      </c>
      <c r="BI548" s="189">
        <f>IF(N548="nulová",J548,0)</f>
        <v>0</v>
      </c>
      <c r="BJ548" s="19" t="s">
        <v>82</v>
      </c>
      <c r="BK548" s="189">
        <f>ROUND(I548*H548,2)</f>
        <v>0</v>
      </c>
      <c r="BL548" s="19" t="s">
        <v>189</v>
      </c>
      <c r="BM548" s="188" t="s">
        <v>643</v>
      </c>
    </row>
    <row r="549" spans="2:51" s="13" customFormat="1" ht="11.25">
      <c r="B549" s="197"/>
      <c r="C549" s="198"/>
      <c r="D549" s="195" t="s">
        <v>250</v>
      </c>
      <c r="E549" s="199" t="s">
        <v>19</v>
      </c>
      <c r="F549" s="200" t="s">
        <v>640</v>
      </c>
      <c r="G549" s="198"/>
      <c r="H549" s="199" t="s">
        <v>19</v>
      </c>
      <c r="I549" s="201"/>
      <c r="J549" s="198"/>
      <c r="K549" s="198"/>
      <c r="L549" s="202"/>
      <c r="M549" s="203"/>
      <c r="N549" s="204"/>
      <c r="O549" s="204"/>
      <c r="P549" s="204"/>
      <c r="Q549" s="204"/>
      <c r="R549" s="204"/>
      <c r="S549" s="204"/>
      <c r="T549" s="205"/>
      <c r="AT549" s="206" t="s">
        <v>250</v>
      </c>
      <c r="AU549" s="206" t="s">
        <v>95</v>
      </c>
      <c r="AV549" s="13" t="s">
        <v>82</v>
      </c>
      <c r="AW549" s="13" t="s">
        <v>34</v>
      </c>
      <c r="AX549" s="13" t="s">
        <v>74</v>
      </c>
      <c r="AY549" s="206" t="s">
        <v>238</v>
      </c>
    </row>
    <row r="550" spans="2:51" s="14" customFormat="1" ht="11.25">
      <c r="B550" s="207"/>
      <c r="C550" s="208"/>
      <c r="D550" s="195" t="s">
        <v>250</v>
      </c>
      <c r="E550" s="209" t="s">
        <v>19</v>
      </c>
      <c r="F550" s="210" t="s">
        <v>95</v>
      </c>
      <c r="G550" s="208"/>
      <c r="H550" s="211">
        <v>3</v>
      </c>
      <c r="I550" s="212"/>
      <c r="J550" s="208"/>
      <c r="K550" s="208"/>
      <c r="L550" s="213"/>
      <c r="M550" s="214"/>
      <c r="N550" s="215"/>
      <c r="O550" s="215"/>
      <c r="P550" s="215"/>
      <c r="Q550" s="215"/>
      <c r="R550" s="215"/>
      <c r="S550" s="215"/>
      <c r="T550" s="216"/>
      <c r="AT550" s="217" t="s">
        <v>250</v>
      </c>
      <c r="AU550" s="217" t="s">
        <v>95</v>
      </c>
      <c r="AV550" s="14" t="s">
        <v>84</v>
      </c>
      <c r="AW550" s="14" t="s">
        <v>34</v>
      </c>
      <c r="AX550" s="14" t="s">
        <v>74</v>
      </c>
      <c r="AY550" s="217" t="s">
        <v>238</v>
      </c>
    </row>
    <row r="551" spans="2:51" s="15" customFormat="1" ht="11.25">
      <c r="B551" s="218"/>
      <c r="C551" s="219"/>
      <c r="D551" s="195" t="s">
        <v>250</v>
      </c>
      <c r="E551" s="220" t="s">
        <v>19</v>
      </c>
      <c r="F551" s="221" t="s">
        <v>257</v>
      </c>
      <c r="G551" s="219"/>
      <c r="H551" s="222">
        <v>3</v>
      </c>
      <c r="I551" s="223"/>
      <c r="J551" s="219"/>
      <c r="K551" s="219"/>
      <c r="L551" s="224"/>
      <c r="M551" s="225"/>
      <c r="N551" s="226"/>
      <c r="O551" s="226"/>
      <c r="P551" s="226"/>
      <c r="Q551" s="226"/>
      <c r="R551" s="226"/>
      <c r="S551" s="226"/>
      <c r="T551" s="227"/>
      <c r="AT551" s="228" t="s">
        <v>250</v>
      </c>
      <c r="AU551" s="228" t="s">
        <v>95</v>
      </c>
      <c r="AV551" s="15" t="s">
        <v>95</v>
      </c>
      <c r="AW551" s="15" t="s">
        <v>34</v>
      </c>
      <c r="AX551" s="15" t="s">
        <v>82</v>
      </c>
      <c r="AY551" s="228" t="s">
        <v>238</v>
      </c>
    </row>
    <row r="552" spans="1:65" s="2" customFormat="1" ht="16.5" customHeight="1">
      <c r="A552" s="36"/>
      <c r="B552" s="37"/>
      <c r="C552" s="240" t="s">
        <v>644</v>
      </c>
      <c r="D552" s="240" t="s">
        <v>484</v>
      </c>
      <c r="E552" s="241" t="s">
        <v>645</v>
      </c>
      <c r="F552" s="242" t="s">
        <v>641</v>
      </c>
      <c r="G552" s="243" t="s">
        <v>19</v>
      </c>
      <c r="H552" s="244">
        <v>1</v>
      </c>
      <c r="I552" s="245"/>
      <c r="J552" s="246">
        <f>ROUND(I552*H552,2)</f>
        <v>0</v>
      </c>
      <c r="K552" s="242" t="s">
        <v>19</v>
      </c>
      <c r="L552" s="247"/>
      <c r="M552" s="248" t="s">
        <v>19</v>
      </c>
      <c r="N552" s="249" t="s">
        <v>45</v>
      </c>
      <c r="O552" s="66"/>
      <c r="P552" s="186">
        <f>O552*H552</f>
        <v>0</v>
      </c>
      <c r="Q552" s="186">
        <v>0.01</v>
      </c>
      <c r="R552" s="186">
        <f>Q552*H552</f>
        <v>0.01</v>
      </c>
      <c r="S552" s="186">
        <v>0</v>
      </c>
      <c r="T552" s="187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8" t="s">
        <v>186</v>
      </c>
      <c r="AT552" s="188" t="s">
        <v>484</v>
      </c>
      <c r="AU552" s="188" t="s">
        <v>95</v>
      </c>
      <c r="AY552" s="19" t="s">
        <v>238</v>
      </c>
      <c r="BE552" s="189">
        <f>IF(N552="základní",J552,0)</f>
        <v>0</v>
      </c>
      <c r="BF552" s="189">
        <f>IF(N552="snížená",J552,0)</f>
        <v>0</v>
      </c>
      <c r="BG552" s="189">
        <f>IF(N552="zákl. přenesená",J552,0)</f>
        <v>0</v>
      </c>
      <c r="BH552" s="189">
        <f>IF(N552="sníž. přenesená",J552,0)</f>
        <v>0</v>
      </c>
      <c r="BI552" s="189">
        <f>IF(N552="nulová",J552,0)</f>
        <v>0</v>
      </c>
      <c r="BJ552" s="19" t="s">
        <v>82</v>
      </c>
      <c r="BK552" s="189">
        <f>ROUND(I552*H552,2)</f>
        <v>0</v>
      </c>
      <c r="BL552" s="19" t="s">
        <v>189</v>
      </c>
      <c r="BM552" s="188" t="s">
        <v>646</v>
      </c>
    </row>
    <row r="553" spans="2:51" s="13" customFormat="1" ht="11.25">
      <c r="B553" s="197"/>
      <c r="C553" s="198"/>
      <c r="D553" s="195" t="s">
        <v>250</v>
      </c>
      <c r="E553" s="199" t="s">
        <v>19</v>
      </c>
      <c r="F553" s="200" t="s">
        <v>641</v>
      </c>
      <c r="G553" s="198"/>
      <c r="H553" s="199" t="s">
        <v>19</v>
      </c>
      <c r="I553" s="201"/>
      <c r="J553" s="198"/>
      <c r="K553" s="198"/>
      <c r="L553" s="202"/>
      <c r="M553" s="203"/>
      <c r="N553" s="204"/>
      <c r="O553" s="204"/>
      <c r="P553" s="204"/>
      <c r="Q553" s="204"/>
      <c r="R553" s="204"/>
      <c r="S553" s="204"/>
      <c r="T553" s="205"/>
      <c r="AT553" s="206" t="s">
        <v>250</v>
      </c>
      <c r="AU553" s="206" t="s">
        <v>95</v>
      </c>
      <c r="AV553" s="13" t="s">
        <v>82</v>
      </c>
      <c r="AW553" s="13" t="s">
        <v>34</v>
      </c>
      <c r="AX553" s="13" t="s">
        <v>74</v>
      </c>
      <c r="AY553" s="206" t="s">
        <v>238</v>
      </c>
    </row>
    <row r="554" spans="2:51" s="14" customFormat="1" ht="11.25">
      <c r="B554" s="207"/>
      <c r="C554" s="208"/>
      <c r="D554" s="195" t="s">
        <v>250</v>
      </c>
      <c r="E554" s="209" t="s">
        <v>19</v>
      </c>
      <c r="F554" s="210" t="s">
        <v>82</v>
      </c>
      <c r="G554" s="208"/>
      <c r="H554" s="211">
        <v>1</v>
      </c>
      <c r="I554" s="212"/>
      <c r="J554" s="208"/>
      <c r="K554" s="208"/>
      <c r="L554" s="213"/>
      <c r="M554" s="214"/>
      <c r="N554" s="215"/>
      <c r="O554" s="215"/>
      <c r="P554" s="215"/>
      <c r="Q554" s="215"/>
      <c r="R554" s="215"/>
      <c r="S554" s="215"/>
      <c r="T554" s="216"/>
      <c r="AT554" s="217" t="s">
        <v>250</v>
      </c>
      <c r="AU554" s="217" t="s">
        <v>95</v>
      </c>
      <c r="AV554" s="14" t="s">
        <v>84</v>
      </c>
      <c r="AW554" s="14" t="s">
        <v>34</v>
      </c>
      <c r="AX554" s="14" t="s">
        <v>74</v>
      </c>
      <c r="AY554" s="217" t="s">
        <v>238</v>
      </c>
    </row>
    <row r="555" spans="2:51" s="15" customFormat="1" ht="11.25">
      <c r="B555" s="218"/>
      <c r="C555" s="219"/>
      <c r="D555" s="195" t="s">
        <v>250</v>
      </c>
      <c r="E555" s="220" t="s">
        <v>19</v>
      </c>
      <c r="F555" s="221" t="s">
        <v>257</v>
      </c>
      <c r="G555" s="219"/>
      <c r="H555" s="222">
        <v>1</v>
      </c>
      <c r="I555" s="223"/>
      <c r="J555" s="219"/>
      <c r="K555" s="219"/>
      <c r="L555" s="224"/>
      <c r="M555" s="225"/>
      <c r="N555" s="226"/>
      <c r="O555" s="226"/>
      <c r="P555" s="226"/>
      <c r="Q555" s="226"/>
      <c r="R555" s="226"/>
      <c r="S555" s="226"/>
      <c r="T555" s="227"/>
      <c r="AT555" s="228" t="s">
        <v>250</v>
      </c>
      <c r="AU555" s="228" t="s">
        <v>95</v>
      </c>
      <c r="AV555" s="15" t="s">
        <v>95</v>
      </c>
      <c r="AW555" s="15" t="s">
        <v>34</v>
      </c>
      <c r="AX555" s="15" t="s">
        <v>82</v>
      </c>
      <c r="AY555" s="228" t="s">
        <v>238</v>
      </c>
    </row>
    <row r="556" spans="1:65" s="2" customFormat="1" ht="24.2" customHeight="1">
      <c r="A556" s="36"/>
      <c r="B556" s="37"/>
      <c r="C556" s="177" t="s">
        <v>109</v>
      </c>
      <c r="D556" s="177" t="s">
        <v>241</v>
      </c>
      <c r="E556" s="178" t="s">
        <v>647</v>
      </c>
      <c r="F556" s="179" t="s">
        <v>648</v>
      </c>
      <c r="G556" s="180" t="s">
        <v>168</v>
      </c>
      <c r="H556" s="181">
        <v>1</v>
      </c>
      <c r="I556" s="182"/>
      <c r="J556" s="183">
        <f>ROUND(I556*H556,2)</f>
        <v>0</v>
      </c>
      <c r="K556" s="179" t="s">
        <v>244</v>
      </c>
      <c r="L556" s="41"/>
      <c r="M556" s="184" t="s">
        <v>19</v>
      </c>
      <c r="N556" s="185" t="s">
        <v>45</v>
      </c>
      <c r="O556" s="66"/>
      <c r="P556" s="186">
        <f>O556*H556</f>
        <v>0</v>
      </c>
      <c r="Q556" s="186">
        <v>0</v>
      </c>
      <c r="R556" s="186">
        <f>Q556*H556</f>
        <v>0</v>
      </c>
      <c r="S556" s="186">
        <v>0</v>
      </c>
      <c r="T556" s="187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188" t="s">
        <v>189</v>
      </c>
      <c r="AT556" s="188" t="s">
        <v>241</v>
      </c>
      <c r="AU556" s="188" t="s">
        <v>95</v>
      </c>
      <c r="AY556" s="19" t="s">
        <v>238</v>
      </c>
      <c r="BE556" s="189">
        <f>IF(N556="základní",J556,0)</f>
        <v>0</v>
      </c>
      <c r="BF556" s="189">
        <f>IF(N556="snížená",J556,0)</f>
        <v>0</v>
      </c>
      <c r="BG556" s="189">
        <f>IF(N556="zákl. přenesená",J556,0)</f>
        <v>0</v>
      </c>
      <c r="BH556" s="189">
        <f>IF(N556="sníž. přenesená",J556,0)</f>
        <v>0</v>
      </c>
      <c r="BI556" s="189">
        <f>IF(N556="nulová",J556,0)</f>
        <v>0</v>
      </c>
      <c r="BJ556" s="19" t="s">
        <v>82</v>
      </c>
      <c r="BK556" s="189">
        <f>ROUND(I556*H556,2)</f>
        <v>0</v>
      </c>
      <c r="BL556" s="19" t="s">
        <v>189</v>
      </c>
      <c r="BM556" s="188" t="s">
        <v>649</v>
      </c>
    </row>
    <row r="557" spans="1:47" s="2" customFormat="1" ht="11.25">
      <c r="A557" s="36"/>
      <c r="B557" s="37"/>
      <c r="C557" s="38"/>
      <c r="D557" s="190" t="s">
        <v>246</v>
      </c>
      <c r="E557" s="38"/>
      <c r="F557" s="191" t="s">
        <v>650</v>
      </c>
      <c r="G557" s="38"/>
      <c r="H557" s="38"/>
      <c r="I557" s="192"/>
      <c r="J557" s="38"/>
      <c r="K557" s="38"/>
      <c r="L557" s="41"/>
      <c r="M557" s="193"/>
      <c r="N557" s="194"/>
      <c r="O557" s="66"/>
      <c r="P557" s="66"/>
      <c r="Q557" s="66"/>
      <c r="R557" s="66"/>
      <c r="S557" s="66"/>
      <c r="T557" s="67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246</v>
      </c>
      <c r="AU557" s="19" t="s">
        <v>95</v>
      </c>
    </row>
    <row r="558" spans="2:51" s="13" customFormat="1" ht="11.25">
      <c r="B558" s="197"/>
      <c r="C558" s="198"/>
      <c r="D558" s="195" t="s">
        <v>250</v>
      </c>
      <c r="E558" s="199" t="s">
        <v>19</v>
      </c>
      <c r="F558" s="200" t="s">
        <v>651</v>
      </c>
      <c r="G558" s="198"/>
      <c r="H558" s="199" t="s">
        <v>19</v>
      </c>
      <c r="I558" s="201"/>
      <c r="J558" s="198"/>
      <c r="K558" s="198"/>
      <c r="L558" s="202"/>
      <c r="M558" s="203"/>
      <c r="N558" s="204"/>
      <c r="O558" s="204"/>
      <c r="P558" s="204"/>
      <c r="Q558" s="204"/>
      <c r="R558" s="204"/>
      <c r="S558" s="204"/>
      <c r="T558" s="205"/>
      <c r="AT558" s="206" t="s">
        <v>250</v>
      </c>
      <c r="AU558" s="206" t="s">
        <v>95</v>
      </c>
      <c r="AV558" s="13" t="s">
        <v>82</v>
      </c>
      <c r="AW558" s="13" t="s">
        <v>34</v>
      </c>
      <c r="AX558" s="13" t="s">
        <v>74</v>
      </c>
      <c r="AY558" s="206" t="s">
        <v>238</v>
      </c>
    </row>
    <row r="559" spans="2:51" s="14" customFormat="1" ht="11.25">
      <c r="B559" s="207"/>
      <c r="C559" s="208"/>
      <c r="D559" s="195" t="s">
        <v>250</v>
      </c>
      <c r="E559" s="209" t="s">
        <v>19</v>
      </c>
      <c r="F559" s="210" t="s">
        <v>82</v>
      </c>
      <c r="G559" s="208"/>
      <c r="H559" s="211">
        <v>1</v>
      </c>
      <c r="I559" s="212"/>
      <c r="J559" s="208"/>
      <c r="K559" s="208"/>
      <c r="L559" s="213"/>
      <c r="M559" s="214"/>
      <c r="N559" s="215"/>
      <c r="O559" s="215"/>
      <c r="P559" s="215"/>
      <c r="Q559" s="215"/>
      <c r="R559" s="215"/>
      <c r="S559" s="215"/>
      <c r="T559" s="216"/>
      <c r="AT559" s="217" t="s">
        <v>250</v>
      </c>
      <c r="AU559" s="217" t="s">
        <v>95</v>
      </c>
      <c r="AV559" s="14" t="s">
        <v>84</v>
      </c>
      <c r="AW559" s="14" t="s">
        <v>34</v>
      </c>
      <c r="AX559" s="14" t="s">
        <v>74</v>
      </c>
      <c r="AY559" s="217" t="s">
        <v>238</v>
      </c>
    </row>
    <row r="560" spans="2:51" s="15" customFormat="1" ht="11.25">
      <c r="B560" s="218"/>
      <c r="C560" s="219"/>
      <c r="D560" s="195" t="s">
        <v>250</v>
      </c>
      <c r="E560" s="220" t="s">
        <v>19</v>
      </c>
      <c r="F560" s="221" t="s">
        <v>257</v>
      </c>
      <c r="G560" s="219"/>
      <c r="H560" s="222">
        <v>1</v>
      </c>
      <c r="I560" s="223"/>
      <c r="J560" s="219"/>
      <c r="K560" s="219"/>
      <c r="L560" s="224"/>
      <c r="M560" s="225"/>
      <c r="N560" s="226"/>
      <c r="O560" s="226"/>
      <c r="P560" s="226"/>
      <c r="Q560" s="226"/>
      <c r="R560" s="226"/>
      <c r="S560" s="226"/>
      <c r="T560" s="227"/>
      <c r="AT560" s="228" t="s">
        <v>250</v>
      </c>
      <c r="AU560" s="228" t="s">
        <v>95</v>
      </c>
      <c r="AV560" s="15" t="s">
        <v>95</v>
      </c>
      <c r="AW560" s="15" t="s">
        <v>34</v>
      </c>
      <c r="AX560" s="15" t="s">
        <v>82</v>
      </c>
      <c r="AY560" s="228" t="s">
        <v>238</v>
      </c>
    </row>
    <row r="561" spans="1:65" s="2" customFormat="1" ht="16.5" customHeight="1">
      <c r="A561" s="36"/>
      <c r="B561" s="37"/>
      <c r="C561" s="240" t="s">
        <v>652</v>
      </c>
      <c r="D561" s="240" t="s">
        <v>484</v>
      </c>
      <c r="E561" s="241" t="s">
        <v>653</v>
      </c>
      <c r="F561" s="242" t="s">
        <v>654</v>
      </c>
      <c r="G561" s="243" t="s">
        <v>168</v>
      </c>
      <c r="H561" s="244">
        <v>1</v>
      </c>
      <c r="I561" s="245"/>
      <c r="J561" s="246">
        <f>ROUND(I561*H561,2)</f>
        <v>0</v>
      </c>
      <c r="K561" s="242" t="s">
        <v>19</v>
      </c>
      <c r="L561" s="247"/>
      <c r="M561" s="248" t="s">
        <v>19</v>
      </c>
      <c r="N561" s="249" t="s">
        <v>45</v>
      </c>
      <c r="O561" s="66"/>
      <c r="P561" s="186">
        <f>O561*H561</f>
        <v>0</v>
      </c>
      <c r="Q561" s="186">
        <v>0.033</v>
      </c>
      <c r="R561" s="186">
        <f>Q561*H561</f>
        <v>0.033</v>
      </c>
      <c r="S561" s="186">
        <v>0</v>
      </c>
      <c r="T561" s="187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188" t="s">
        <v>186</v>
      </c>
      <c r="AT561" s="188" t="s">
        <v>484</v>
      </c>
      <c r="AU561" s="188" t="s">
        <v>95</v>
      </c>
      <c r="AY561" s="19" t="s">
        <v>238</v>
      </c>
      <c r="BE561" s="189">
        <f>IF(N561="základní",J561,0)</f>
        <v>0</v>
      </c>
      <c r="BF561" s="189">
        <f>IF(N561="snížená",J561,0)</f>
        <v>0</v>
      </c>
      <c r="BG561" s="189">
        <f>IF(N561="zákl. přenesená",J561,0)</f>
        <v>0</v>
      </c>
      <c r="BH561" s="189">
        <f>IF(N561="sníž. přenesená",J561,0)</f>
        <v>0</v>
      </c>
      <c r="BI561" s="189">
        <f>IF(N561="nulová",J561,0)</f>
        <v>0</v>
      </c>
      <c r="BJ561" s="19" t="s">
        <v>82</v>
      </c>
      <c r="BK561" s="189">
        <f>ROUND(I561*H561,2)</f>
        <v>0</v>
      </c>
      <c r="BL561" s="19" t="s">
        <v>189</v>
      </c>
      <c r="BM561" s="188" t="s">
        <v>655</v>
      </c>
    </row>
    <row r="562" spans="2:51" s="13" customFormat="1" ht="11.25">
      <c r="B562" s="197"/>
      <c r="C562" s="198"/>
      <c r="D562" s="195" t="s">
        <v>250</v>
      </c>
      <c r="E562" s="199" t="s">
        <v>19</v>
      </c>
      <c r="F562" s="200" t="s">
        <v>651</v>
      </c>
      <c r="G562" s="198"/>
      <c r="H562" s="199" t="s">
        <v>19</v>
      </c>
      <c r="I562" s="201"/>
      <c r="J562" s="198"/>
      <c r="K562" s="198"/>
      <c r="L562" s="202"/>
      <c r="M562" s="203"/>
      <c r="N562" s="204"/>
      <c r="O562" s="204"/>
      <c r="P562" s="204"/>
      <c r="Q562" s="204"/>
      <c r="R562" s="204"/>
      <c r="S562" s="204"/>
      <c r="T562" s="205"/>
      <c r="AT562" s="206" t="s">
        <v>250</v>
      </c>
      <c r="AU562" s="206" t="s">
        <v>95</v>
      </c>
      <c r="AV562" s="13" t="s">
        <v>82</v>
      </c>
      <c r="AW562" s="13" t="s">
        <v>34</v>
      </c>
      <c r="AX562" s="13" t="s">
        <v>74</v>
      </c>
      <c r="AY562" s="206" t="s">
        <v>238</v>
      </c>
    </row>
    <row r="563" spans="2:51" s="14" customFormat="1" ht="11.25">
      <c r="B563" s="207"/>
      <c r="C563" s="208"/>
      <c r="D563" s="195" t="s">
        <v>250</v>
      </c>
      <c r="E563" s="209" t="s">
        <v>19</v>
      </c>
      <c r="F563" s="210" t="s">
        <v>82</v>
      </c>
      <c r="G563" s="208"/>
      <c r="H563" s="211">
        <v>1</v>
      </c>
      <c r="I563" s="212"/>
      <c r="J563" s="208"/>
      <c r="K563" s="208"/>
      <c r="L563" s="213"/>
      <c r="M563" s="214"/>
      <c r="N563" s="215"/>
      <c r="O563" s="215"/>
      <c r="P563" s="215"/>
      <c r="Q563" s="215"/>
      <c r="R563" s="215"/>
      <c r="S563" s="215"/>
      <c r="T563" s="216"/>
      <c r="AT563" s="217" t="s">
        <v>250</v>
      </c>
      <c r="AU563" s="217" t="s">
        <v>95</v>
      </c>
      <c r="AV563" s="14" t="s">
        <v>84</v>
      </c>
      <c r="AW563" s="14" t="s">
        <v>34</v>
      </c>
      <c r="AX563" s="14" t="s">
        <v>74</v>
      </c>
      <c r="AY563" s="217" t="s">
        <v>238</v>
      </c>
    </row>
    <row r="564" spans="2:51" s="15" customFormat="1" ht="11.25">
      <c r="B564" s="218"/>
      <c r="C564" s="219"/>
      <c r="D564" s="195" t="s">
        <v>250</v>
      </c>
      <c r="E564" s="220" t="s">
        <v>19</v>
      </c>
      <c r="F564" s="221" t="s">
        <v>257</v>
      </c>
      <c r="G564" s="219"/>
      <c r="H564" s="222">
        <v>1</v>
      </c>
      <c r="I564" s="223"/>
      <c r="J564" s="219"/>
      <c r="K564" s="219"/>
      <c r="L564" s="224"/>
      <c r="M564" s="225"/>
      <c r="N564" s="226"/>
      <c r="O564" s="226"/>
      <c r="P564" s="226"/>
      <c r="Q564" s="226"/>
      <c r="R564" s="226"/>
      <c r="S564" s="226"/>
      <c r="T564" s="227"/>
      <c r="AT564" s="228" t="s">
        <v>250</v>
      </c>
      <c r="AU564" s="228" t="s">
        <v>95</v>
      </c>
      <c r="AV564" s="15" t="s">
        <v>95</v>
      </c>
      <c r="AW564" s="15" t="s">
        <v>34</v>
      </c>
      <c r="AX564" s="15" t="s">
        <v>82</v>
      </c>
      <c r="AY564" s="228" t="s">
        <v>238</v>
      </c>
    </row>
    <row r="565" spans="1:65" s="2" customFormat="1" ht="24.2" customHeight="1">
      <c r="A565" s="36"/>
      <c r="B565" s="37"/>
      <c r="C565" s="177" t="s">
        <v>656</v>
      </c>
      <c r="D565" s="177" t="s">
        <v>241</v>
      </c>
      <c r="E565" s="178" t="s">
        <v>657</v>
      </c>
      <c r="F565" s="179" t="s">
        <v>658</v>
      </c>
      <c r="G565" s="180" t="s">
        <v>168</v>
      </c>
      <c r="H565" s="181">
        <v>8</v>
      </c>
      <c r="I565" s="182"/>
      <c r="J565" s="183">
        <f>ROUND(I565*H565,2)</f>
        <v>0</v>
      </c>
      <c r="K565" s="179" t="s">
        <v>244</v>
      </c>
      <c r="L565" s="41"/>
      <c r="M565" s="184" t="s">
        <v>19</v>
      </c>
      <c r="N565" s="185" t="s">
        <v>45</v>
      </c>
      <c r="O565" s="66"/>
      <c r="P565" s="186">
        <f>O565*H565</f>
        <v>0</v>
      </c>
      <c r="Q565" s="186">
        <v>0.00657</v>
      </c>
      <c r="R565" s="186">
        <f>Q565*H565</f>
        <v>0.05256</v>
      </c>
      <c r="S565" s="186">
        <v>0</v>
      </c>
      <c r="T565" s="187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88" t="s">
        <v>189</v>
      </c>
      <c r="AT565" s="188" t="s">
        <v>241</v>
      </c>
      <c r="AU565" s="188" t="s">
        <v>95</v>
      </c>
      <c r="AY565" s="19" t="s">
        <v>238</v>
      </c>
      <c r="BE565" s="189">
        <f>IF(N565="základní",J565,0)</f>
        <v>0</v>
      </c>
      <c r="BF565" s="189">
        <f>IF(N565="snížená",J565,0)</f>
        <v>0</v>
      </c>
      <c r="BG565" s="189">
        <f>IF(N565="zákl. přenesená",J565,0)</f>
        <v>0</v>
      </c>
      <c r="BH565" s="189">
        <f>IF(N565="sníž. přenesená",J565,0)</f>
        <v>0</v>
      </c>
      <c r="BI565" s="189">
        <f>IF(N565="nulová",J565,0)</f>
        <v>0</v>
      </c>
      <c r="BJ565" s="19" t="s">
        <v>82</v>
      </c>
      <c r="BK565" s="189">
        <f>ROUND(I565*H565,2)</f>
        <v>0</v>
      </c>
      <c r="BL565" s="19" t="s">
        <v>189</v>
      </c>
      <c r="BM565" s="188" t="s">
        <v>659</v>
      </c>
    </row>
    <row r="566" spans="1:47" s="2" customFormat="1" ht="11.25">
      <c r="A566" s="36"/>
      <c r="B566" s="37"/>
      <c r="C566" s="38"/>
      <c r="D566" s="190" t="s">
        <v>246</v>
      </c>
      <c r="E566" s="38"/>
      <c r="F566" s="191" t="s">
        <v>660</v>
      </c>
      <c r="G566" s="38"/>
      <c r="H566" s="38"/>
      <c r="I566" s="192"/>
      <c r="J566" s="38"/>
      <c r="K566" s="38"/>
      <c r="L566" s="41"/>
      <c r="M566" s="193"/>
      <c r="N566" s="194"/>
      <c r="O566" s="66"/>
      <c r="P566" s="66"/>
      <c r="Q566" s="66"/>
      <c r="R566" s="66"/>
      <c r="S566" s="66"/>
      <c r="T566" s="67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T566" s="19" t="s">
        <v>246</v>
      </c>
      <c r="AU566" s="19" t="s">
        <v>95</v>
      </c>
    </row>
    <row r="567" spans="2:51" s="13" customFormat="1" ht="11.25">
      <c r="B567" s="197"/>
      <c r="C567" s="198"/>
      <c r="D567" s="195" t="s">
        <v>250</v>
      </c>
      <c r="E567" s="199" t="s">
        <v>19</v>
      </c>
      <c r="F567" s="200" t="s">
        <v>661</v>
      </c>
      <c r="G567" s="198"/>
      <c r="H567" s="199" t="s">
        <v>19</v>
      </c>
      <c r="I567" s="201"/>
      <c r="J567" s="198"/>
      <c r="K567" s="198"/>
      <c r="L567" s="202"/>
      <c r="M567" s="203"/>
      <c r="N567" s="204"/>
      <c r="O567" s="204"/>
      <c r="P567" s="204"/>
      <c r="Q567" s="204"/>
      <c r="R567" s="204"/>
      <c r="S567" s="204"/>
      <c r="T567" s="205"/>
      <c r="AT567" s="206" t="s">
        <v>250</v>
      </c>
      <c r="AU567" s="206" t="s">
        <v>95</v>
      </c>
      <c r="AV567" s="13" t="s">
        <v>82</v>
      </c>
      <c r="AW567" s="13" t="s">
        <v>34</v>
      </c>
      <c r="AX567" s="13" t="s">
        <v>74</v>
      </c>
      <c r="AY567" s="206" t="s">
        <v>238</v>
      </c>
    </row>
    <row r="568" spans="2:51" s="14" customFormat="1" ht="11.25">
      <c r="B568" s="207"/>
      <c r="C568" s="208"/>
      <c r="D568" s="195" t="s">
        <v>250</v>
      </c>
      <c r="E568" s="209" t="s">
        <v>19</v>
      </c>
      <c r="F568" s="210" t="s">
        <v>297</v>
      </c>
      <c r="G568" s="208"/>
      <c r="H568" s="211">
        <v>6</v>
      </c>
      <c r="I568" s="212"/>
      <c r="J568" s="208"/>
      <c r="K568" s="208"/>
      <c r="L568" s="213"/>
      <c r="M568" s="214"/>
      <c r="N568" s="215"/>
      <c r="O568" s="215"/>
      <c r="P568" s="215"/>
      <c r="Q568" s="215"/>
      <c r="R568" s="215"/>
      <c r="S568" s="215"/>
      <c r="T568" s="216"/>
      <c r="AT568" s="217" t="s">
        <v>250</v>
      </c>
      <c r="AU568" s="217" t="s">
        <v>95</v>
      </c>
      <c r="AV568" s="14" t="s">
        <v>84</v>
      </c>
      <c r="AW568" s="14" t="s">
        <v>34</v>
      </c>
      <c r="AX568" s="14" t="s">
        <v>74</v>
      </c>
      <c r="AY568" s="217" t="s">
        <v>238</v>
      </c>
    </row>
    <row r="569" spans="2:51" s="13" customFormat="1" ht="11.25">
      <c r="B569" s="197"/>
      <c r="C569" s="198"/>
      <c r="D569" s="195" t="s">
        <v>250</v>
      </c>
      <c r="E569" s="199" t="s">
        <v>19</v>
      </c>
      <c r="F569" s="200" t="s">
        <v>662</v>
      </c>
      <c r="G569" s="198"/>
      <c r="H569" s="199" t="s">
        <v>19</v>
      </c>
      <c r="I569" s="201"/>
      <c r="J569" s="198"/>
      <c r="K569" s="198"/>
      <c r="L569" s="202"/>
      <c r="M569" s="203"/>
      <c r="N569" s="204"/>
      <c r="O569" s="204"/>
      <c r="P569" s="204"/>
      <c r="Q569" s="204"/>
      <c r="R569" s="204"/>
      <c r="S569" s="204"/>
      <c r="T569" s="205"/>
      <c r="AT569" s="206" t="s">
        <v>250</v>
      </c>
      <c r="AU569" s="206" t="s">
        <v>95</v>
      </c>
      <c r="AV569" s="13" t="s">
        <v>82</v>
      </c>
      <c r="AW569" s="13" t="s">
        <v>34</v>
      </c>
      <c r="AX569" s="13" t="s">
        <v>74</v>
      </c>
      <c r="AY569" s="206" t="s">
        <v>238</v>
      </c>
    </row>
    <row r="570" spans="2:51" s="14" customFormat="1" ht="11.25">
      <c r="B570" s="207"/>
      <c r="C570" s="208"/>
      <c r="D570" s="195" t="s">
        <v>250</v>
      </c>
      <c r="E570" s="209" t="s">
        <v>19</v>
      </c>
      <c r="F570" s="210" t="s">
        <v>82</v>
      </c>
      <c r="G570" s="208"/>
      <c r="H570" s="211">
        <v>1</v>
      </c>
      <c r="I570" s="212"/>
      <c r="J570" s="208"/>
      <c r="K570" s="208"/>
      <c r="L570" s="213"/>
      <c r="M570" s="214"/>
      <c r="N570" s="215"/>
      <c r="O570" s="215"/>
      <c r="P570" s="215"/>
      <c r="Q570" s="215"/>
      <c r="R570" s="215"/>
      <c r="S570" s="215"/>
      <c r="T570" s="216"/>
      <c r="AT570" s="217" t="s">
        <v>250</v>
      </c>
      <c r="AU570" s="217" t="s">
        <v>95</v>
      </c>
      <c r="AV570" s="14" t="s">
        <v>84</v>
      </c>
      <c r="AW570" s="14" t="s">
        <v>34</v>
      </c>
      <c r="AX570" s="14" t="s">
        <v>74</v>
      </c>
      <c r="AY570" s="217" t="s">
        <v>238</v>
      </c>
    </row>
    <row r="571" spans="2:51" s="13" customFormat="1" ht="11.25">
      <c r="B571" s="197"/>
      <c r="C571" s="198"/>
      <c r="D571" s="195" t="s">
        <v>250</v>
      </c>
      <c r="E571" s="199" t="s">
        <v>19</v>
      </c>
      <c r="F571" s="200" t="s">
        <v>663</v>
      </c>
      <c r="G571" s="198"/>
      <c r="H571" s="199" t="s">
        <v>19</v>
      </c>
      <c r="I571" s="201"/>
      <c r="J571" s="198"/>
      <c r="K571" s="198"/>
      <c r="L571" s="202"/>
      <c r="M571" s="203"/>
      <c r="N571" s="204"/>
      <c r="O571" s="204"/>
      <c r="P571" s="204"/>
      <c r="Q571" s="204"/>
      <c r="R571" s="204"/>
      <c r="S571" s="204"/>
      <c r="T571" s="205"/>
      <c r="AT571" s="206" t="s">
        <v>250</v>
      </c>
      <c r="AU571" s="206" t="s">
        <v>95</v>
      </c>
      <c r="AV571" s="13" t="s">
        <v>82</v>
      </c>
      <c r="AW571" s="13" t="s">
        <v>34</v>
      </c>
      <c r="AX571" s="13" t="s">
        <v>74</v>
      </c>
      <c r="AY571" s="206" t="s">
        <v>238</v>
      </c>
    </row>
    <row r="572" spans="2:51" s="14" customFormat="1" ht="11.25">
      <c r="B572" s="207"/>
      <c r="C572" s="208"/>
      <c r="D572" s="195" t="s">
        <v>250</v>
      </c>
      <c r="E572" s="209" t="s">
        <v>19</v>
      </c>
      <c r="F572" s="210" t="s">
        <v>82</v>
      </c>
      <c r="G572" s="208"/>
      <c r="H572" s="211">
        <v>1</v>
      </c>
      <c r="I572" s="212"/>
      <c r="J572" s="208"/>
      <c r="K572" s="208"/>
      <c r="L572" s="213"/>
      <c r="M572" s="214"/>
      <c r="N572" s="215"/>
      <c r="O572" s="215"/>
      <c r="P572" s="215"/>
      <c r="Q572" s="215"/>
      <c r="R572" s="215"/>
      <c r="S572" s="215"/>
      <c r="T572" s="216"/>
      <c r="AT572" s="217" t="s">
        <v>250</v>
      </c>
      <c r="AU572" s="217" t="s">
        <v>95</v>
      </c>
      <c r="AV572" s="14" t="s">
        <v>84</v>
      </c>
      <c r="AW572" s="14" t="s">
        <v>34</v>
      </c>
      <c r="AX572" s="14" t="s">
        <v>74</v>
      </c>
      <c r="AY572" s="217" t="s">
        <v>238</v>
      </c>
    </row>
    <row r="573" spans="2:51" s="15" customFormat="1" ht="11.25">
      <c r="B573" s="218"/>
      <c r="C573" s="219"/>
      <c r="D573" s="195" t="s">
        <v>250</v>
      </c>
      <c r="E573" s="220" t="s">
        <v>19</v>
      </c>
      <c r="F573" s="221" t="s">
        <v>257</v>
      </c>
      <c r="G573" s="219"/>
      <c r="H573" s="222">
        <v>8</v>
      </c>
      <c r="I573" s="223"/>
      <c r="J573" s="219"/>
      <c r="K573" s="219"/>
      <c r="L573" s="224"/>
      <c r="M573" s="225"/>
      <c r="N573" s="226"/>
      <c r="O573" s="226"/>
      <c r="P573" s="226"/>
      <c r="Q573" s="226"/>
      <c r="R573" s="226"/>
      <c r="S573" s="226"/>
      <c r="T573" s="227"/>
      <c r="AT573" s="228" t="s">
        <v>250</v>
      </c>
      <c r="AU573" s="228" t="s">
        <v>95</v>
      </c>
      <c r="AV573" s="15" t="s">
        <v>95</v>
      </c>
      <c r="AW573" s="15" t="s">
        <v>34</v>
      </c>
      <c r="AX573" s="15" t="s">
        <v>82</v>
      </c>
      <c r="AY573" s="228" t="s">
        <v>238</v>
      </c>
    </row>
    <row r="574" spans="1:65" s="2" customFormat="1" ht="16.5" customHeight="1">
      <c r="A574" s="36"/>
      <c r="B574" s="37"/>
      <c r="C574" s="240" t="s">
        <v>664</v>
      </c>
      <c r="D574" s="240" t="s">
        <v>484</v>
      </c>
      <c r="E574" s="241" t="s">
        <v>665</v>
      </c>
      <c r="F574" s="242" t="s">
        <v>666</v>
      </c>
      <c r="G574" s="243" t="s">
        <v>168</v>
      </c>
      <c r="H574" s="244">
        <v>1</v>
      </c>
      <c r="I574" s="245"/>
      <c r="J574" s="246">
        <f>ROUND(I574*H574,2)</f>
        <v>0</v>
      </c>
      <c r="K574" s="242" t="s">
        <v>244</v>
      </c>
      <c r="L574" s="247"/>
      <c r="M574" s="248" t="s">
        <v>19</v>
      </c>
      <c r="N574" s="249" t="s">
        <v>45</v>
      </c>
      <c r="O574" s="66"/>
      <c r="P574" s="186">
        <f>O574*H574</f>
        <v>0</v>
      </c>
      <c r="Q574" s="186">
        <v>0.0884</v>
      </c>
      <c r="R574" s="186">
        <f>Q574*H574</f>
        <v>0.0884</v>
      </c>
      <c r="S574" s="186">
        <v>0</v>
      </c>
      <c r="T574" s="187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188" t="s">
        <v>186</v>
      </c>
      <c r="AT574" s="188" t="s">
        <v>484</v>
      </c>
      <c r="AU574" s="188" t="s">
        <v>95</v>
      </c>
      <c r="AY574" s="19" t="s">
        <v>238</v>
      </c>
      <c r="BE574" s="189">
        <f>IF(N574="základní",J574,0)</f>
        <v>0</v>
      </c>
      <c r="BF574" s="189">
        <f>IF(N574="snížená",J574,0)</f>
        <v>0</v>
      </c>
      <c r="BG574" s="189">
        <f>IF(N574="zákl. přenesená",J574,0)</f>
        <v>0</v>
      </c>
      <c r="BH574" s="189">
        <f>IF(N574="sníž. přenesená",J574,0)</f>
        <v>0</v>
      </c>
      <c r="BI574" s="189">
        <f>IF(N574="nulová",J574,0)</f>
        <v>0</v>
      </c>
      <c r="BJ574" s="19" t="s">
        <v>82</v>
      </c>
      <c r="BK574" s="189">
        <f>ROUND(I574*H574,2)</f>
        <v>0</v>
      </c>
      <c r="BL574" s="19" t="s">
        <v>189</v>
      </c>
      <c r="BM574" s="188" t="s">
        <v>667</v>
      </c>
    </row>
    <row r="575" spans="2:51" s="13" customFormat="1" ht="11.25">
      <c r="B575" s="197"/>
      <c r="C575" s="198"/>
      <c r="D575" s="195" t="s">
        <v>250</v>
      </c>
      <c r="E575" s="199" t="s">
        <v>19</v>
      </c>
      <c r="F575" s="200" t="s">
        <v>663</v>
      </c>
      <c r="G575" s="198"/>
      <c r="H575" s="199" t="s">
        <v>19</v>
      </c>
      <c r="I575" s="201"/>
      <c r="J575" s="198"/>
      <c r="K575" s="198"/>
      <c r="L575" s="202"/>
      <c r="M575" s="203"/>
      <c r="N575" s="204"/>
      <c r="O575" s="204"/>
      <c r="P575" s="204"/>
      <c r="Q575" s="204"/>
      <c r="R575" s="204"/>
      <c r="S575" s="204"/>
      <c r="T575" s="205"/>
      <c r="AT575" s="206" t="s">
        <v>250</v>
      </c>
      <c r="AU575" s="206" t="s">
        <v>95</v>
      </c>
      <c r="AV575" s="13" t="s">
        <v>82</v>
      </c>
      <c r="AW575" s="13" t="s">
        <v>34</v>
      </c>
      <c r="AX575" s="13" t="s">
        <v>74</v>
      </c>
      <c r="AY575" s="206" t="s">
        <v>238</v>
      </c>
    </row>
    <row r="576" spans="2:51" s="14" customFormat="1" ht="11.25">
      <c r="B576" s="207"/>
      <c r="C576" s="208"/>
      <c r="D576" s="195" t="s">
        <v>250</v>
      </c>
      <c r="E576" s="209" t="s">
        <v>19</v>
      </c>
      <c r="F576" s="210" t="s">
        <v>82</v>
      </c>
      <c r="G576" s="208"/>
      <c r="H576" s="211">
        <v>1</v>
      </c>
      <c r="I576" s="212"/>
      <c r="J576" s="208"/>
      <c r="K576" s="208"/>
      <c r="L576" s="213"/>
      <c r="M576" s="214"/>
      <c r="N576" s="215"/>
      <c r="O576" s="215"/>
      <c r="P576" s="215"/>
      <c r="Q576" s="215"/>
      <c r="R576" s="215"/>
      <c r="S576" s="215"/>
      <c r="T576" s="216"/>
      <c r="AT576" s="217" t="s">
        <v>250</v>
      </c>
      <c r="AU576" s="217" t="s">
        <v>95</v>
      </c>
      <c r="AV576" s="14" t="s">
        <v>84</v>
      </c>
      <c r="AW576" s="14" t="s">
        <v>34</v>
      </c>
      <c r="AX576" s="14" t="s">
        <v>74</v>
      </c>
      <c r="AY576" s="217" t="s">
        <v>238</v>
      </c>
    </row>
    <row r="577" spans="2:51" s="15" customFormat="1" ht="11.25">
      <c r="B577" s="218"/>
      <c r="C577" s="219"/>
      <c r="D577" s="195" t="s">
        <v>250</v>
      </c>
      <c r="E577" s="220" t="s">
        <v>19</v>
      </c>
      <c r="F577" s="221" t="s">
        <v>257</v>
      </c>
      <c r="G577" s="219"/>
      <c r="H577" s="222">
        <v>1</v>
      </c>
      <c r="I577" s="223"/>
      <c r="J577" s="219"/>
      <c r="K577" s="219"/>
      <c r="L577" s="224"/>
      <c r="M577" s="225"/>
      <c r="N577" s="226"/>
      <c r="O577" s="226"/>
      <c r="P577" s="226"/>
      <c r="Q577" s="226"/>
      <c r="R577" s="226"/>
      <c r="S577" s="226"/>
      <c r="T577" s="227"/>
      <c r="AT577" s="228" t="s">
        <v>250</v>
      </c>
      <c r="AU577" s="228" t="s">
        <v>95</v>
      </c>
      <c r="AV577" s="15" t="s">
        <v>95</v>
      </c>
      <c r="AW577" s="15" t="s">
        <v>34</v>
      </c>
      <c r="AX577" s="15" t="s">
        <v>82</v>
      </c>
      <c r="AY577" s="228" t="s">
        <v>238</v>
      </c>
    </row>
    <row r="578" spans="1:65" s="2" customFormat="1" ht="16.5" customHeight="1">
      <c r="A578" s="36"/>
      <c r="B578" s="37"/>
      <c r="C578" s="240" t="s">
        <v>668</v>
      </c>
      <c r="D578" s="240" t="s">
        <v>484</v>
      </c>
      <c r="E578" s="241" t="s">
        <v>669</v>
      </c>
      <c r="F578" s="242" t="s">
        <v>670</v>
      </c>
      <c r="G578" s="243" t="s">
        <v>168</v>
      </c>
      <c r="H578" s="244">
        <v>1</v>
      </c>
      <c r="I578" s="245"/>
      <c r="J578" s="246">
        <f>ROUND(I578*H578,2)</f>
        <v>0</v>
      </c>
      <c r="K578" s="242" t="s">
        <v>244</v>
      </c>
      <c r="L578" s="247"/>
      <c r="M578" s="248" t="s">
        <v>19</v>
      </c>
      <c r="N578" s="249" t="s">
        <v>45</v>
      </c>
      <c r="O578" s="66"/>
      <c r="P578" s="186">
        <f>O578*H578</f>
        <v>0</v>
      </c>
      <c r="Q578" s="186">
        <v>0.072</v>
      </c>
      <c r="R578" s="186">
        <f>Q578*H578</f>
        <v>0.072</v>
      </c>
      <c r="S578" s="186">
        <v>0</v>
      </c>
      <c r="T578" s="187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88" t="s">
        <v>186</v>
      </c>
      <c r="AT578" s="188" t="s">
        <v>484</v>
      </c>
      <c r="AU578" s="188" t="s">
        <v>95</v>
      </c>
      <c r="AY578" s="19" t="s">
        <v>238</v>
      </c>
      <c r="BE578" s="189">
        <f>IF(N578="základní",J578,0)</f>
        <v>0</v>
      </c>
      <c r="BF578" s="189">
        <f>IF(N578="snížená",J578,0)</f>
        <v>0</v>
      </c>
      <c r="BG578" s="189">
        <f>IF(N578="zákl. přenesená",J578,0)</f>
        <v>0</v>
      </c>
      <c r="BH578" s="189">
        <f>IF(N578="sníž. přenesená",J578,0)</f>
        <v>0</v>
      </c>
      <c r="BI578" s="189">
        <f>IF(N578="nulová",J578,0)</f>
        <v>0</v>
      </c>
      <c r="BJ578" s="19" t="s">
        <v>82</v>
      </c>
      <c r="BK578" s="189">
        <f>ROUND(I578*H578,2)</f>
        <v>0</v>
      </c>
      <c r="BL578" s="19" t="s">
        <v>189</v>
      </c>
      <c r="BM578" s="188" t="s">
        <v>671</v>
      </c>
    </row>
    <row r="579" spans="2:51" s="13" customFormat="1" ht="11.25">
      <c r="B579" s="197"/>
      <c r="C579" s="198"/>
      <c r="D579" s="195" t="s">
        <v>250</v>
      </c>
      <c r="E579" s="199" t="s">
        <v>19</v>
      </c>
      <c r="F579" s="200" t="s">
        <v>662</v>
      </c>
      <c r="G579" s="198"/>
      <c r="H579" s="199" t="s">
        <v>19</v>
      </c>
      <c r="I579" s="201"/>
      <c r="J579" s="198"/>
      <c r="K579" s="198"/>
      <c r="L579" s="202"/>
      <c r="M579" s="203"/>
      <c r="N579" s="204"/>
      <c r="O579" s="204"/>
      <c r="P579" s="204"/>
      <c r="Q579" s="204"/>
      <c r="R579" s="204"/>
      <c r="S579" s="204"/>
      <c r="T579" s="205"/>
      <c r="AT579" s="206" t="s">
        <v>250</v>
      </c>
      <c r="AU579" s="206" t="s">
        <v>95</v>
      </c>
      <c r="AV579" s="13" t="s">
        <v>82</v>
      </c>
      <c r="AW579" s="13" t="s">
        <v>34</v>
      </c>
      <c r="AX579" s="13" t="s">
        <v>74</v>
      </c>
      <c r="AY579" s="206" t="s">
        <v>238</v>
      </c>
    </row>
    <row r="580" spans="2:51" s="14" customFormat="1" ht="11.25">
      <c r="B580" s="207"/>
      <c r="C580" s="208"/>
      <c r="D580" s="195" t="s">
        <v>250</v>
      </c>
      <c r="E580" s="209" t="s">
        <v>19</v>
      </c>
      <c r="F580" s="210" t="s">
        <v>82</v>
      </c>
      <c r="G580" s="208"/>
      <c r="H580" s="211">
        <v>1</v>
      </c>
      <c r="I580" s="212"/>
      <c r="J580" s="208"/>
      <c r="K580" s="208"/>
      <c r="L580" s="213"/>
      <c r="M580" s="214"/>
      <c r="N580" s="215"/>
      <c r="O580" s="215"/>
      <c r="P580" s="215"/>
      <c r="Q580" s="215"/>
      <c r="R580" s="215"/>
      <c r="S580" s="215"/>
      <c r="T580" s="216"/>
      <c r="AT580" s="217" t="s">
        <v>250</v>
      </c>
      <c r="AU580" s="217" t="s">
        <v>95</v>
      </c>
      <c r="AV580" s="14" t="s">
        <v>84</v>
      </c>
      <c r="AW580" s="14" t="s">
        <v>34</v>
      </c>
      <c r="AX580" s="14" t="s">
        <v>74</v>
      </c>
      <c r="AY580" s="217" t="s">
        <v>238</v>
      </c>
    </row>
    <row r="581" spans="2:51" s="15" customFormat="1" ht="11.25">
      <c r="B581" s="218"/>
      <c r="C581" s="219"/>
      <c r="D581" s="195" t="s">
        <v>250</v>
      </c>
      <c r="E581" s="220" t="s">
        <v>19</v>
      </c>
      <c r="F581" s="221" t="s">
        <v>257</v>
      </c>
      <c r="G581" s="219"/>
      <c r="H581" s="222">
        <v>1</v>
      </c>
      <c r="I581" s="223"/>
      <c r="J581" s="219"/>
      <c r="K581" s="219"/>
      <c r="L581" s="224"/>
      <c r="M581" s="225"/>
      <c r="N581" s="226"/>
      <c r="O581" s="226"/>
      <c r="P581" s="226"/>
      <c r="Q581" s="226"/>
      <c r="R581" s="226"/>
      <c r="S581" s="226"/>
      <c r="T581" s="227"/>
      <c r="AT581" s="228" t="s">
        <v>250</v>
      </c>
      <c r="AU581" s="228" t="s">
        <v>95</v>
      </c>
      <c r="AV581" s="15" t="s">
        <v>95</v>
      </c>
      <c r="AW581" s="15" t="s">
        <v>34</v>
      </c>
      <c r="AX581" s="15" t="s">
        <v>82</v>
      </c>
      <c r="AY581" s="228" t="s">
        <v>238</v>
      </c>
    </row>
    <row r="582" spans="1:65" s="2" customFormat="1" ht="16.5" customHeight="1">
      <c r="A582" s="36"/>
      <c r="B582" s="37"/>
      <c r="C582" s="240" t="s">
        <v>672</v>
      </c>
      <c r="D582" s="240" t="s">
        <v>484</v>
      </c>
      <c r="E582" s="241" t="s">
        <v>673</v>
      </c>
      <c r="F582" s="242" t="s">
        <v>674</v>
      </c>
      <c r="G582" s="243" t="s">
        <v>168</v>
      </c>
      <c r="H582" s="244">
        <v>6</v>
      </c>
      <c r="I582" s="245"/>
      <c r="J582" s="246">
        <f>ROUND(I582*H582,2)</f>
        <v>0</v>
      </c>
      <c r="K582" s="242" t="s">
        <v>244</v>
      </c>
      <c r="L582" s="247"/>
      <c r="M582" s="248" t="s">
        <v>19</v>
      </c>
      <c r="N582" s="249" t="s">
        <v>45</v>
      </c>
      <c r="O582" s="66"/>
      <c r="P582" s="186">
        <f>O582*H582</f>
        <v>0</v>
      </c>
      <c r="Q582" s="186">
        <v>0.068</v>
      </c>
      <c r="R582" s="186">
        <f>Q582*H582</f>
        <v>0.40800000000000003</v>
      </c>
      <c r="S582" s="186">
        <v>0</v>
      </c>
      <c r="T582" s="187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88" t="s">
        <v>186</v>
      </c>
      <c r="AT582" s="188" t="s">
        <v>484</v>
      </c>
      <c r="AU582" s="188" t="s">
        <v>95</v>
      </c>
      <c r="AY582" s="19" t="s">
        <v>238</v>
      </c>
      <c r="BE582" s="189">
        <f>IF(N582="základní",J582,0)</f>
        <v>0</v>
      </c>
      <c r="BF582" s="189">
        <f>IF(N582="snížená",J582,0)</f>
        <v>0</v>
      </c>
      <c r="BG582" s="189">
        <f>IF(N582="zákl. přenesená",J582,0)</f>
        <v>0</v>
      </c>
      <c r="BH582" s="189">
        <f>IF(N582="sníž. přenesená",J582,0)</f>
        <v>0</v>
      </c>
      <c r="BI582" s="189">
        <f>IF(N582="nulová",J582,0)</f>
        <v>0</v>
      </c>
      <c r="BJ582" s="19" t="s">
        <v>82</v>
      </c>
      <c r="BK582" s="189">
        <f>ROUND(I582*H582,2)</f>
        <v>0</v>
      </c>
      <c r="BL582" s="19" t="s">
        <v>189</v>
      </c>
      <c r="BM582" s="188" t="s">
        <v>675</v>
      </c>
    </row>
    <row r="583" spans="2:51" s="13" customFormat="1" ht="11.25">
      <c r="B583" s="197"/>
      <c r="C583" s="198"/>
      <c r="D583" s="195" t="s">
        <v>250</v>
      </c>
      <c r="E583" s="199" t="s">
        <v>19</v>
      </c>
      <c r="F583" s="200" t="s">
        <v>661</v>
      </c>
      <c r="G583" s="198"/>
      <c r="H583" s="199" t="s">
        <v>19</v>
      </c>
      <c r="I583" s="201"/>
      <c r="J583" s="198"/>
      <c r="K583" s="198"/>
      <c r="L583" s="202"/>
      <c r="M583" s="203"/>
      <c r="N583" s="204"/>
      <c r="O583" s="204"/>
      <c r="P583" s="204"/>
      <c r="Q583" s="204"/>
      <c r="R583" s="204"/>
      <c r="S583" s="204"/>
      <c r="T583" s="205"/>
      <c r="AT583" s="206" t="s">
        <v>250</v>
      </c>
      <c r="AU583" s="206" t="s">
        <v>95</v>
      </c>
      <c r="AV583" s="13" t="s">
        <v>82</v>
      </c>
      <c r="AW583" s="13" t="s">
        <v>34</v>
      </c>
      <c r="AX583" s="13" t="s">
        <v>74</v>
      </c>
      <c r="AY583" s="206" t="s">
        <v>238</v>
      </c>
    </row>
    <row r="584" spans="2:51" s="14" customFormat="1" ht="11.25">
      <c r="B584" s="207"/>
      <c r="C584" s="208"/>
      <c r="D584" s="195" t="s">
        <v>250</v>
      </c>
      <c r="E584" s="209" t="s">
        <v>19</v>
      </c>
      <c r="F584" s="210" t="s">
        <v>297</v>
      </c>
      <c r="G584" s="208"/>
      <c r="H584" s="211">
        <v>6</v>
      </c>
      <c r="I584" s="212"/>
      <c r="J584" s="208"/>
      <c r="K584" s="208"/>
      <c r="L584" s="213"/>
      <c r="M584" s="214"/>
      <c r="N584" s="215"/>
      <c r="O584" s="215"/>
      <c r="P584" s="215"/>
      <c r="Q584" s="215"/>
      <c r="R584" s="215"/>
      <c r="S584" s="215"/>
      <c r="T584" s="216"/>
      <c r="AT584" s="217" t="s">
        <v>250</v>
      </c>
      <c r="AU584" s="217" t="s">
        <v>95</v>
      </c>
      <c r="AV584" s="14" t="s">
        <v>84</v>
      </c>
      <c r="AW584" s="14" t="s">
        <v>34</v>
      </c>
      <c r="AX584" s="14" t="s">
        <v>74</v>
      </c>
      <c r="AY584" s="217" t="s">
        <v>238</v>
      </c>
    </row>
    <row r="585" spans="2:51" s="15" customFormat="1" ht="11.25">
      <c r="B585" s="218"/>
      <c r="C585" s="219"/>
      <c r="D585" s="195" t="s">
        <v>250</v>
      </c>
      <c r="E585" s="220" t="s">
        <v>19</v>
      </c>
      <c r="F585" s="221" t="s">
        <v>257</v>
      </c>
      <c r="G585" s="219"/>
      <c r="H585" s="222">
        <v>6</v>
      </c>
      <c r="I585" s="223"/>
      <c r="J585" s="219"/>
      <c r="K585" s="219"/>
      <c r="L585" s="224"/>
      <c r="M585" s="225"/>
      <c r="N585" s="226"/>
      <c r="O585" s="226"/>
      <c r="P585" s="226"/>
      <c r="Q585" s="226"/>
      <c r="R585" s="226"/>
      <c r="S585" s="226"/>
      <c r="T585" s="227"/>
      <c r="AT585" s="228" t="s">
        <v>250</v>
      </c>
      <c r="AU585" s="228" t="s">
        <v>95</v>
      </c>
      <c r="AV585" s="15" t="s">
        <v>95</v>
      </c>
      <c r="AW585" s="15" t="s">
        <v>34</v>
      </c>
      <c r="AX585" s="15" t="s">
        <v>82</v>
      </c>
      <c r="AY585" s="228" t="s">
        <v>238</v>
      </c>
    </row>
    <row r="586" spans="1:65" s="2" customFormat="1" ht="24.2" customHeight="1">
      <c r="A586" s="36"/>
      <c r="B586" s="37"/>
      <c r="C586" s="177" t="s">
        <v>676</v>
      </c>
      <c r="D586" s="177" t="s">
        <v>241</v>
      </c>
      <c r="E586" s="178" t="s">
        <v>677</v>
      </c>
      <c r="F586" s="179" t="s">
        <v>678</v>
      </c>
      <c r="G586" s="180" t="s">
        <v>168</v>
      </c>
      <c r="H586" s="181">
        <v>1</v>
      </c>
      <c r="I586" s="182"/>
      <c r="J586" s="183">
        <f>ROUND(I586*H586,2)</f>
        <v>0</v>
      </c>
      <c r="K586" s="179" t="s">
        <v>244</v>
      </c>
      <c r="L586" s="41"/>
      <c r="M586" s="184" t="s">
        <v>19</v>
      </c>
      <c r="N586" s="185" t="s">
        <v>45</v>
      </c>
      <c r="O586" s="66"/>
      <c r="P586" s="186">
        <f>O586*H586</f>
        <v>0</v>
      </c>
      <c r="Q586" s="186">
        <v>0.00505</v>
      </c>
      <c r="R586" s="186">
        <f>Q586*H586</f>
        <v>0.00505</v>
      </c>
      <c r="S586" s="186">
        <v>0</v>
      </c>
      <c r="T586" s="187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188" t="s">
        <v>189</v>
      </c>
      <c r="AT586" s="188" t="s">
        <v>241</v>
      </c>
      <c r="AU586" s="188" t="s">
        <v>95</v>
      </c>
      <c r="AY586" s="19" t="s">
        <v>238</v>
      </c>
      <c r="BE586" s="189">
        <f>IF(N586="základní",J586,0)</f>
        <v>0</v>
      </c>
      <c r="BF586" s="189">
        <f>IF(N586="snížená",J586,0)</f>
        <v>0</v>
      </c>
      <c r="BG586" s="189">
        <f>IF(N586="zákl. přenesená",J586,0)</f>
        <v>0</v>
      </c>
      <c r="BH586" s="189">
        <f>IF(N586="sníž. přenesená",J586,0)</f>
        <v>0</v>
      </c>
      <c r="BI586" s="189">
        <f>IF(N586="nulová",J586,0)</f>
        <v>0</v>
      </c>
      <c r="BJ586" s="19" t="s">
        <v>82</v>
      </c>
      <c r="BK586" s="189">
        <f>ROUND(I586*H586,2)</f>
        <v>0</v>
      </c>
      <c r="BL586" s="19" t="s">
        <v>189</v>
      </c>
      <c r="BM586" s="188" t="s">
        <v>679</v>
      </c>
    </row>
    <row r="587" spans="1:47" s="2" customFormat="1" ht="11.25">
      <c r="A587" s="36"/>
      <c r="B587" s="37"/>
      <c r="C587" s="38"/>
      <c r="D587" s="190" t="s">
        <v>246</v>
      </c>
      <c r="E587" s="38"/>
      <c r="F587" s="191" t="s">
        <v>680</v>
      </c>
      <c r="G587" s="38"/>
      <c r="H587" s="38"/>
      <c r="I587" s="192"/>
      <c r="J587" s="38"/>
      <c r="K587" s="38"/>
      <c r="L587" s="41"/>
      <c r="M587" s="193"/>
      <c r="N587" s="194"/>
      <c r="O587" s="66"/>
      <c r="P587" s="66"/>
      <c r="Q587" s="66"/>
      <c r="R587" s="66"/>
      <c r="S587" s="66"/>
      <c r="T587" s="67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9" t="s">
        <v>246</v>
      </c>
      <c r="AU587" s="19" t="s">
        <v>95</v>
      </c>
    </row>
    <row r="588" spans="2:51" s="13" customFormat="1" ht="11.25">
      <c r="B588" s="197"/>
      <c r="C588" s="198"/>
      <c r="D588" s="195" t="s">
        <v>250</v>
      </c>
      <c r="E588" s="199" t="s">
        <v>19</v>
      </c>
      <c r="F588" s="200" t="s">
        <v>681</v>
      </c>
      <c r="G588" s="198"/>
      <c r="H588" s="199" t="s">
        <v>19</v>
      </c>
      <c r="I588" s="201"/>
      <c r="J588" s="198"/>
      <c r="K588" s="198"/>
      <c r="L588" s="202"/>
      <c r="M588" s="203"/>
      <c r="N588" s="204"/>
      <c r="O588" s="204"/>
      <c r="P588" s="204"/>
      <c r="Q588" s="204"/>
      <c r="R588" s="204"/>
      <c r="S588" s="204"/>
      <c r="T588" s="205"/>
      <c r="AT588" s="206" t="s">
        <v>250</v>
      </c>
      <c r="AU588" s="206" t="s">
        <v>95</v>
      </c>
      <c r="AV588" s="13" t="s">
        <v>82</v>
      </c>
      <c r="AW588" s="13" t="s">
        <v>34</v>
      </c>
      <c r="AX588" s="13" t="s">
        <v>74</v>
      </c>
      <c r="AY588" s="206" t="s">
        <v>238</v>
      </c>
    </row>
    <row r="589" spans="2:51" s="14" customFormat="1" ht="11.25">
      <c r="B589" s="207"/>
      <c r="C589" s="208"/>
      <c r="D589" s="195" t="s">
        <v>250</v>
      </c>
      <c r="E589" s="209" t="s">
        <v>19</v>
      </c>
      <c r="F589" s="210" t="s">
        <v>82</v>
      </c>
      <c r="G589" s="208"/>
      <c r="H589" s="211">
        <v>1</v>
      </c>
      <c r="I589" s="212"/>
      <c r="J589" s="208"/>
      <c r="K589" s="208"/>
      <c r="L589" s="213"/>
      <c r="M589" s="214"/>
      <c r="N589" s="215"/>
      <c r="O589" s="215"/>
      <c r="P589" s="215"/>
      <c r="Q589" s="215"/>
      <c r="R589" s="215"/>
      <c r="S589" s="215"/>
      <c r="T589" s="216"/>
      <c r="AT589" s="217" t="s">
        <v>250</v>
      </c>
      <c r="AU589" s="217" t="s">
        <v>95</v>
      </c>
      <c r="AV589" s="14" t="s">
        <v>84</v>
      </c>
      <c r="AW589" s="14" t="s">
        <v>34</v>
      </c>
      <c r="AX589" s="14" t="s">
        <v>74</v>
      </c>
      <c r="AY589" s="217" t="s">
        <v>238</v>
      </c>
    </row>
    <row r="590" spans="2:51" s="15" customFormat="1" ht="11.25">
      <c r="B590" s="218"/>
      <c r="C590" s="219"/>
      <c r="D590" s="195" t="s">
        <v>250</v>
      </c>
      <c r="E590" s="220" t="s">
        <v>19</v>
      </c>
      <c r="F590" s="221" t="s">
        <v>257</v>
      </c>
      <c r="G590" s="219"/>
      <c r="H590" s="222">
        <v>1</v>
      </c>
      <c r="I590" s="223"/>
      <c r="J590" s="219"/>
      <c r="K590" s="219"/>
      <c r="L590" s="224"/>
      <c r="M590" s="225"/>
      <c r="N590" s="226"/>
      <c r="O590" s="226"/>
      <c r="P590" s="226"/>
      <c r="Q590" s="226"/>
      <c r="R590" s="226"/>
      <c r="S590" s="226"/>
      <c r="T590" s="227"/>
      <c r="AT590" s="228" t="s">
        <v>250</v>
      </c>
      <c r="AU590" s="228" t="s">
        <v>95</v>
      </c>
      <c r="AV590" s="15" t="s">
        <v>95</v>
      </c>
      <c r="AW590" s="15" t="s">
        <v>34</v>
      </c>
      <c r="AX590" s="15" t="s">
        <v>82</v>
      </c>
      <c r="AY590" s="228" t="s">
        <v>238</v>
      </c>
    </row>
    <row r="591" spans="1:65" s="2" customFormat="1" ht="24.2" customHeight="1">
      <c r="A591" s="36"/>
      <c r="B591" s="37"/>
      <c r="C591" s="240" t="s">
        <v>682</v>
      </c>
      <c r="D591" s="240" t="s">
        <v>484</v>
      </c>
      <c r="E591" s="241" t="s">
        <v>683</v>
      </c>
      <c r="F591" s="242" t="s">
        <v>681</v>
      </c>
      <c r="G591" s="243" t="s">
        <v>168</v>
      </c>
      <c r="H591" s="244">
        <v>1</v>
      </c>
      <c r="I591" s="245"/>
      <c r="J591" s="246">
        <f>ROUND(I591*H591,2)</f>
        <v>0</v>
      </c>
      <c r="K591" s="242" t="s">
        <v>19</v>
      </c>
      <c r="L591" s="247"/>
      <c r="M591" s="248" t="s">
        <v>19</v>
      </c>
      <c r="N591" s="249" t="s">
        <v>45</v>
      </c>
      <c r="O591" s="66"/>
      <c r="P591" s="186">
        <f>O591*H591</f>
        <v>0</v>
      </c>
      <c r="Q591" s="186">
        <v>0.025</v>
      </c>
      <c r="R591" s="186">
        <f>Q591*H591</f>
        <v>0.025</v>
      </c>
      <c r="S591" s="186">
        <v>0</v>
      </c>
      <c r="T591" s="187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88" t="s">
        <v>186</v>
      </c>
      <c r="AT591" s="188" t="s">
        <v>484</v>
      </c>
      <c r="AU591" s="188" t="s">
        <v>95</v>
      </c>
      <c r="AY591" s="19" t="s">
        <v>238</v>
      </c>
      <c r="BE591" s="189">
        <f>IF(N591="základní",J591,0)</f>
        <v>0</v>
      </c>
      <c r="BF591" s="189">
        <f>IF(N591="snížená",J591,0)</f>
        <v>0</v>
      </c>
      <c r="BG591" s="189">
        <f>IF(N591="zákl. přenesená",J591,0)</f>
        <v>0</v>
      </c>
      <c r="BH591" s="189">
        <f>IF(N591="sníž. přenesená",J591,0)</f>
        <v>0</v>
      </c>
      <c r="BI591" s="189">
        <f>IF(N591="nulová",J591,0)</f>
        <v>0</v>
      </c>
      <c r="BJ591" s="19" t="s">
        <v>82</v>
      </c>
      <c r="BK591" s="189">
        <f>ROUND(I591*H591,2)</f>
        <v>0</v>
      </c>
      <c r="BL591" s="19" t="s">
        <v>189</v>
      </c>
      <c r="BM591" s="188" t="s">
        <v>684</v>
      </c>
    </row>
    <row r="592" spans="2:51" s="13" customFormat="1" ht="11.25">
      <c r="B592" s="197"/>
      <c r="C592" s="198"/>
      <c r="D592" s="195" t="s">
        <v>250</v>
      </c>
      <c r="E592" s="199" t="s">
        <v>19</v>
      </c>
      <c r="F592" s="200" t="s">
        <v>681</v>
      </c>
      <c r="G592" s="198"/>
      <c r="H592" s="199" t="s">
        <v>19</v>
      </c>
      <c r="I592" s="201"/>
      <c r="J592" s="198"/>
      <c r="K592" s="198"/>
      <c r="L592" s="202"/>
      <c r="M592" s="203"/>
      <c r="N592" s="204"/>
      <c r="O592" s="204"/>
      <c r="P592" s="204"/>
      <c r="Q592" s="204"/>
      <c r="R592" s="204"/>
      <c r="S592" s="204"/>
      <c r="T592" s="205"/>
      <c r="AT592" s="206" t="s">
        <v>250</v>
      </c>
      <c r="AU592" s="206" t="s">
        <v>95</v>
      </c>
      <c r="AV592" s="13" t="s">
        <v>82</v>
      </c>
      <c r="AW592" s="13" t="s">
        <v>34</v>
      </c>
      <c r="AX592" s="13" t="s">
        <v>74</v>
      </c>
      <c r="AY592" s="206" t="s">
        <v>238</v>
      </c>
    </row>
    <row r="593" spans="2:51" s="14" customFormat="1" ht="11.25">
      <c r="B593" s="207"/>
      <c r="C593" s="208"/>
      <c r="D593" s="195" t="s">
        <v>250</v>
      </c>
      <c r="E593" s="209" t="s">
        <v>19</v>
      </c>
      <c r="F593" s="210" t="s">
        <v>82</v>
      </c>
      <c r="G593" s="208"/>
      <c r="H593" s="211">
        <v>1</v>
      </c>
      <c r="I593" s="212"/>
      <c r="J593" s="208"/>
      <c r="K593" s="208"/>
      <c r="L593" s="213"/>
      <c r="M593" s="214"/>
      <c r="N593" s="215"/>
      <c r="O593" s="215"/>
      <c r="P593" s="215"/>
      <c r="Q593" s="215"/>
      <c r="R593" s="215"/>
      <c r="S593" s="215"/>
      <c r="T593" s="216"/>
      <c r="AT593" s="217" t="s">
        <v>250</v>
      </c>
      <c r="AU593" s="217" t="s">
        <v>95</v>
      </c>
      <c r="AV593" s="14" t="s">
        <v>84</v>
      </c>
      <c r="AW593" s="14" t="s">
        <v>34</v>
      </c>
      <c r="AX593" s="14" t="s">
        <v>74</v>
      </c>
      <c r="AY593" s="217" t="s">
        <v>238</v>
      </c>
    </row>
    <row r="594" spans="2:51" s="15" customFormat="1" ht="11.25">
      <c r="B594" s="218"/>
      <c r="C594" s="219"/>
      <c r="D594" s="195" t="s">
        <v>250</v>
      </c>
      <c r="E594" s="220" t="s">
        <v>19</v>
      </c>
      <c r="F594" s="221" t="s">
        <v>257</v>
      </c>
      <c r="G594" s="219"/>
      <c r="H594" s="222">
        <v>1</v>
      </c>
      <c r="I594" s="223"/>
      <c r="J594" s="219"/>
      <c r="K594" s="219"/>
      <c r="L594" s="224"/>
      <c r="M594" s="225"/>
      <c r="N594" s="226"/>
      <c r="O594" s="226"/>
      <c r="P594" s="226"/>
      <c r="Q594" s="226"/>
      <c r="R594" s="226"/>
      <c r="S594" s="226"/>
      <c r="T594" s="227"/>
      <c r="AT594" s="228" t="s">
        <v>250</v>
      </c>
      <c r="AU594" s="228" t="s">
        <v>95</v>
      </c>
      <c r="AV594" s="15" t="s">
        <v>95</v>
      </c>
      <c r="AW594" s="15" t="s">
        <v>34</v>
      </c>
      <c r="AX594" s="15" t="s">
        <v>82</v>
      </c>
      <c r="AY594" s="228" t="s">
        <v>238</v>
      </c>
    </row>
    <row r="595" spans="1:65" s="2" customFormat="1" ht="24.2" customHeight="1">
      <c r="A595" s="36"/>
      <c r="B595" s="37"/>
      <c r="C595" s="177" t="s">
        <v>685</v>
      </c>
      <c r="D595" s="177" t="s">
        <v>241</v>
      </c>
      <c r="E595" s="178" t="s">
        <v>686</v>
      </c>
      <c r="F595" s="179" t="s">
        <v>687</v>
      </c>
      <c r="G595" s="180" t="s">
        <v>168</v>
      </c>
      <c r="H595" s="181">
        <v>12</v>
      </c>
      <c r="I595" s="182"/>
      <c r="J595" s="183">
        <f>ROUND(I595*H595,2)</f>
        <v>0</v>
      </c>
      <c r="K595" s="179" t="s">
        <v>244</v>
      </c>
      <c r="L595" s="41"/>
      <c r="M595" s="184" t="s">
        <v>19</v>
      </c>
      <c r="N595" s="185" t="s">
        <v>45</v>
      </c>
      <c r="O595" s="66"/>
      <c r="P595" s="186">
        <f>O595*H595</f>
        <v>0</v>
      </c>
      <c r="Q595" s="186">
        <v>0.00167</v>
      </c>
      <c r="R595" s="186">
        <f>Q595*H595</f>
        <v>0.020040000000000002</v>
      </c>
      <c r="S595" s="186">
        <v>0</v>
      </c>
      <c r="T595" s="187">
        <f>S595*H595</f>
        <v>0</v>
      </c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R595" s="188" t="s">
        <v>189</v>
      </c>
      <c r="AT595" s="188" t="s">
        <v>241</v>
      </c>
      <c r="AU595" s="188" t="s">
        <v>95</v>
      </c>
      <c r="AY595" s="19" t="s">
        <v>238</v>
      </c>
      <c r="BE595" s="189">
        <f>IF(N595="základní",J595,0)</f>
        <v>0</v>
      </c>
      <c r="BF595" s="189">
        <f>IF(N595="snížená",J595,0)</f>
        <v>0</v>
      </c>
      <c r="BG595" s="189">
        <f>IF(N595="zákl. přenesená",J595,0)</f>
        <v>0</v>
      </c>
      <c r="BH595" s="189">
        <f>IF(N595="sníž. přenesená",J595,0)</f>
        <v>0</v>
      </c>
      <c r="BI595" s="189">
        <f>IF(N595="nulová",J595,0)</f>
        <v>0</v>
      </c>
      <c r="BJ595" s="19" t="s">
        <v>82</v>
      </c>
      <c r="BK595" s="189">
        <f>ROUND(I595*H595,2)</f>
        <v>0</v>
      </c>
      <c r="BL595" s="19" t="s">
        <v>189</v>
      </c>
      <c r="BM595" s="188" t="s">
        <v>688</v>
      </c>
    </row>
    <row r="596" spans="1:47" s="2" customFormat="1" ht="11.25">
      <c r="A596" s="36"/>
      <c r="B596" s="37"/>
      <c r="C596" s="38"/>
      <c r="D596" s="190" t="s">
        <v>246</v>
      </c>
      <c r="E596" s="38"/>
      <c r="F596" s="191" t="s">
        <v>689</v>
      </c>
      <c r="G596" s="38"/>
      <c r="H596" s="38"/>
      <c r="I596" s="192"/>
      <c r="J596" s="38"/>
      <c r="K596" s="38"/>
      <c r="L596" s="41"/>
      <c r="M596" s="193"/>
      <c r="N596" s="194"/>
      <c r="O596" s="66"/>
      <c r="P596" s="66"/>
      <c r="Q596" s="66"/>
      <c r="R596" s="66"/>
      <c r="S596" s="66"/>
      <c r="T596" s="67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T596" s="19" t="s">
        <v>246</v>
      </c>
      <c r="AU596" s="19" t="s">
        <v>95</v>
      </c>
    </row>
    <row r="597" spans="2:51" s="13" customFormat="1" ht="11.25">
      <c r="B597" s="197"/>
      <c r="C597" s="198"/>
      <c r="D597" s="195" t="s">
        <v>250</v>
      </c>
      <c r="E597" s="199" t="s">
        <v>19</v>
      </c>
      <c r="F597" s="200" t="s">
        <v>690</v>
      </c>
      <c r="G597" s="198"/>
      <c r="H597" s="199" t="s">
        <v>19</v>
      </c>
      <c r="I597" s="201"/>
      <c r="J597" s="198"/>
      <c r="K597" s="198"/>
      <c r="L597" s="202"/>
      <c r="M597" s="203"/>
      <c r="N597" s="204"/>
      <c r="O597" s="204"/>
      <c r="P597" s="204"/>
      <c r="Q597" s="204"/>
      <c r="R597" s="204"/>
      <c r="S597" s="204"/>
      <c r="T597" s="205"/>
      <c r="AT597" s="206" t="s">
        <v>250</v>
      </c>
      <c r="AU597" s="206" t="s">
        <v>95</v>
      </c>
      <c r="AV597" s="13" t="s">
        <v>82</v>
      </c>
      <c r="AW597" s="13" t="s">
        <v>34</v>
      </c>
      <c r="AX597" s="13" t="s">
        <v>74</v>
      </c>
      <c r="AY597" s="206" t="s">
        <v>238</v>
      </c>
    </row>
    <row r="598" spans="2:51" s="14" customFormat="1" ht="11.25">
      <c r="B598" s="207"/>
      <c r="C598" s="208"/>
      <c r="D598" s="195" t="s">
        <v>250</v>
      </c>
      <c r="E598" s="209" t="s">
        <v>19</v>
      </c>
      <c r="F598" s="210" t="s">
        <v>186</v>
      </c>
      <c r="G598" s="208"/>
      <c r="H598" s="211">
        <v>8</v>
      </c>
      <c r="I598" s="212"/>
      <c r="J598" s="208"/>
      <c r="K598" s="208"/>
      <c r="L598" s="213"/>
      <c r="M598" s="214"/>
      <c r="N598" s="215"/>
      <c r="O598" s="215"/>
      <c r="P598" s="215"/>
      <c r="Q598" s="215"/>
      <c r="R598" s="215"/>
      <c r="S598" s="215"/>
      <c r="T598" s="216"/>
      <c r="AT598" s="217" t="s">
        <v>250</v>
      </c>
      <c r="AU598" s="217" t="s">
        <v>95</v>
      </c>
      <c r="AV598" s="14" t="s">
        <v>84</v>
      </c>
      <c r="AW598" s="14" t="s">
        <v>34</v>
      </c>
      <c r="AX598" s="14" t="s">
        <v>74</v>
      </c>
      <c r="AY598" s="217" t="s">
        <v>238</v>
      </c>
    </row>
    <row r="599" spans="2:51" s="15" customFormat="1" ht="11.25">
      <c r="B599" s="218"/>
      <c r="C599" s="219"/>
      <c r="D599" s="195" t="s">
        <v>250</v>
      </c>
      <c r="E599" s="220" t="s">
        <v>19</v>
      </c>
      <c r="F599" s="221" t="s">
        <v>257</v>
      </c>
      <c r="G599" s="219"/>
      <c r="H599" s="222">
        <v>8</v>
      </c>
      <c r="I599" s="223"/>
      <c r="J599" s="219"/>
      <c r="K599" s="219"/>
      <c r="L599" s="224"/>
      <c r="M599" s="225"/>
      <c r="N599" s="226"/>
      <c r="O599" s="226"/>
      <c r="P599" s="226"/>
      <c r="Q599" s="226"/>
      <c r="R599" s="226"/>
      <c r="S599" s="226"/>
      <c r="T599" s="227"/>
      <c r="AT599" s="228" t="s">
        <v>250</v>
      </c>
      <c r="AU599" s="228" t="s">
        <v>95</v>
      </c>
      <c r="AV599" s="15" t="s">
        <v>95</v>
      </c>
      <c r="AW599" s="15" t="s">
        <v>34</v>
      </c>
      <c r="AX599" s="15" t="s">
        <v>74</v>
      </c>
      <c r="AY599" s="228" t="s">
        <v>238</v>
      </c>
    </row>
    <row r="600" spans="2:51" s="13" customFormat="1" ht="11.25">
      <c r="B600" s="197"/>
      <c r="C600" s="198"/>
      <c r="D600" s="195" t="s">
        <v>250</v>
      </c>
      <c r="E600" s="199" t="s">
        <v>19</v>
      </c>
      <c r="F600" s="200" t="s">
        <v>691</v>
      </c>
      <c r="G600" s="198"/>
      <c r="H600" s="199" t="s">
        <v>19</v>
      </c>
      <c r="I600" s="201"/>
      <c r="J600" s="198"/>
      <c r="K600" s="198"/>
      <c r="L600" s="202"/>
      <c r="M600" s="203"/>
      <c r="N600" s="204"/>
      <c r="O600" s="204"/>
      <c r="P600" s="204"/>
      <c r="Q600" s="204"/>
      <c r="R600" s="204"/>
      <c r="S600" s="204"/>
      <c r="T600" s="205"/>
      <c r="AT600" s="206" t="s">
        <v>250</v>
      </c>
      <c r="AU600" s="206" t="s">
        <v>95</v>
      </c>
      <c r="AV600" s="13" t="s">
        <v>82</v>
      </c>
      <c r="AW600" s="13" t="s">
        <v>34</v>
      </c>
      <c r="AX600" s="13" t="s">
        <v>74</v>
      </c>
      <c r="AY600" s="206" t="s">
        <v>238</v>
      </c>
    </row>
    <row r="601" spans="2:51" s="14" customFormat="1" ht="11.25">
      <c r="B601" s="207"/>
      <c r="C601" s="208"/>
      <c r="D601" s="195" t="s">
        <v>250</v>
      </c>
      <c r="E601" s="209" t="s">
        <v>19</v>
      </c>
      <c r="F601" s="210" t="s">
        <v>95</v>
      </c>
      <c r="G601" s="208"/>
      <c r="H601" s="211">
        <v>3</v>
      </c>
      <c r="I601" s="212"/>
      <c r="J601" s="208"/>
      <c r="K601" s="208"/>
      <c r="L601" s="213"/>
      <c r="M601" s="214"/>
      <c r="N601" s="215"/>
      <c r="O601" s="215"/>
      <c r="P601" s="215"/>
      <c r="Q601" s="215"/>
      <c r="R601" s="215"/>
      <c r="S601" s="215"/>
      <c r="T601" s="216"/>
      <c r="AT601" s="217" t="s">
        <v>250</v>
      </c>
      <c r="AU601" s="217" t="s">
        <v>95</v>
      </c>
      <c r="AV601" s="14" t="s">
        <v>84</v>
      </c>
      <c r="AW601" s="14" t="s">
        <v>34</v>
      </c>
      <c r="AX601" s="14" t="s">
        <v>74</v>
      </c>
      <c r="AY601" s="217" t="s">
        <v>238</v>
      </c>
    </row>
    <row r="602" spans="2:51" s="15" customFormat="1" ht="11.25">
      <c r="B602" s="218"/>
      <c r="C602" s="219"/>
      <c r="D602" s="195" t="s">
        <v>250</v>
      </c>
      <c r="E602" s="220" t="s">
        <v>19</v>
      </c>
      <c r="F602" s="221" t="s">
        <v>257</v>
      </c>
      <c r="G602" s="219"/>
      <c r="H602" s="222">
        <v>3</v>
      </c>
      <c r="I602" s="223"/>
      <c r="J602" s="219"/>
      <c r="K602" s="219"/>
      <c r="L602" s="224"/>
      <c r="M602" s="225"/>
      <c r="N602" s="226"/>
      <c r="O602" s="226"/>
      <c r="P602" s="226"/>
      <c r="Q602" s="226"/>
      <c r="R602" s="226"/>
      <c r="S602" s="226"/>
      <c r="T602" s="227"/>
      <c r="AT602" s="228" t="s">
        <v>250</v>
      </c>
      <c r="AU602" s="228" t="s">
        <v>95</v>
      </c>
      <c r="AV602" s="15" t="s">
        <v>95</v>
      </c>
      <c r="AW602" s="15" t="s">
        <v>34</v>
      </c>
      <c r="AX602" s="15" t="s">
        <v>74</v>
      </c>
      <c r="AY602" s="228" t="s">
        <v>238</v>
      </c>
    </row>
    <row r="603" spans="2:51" s="13" customFormat="1" ht="11.25">
      <c r="B603" s="197"/>
      <c r="C603" s="198"/>
      <c r="D603" s="195" t="s">
        <v>250</v>
      </c>
      <c r="E603" s="199" t="s">
        <v>19</v>
      </c>
      <c r="F603" s="200" t="s">
        <v>692</v>
      </c>
      <c r="G603" s="198"/>
      <c r="H603" s="199" t="s">
        <v>19</v>
      </c>
      <c r="I603" s="201"/>
      <c r="J603" s="198"/>
      <c r="K603" s="198"/>
      <c r="L603" s="202"/>
      <c r="M603" s="203"/>
      <c r="N603" s="204"/>
      <c r="O603" s="204"/>
      <c r="P603" s="204"/>
      <c r="Q603" s="204"/>
      <c r="R603" s="204"/>
      <c r="S603" s="204"/>
      <c r="T603" s="205"/>
      <c r="AT603" s="206" t="s">
        <v>250</v>
      </c>
      <c r="AU603" s="206" t="s">
        <v>95</v>
      </c>
      <c r="AV603" s="13" t="s">
        <v>82</v>
      </c>
      <c r="AW603" s="13" t="s">
        <v>34</v>
      </c>
      <c r="AX603" s="13" t="s">
        <v>74</v>
      </c>
      <c r="AY603" s="206" t="s">
        <v>238</v>
      </c>
    </row>
    <row r="604" spans="2:51" s="14" customFormat="1" ht="11.25">
      <c r="B604" s="207"/>
      <c r="C604" s="208"/>
      <c r="D604" s="195" t="s">
        <v>250</v>
      </c>
      <c r="E604" s="209" t="s">
        <v>19</v>
      </c>
      <c r="F604" s="210" t="s">
        <v>82</v>
      </c>
      <c r="G604" s="208"/>
      <c r="H604" s="211">
        <v>1</v>
      </c>
      <c r="I604" s="212"/>
      <c r="J604" s="208"/>
      <c r="K604" s="208"/>
      <c r="L604" s="213"/>
      <c r="M604" s="214"/>
      <c r="N604" s="215"/>
      <c r="O604" s="215"/>
      <c r="P604" s="215"/>
      <c r="Q604" s="215"/>
      <c r="R604" s="215"/>
      <c r="S604" s="215"/>
      <c r="T604" s="216"/>
      <c r="AT604" s="217" t="s">
        <v>250</v>
      </c>
      <c r="AU604" s="217" t="s">
        <v>95</v>
      </c>
      <c r="AV604" s="14" t="s">
        <v>84</v>
      </c>
      <c r="AW604" s="14" t="s">
        <v>34</v>
      </c>
      <c r="AX604" s="14" t="s">
        <v>74</v>
      </c>
      <c r="AY604" s="217" t="s">
        <v>238</v>
      </c>
    </row>
    <row r="605" spans="2:51" s="15" customFormat="1" ht="11.25">
      <c r="B605" s="218"/>
      <c r="C605" s="219"/>
      <c r="D605" s="195" t="s">
        <v>250</v>
      </c>
      <c r="E605" s="220" t="s">
        <v>19</v>
      </c>
      <c r="F605" s="221" t="s">
        <v>257</v>
      </c>
      <c r="G605" s="219"/>
      <c r="H605" s="222">
        <v>1</v>
      </c>
      <c r="I605" s="223"/>
      <c r="J605" s="219"/>
      <c r="K605" s="219"/>
      <c r="L605" s="224"/>
      <c r="M605" s="225"/>
      <c r="N605" s="226"/>
      <c r="O605" s="226"/>
      <c r="P605" s="226"/>
      <c r="Q605" s="226"/>
      <c r="R605" s="226"/>
      <c r="S605" s="226"/>
      <c r="T605" s="227"/>
      <c r="AT605" s="228" t="s">
        <v>250</v>
      </c>
      <c r="AU605" s="228" t="s">
        <v>95</v>
      </c>
      <c r="AV605" s="15" t="s">
        <v>95</v>
      </c>
      <c r="AW605" s="15" t="s">
        <v>34</v>
      </c>
      <c r="AX605" s="15" t="s">
        <v>74</v>
      </c>
      <c r="AY605" s="228" t="s">
        <v>238</v>
      </c>
    </row>
    <row r="606" spans="2:51" s="16" customFormat="1" ht="11.25">
      <c r="B606" s="229"/>
      <c r="C606" s="230"/>
      <c r="D606" s="195" t="s">
        <v>250</v>
      </c>
      <c r="E606" s="231" t="s">
        <v>19</v>
      </c>
      <c r="F606" s="232" t="s">
        <v>258</v>
      </c>
      <c r="G606" s="230"/>
      <c r="H606" s="233">
        <v>12</v>
      </c>
      <c r="I606" s="234"/>
      <c r="J606" s="230"/>
      <c r="K606" s="230"/>
      <c r="L606" s="235"/>
      <c r="M606" s="236"/>
      <c r="N606" s="237"/>
      <c r="O606" s="237"/>
      <c r="P606" s="237"/>
      <c r="Q606" s="237"/>
      <c r="R606" s="237"/>
      <c r="S606" s="237"/>
      <c r="T606" s="238"/>
      <c r="AT606" s="239" t="s">
        <v>250</v>
      </c>
      <c r="AU606" s="239" t="s">
        <v>95</v>
      </c>
      <c r="AV606" s="16" t="s">
        <v>189</v>
      </c>
      <c r="AW606" s="16" t="s">
        <v>34</v>
      </c>
      <c r="AX606" s="16" t="s">
        <v>82</v>
      </c>
      <c r="AY606" s="239" t="s">
        <v>238</v>
      </c>
    </row>
    <row r="607" spans="1:65" s="2" customFormat="1" ht="16.5" customHeight="1">
      <c r="A607" s="36"/>
      <c r="B607" s="37"/>
      <c r="C607" s="240" t="s">
        <v>693</v>
      </c>
      <c r="D607" s="240" t="s">
        <v>484</v>
      </c>
      <c r="E607" s="241" t="s">
        <v>694</v>
      </c>
      <c r="F607" s="242" t="s">
        <v>692</v>
      </c>
      <c r="G607" s="243" t="s">
        <v>168</v>
      </c>
      <c r="H607" s="244">
        <v>1</v>
      </c>
      <c r="I607" s="245"/>
      <c r="J607" s="246">
        <f>ROUND(I607*H607,2)</f>
        <v>0</v>
      </c>
      <c r="K607" s="242" t="s">
        <v>19</v>
      </c>
      <c r="L607" s="247"/>
      <c r="M607" s="248" t="s">
        <v>19</v>
      </c>
      <c r="N607" s="249" t="s">
        <v>45</v>
      </c>
      <c r="O607" s="66"/>
      <c r="P607" s="186">
        <f>O607*H607</f>
        <v>0</v>
      </c>
      <c r="Q607" s="186">
        <v>0.016</v>
      </c>
      <c r="R607" s="186">
        <f>Q607*H607</f>
        <v>0.016</v>
      </c>
      <c r="S607" s="186">
        <v>0</v>
      </c>
      <c r="T607" s="187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188" t="s">
        <v>186</v>
      </c>
      <c r="AT607" s="188" t="s">
        <v>484</v>
      </c>
      <c r="AU607" s="188" t="s">
        <v>95</v>
      </c>
      <c r="AY607" s="19" t="s">
        <v>238</v>
      </c>
      <c r="BE607" s="189">
        <f>IF(N607="základní",J607,0)</f>
        <v>0</v>
      </c>
      <c r="BF607" s="189">
        <f>IF(N607="snížená",J607,0)</f>
        <v>0</v>
      </c>
      <c r="BG607" s="189">
        <f>IF(N607="zákl. přenesená",J607,0)</f>
        <v>0</v>
      </c>
      <c r="BH607" s="189">
        <f>IF(N607="sníž. přenesená",J607,0)</f>
        <v>0</v>
      </c>
      <c r="BI607" s="189">
        <f>IF(N607="nulová",J607,0)</f>
        <v>0</v>
      </c>
      <c r="BJ607" s="19" t="s">
        <v>82</v>
      </c>
      <c r="BK607" s="189">
        <f>ROUND(I607*H607,2)</f>
        <v>0</v>
      </c>
      <c r="BL607" s="19" t="s">
        <v>189</v>
      </c>
      <c r="BM607" s="188" t="s">
        <v>695</v>
      </c>
    </row>
    <row r="608" spans="2:51" s="13" customFormat="1" ht="11.25">
      <c r="B608" s="197"/>
      <c r="C608" s="198"/>
      <c r="D608" s="195" t="s">
        <v>250</v>
      </c>
      <c r="E608" s="199" t="s">
        <v>19</v>
      </c>
      <c r="F608" s="200" t="s">
        <v>692</v>
      </c>
      <c r="G608" s="198"/>
      <c r="H608" s="199" t="s">
        <v>19</v>
      </c>
      <c r="I608" s="201"/>
      <c r="J608" s="198"/>
      <c r="K608" s="198"/>
      <c r="L608" s="202"/>
      <c r="M608" s="203"/>
      <c r="N608" s="204"/>
      <c r="O608" s="204"/>
      <c r="P608" s="204"/>
      <c r="Q608" s="204"/>
      <c r="R608" s="204"/>
      <c r="S608" s="204"/>
      <c r="T608" s="205"/>
      <c r="AT608" s="206" t="s">
        <v>250</v>
      </c>
      <c r="AU608" s="206" t="s">
        <v>95</v>
      </c>
      <c r="AV608" s="13" t="s">
        <v>82</v>
      </c>
      <c r="AW608" s="13" t="s">
        <v>34</v>
      </c>
      <c r="AX608" s="13" t="s">
        <v>74</v>
      </c>
      <c r="AY608" s="206" t="s">
        <v>238</v>
      </c>
    </row>
    <row r="609" spans="2:51" s="14" customFormat="1" ht="11.25">
      <c r="B609" s="207"/>
      <c r="C609" s="208"/>
      <c r="D609" s="195" t="s">
        <v>250</v>
      </c>
      <c r="E609" s="209" t="s">
        <v>19</v>
      </c>
      <c r="F609" s="210" t="s">
        <v>82</v>
      </c>
      <c r="G609" s="208"/>
      <c r="H609" s="211">
        <v>1</v>
      </c>
      <c r="I609" s="212"/>
      <c r="J609" s="208"/>
      <c r="K609" s="208"/>
      <c r="L609" s="213"/>
      <c r="M609" s="214"/>
      <c r="N609" s="215"/>
      <c r="O609" s="215"/>
      <c r="P609" s="215"/>
      <c r="Q609" s="215"/>
      <c r="R609" s="215"/>
      <c r="S609" s="215"/>
      <c r="T609" s="216"/>
      <c r="AT609" s="217" t="s">
        <v>250</v>
      </c>
      <c r="AU609" s="217" t="s">
        <v>95</v>
      </c>
      <c r="AV609" s="14" t="s">
        <v>84</v>
      </c>
      <c r="AW609" s="14" t="s">
        <v>34</v>
      </c>
      <c r="AX609" s="14" t="s">
        <v>74</v>
      </c>
      <c r="AY609" s="217" t="s">
        <v>238</v>
      </c>
    </row>
    <row r="610" spans="2:51" s="15" customFormat="1" ht="11.25">
      <c r="B610" s="218"/>
      <c r="C610" s="219"/>
      <c r="D610" s="195" t="s">
        <v>250</v>
      </c>
      <c r="E610" s="220" t="s">
        <v>19</v>
      </c>
      <c r="F610" s="221" t="s">
        <v>257</v>
      </c>
      <c r="G610" s="219"/>
      <c r="H610" s="222">
        <v>1</v>
      </c>
      <c r="I610" s="223"/>
      <c r="J610" s="219"/>
      <c r="K610" s="219"/>
      <c r="L610" s="224"/>
      <c r="M610" s="225"/>
      <c r="N610" s="226"/>
      <c r="O610" s="226"/>
      <c r="P610" s="226"/>
      <c r="Q610" s="226"/>
      <c r="R610" s="226"/>
      <c r="S610" s="226"/>
      <c r="T610" s="227"/>
      <c r="AT610" s="228" t="s">
        <v>250</v>
      </c>
      <c r="AU610" s="228" t="s">
        <v>95</v>
      </c>
      <c r="AV610" s="15" t="s">
        <v>95</v>
      </c>
      <c r="AW610" s="15" t="s">
        <v>34</v>
      </c>
      <c r="AX610" s="15" t="s">
        <v>82</v>
      </c>
      <c r="AY610" s="228" t="s">
        <v>238</v>
      </c>
    </row>
    <row r="611" spans="1:65" s="2" customFormat="1" ht="16.5" customHeight="1">
      <c r="A611" s="36"/>
      <c r="B611" s="37"/>
      <c r="C611" s="240" t="s">
        <v>696</v>
      </c>
      <c r="D611" s="240" t="s">
        <v>484</v>
      </c>
      <c r="E611" s="241" t="s">
        <v>697</v>
      </c>
      <c r="F611" s="242" t="s">
        <v>690</v>
      </c>
      <c r="G611" s="243" t="s">
        <v>168</v>
      </c>
      <c r="H611" s="244">
        <v>8</v>
      </c>
      <c r="I611" s="245"/>
      <c r="J611" s="246">
        <f>ROUND(I611*H611,2)</f>
        <v>0</v>
      </c>
      <c r="K611" s="242" t="s">
        <v>19</v>
      </c>
      <c r="L611" s="247"/>
      <c r="M611" s="248" t="s">
        <v>19</v>
      </c>
      <c r="N611" s="249" t="s">
        <v>45</v>
      </c>
      <c r="O611" s="66"/>
      <c r="P611" s="186">
        <f>O611*H611</f>
        <v>0</v>
      </c>
      <c r="Q611" s="186">
        <v>0.0012</v>
      </c>
      <c r="R611" s="186">
        <f>Q611*H611</f>
        <v>0.0096</v>
      </c>
      <c r="S611" s="186">
        <v>0</v>
      </c>
      <c r="T611" s="187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88" t="s">
        <v>186</v>
      </c>
      <c r="AT611" s="188" t="s">
        <v>484</v>
      </c>
      <c r="AU611" s="188" t="s">
        <v>95</v>
      </c>
      <c r="AY611" s="19" t="s">
        <v>238</v>
      </c>
      <c r="BE611" s="189">
        <f>IF(N611="základní",J611,0)</f>
        <v>0</v>
      </c>
      <c r="BF611" s="189">
        <f>IF(N611="snížená",J611,0)</f>
        <v>0</v>
      </c>
      <c r="BG611" s="189">
        <f>IF(N611="zákl. přenesená",J611,0)</f>
        <v>0</v>
      </c>
      <c r="BH611" s="189">
        <f>IF(N611="sníž. přenesená",J611,0)</f>
        <v>0</v>
      </c>
      <c r="BI611" s="189">
        <f>IF(N611="nulová",J611,0)</f>
        <v>0</v>
      </c>
      <c r="BJ611" s="19" t="s">
        <v>82</v>
      </c>
      <c r="BK611" s="189">
        <f>ROUND(I611*H611,2)</f>
        <v>0</v>
      </c>
      <c r="BL611" s="19" t="s">
        <v>189</v>
      </c>
      <c r="BM611" s="188" t="s">
        <v>698</v>
      </c>
    </row>
    <row r="612" spans="2:51" s="13" customFormat="1" ht="11.25">
      <c r="B612" s="197"/>
      <c r="C612" s="198"/>
      <c r="D612" s="195" t="s">
        <v>250</v>
      </c>
      <c r="E612" s="199" t="s">
        <v>19</v>
      </c>
      <c r="F612" s="200" t="s">
        <v>690</v>
      </c>
      <c r="G612" s="198"/>
      <c r="H612" s="199" t="s">
        <v>19</v>
      </c>
      <c r="I612" s="201"/>
      <c r="J612" s="198"/>
      <c r="K612" s="198"/>
      <c r="L612" s="202"/>
      <c r="M612" s="203"/>
      <c r="N612" s="204"/>
      <c r="O612" s="204"/>
      <c r="P612" s="204"/>
      <c r="Q612" s="204"/>
      <c r="R612" s="204"/>
      <c r="S612" s="204"/>
      <c r="T612" s="205"/>
      <c r="AT612" s="206" t="s">
        <v>250</v>
      </c>
      <c r="AU612" s="206" t="s">
        <v>95</v>
      </c>
      <c r="AV612" s="13" t="s">
        <v>82</v>
      </c>
      <c r="AW612" s="13" t="s">
        <v>34</v>
      </c>
      <c r="AX612" s="13" t="s">
        <v>74</v>
      </c>
      <c r="AY612" s="206" t="s">
        <v>238</v>
      </c>
    </row>
    <row r="613" spans="2:51" s="14" customFormat="1" ht="11.25">
      <c r="B613" s="207"/>
      <c r="C613" s="208"/>
      <c r="D613" s="195" t="s">
        <v>250</v>
      </c>
      <c r="E613" s="209" t="s">
        <v>19</v>
      </c>
      <c r="F613" s="210" t="s">
        <v>186</v>
      </c>
      <c r="G613" s="208"/>
      <c r="H613" s="211">
        <v>8</v>
      </c>
      <c r="I613" s="212"/>
      <c r="J613" s="208"/>
      <c r="K613" s="208"/>
      <c r="L613" s="213"/>
      <c r="M613" s="214"/>
      <c r="N613" s="215"/>
      <c r="O613" s="215"/>
      <c r="P613" s="215"/>
      <c r="Q613" s="215"/>
      <c r="R613" s="215"/>
      <c r="S613" s="215"/>
      <c r="T613" s="216"/>
      <c r="AT613" s="217" t="s">
        <v>250</v>
      </c>
      <c r="AU613" s="217" t="s">
        <v>95</v>
      </c>
      <c r="AV613" s="14" t="s">
        <v>84</v>
      </c>
      <c r="AW613" s="14" t="s">
        <v>34</v>
      </c>
      <c r="AX613" s="14" t="s">
        <v>74</v>
      </c>
      <c r="AY613" s="217" t="s">
        <v>238</v>
      </c>
    </row>
    <row r="614" spans="2:51" s="15" customFormat="1" ht="11.25">
      <c r="B614" s="218"/>
      <c r="C614" s="219"/>
      <c r="D614" s="195" t="s">
        <v>250</v>
      </c>
      <c r="E614" s="220" t="s">
        <v>19</v>
      </c>
      <c r="F614" s="221" t="s">
        <v>257</v>
      </c>
      <c r="G614" s="219"/>
      <c r="H614" s="222">
        <v>8</v>
      </c>
      <c r="I614" s="223"/>
      <c r="J614" s="219"/>
      <c r="K614" s="219"/>
      <c r="L614" s="224"/>
      <c r="M614" s="225"/>
      <c r="N614" s="226"/>
      <c r="O614" s="226"/>
      <c r="P614" s="226"/>
      <c r="Q614" s="226"/>
      <c r="R614" s="226"/>
      <c r="S614" s="226"/>
      <c r="T614" s="227"/>
      <c r="AT614" s="228" t="s">
        <v>250</v>
      </c>
      <c r="AU614" s="228" t="s">
        <v>95</v>
      </c>
      <c r="AV614" s="15" t="s">
        <v>95</v>
      </c>
      <c r="AW614" s="15" t="s">
        <v>34</v>
      </c>
      <c r="AX614" s="15" t="s">
        <v>82</v>
      </c>
      <c r="AY614" s="228" t="s">
        <v>238</v>
      </c>
    </row>
    <row r="615" spans="1:65" s="2" customFormat="1" ht="16.5" customHeight="1">
      <c r="A615" s="36"/>
      <c r="B615" s="37"/>
      <c r="C615" s="240" t="s">
        <v>699</v>
      </c>
      <c r="D615" s="240" t="s">
        <v>484</v>
      </c>
      <c r="E615" s="241" t="s">
        <v>700</v>
      </c>
      <c r="F615" s="242" t="s">
        <v>701</v>
      </c>
      <c r="G615" s="243" t="s">
        <v>168</v>
      </c>
      <c r="H615" s="244">
        <v>3</v>
      </c>
      <c r="I615" s="245"/>
      <c r="J615" s="246">
        <f>ROUND(I615*H615,2)</f>
        <v>0</v>
      </c>
      <c r="K615" s="242" t="s">
        <v>244</v>
      </c>
      <c r="L615" s="247"/>
      <c r="M615" s="248" t="s">
        <v>19</v>
      </c>
      <c r="N615" s="249" t="s">
        <v>45</v>
      </c>
      <c r="O615" s="66"/>
      <c r="P615" s="186">
        <f>O615*H615</f>
        <v>0</v>
      </c>
      <c r="Q615" s="186">
        <v>0.017</v>
      </c>
      <c r="R615" s="186">
        <f>Q615*H615</f>
        <v>0.051000000000000004</v>
      </c>
      <c r="S615" s="186">
        <v>0</v>
      </c>
      <c r="T615" s="187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88" t="s">
        <v>186</v>
      </c>
      <c r="AT615" s="188" t="s">
        <v>484</v>
      </c>
      <c r="AU615" s="188" t="s">
        <v>95</v>
      </c>
      <c r="AY615" s="19" t="s">
        <v>238</v>
      </c>
      <c r="BE615" s="189">
        <f>IF(N615="základní",J615,0)</f>
        <v>0</v>
      </c>
      <c r="BF615" s="189">
        <f>IF(N615="snížená",J615,0)</f>
        <v>0</v>
      </c>
      <c r="BG615" s="189">
        <f>IF(N615="zákl. přenesená",J615,0)</f>
        <v>0</v>
      </c>
      <c r="BH615" s="189">
        <f>IF(N615="sníž. přenesená",J615,0)</f>
        <v>0</v>
      </c>
      <c r="BI615" s="189">
        <f>IF(N615="nulová",J615,0)</f>
        <v>0</v>
      </c>
      <c r="BJ615" s="19" t="s">
        <v>82</v>
      </c>
      <c r="BK615" s="189">
        <f>ROUND(I615*H615,2)</f>
        <v>0</v>
      </c>
      <c r="BL615" s="19" t="s">
        <v>189</v>
      </c>
      <c r="BM615" s="188" t="s">
        <v>702</v>
      </c>
    </row>
    <row r="616" spans="2:51" s="13" customFormat="1" ht="11.25">
      <c r="B616" s="197"/>
      <c r="C616" s="198"/>
      <c r="D616" s="195" t="s">
        <v>250</v>
      </c>
      <c r="E616" s="199" t="s">
        <v>19</v>
      </c>
      <c r="F616" s="200" t="s">
        <v>691</v>
      </c>
      <c r="G616" s="198"/>
      <c r="H616" s="199" t="s">
        <v>19</v>
      </c>
      <c r="I616" s="201"/>
      <c r="J616" s="198"/>
      <c r="K616" s="198"/>
      <c r="L616" s="202"/>
      <c r="M616" s="203"/>
      <c r="N616" s="204"/>
      <c r="O616" s="204"/>
      <c r="P616" s="204"/>
      <c r="Q616" s="204"/>
      <c r="R616" s="204"/>
      <c r="S616" s="204"/>
      <c r="T616" s="205"/>
      <c r="AT616" s="206" t="s">
        <v>250</v>
      </c>
      <c r="AU616" s="206" t="s">
        <v>95</v>
      </c>
      <c r="AV616" s="13" t="s">
        <v>82</v>
      </c>
      <c r="AW616" s="13" t="s">
        <v>34</v>
      </c>
      <c r="AX616" s="13" t="s">
        <v>74</v>
      </c>
      <c r="AY616" s="206" t="s">
        <v>238</v>
      </c>
    </row>
    <row r="617" spans="2:51" s="14" customFormat="1" ht="11.25">
      <c r="B617" s="207"/>
      <c r="C617" s="208"/>
      <c r="D617" s="195" t="s">
        <v>250</v>
      </c>
      <c r="E617" s="209" t="s">
        <v>19</v>
      </c>
      <c r="F617" s="210" t="s">
        <v>95</v>
      </c>
      <c r="G617" s="208"/>
      <c r="H617" s="211">
        <v>3</v>
      </c>
      <c r="I617" s="212"/>
      <c r="J617" s="208"/>
      <c r="K617" s="208"/>
      <c r="L617" s="213"/>
      <c r="M617" s="214"/>
      <c r="N617" s="215"/>
      <c r="O617" s="215"/>
      <c r="P617" s="215"/>
      <c r="Q617" s="215"/>
      <c r="R617" s="215"/>
      <c r="S617" s="215"/>
      <c r="T617" s="216"/>
      <c r="AT617" s="217" t="s">
        <v>250</v>
      </c>
      <c r="AU617" s="217" t="s">
        <v>95</v>
      </c>
      <c r="AV617" s="14" t="s">
        <v>84</v>
      </c>
      <c r="AW617" s="14" t="s">
        <v>34</v>
      </c>
      <c r="AX617" s="14" t="s">
        <v>74</v>
      </c>
      <c r="AY617" s="217" t="s">
        <v>238</v>
      </c>
    </row>
    <row r="618" spans="2:51" s="15" customFormat="1" ht="11.25">
      <c r="B618" s="218"/>
      <c r="C618" s="219"/>
      <c r="D618" s="195" t="s">
        <v>250</v>
      </c>
      <c r="E618" s="220" t="s">
        <v>19</v>
      </c>
      <c r="F618" s="221" t="s">
        <v>257</v>
      </c>
      <c r="G618" s="219"/>
      <c r="H618" s="222">
        <v>3</v>
      </c>
      <c r="I618" s="223"/>
      <c r="J618" s="219"/>
      <c r="K618" s="219"/>
      <c r="L618" s="224"/>
      <c r="M618" s="225"/>
      <c r="N618" s="226"/>
      <c r="O618" s="226"/>
      <c r="P618" s="226"/>
      <c r="Q618" s="226"/>
      <c r="R618" s="226"/>
      <c r="S618" s="226"/>
      <c r="T618" s="227"/>
      <c r="AT618" s="228" t="s">
        <v>250</v>
      </c>
      <c r="AU618" s="228" t="s">
        <v>95</v>
      </c>
      <c r="AV618" s="15" t="s">
        <v>95</v>
      </c>
      <c r="AW618" s="15" t="s">
        <v>34</v>
      </c>
      <c r="AX618" s="15" t="s">
        <v>82</v>
      </c>
      <c r="AY618" s="228" t="s">
        <v>238</v>
      </c>
    </row>
    <row r="619" spans="2:63" s="12" customFormat="1" ht="20.85" customHeight="1">
      <c r="B619" s="161"/>
      <c r="C619" s="162"/>
      <c r="D619" s="163" t="s">
        <v>73</v>
      </c>
      <c r="E619" s="175" t="s">
        <v>703</v>
      </c>
      <c r="F619" s="175" t="s">
        <v>704</v>
      </c>
      <c r="G619" s="162"/>
      <c r="H619" s="162"/>
      <c r="I619" s="165"/>
      <c r="J619" s="176">
        <f>BK619</f>
        <v>0</v>
      </c>
      <c r="K619" s="162"/>
      <c r="L619" s="167"/>
      <c r="M619" s="168"/>
      <c r="N619" s="169"/>
      <c r="O619" s="169"/>
      <c r="P619" s="170">
        <f>SUM(P620:P745)</f>
        <v>0</v>
      </c>
      <c r="Q619" s="169"/>
      <c r="R619" s="170">
        <f>SUM(R620:R745)</f>
        <v>12.3366325</v>
      </c>
      <c r="S619" s="169"/>
      <c r="T619" s="171">
        <f>SUM(T620:T745)</f>
        <v>0</v>
      </c>
      <c r="AR619" s="172" t="s">
        <v>82</v>
      </c>
      <c r="AT619" s="173" t="s">
        <v>73</v>
      </c>
      <c r="AU619" s="173" t="s">
        <v>84</v>
      </c>
      <c r="AY619" s="172" t="s">
        <v>238</v>
      </c>
      <c r="BK619" s="174">
        <f>SUM(BK620:BK745)</f>
        <v>0</v>
      </c>
    </row>
    <row r="620" spans="1:65" s="2" customFormat="1" ht="24.2" customHeight="1">
      <c r="A620" s="36"/>
      <c r="B620" s="37"/>
      <c r="C620" s="177" t="s">
        <v>705</v>
      </c>
      <c r="D620" s="177" t="s">
        <v>241</v>
      </c>
      <c r="E620" s="178" t="s">
        <v>706</v>
      </c>
      <c r="F620" s="179" t="s">
        <v>707</v>
      </c>
      <c r="G620" s="180" t="s">
        <v>93</v>
      </c>
      <c r="H620" s="181">
        <v>421</v>
      </c>
      <c r="I620" s="182"/>
      <c r="J620" s="183">
        <f>ROUND(I620*H620,2)</f>
        <v>0</v>
      </c>
      <c r="K620" s="179" t="s">
        <v>244</v>
      </c>
      <c r="L620" s="41"/>
      <c r="M620" s="184" t="s">
        <v>19</v>
      </c>
      <c r="N620" s="185" t="s">
        <v>45</v>
      </c>
      <c r="O620" s="66"/>
      <c r="P620" s="186">
        <f>O620*H620</f>
        <v>0</v>
      </c>
      <c r="Q620" s="186">
        <v>0</v>
      </c>
      <c r="R620" s="186">
        <f>Q620*H620</f>
        <v>0</v>
      </c>
      <c r="S620" s="186">
        <v>0</v>
      </c>
      <c r="T620" s="187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188" t="s">
        <v>189</v>
      </c>
      <c r="AT620" s="188" t="s">
        <v>241</v>
      </c>
      <c r="AU620" s="188" t="s">
        <v>95</v>
      </c>
      <c r="AY620" s="19" t="s">
        <v>238</v>
      </c>
      <c r="BE620" s="189">
        <f>IF(N620="základní",J620,0)</f>
        <v>0</v>
      </c>
      <c r="BF620" s="189">
        <f>IF(N620="snížená",J620,0)</f>
        <v>0</v>
      </c>
      <c r="BG620" s="189">
        <f>IF(N620="zákl. přenesená",J620,0)</f>
        <v>0</v>
      </c>
      <c r="BH620" s="189">
        <f>IF(N620="sníž. přenesená",J620,0)</f>
        <v>0</v>
      </c>
      <c r="BI620" s="189">
        <f>IF(N620="nulová",J620,0)</f>
        <v>0</v>
      </c>
      <c r="BJ620" s="19" t="s">
        <v>82</v>
      </c>
      <c r="BK620" s="189">
        <f>ROUND(I620*H620,2)</f>
        <v>0</v>
      </c>
      <c r="BL620" s="19" t="s">
        <v>189</v>
      </c>
      <c r="BM620" s="188" t="s">
        <v>708</v>
      </c>
    </row>
    <row r="621" spans="1:47" s="2" customFormat="1" ht="11.25">
      <c r="A621" s="36"/>
      <c r="B621" s="37"/>
      <c r="C621" s="38"/>
      <c r="D621" s="190" t="s">
        <v>246</v>
      </c>
      <c r="E621" s="38"/>
      <c r="F621" s="191" t="s">
        <v>709</v>
      </c>
      <c r="G621" s="38"/>
      <c r="H621" s="38"/>
      <c r="I621" s="192"/>
      <c r="J621" s="38"/>
      <c r="K621" s="38"/>
      <c r="L621" s="41"/>
      <c r="M621" s="193"/>
      <c r="N621" s="194"/>
      <c r="O621" s="66"/>
      <c r="P621" s="66"/>
      <c r="Q621" s="66"/>
      <c r="R621" s="66"/>
      <c r="S621" s="66"/>
      <c r="T621" s="67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9" t="s">
        <v>246</v>
      </c>
      <c r="AU621" s="19" t="s">
        <v>95</v>
      </c>
    </row>
    <row r="622" spans="2:51" s="13" customFormat="1" ht="11.25">
      <c r="B622" s="197"/>
      <c r="C622" s="198"/>
      <c r="D622" s="195" t="s">
        <v>250</v>
      </c>
      <c r="E622" s="199" t="s">
        <v>19</v>
      </c>
      <c r="F622" s="200" t="s">
        <v>710</v>
      </c>
      <c r="G622" s="198"/>
      <c r="H622" s="199" t="s">
        <v>19</v>
      </c>
      <c r="I622" s="201"/>
      <c r="J622" s="198"/>
      <c r="K622" s="198"/>
      <c r="L622" s="202"/>
      <c r="M622" s="203"/>
      <c r="N622" s="204"/>
      <c r="O622" s="204"/>
      <c r="P622" s="204"/>
      <c r="Q622" s="204"/>
      <c r="R622" s="204"/>
      <c r="S622" s="204"/>
      <c r="T622" s="205"/>
      <c r="AT622" s="206" t="s">
        <v>250</v>
      </c>
      <c r="AU622" s="206" t="s">
        <v>95</v>
      </c>
      <c r="AV622" s="13" t="s">
        <v>82</v>
      </c>
      <c r="AW622" s="13" t="s">
        <v>34</v>
      </c>
      <c r="AX622" s="13" t="s">
        <v>74</v>
      </c>
      <c r="AY622" s="206" t="s">
        <v>238</v>
      </c>
    </row>
    <row r="623" spans="2:51" s="14" customFormat="1" ht="11.25">
      <c r="B623" s="207"/>
      <c r="C623" s="208"/>
      <c r="D623" s="195" t="s">
        <v>250</v>
      </c>
      <c r="E623" s="209" t="s">
        <v>19</v>
      </c>
      <c r="F623" s="210" t="s">
        <v>164</v>
      </c>
      <c r="G623" s="208"/>
      <c r="H623" s="211">
        <v>421</v>
      </c>
      <c r="I623" s="212"/>
      <c r="J623" s="208"/>
      <c r="K623" s="208"/>
      <c r="L623" s="213"/>
      <c r="M623" s="214"/>
      <c r="N623" s="215"/>
      <c r="O623" s="215"/>
      <c r="P623" s="215"/>
      <c r="Q623" s="215"/>
      <c r="R623" s="215"/>
      <c r="S623" s="215"/>
      <c r="T623" s="216"/>
      <c r="AT623" s="217" t="s">
        <v>250</v>
      </c>
      <c r="AU623" s="217" t="s">
        <v>95</v>
      </c>
      <c r="AV623" s="14" t="s">
        <v>84</v>
      </c>
      <c r="AW623" s="14" t="s">
        <v>34</v>
      </c>
      <c r="AX623" s="14" t="s">
        <v>74</v>
      </c>
      <c r="AY623" s="217" t="s">
        <v>238</v>
      </c>
    </row>
    <row r="624" spans="2:51" s="15" customFormat="1" ht="11.25">
      <c r="B624" s="218"/>
      <c r="C624" s="219"/>
      <c r="D624" s="195" t="s">
        <v>250</v>
      </c>
      <c r="E624" s="220" t="s">
        <v>19</v>
      </c>
      <c r="F624" s="221" t="s">
        <v>257</v>
      </c>
      <c r="G624" s="219"/>
      <c r="H624" s="222">
        <v>421</v>
      </c>
      <c r="I624" s="223"/>
      <c r="J624" s="219"/>
      <c r="K624" s="219"/>
      <c r="L624" s="224"/>
      <c r="M624" s="225"/>
      <c r="N624" s="226"/>
      <c r="O624" s="226"/>
      <c r="P624" s="226"/>
      <c r="Q624" s="226"/>
      <c r="R624" s="226"/>
      <c r="S624" s="226"/>
      <c r="T624" s="227"/>
      <c r="AT624" s="228" t="s">
        <v>250</v>
      </c>
      <c r="AU624" s="228" t="s">
        <v>95</v>
      </c>
      <c r="AV624" s="15" t="s">
        <v>95</v>
      </c>
      <c r="AW624" s="15" t="s">
        <v>34</v>
      </c>
      <c r="AX624" s="15" t="s">
        <v>82</v>
      </c>
      <c r="AY624" s="228" t="s">
        <v>238</v>
      </c>
    </row>
    <row r="625" spans="1:65" s="2" customFormat="1" ht="16.5" customHeight="1">
      <c r="A625" s="36"/>
      <c r="B625" s="37"/>
      <c r="C625" s="240" t="s">
        <v>711</v>
      </c>
      <c r="D625" s="240" t="s">
        <v>484</v>
      </c>
      <c r="E625" s="241" t="s">
        <v>712</v>
      </c>
      <c r="F625" s="242" t="s">
        <v>713</v>
      </c>
      <c r="G625" s="243" t="s">
        <v>93</v>
      </c>
      <c r="H625" s="244">
        <v>442.05</v>
      </c>
      <c r="I625" s="245"/>
      <c r="J625" s="246">
        <f>ROUND(I625*H625,2)</f>
        <v>0</v>
      </c>
      <c r="K625" s="242" t="s">
        <v>244</v>
      </c>
      <c r="L625" s="247"/>
      <c r="M625" s="248" t="s">
        <v>19</v>
      </c>
      <c r="N625" s="249" t="s">
        <v>45</v>
      </c>
      <c r="O625" s="66"/>
      <c r="P625" s="186">
        <f>O625*H625</f>
        <v>0</v>
      </c>
      <c r="Q625" s="186">
        <v>0.00412</v>
      </c>
      <c r="R625" s="186">
        <f>Q625*H625</f>
        <v>1.8212460000000001</v>
      </c>
      <c r="S625" s="186">
        <v>0</v>
      </c>
      <c r="T625" s="187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8" t="s">
        <v>186</v>
      </c>
      <c r="AT625" s="188" t="s">
        <v>484</v>
      </c>
      <c r="AU625" s="188" t="s">
        <v>95</v>
      </c>
      <c r="AY625" s="19" t="s">
        <v>238</v>
      </c>
      <c r="BE625" s="189">
        <f>IF(N625="základní",J625,0)</f>
        <v>0</v>
      </c>
      <c r="BF625" s="189">
        <f>IF(N625="snížená",J625,0)</f>
        <v>0</v>
      </c>
      <c r="BG625" s="189">
        <f>IF(N625="zákl. přenesená",J625,0)</f>
        <v>0</v>
      </c>
      <c r="BH625" s="189">
        <f>IF(N625="sníž. přenesená",J625,0)</f>
        <v>0</v>
      </c>
      <c r="BI625" s="189">
        <f>IF(N625="nulová",J625,0)</f>
        <v>0</v>
      </c>
      <c r="BJ625" s="19" t="s">
        <v>82</v>
      </c>
      <c r="BK625" s="189">
        <f>ROUND(I625*H625,2)</f>
        <v>0</v>
      </c>
      <c r="BL625" s="19" t="s">
        <v>189</v>
      </c>
      <c r="BM625" s="188" t="s">
        <v>714</v>
      </c>
    </row>
    <row r="626" spans="2:51" s="13" customFormat="1" ht="11.25">
      <c r="B626" s="197"/>
      <c r="C626" s="198"/>
      <c r="D626" s="195" t="s">
        <v>250</v>
      </c>
      <c r="E626" s="199" t="s">
        <v>19</v>
      </c>
      <c r="F626" s="200" t="s">
        <v>710</v>
      </c>
      <c r="G626" s="198"/>
      <c r="H626" s="199" t="s">
        <v>19</v>
      </c>
      <c r="I626" s="201"/>
      <c r="J626" s="198"/>
      <c r="K626" s="198"/>
      <c r="L626" s="202"/>
      <c r="M626" s="203"/>
      <c r="N626" s="204"/>
      <c r="O626" s="204"/>
      <c r="P626" s="204"/>
      <c r="Q626" s="204"/>
      <c r="R626" s="204"/>
      <c r="S626" s="204"/>
      <c r="T626" s="205"/>
      <c r="AT626" s="206" t="s">
        <v>250</v>
      </c>
      <c r="AU626" s="206" t="s">
        <v>95</v>
      </c>
      <c r="AV626" s="13" t="s">
        <v>82</v>
      </c>
      <c r="AW626" s="13" t="s">
        <v>34</v>
      </c>
      <c r="AX626" s="13" t="s">
        <v>74</v>
      </c>
      <c r="AY626" s="206" t="s">
        <v>238</v>
      </c>
    </row>
    <row r="627" spans="2:51" s="14" customFormat="1" ht="11.25">
      <c r="B627" s="207"/>
      <c r="C627" s="208"/>
      <c r="D627" s="195" t="s">
        <v>250</v>
      </c>
      <c r="E627" s="209" t="s">
        <v>19</v>
      </c>
      <c r="F627" s="210" t="s">
        <v>164</v>
      </c>
      <c r="G627" s="208"/>
      <c r="H627" s="211">
        <v>421</v>
      </c>
      <c r="I627" s="212"/>
      <c r="J627" s="208"/>
      <c r="K627" s="208"/>
      <c r="L627" s="213"/>
      <c r="M627" s="214"/>
      <c r="N627" s="215"/>
      <c r="O627" s="215"/>
      <c r="P627" s="215"/>
      <c r="Q627" s="215"/>
      <c r="R627" s="215"/>
      <c r="S627" s="215"/>
      <c r="T627" s="216"/>
      <c r="AT627" s="217" t="s">
        <v>250</v>
      </c>
      <c r="AU627" s="217" t="s">
        <v>95</v>
      </c>
      <c r="AV627" s="14" t="s">
        <v>84</v>
      </c>
      <c r="AW627" s="14" t="s">
        <v>34</v>
      </c>
      <c r="AX627" s="14" t="s">
        <v>74</v>
      </c>
      <c r="AY627" s="217" t="s">
        <v>238</v>
      </c>
    </row>
    <row r="628" spans="2:51" s="15" customFormat="1" ht="11.25">
      <c r="B628" s="218"/>
      <c r="C628" s="219"/>
      <c r="D628" s="195" t="s">
        <v>250</v>
      </c>
      <c r="E628" s="220" t="s">
        <v>19</v>
      </c>
      <c r="F628" s="221" t="s">
        <v>257</v>
      </c>
      <c r="G628" s="219"/>
      <c r="H628" s="222">
        <v>421</v>
      </c>
      <c r="I628" s="223"/>
      <c r="J628" s="219"/>
      <c r="K628" s="219"/>
      <c r="L628" s="224"/>
      <c r="M628" s="225"/>
      <c r="N628" s="226"/>
      <c r="O628" s="226"/>
      <c r="P628" s="226"/>
      <c r="Q628" s="226"/>
      <c r="R628" s="226"/>
      <c r="S628" s="226"/>
      <c r="T628" s="227"/>
      <c r="AT628" s="228" t="s">
        <v>250</v>
      </c>
      <c r="AU628" s="228" t="s">
        <v>95</v>
      </c>
      <c r="AV628" s="15" t="s">
        <v>95</v>
      </c>
      <c r="AW628" s="15" t="s">
        <v>34</v>
      </c>
      <c r="AX628" s="15" t="s">
        <v>82</v>
      </c>
      <c r="AY628" s="228" t="s">
        <v>238</v>
      </c>
    </row>
    <row r="629" spans="2:51" s="14" customFormat="1" ht="11.25">
      <c r="B629" s="207"/>
      <c r="C629" s="208"/>
      <c r="D629" s="195" t="s">
        <v>250</v>
      </c>
      <c r="E629" s="208"/>
      <c r="F629" s="210" t="s">
        <v>715</v>
      </c>
      <c r="G629" s="208"/>
      <c r="H629" s="211">
        <v>442.05</v>
      </c>
      <c r="I629" s="212"/>
      <c r="J629" s="208"/>
      <c r="K629" s="208"/>
      <c r="L629" s="213"/>
      <c r="M629" s="214"/>
      <c r="N629" s="215"/>
      <c r="O629" s="215"/>
      <c r="P629" s="215"/>
      <c r="Q629" s="215"/>
      <c r="R629" s="215"/>
      <c r="S629" s="215"/>
      <c r="T629" s="216"/>
      <c r="AT629" s="217" t="s">
        <v>250</v>
      </c>
      <c r="AU629" s="217" t="s">
        <v>95</v>
      </c>
      <c r="AV629" s="14" t="s">
        <v>84</v>
      </c>
      <c r="AW629" s="14" t="s">
        <v>4</v>
      </c>
      <c r="AX629" s="14" t="s">
        <v>82</v>
      </c>
      <c r="AY629" s="217" t="s">
        <v>238</v>
      </c>
    </row>
    <row r="630" spans="1:65" s="2" customFormat="1" ht="24.2" customHeight="1">
      <c r="A630" s="36"/>
      <c r="B630" s="37"/>
      <c r="C630" s="177" t="s">
        <v>716</v>
      </c>
      <c r="D630" s="177" t="s">
        <v>241</v>
      </c>
      <c r="E630" s="178" t="s">
        <v>717</v>
      </c>
      <c r="F630" s="179" t="s">
        <v>718</v>
      </c>
      <c r="G630" s="180" t="s">
        <v>93</v>
      </c>
      <c r="H630" s="181">
        <v>7</v>
      </c>
      <c r="I630" s="182"/>
      <c r="J630" s="183">
        <f>ROUND(I630*H630,2)</f>
        <v>0</v>
      </c>
      <c r="K630" s="179" t="s">
        <v>244</v>
      </c>
      <c r="L630" s="41"/>
      <c r="M630" s="184" t="s">
        <v>19</v>
      </c>
      <c r="N630" s="185" t="s">
        <v>45</v>
      </c>
      <c r="O630" s="66"/>
      <c r="P630" s="186">
        <f>O630*H630</f>
        <v>0</v>
      </c>
      <c r="Q630" s="186">
        <v>0</v>
      </c>
      <c r="R630" s="186">
        <f>Q630*H630</f>
        <v>0</v>
      </c>
      <c r="S630" s="186">
        <v>0</v>
      </c>
      <c r="T630" s="187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188" t="s">
        <v>189</v>
      </c>
      <c r="AT630" s="188" t="s">
        <v>241</v>
      </c>
      <c r="AU630" s="188" t="s">
        <v>95</v>
      </c>
      <c r="AY630" s="19" t="s">
        <v>238</v>
      </c>
      <c r="BE630" s="189">
        <f>IF(N630="základní",J630,0)</f>
        <v>0</v>
      </c>
      <c r="BF630" s="189">
        <f>IF(N630="snížená",J630,0)</f>
        <v>0</v>
      </c>
      <c r="BG630" s="189">
        <f>IF(N630="zákl. přenesená",J630,0)</f>
        <v>0</v>
      </c>
      <c r="BH630" s="189">
        <f>IF(N630="sníž. přenesená",J630,0)</f>
        <v>0</v>
      </c>
      <c r="BI630" s="189">
        <f>IF(N630="nulová",J630,0)</f>
        <v>0</v>
      </c>
      <c r="BJ630" s="19" t="s">
        <v>82</v>
      </c>
      <c r="BK630" s="189">
        <f>ROUND(I630*H630,2)</f>
        <v>0</v>
      </c>
      <c r="BL630" s="19" t="s">
        <v>189</v>
      </c>
      <c r="BM630" s="188" t="s">
        <v>719</v>
      </c>
    </row>
    <row r="631" spans="1:47" s="2" customFormat="1" ht="11.25">
      <c r="A631" s="36"/>
      <c r="B631" s="37"/>
      <c r="C631" s="38"/>
      <c r="D631" s="190" t="s">
        <v>246</v>
      </c>
      <c r="E631" s="38"/>
      <c r="F631" s="191" t="s">
        <v>720</v>
      </c>
      <c r="G631" s="38"/>
      <c r="H631" s="38"/>
      <c r="I631" s="192"/>
      <c r="J631" s="38"/>
      <c r="K631" s="38"/>
      <c r="L631" s="41"/>
      <c r="M631" s="193"/>
      <c r="N631" s="194"/>
      <c r="O631" s="66"/>
      <c r="P631" s="66"/>
      <c r="Q631" s="66"/>
      <c r="R631" s="66"/>
      <c r="S631" s="66"/>
      <c r="T631" s="67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9" t="s">
        <v>246</v>
      </c>
      <c r="AU631" s="19" t="s">
        <v>95</v>
      </c>
    </row>
    <row r="632" spans="2:51" s="13" customFormat="1" ht="11.25">
      <c r="B632" s="197"/>
      <c r="C632" s="198"/>
      <c r="D632" s="195" t="s">
        <v>250</v>
      </c>
      <c r="E632" s="199" t="s">
        <v>19</v>
      </c>
      <c r="F632" s="200" t="s">
        <v>721</v>
      </c>
      <c r="G632" s="198"/>
      <c r="H632" s="199" t="s">
        <v>19</v>
      </c>
      <c r="I632" s="201"/>
      <c r="J632" s="198"/>
      <c r="K632" s="198"/>
      <c r="L632" s="202"/>
      <c r="M632" s="203"/>
      <c r="N632" s="204"/>
      <c r="O632" s="204"/>
      <c r="P632" s="204"/>
      <c r="Q632" s="204"/>
      <c r="R632" s="204"/>
      <c r="S632" s="204"/>
      <c r="T632" s="205"/>
      <c r="AT632" s="206" t="s">
        <v>250</v>
      </c>
      <c r="AU632" s="206" t="s">
        <v>95</v>
      </c>
      <c r="AV632" s="13" t="s">
        <v>82</v>
      </c>
      <c r="AW632" s="13" t="s">
        <v>34</v>
      </c>
      <c r="AX632" s="13" t="s">
        <v>74</v>
      </c>
      <c r="AY632" s="206" t="s">
        <v>238</v>
      </c>
    </row>
    <row r="633" spans="2:51" s="14" customFormat="1" ht="11.25">
      <c r="B633" s="207"/>
      <c r="C633" s="208"/>
      <c r="D633" s="195" t="s">
        <v>250</v>
      </c>
      <c r="E633" s="209" t="s">
        <v>19</v>
      </c>
      <c r="F633" s="210" t="s">
        <v>722</v>
      </c>
      <c r="G633" s="208"/>
      <c r="H633" s="211">
        <v>7</v>
      </c>
      <c r="I633" s="212"/>
      <c r="J633" s="208"/>
      <c r="K633" s="208"/>
      <c r="L633" s="213"/>
      <c r="M633" s="214"/>
      <c r="N633" s="215"/>
      <c r="O633" s="215"/>
      <c r="P633" s="215"/>
      <c r="Q633" s="215"/>
      <c r="R633" s="215"/>
      <c r="S633" s="215"/>
      <c r="T633" s="216"/>
      <c r="AT633" s="217" t="s">
        <v>250</v>
      </c>
      <c r="AU633" s="217" t="s">
        <v>95</v>
      </c>
      <c r="AV633" s="14" t="s">
        <v>84</v>
      </c>
      <c r="AW633" s="14" t="s">
        <v>34</v>
      </c>
      <c r="AX633" s="14" t="s">
        <v>74</v>
      </c>
      <c r="AY633" s="217" t="s">
        <v>238</v>
      </c>
    </row>
    <row r="634" spans="2:51" s="15" customFormat="1" ht="11.25">
      <c r="B634" s="218"/>
      <c r="C634" s="219"/>
      <c r="D634" s="195" t="s">
        <v>250</v>
      </c>
      <c r="E634" s="220" t="s">
        <v>152</v>
      </c>
      <c r="F634" s="221" t="s">
        <v>257</v>
      </c>
      <c r="G634" s="219"/>
      <c r="H634" s="222">
        <v>7</v>
      </c>
      <c r="I634" s="223"/>
      <c r="J634" s="219"/>
      <c r="K634" s="219"/>
      <c r="L634" s="224"/>
      <c r="M634" s="225"/>
      <c r="N634" s="226"/>
      <c r="O634" s="226"/>
      <c r="P634" s="226"/>
      <c r="Q634" s="226"/>
      <c r="R634" s="226"/>
      <c r="S634" s="226"/>
      <c r="T634" s="227"/>
      <c r="AT634" s="228" t="s">
        <v>250</v>
      </c>
      <c r="AU634" s="228" t="s">
        <v>95</v>
      </c>
      <c r="AV634" s="15" t="s">
        <v>95</v>
      </c>
      <c r="AW634" s="15" t="s">
        <v>34</v>
      </c>
      <c r="AX634" s="15" t="s">
        <v>82</v>
      </c>
      <c r="AY634" s="228" t="s">
        <v>238</v>
      </c>
    </row>
    <row r="635" spans="1:65" s="2" customFormat="1" ht="16.5" customHeight="1">
      <c r="A635" s="36"/>
      <c r="B635" s="37"/>
      <c r="C635" s="240" t="s">
        <v>723</v>
      </c>
      <c r="D635" s="240" t="s">
        <v>484</v>
      </c>
      <c r="E635" s="241" t="s">
        <v>724</v>
      </c>
      <c r="F635" s="242" t="s">
        <v>725</v>
      </c>
      <c r="G635" s="243" t="s">
        <v>93</v>
      </c>
      <c r="H635" s="244">
        <v>7.35</v>
      </c>
      <c r="I635" s="245"/>
      <c r="J635" s="246">
        <f>ROUND(I635*H635,2)</f>
        <v>0</v>
      </c>
      <c r="K635" s="242" t="s">
        <v>244</v>
      </c>
      <c r="L635" s="247"/>
      <c r="M635" s="248" t="s">
        <v>19</v>
      </c>
      <c r="N635" s="249" t="s">
        <v>45</v>
      </c>
      <c r="O635" s="66"/>
      <c r="P635" s="186">
        <f>O635*H635</f>
        <v>0</v>
      </c>
      <c r="Q635" s="186">
        <v>0.00043</v>
      </c>
      <c r="R635" s="186">
        <f>Q635*H635</f>
        <v>0.0031604999999999997</v>
      </c>
      <c r="S635" s="186">
        <v>0</v>
      </c>
      <c r="T635" s="187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88" t="s">
        <v>186</v>
      </c>
      <c r="AT635" s="188" t="s">
        <v>484</v>
      </c>
      <c r="AU635" s="188" t="s">
        <v>95</v>
      </c>
      <c r="AY635" s="19" t="s">
        <v>238</v>
      </c>
      <c r="BE635" s="189">
        <f>IF(N635="základní",J635,0)</f>
        <v>0</v>
      </c>
      <c r="BF635" s="189">
        <f>IF(N635="snížená",J635,0)</f>
        <v>0</v>
      </c>
      <c r="BG635" s="189">
        <f>IF(N635="zákl. přenesená",J635,0)</f>
        <v>0</v>
      </c>
      <c r="BH635" s="189">
        <f>IF(N635="sníž. přenesená",J635,0)</f>
        <v>0</v>
      </c>
      <c r="BI635" s="189">
        <f>IF(N635="nulová",J635,0)</f>
        <v>0</v>
      </c>
      <c r="BJ635" s="19" t="s">
        <v>82</v>
      </c>
      <c r="BK635" s="189">
        <f>ROUND(I635*H635,2)</f>
        <v>0</v>
      </c>
      <c r="BL635" s="19" t="s">
        <v>189</v>
      </c>
      <c r="BM635" s="188" t="s">
        <v>726</v>
      </c>
    </row>
    <row r="636" spans="2:51" s="13" customFormat="1" ht="11.25">
      <c r="B636" s="197"/>
      <c r="C636" s="198"/>
      <c r="D636" s="195" t="s">
        <v>250</v>
      </c>
      <c r="E636" s="199" t="s">
        <v>19</v>
      </c>
      <c r="F636" s="200" t="s">
        <v>721</v>
      </c>
      <c r="G636" s="198"/>
      <c r="H636" s="199" t="s">
        <v>19</v>
      </c>
      <c r="I636" s="201"/>
      <c r="J636" s="198"/>
      <c r="K636" s="198"/>
      <c r="L636" s="202"/>
      <c r="M636" s="203"/>
      <c r="N636" s="204"/>
      <c r="O636" s="204"/>
      <c r="P636" s="204"/>
      <c r="Q636" s="204"/>
      <c r="R636" s="204"/>
      <c r="S636" s="204"/>
      <c r="T636" s="205"/>
      <c r="AT636" s="206" t="s">
        <v>250</v>
      </c>
      <c r="AU636" s="206" t="s">
        <v>95</v>
      </c>
      <c r="AV636" s="13" t="s">
        <v>82</v>
      </c>
      <c r="AW636" s="13" t="s">
        <v>34</v>
      </c>
      <c r="AX636" s="13" t="s">
        <v>74</v>
      </c>
      <c r="AY636" s="206" t="s">
        <v>238</v>
      </c>
    </row>
    <row r="637" spans="2:51" s="14" customFormat="1" ht="11.25">
      <c r="B637" s="207"/>
      <c r="C637" s="208"/>
      <c r="D637" s="195" t="s">
        <v>250</v>
      </c>
      <c r="E637" s="209" t="s">
        <v>19</v>
      </c>
      <c r="F637" s="210" t="s">
        <v>152</v>
      </c>
      <c r="G637" s="208"/>
      <c r="H637" s="211">
        <v>7</v>
      </c>
      <c r="I637" s="212"/>
      <c r="J637" s="208"/>
      <c r="K637" s="208"/>
      <c r="L637" s="213"/>
      <c r="M637" s="214"/>
      <c r="N637" s="215"/>
      <c r="O637" s="215"/>
      <c r="P637" s="215"/>
      <c r="Q637" s="215"/>
      <c r="R637" s="215"/>
      <c r="S637" s="215"/>
      <c r="T637" s="216"/>
      <c r="AT637" s="217" t="s">
        <v>250</v>
      </c>
      <c r="AU637" s="217" t="s">
        <v>95</v>
      </c>
      <c r="AV637" s="14" t="s">
        <v>84</v>
      </c>
      <c r="AW637" s="14" t="s">
        <v>34</v>
      </c>
      <c r="AX637" s="14" t="s">
        <v>74</v>
      </c>
      <c r="AY637" s="217" t="s">
        <v>238</v>
      </c>
    </row>
    <row r="638" spans="2:51" s="15" customFormat="1" ht="11.25">
      <c r="B638" s="218"/>
      <c r="C638" s="219"/>
      <c r="D638" s="195" t="s">
        <v>250</v>
      </c>
      <c r="E638" s="220" t="s">
        <v>19</v>
      </c>
      <c r="F638" s="221" t="s">
        <v>257</v>
      </c>
      <c r="G638" s="219"/>
      <c r="H638" s="222">
        <v>7</v>
      </c>
      <c r="I638" s="223"/>
      <c r="J638" s="219"/>
      <c r="K638" s="219"/>
      <c r="L638" s="224"/>
      <c r="M638" s="225"/>
      <c r="N638" s="226"/>
      <c r="O638" s="226"/>
      <c r="P638" s="226"/>
      <c r="Q638" s="226"/>
      <c r="R638" s="226"/>
      <c r="S638" s="226"/>
      <c r="T638" s="227"/>
      <c r="AT638" s="228" t="s">
        <v>250</v>
      </c>
      <c r="AU638" s="228" t="s">
        <v>95</v>
      </c>
      <c r="AV638" s="15" t="s">
        <v>95</v>
      </c>
      <c r="AW638" s="15" t="s">
        <v>34</v>
      </c>
      <c r="AX638" s="15" t="s">
        <v>82</v>
      </c>
      <c r="AY638" s="228" t="s">
        <v>238</v>
      </c>
    </row>
    <row r="639" spans="2:51" s="14" customFormat="1" ht="11.25">
      <c r="B639" s="207"/>
      <c r="C639" s="208"/>
      <c r="D639" s="195" t="s">
        <v>250</v>
      </c>
      <c r="E639" s="208"/>
      <c r="F639" s="210" t="s">
        <v>727</v>
      </c>
      <c r="G639" s="208"/>
      <c r="H639" s="211">
        <v>7.35</v>
      </c>
      <c r="I639" s="212"/>
      <c r="J639" s="208"/>
      <c r="K639" s="208"/>
      <c r="L639" s="213"/>
      <c r="M639" s="214"/>
      <c r="N639" s="215"/>
      <c r="O639" s="215"/>
      <c r="P639" s="215"/>
      <c r="Q639" s="215"/>
      <c r="R639" s="215"/>
      <c r="S639" s="215"/>
      <c r="T639" s="216"/>
      <c r="AT639" s="217" t="s">
        <v>250</v>
      </c>
      <c r="AU639" s="217" t="s">
        <v>95</v>
      </c>
      <c r="AV639" s="14" t="s">
        <v>84</v>
      </c>
      <c r="AW639" s="14" t="s">
        <v>4</v>
      </c>
      <c r="AX639" s="14" t="s">
        <v>82</v>
      </c>
      <c r="AY639" s="217" t="s">
        <v>238</v>
      </c>
    </row>
    <row r="640" spans="1:65" s="2" customFormat="1" ht="24.2" customHeight="1">
      <c r="A640" s="36"/>
      <c r="B640" s="37"/>
      <c r="C640" s="177" t="s">
        <v>728</v>
      </c>
      <c r="D640" s="177" t="s">
        <v>241</v>
      </c>
      <c r="E640" s="178" t="s">
        <v>729</v>
      </c>
      <c r="F640" s="179" t="s">
        <v>730</v>
      </c>
      <c r="G640" s="180" t="s">
        <v>93</v>
      </c>
      <c r="H640" s="181">
        <v>34</v>
      </c>
      <c r="I640" s="182"/>
      <c r="J640" s="183">
        <f>ROUND(I640*H640,2)</f>
        <v>0</v>
      </c>
      <c r="K640" s="179" t="s">
        <v>244</v>
      </c>
      <c r="L640" s="41"/>
      <c r="M640" s="184" t="s">
        <v>19</v>
      </c>
      <c r="N640" s="185" t="s">
        <v>45</v>
      </c>
      <c r="O640" s="66"/>
      <c r="P640" s="186">
        <f>O640*H640</f>
        <v>0</v>
      </c>
      <c r="Q640" s="186">
        <v>0</v>
      </c>
      <c r="R640" s="186">
        <f>Q640*H640</f>
        <v>0</v>
      </c>
      <c r="S640" s="186">
        <v>0</v>
      </c>
      <c r="T640" s="187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188" t="s">
        <v>189</v>
      </c>
      <c r="AT640" s="188" t="s">
        <v>241</v>
      </c>
      <c r="AU640" s="188" t="s">
        <v>95</v>
      </c>
      <c r="AY640" s="19" t="s">
        <v>238</v>
      </c>
      <c r="BE640" s="189">
        <f>IF(N640="základní",J640,0)</f>
        <v>0</v>
      </c>
      <c r="BF640" s="189">
        <f>IF(N640="snížená",J640,0)</f>
        <v>0</v>
      </c>
      <c r="BG640" s="189">
        <f>IF(N640="zákl. přenesená",J640,0)</f>
        <v>0</v>
      </c>
      <c r="BH640" s="189">
        <f>IF(N640="sníž. přenesená",J640,0)</f>
        <v>0</v>
      </c>
      <c r="BI640" s="189">
        <f>IF(N640="nulová",J640,0)</f>
        <v>0</v>
      </c>
      <c r="BJ640" s="19" t="s">
        <v>82</v>
      </c>
      <c r="BK640" s="189">
        <f>ROUND(I640*H640,2)</f>
        <v>0</v>
      </c>
      <c r="BL640" s="19" t="s">
        <v>189</v>
      </c>
      <c r="BM640" s="188" t="s">
        <v>731</v>
      </c>
    </row>
    <row r="641" spans="1:47" s="2" customFormat="1" ht="11.25">
      <c r="A641" s="36"/>
      <c r="B641" s="37"/>
      <c r="C641" s="38"/>
      <c r="D641" s="190" t="s">
        <v>246</v>
      </c>
      <c r="E641" s="38"/>
      <c r="F641" s="191" t="s">
        <v>732</v>
      </c>
      <c r="G641" s="38"/>
      <c r="H641" s="38"/>
      <c r="I641" s="192"/>
      <c r="J641" s="38"/>
      <c r="K641" s="38"/>
      <c r="L641" s="41"/>
      <c r="M641" s="193"/>
      <c r="N641" s="194"/>
      <c r="O641" s="66"/>
      <c r="P641" s="66"/>
      <c r="Q641" s="66"/>
      <c r="R641" s="66"/>
      <c r="S641" s="66"/>
      <c r="T641" s="67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9" t="s">
        <v>246</v>
      </c>
      <c r="AU641" s="19" t="s">
        <v>95</v>
      </c>
    </row>
    <row r="642" spans="2:51" s="13" customFormat="1" ht="11.25">
      <c r="B642" s="197"/>
      <c r="C642" s="198"/>
      <c r="D642" s="195" t="s">
        <v>250</v>
      </c>
      <c r="E642" s="199" t="s">
        <v>19</v>
      </c>
      <c r="F642" s="200" t="s">
        <v>733</v>
      </c>
      <c r="G642" s="198"/>
      <c r="H642" s="199" t="s">
        <v>19</v>
      </c>
      <c r="I642" s="201"/>
      <c r="J642" s="198"/>
      <c r="K642" s="198"/>
      <c r="L642" s="202"/>
      <c r="M642" s="203"/>
      <c r="N642" s="204"/>
      <c r="O642" s="204"/>
      <c r="P642" s="204"/>
      <c r="Q642" s="204"/>
      <c r="R642" s="204"/>
      <c r="S642" s="204"/>
      <c r="T642" s="205"/>
      <c r="AT642" s="206" t="s">
        <v>250</v>
      </c>
      <c r="AU642" s="206" t="s">
        <v>95</v>
      </c>
      <c r="AV642" s="13" t="s">
        <v>82</v>
      </c>
      <c r="AW642" s="13" t="s">
        <v>34</v>
      </c>
      <c r="AX642" s="13" t="s">
        <v>74</v>
      </c>
      <c r="AY642" s="206" t="s">
        <v>238</v>
      </c>
    </row>
    <row r="643" spans="2:51" s="14" customFormat="1" ht="11.25">
      <c r="B643" s="207"/>
      <c r="C643" s="208"/>
      <c r="D643" s="195" t="s">
        <v>250</v>
      </c>
      <c r="E643" s="209" t="s">
        <v>149</v>
      </c>
      <c r="F643" s="210" t="s">
        <v>734</v>
      </c>
      <c r="G643" s="208"/>
      <c r="H643" s="211">
        <v>27</v>
      </c>
      <c r="I643" s="212"/>
      <c r="J643" s="208"/>
      <c r="K643" s="208"/>
      <c r="L643" s="213"/>
      <c r="M643" s="214"/>
      <c r="N643" s="215"/>
      <c r="O643" s="215"/>
      <c r="P643" s="215"/>
      <c r="Q643" s="215"/>
      <c r="R643" s="215"/>
      <c r="S643" s="215"/>
      <c r="T643" s="216"/>
      <c r="AT643" s="217" t="s">
        <v>250</v>
      </c>
      <c r="AU643" s="217" t="s">
        <v>95</v>
      </c>
      <c r="AV643" s="14" t="s">
        <v>84</v>
      </c>
      <c r="AW643" s="14" t="s">
        <v>34</v>
      </c>
      <c r="AX643" s="14" t="s">
        <v>74</v>
      </c>
      <c r="AY643" s="217" t="s">
        <v>238</v>
      </c>
    </row>
    <row r="644" spans="2:51" s="13" customFormat="1" ht="11.25">
      <c r="B644" s="197"/>
      <c r="C644" s="198"/>
      <c r="D644" s="195" t="s">
        <v>250</v>
      </c>
      <c r="E644" s="199" t="s">
        <v>19</v>
      </c>
      <c r="F644" s="200" t="s">
        <v>735</v>
      </c>
      <c r="G644" s="198"/>
      <c r="H644" s="199" t="s">
        <v>19</v>
      </c>
      <c r="I644" s="201"/>
      <c r="J644" s="198"/>
      <c r="K644" s="198"/>
      <c r="L644" s="202"/>
      <c r="M644" s="203"/>
      <c r="N644" s="204"/>
      <c r="O644" s="204"/>
      <c r="P644" s="204"/>
      <c r="Q644" s="204"/>
      <c r="R644" s="204"/>
      <c r="S644" s="204"/>
      <c r="T644" s="205"/>
      <c r="AT644" s="206" t="s">
        <v>250</v>
      </c>
      <c r="AU644" s="206" t="s">
        <v>95</v>
      </c>
      <c r="AV644" s="13" t="s">
        <v>82</v>
      </c>
      <c r="AW644" s="13" t="s">
        <v>34</v>
      </c>
      <c r="AX644" s="13" t="s">
        <v>74</v>
      </c>
      <c r="AY644" s="206" t="s">
        <v>238</v>
      </c>
    </row>
    <row r="645" spans="2:51" s="14" customFormat="1" ht="11.25">
      <c r="B645" s="207"/>
      <c r="C645" s="208"/>
      <c r="D645" s="195" t="s">
        <v>250</v>
      </c>
      <c r="E645" s="209" t="s">
        <v>151</v>
      </c>
      <c r="F645" s="210" t="s">
        <v>394</v>
      </c>
      <c r="G645" s="208"/>
      <c r="H645" s="211">
        <v>7</v>
      </c>
      <c r="I645" s="212"/>
      <c r="J645" s="208"/>
      <c r="K645" s="208"/>
      <c r="L645" s="213"/>
      <c r="M645" s="214"/>
      <c r="N645" s="215"/>
      <c r="O645" s="215"/>
      <c r="P645" s="215"/>
      <c r="Q645" s="215"/>
      <c r="R645" s="215"/>
      <c r="S645" s="215"/>
      <c r="T645" s="216"/>
      <c r="AT645" s="217" t="s">
        <v>250</v>
      </c>
      <c r="AU645" s="217" t="s">
        <v>95</v>
      </c>
      <c r="AV645" s="14" t="s">
        <v>84</v>
      </c>
      <c r="AW645" s="14" t="s">
        <v>34</v>
      </c>
      <c r="AX645" s="14" t="s">
        <v>74</v>
      </c>
      <c r="AY645" s="217" t="s">
        <v>238</v>
      </c>
    </row>
    <row r="646" spans="2:51" s="15" customFormat="1" ht="11.25">
      <c r="B646" s="218"/>
      <c r="C646" s="219"/>
      <c r="D646" s="195" t="s">
        <v>250</v>
      </c>
      <c r="E646" s="220" t="s">
        <v>19</v>
      </c>
      <c r="F646" s="221" t="s">
        <v>257</v>
      </c>
      <c r="G646" s="219"/>
      <c r="H646" s="222">
        <v>34</v>
      </c>
      <c r="I646" s="223"/>
      <c r="J646" s="219"/>
      <c r="K646" s="219"/>
      <c r="L646" s="224"/>
      <c r="M646" s="225"/>
      <c r="N646" s="226"/>
      <c r="O646" s="226"/>
      <c r="P646" s="226"/>
      <c r="Q646" s="226"/>
      <c r="R646" s="226"/>
      <c r="S646" s="226"/>
      <c r="T646" s="227"/>
      <c r="AT646" s="228" t="s">
        <v>250</v>
      </c>
      <c r="AU646" s="228" t="s">
        <v>95</v>
      </c>
      <c r="AV646" s="15" t="s">
        <v>95</v>
      </c>
      <c r="AW646" s="15" t="s">
        <v>34</v>
      </c>
      <c r="AX646" s="15" t="s">
        <v>82</v>
      </c>
      <c r="AY646" s="228" t="s">
        <v>238</v>
      </c>
    </row>
    <row r="647" spans="1:65" s="2" customFormat="1" ht="16.5" customHeight="1">
      <c r="A647" s="36"/>
      <c r="B647" s="37"/>
      <c r="C647" s="240" t="s">
        <v>736</v>
      </c>
      <c r="D647" s="240" t="s">
        <v>484</v>
      </c>
      <c r="E647" s="241" t="s">
        <v>737</v>
      </c>
      <c r="F647" s="242" t="s">
        <v>738</v>
      </c>
      <c r="G647" s="243" t="s">
        <v>93</v>
      </c>
      <c r="H647" s="244">
        <v>35.7</v>
      </c>
      <c r="I647" s="245"/>
      <c r="J647" s="246">
        <f>ROUND(I647*H647,2)</f>
        <v>0</v>
      </c>
      <c r="K647" s="242" t="s">
        <v>244</v>
      </c>
      <c r="L647" s="247"/>
      <c r="M647" s="248" t="s">
        <v>19</v>
      </c>
      <c r="N647" s="249" t="s">
        <v>45</v>
      </c>
      <c r="O647" s="66"/>
      <c r="P647" s="186">
        <f>O647*H647</f>
        <v>0</v>
      </c>
      <c r="Q647" s="186">
        <v>0.00318</v>
      </c>
      <c r="R647" s="186">
        <f>Q647*H647</f>
        <v>0.11352600000000002</v>
      </c>
      <c r="S647" s="186">
        <v>0</v>
      </c>
      <c r="T647" s="187">
        <f>S647*H647</f>
        <v>0</v>
      </c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R647" s="188" t="s">
        <v>186</v>
      </c>
      <c r="AT647" s="188" t="s">
        <v>484</v>
      </c>
      <c r="AU647" s="188" t="s">
        <v>95</v>
      </c>
      <c r="AY647" s="19" t="s">
        <v>238</v>
      </c>
      <c r="BE647" s="189">
        <f>IF(N647="základní",J647,0)</f>
        <v>0</v>
      </c>
      <c r="BF647" s="189">
        <f>IF(N647="snížená",J647,0)</f>
        <v>0</v>
      </c>
      <c r="BG647" s="189">
        <f>IF(N647="zákl. přenesená",J647,0)</f>
        <v>0</v>
      </c>
      <c r="BH647" s="189">
        <f>IF(N647="sníž. přenesená",J647,0)</f>
        <v>0</v>
      </c>
      <c r="BI647" s="189">
        <f>IF(N647="nulová",J647,0)</f>
        <v>0</v>
      </c>
      <c r="BJ647" s="19" t="s">
        <v>82</v>
      </c>
      <c r="BK647" s="189">
        <f>ROUND(I647*H647,2)</f>
        <v>0</v>
      </c>
      <c r="BL647" s="19" t="s">
        <v>189</v>
      </c>
      <c r="BM647" s="188" t="s">
        <v>739</v>
      </c>
    </row>
    <row r="648" spans="2:51" s="13" customFormat="1" ht="11.25">
      <c r="B648" s="197"/>
      <c r="C648" s="198"/>
      <c r="D648" s="195" t="s">
        <v>250</v>
      </c>
      <c r="E648" s="199" t="s">
        <v>19</v>
      </c>
      <c r="F648" s="200" t="s">
        <v>733</v>
      </c>
      <c r="G648" s="198"/>
      <c r="H648" s="199" t="s">
        <v>19</v>
      </c>
      <c r="I648" s="201"/>
      <c r="J648" s="198"/>
      <c r="K648" s="198"/>
      <c r="L648" s="202"/>
      <c r="M648" s="203"/>
      <c r="N648" s="204"/>
      <c r="O648" s="204"/>
      <c r="P648" s="204"/>
      <c r="Q648" s="204"/>
      <c r="R648" s="204"/>
      <c r="S648" s="204"/>
      <c r="T648" s="205"/>
      <c r="AT648" s="206" t="s">
        <v>250</v>
      </c>
      <c r="AU648" s="206" t="s">
        <v>95</v>
      </c>
      <c r="AV648" s="13" t="s">
        <v>82</v>
      </c>
      <c r="AW648" s="13" t="s">
        <v>34</v>
      </c>
      <c r="AX648" s="13" t="s">
        <v>74</v>
      </c>
      <c r="AY648" s="206" t="s">
        <v>238</v>
      </c>
    </row>
    <row r="649" spans="2:51" s="14" customFormat="1" ht="11.25">
      <c r="B649" s="207"/>
      <c r="C649" s="208"/>
      <c r="D649" s="195" t="s">
        <v>250</v>
      </c>
      <c r="E649" s="209" t="s">
        <v>19</v>
      </c>
      <c r="F649" s="210" t="s">
        <v>149</v>
      </c>
      <c r="G649" s="208"/>
      <c r="H649" s="211">
        <v>27</v>
      </c>
      <c r="I649" s="212"/>
      <c r="J649" s="208"/>
      <c r="K649" s="208"/>
      <c r="L649" s="213"/>
      <c r="M649" s="214"/>
      <c r="N649" s="215"/>
      <c r="O649" s="215"/>
      <c r="P649" s="215"/>
      <c r="Q649" s="215"/>
      <c r="R649" s="215"/>
      <c r="S649" s="215"/>
      <c r="T649" s="216"/>
      <c r="AT649" s="217" t="s">
        <v>250</v>
      </c>
      <c r="AU649" s="217" t="s">
        <v>95</v>
      </c>
      <c r="AV649" s="14" t="s">
        <v>84</v>
      </c>
      <c r="AW649" s="14" t="s">
        <v>34</v>
      </c>
      <c r="AX649" s="14" t="s">
        <v>74</v>
      </c>
      <c r="AY649" s="217" t="s">
        <v>238</v>
      </c>
    </row>
    <row r="650" spans="2:51" s="13" customFormat="1" ht="11.25">
      <c r="B650" s="197"/>
      <c r="C650" s="198"/>
      <c r="D650" s="195" t="s">
        <v>250</v>
      </c>
      <c r="E650" s="199" t="s">
        <v>19</v>
      </c>
      <c r="F650" s="200" t="s">
        <v>735</v>
      </c>
      <c r="G650" s="198"/>
      <c r="H650" s="199" t="s">
        <v>19</v>
      </c>
      <c r="I650" s="201"/>
      <c r="J650" s="198"/>
      <c r="K650" s="198"/>
      <c r="L650" s="202"/>
      <c r="M650" s="203"/>
      <c r="N650" s="204"/>
      <c r="O650" s="204"/>
      <c r="P650" s="204"/>
      <c r="Q650" s="204"/>
      <c r="R650" s="204"/>
      <c r="S650" s="204"/>
      <c r="T650" s="205"/>
      <c r="AT650" s="206" t="s">
        <v>250</v>
      </c>
      <c r="AU650" s="206" t="s">
        <v>95</v>
      </c>
      <c r="AV650" s="13" t="s">
        <v>82</v>
      </c>
      <c r="AW650" s="13" t="s">
        <v>34</v>
      </c>
      <c r="AX650" s="13" t="s">
        <v>74</v>
      </c>
      <c r="AY650" s="206" t="s">
        <v>238</v>
      </c>
    </row>
    <row r="651" spans="2:51" s="14" customFormat="1" ht="11.25">
      <c r="B651" s="207"/>
      <c r="C651" s="208"/>
      <c r="D651" s="195" t="s">
        <v>250</v>
      </c>
      <c r="E651" s="209" t="s">
        <v>19</v>
      </c>
      <c r="F651" s="210" t="s">
        <v>151</v>
      </c>
      <c r="G651" s="208"/>
      <c r="H651" s="211">
        <v>7</v>
      </c>
      <c r="I651" s="212"/>
      <c r="J651" s="208"/>
      <c r="K651" s="208"/>
      <c r="L651" s="213"/>
      <c r="M651" s="214"/>
      <c r="N651" s="215"/>
      <c r="O651" s="215"/>
      <c r="P651" s="215"/>
      <c r="Q651" s="215"/>
      <c r="R651" s="215"/>
      <c r="S651" s="215"/>
      <c r="T651" s="216"/>
      <c r="AT651" s="217" t="s">
        <v>250</v>
      </c>
      <c r="AU651" s="217" t="s">
        <v>95</v>
      </c>
      <c r="AV651" s="14" t="s">
        <v>84</v>
      </c>
      <c r="AW651" s="14" t="s">
        <v>34</v>
      </c>
      <c r="AX651" s="14" t="s">
        <v>74</v>
      </c>
      <c r="AY651" s="217" t="s">
        <v>238</v>
      </c>
    </row>
    <row r="652" spans="2:51" s="15" customFormat="1" ht="11.25">
      <c r="B652" s="218"/>
      <c r="C652" s="219"/>
      <c r="D652" s="195" t="s">
        <v>250</v>
      </c>
      <c r="E652" s="220" t="s">
        <v>19</v>
      </c>
      <c r="F652" s="221" t="s">
        <v>257</v>
      </c>
      <c r="G652" s="219"/>
      <c r="H652" s="222">
        <v>34</v>
      </c>
      <c r="I652" s="223"/>
      <c r="J652" s="219"/>
      <c r="K652" s="219"/>
      <c r="L652" s="224"/>
      <c r="M652" s="225"/>
      <c r="N652" s="226"/>
      <c r="O652" s="226"/>
      <c r="P652" s="226"/>
      <c r="Q652" s="226"/>
      <c r="R652" s="226"/>
      <c r="S652" s="226"/>
      <c r="T652" s="227"/>
      <c r="AT652" s="228" t="s">
        <v>250</v>
      </c>
      <c r="AU652" s="228" t="s">
        <v>95</v>
      </c>
      <c r="AV652" s="15" t="s">
        <v>95</v>
      </c>
      <c r="AW652" s="15" t="s">
        <v>34</v>
      </c>
      <c r="AX652" s="15" t="s">
        <v>82</v>
      </c>
      <c r="AY652" s="228" t="s">
        <v>238</v>
      </c>
    </row>
    <row r="653" spans="2:51" s="14" customFormat="1" ht="11.25">
      <c r="B653" s="207"/>
      <c r="C653" s="208"/>
      <c r="D653" s="195" t="s">
        <v>250</v>
      </c>
      <c r="E653" s="208"/>
      <c r="F653" s="210" t="s">
        <v>740</v>
      </c>
      <c r="G653" s="208"/>
      <c r="H653" s="211">
        <v>35.7</v>
      </c>
      <c r="I653" s="212"/>
      <c r="J653" s="208"/>
      <c r="K653" s="208"/>
      <c r="L653" s="213"/>
      <c r="M653" s="214"/>
      <c r="N653" s="215"/>
      <c r="O653" s="215"/>
      <c r="P653" s="215"/>
      <c r="Q653" s="215"/>
      <c r="R653" s="215"/>
      <c r="S653" s="215"/>
      <c r="T653" s="216"/>
      <c r="AT653" s="217" t="s">
        <v>250</v>
      </c>
      <c r="AU653" s="217" t="s">
        <v>95</v>
      </c>
      <c r="AV653" s="14" t="s">
        <v>84</v>
      </c>
      <c r="AW653" s="14" t="s">
        <v>4</v>
      </c>
      <c r="AX653" s="14" t="s">
        <v>82</v>
      </c>
      <c r="AY653" s="217" t="s">
        <v>238</v>
      </c>
    </row>
    <row r="654" spans="1:65" s="2" customFormat="1" ht="24.2" customHeight="1">
      <c r="A654" s="36"/>
      <c r="B654" s="37"/>
      <c r="C654" s="177" t="s">
        <v>741</v>
      </c>
      <c r="D654" s="177" t="s">
        <v>241</v>
      </c>
      <c r="E654" s="178" t="s">
        <v>742</v>
      </c>
      <c r="F654" s="179" t="s">
        <v>743</v>
      </c>
      <c r="G654" s="180" t="s">
        <v>93</v>
      </c>
      <c r="H654" s="181">
        <v>380</v>
      </c>
      <c r="I654" s="182"/>
      <c r="J654" s="183">
        <f>ROUND(I654*H654,2)</f>
        <v>0</v>
      </c>
      <c r="K654" s="179" t="s">
        <v>244</v>
      </c>
      <c r="L654" s="41"/>
      <c r="M654" s="184" t="s">
        <v>19</v>
      </c>
      <c r="N654" s="185" t="s">
        <v>45</v>
      </c>
      <c r="O654" s="66"/>
      <c r="P654" s="186">
        <f>O654*H654</f>
        <v>0</v>
      </c>
      <c r="Q654" s="186">
        <v>0</v>
      </c>
      <c r="R654" s="186">
        <f>Q654*H654</f>
        <v>0</v>
      </c>
      <c r="S654" s="186">
        <v>0</v>
      </c>
      <c r="T654" s="187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88" t="s">
        <v>189</v>
      </c>
      <c r="AT654" s="188" t="s">
        <v>241</v>
      </c>
      <c r="AU654" s="188" t="s">
        <v>95</v>
      </c>
      <c r="AY654" s="19" t="s">
        <v>238</v>
      </c>
      <c r="BE654" s="189">
        <f>IF(N654="základní",J654,0)</f>
        <v>0</v>
      </c>
      <c r="BF654" s="189">
        <f>IF(N654="snížená",J654,0)</f>
        <v>0</v>
      </c>
      <c r="BG654" s="189">
        <f>IF(N654="zákl. přenesená",J654,0)</f>
        <v>0</v>
      </c>
      <c r="BH654" s="189">
        <f>IF(N654="sníž. přenesená",J654,0)</f>
        <v>0</v>
      </c>
      <c r="BI654" s="189">
        <f>IF(N654="nulová",J654,0)</f>
        <v>0</v>
      </c>
      <c r="BJ654" s="19" t="s">
        <v>82</v>
      </c>
      <c r="BK654" s="189">
        <f>ROUND(I654*H654,2)</f>
        <v>0</v>
      </c>
      <c r="BL654" s="19" t="s">
        <v>189</v>
      </c>
      <c r="BM654" s="188" t="s">
        <v>744</v>
      </c>
    </row>
    <row r="655" spans="1:47" s="2" customFormat="1" ht="11.25">
      <c r="A655" s="36"/>
      <c r="B655" s="37"/>
      <c r="C655" s="38"/>
      <c r="D655" s="190" t="s">
        <v>246</v>
      </c>
      <c r="E655" s="38"/>
      <c r="F655" s="191" t="s">
        <v>745</v>
      </c>
      <c r="G655" s="38"/>
      <c r="H655" s="38"/>
      <c r="I655" s="192"/>
      <c r="J655" s="38"/>
      <c r="K655" s="38"/>
      <c r="L655" s="41"/>
      <c r="M655" s="193"/>
      <c r="N655" s="194"/>
      <c r="O655" s="66"/>
      <c r="P655" s="66"/>
      <c r="Q655" s="66"/>
      <c r="R655" s="66"/>
      <c r="S655" s="66"/>
      <c r="T655" s="67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246</v>
      </c>
      <c r="AU655" s="19" t="s">
        <v>95</v>
      </c>
    </row>
    <row r="656" spans="2:51" s="13" customFormat="1" ht="11.25">
      <c r="B656" s="197"/>
      <c r="C656" s="198"/>
      <c r="D656" s="195" t="s">
        <v>250</v>
      </c>
      <c r="E656" s="199" t="s">
        <v>19</v>
      </c>
      <c r="F656" s="200" t="s">
        <v>746</v>
      </c>
      <c r="G656" s="198"/>
      <c r="H656" s="199" t="s">
        <v>19</v>
      </c>
      <c r="I656" s="201"/>
      <c r="J656" s="198"/>
      <c r="K656" s="198"/>
      <c r="L656" s="202"/>
      <c r="M656" s="203"/>
      <c r="N656" s="204"/>
      <c r="O656" s="204"/>
      <c r="P656" s="204"/>
      <c r="Q656" s="204"/>
      <c r="R656" s="204"/>
      <c r="S656" s="204"/>
      <c r="T656" s="205"/>
      <c r="AT656" s="206" t="s">
        <v>250</v>
      </c>
      <c r="AU656" s="206" t="s">
        <v>95</v>
      </c>
      <c r="AV656" s="13" t="s">
        <v>82</v>
      </c>
      <c r="AW656" s="13" t="s">
        <v>34</v>
      </c>
      <c r="AX656" s="13" t="s">
        <v>74</v>
      </c>
      <c r="AY656" s="206" t="s">
        <v>238</v>
      </c>
    </row>
    <row r="657" spans="2:51" s="14" customFormat="1" ht="11.25">
      <c r="B657" s="207"/>
      <c r="C657" s="208"/>
      <c r="D657" s="195" t="s">
        <v>250</v>
      </c>
      <c r="E657" s="209" t="s">
        <v>19</v>
      </c>
      <c r="F657" s="210" t="s">
        <v>747</v>
      </c>
      <c r="G657" s="208"/>
      <c r="H657" s="211">
        <v>380</v>
      </c>
      <c r="I657" s="212"/>
      <c r="J657" s="208"/>
      <c r="K657" s="208"/>
      <c r="L657" s="213"/>
      <c r="M657" s="214"/>
      <c r="N657" s="215"/>
      <c r="O657" s="215"/>
      <c r="P657" s="215"/>
      <c r="Q657" s="215"/>
      <c r="R657" s="215"/>
      <c r="S657" s="215"/>
      <c r="T657" s="216"/>
      <c r="AT657" s="217" t="s">
        <v>250</v>
      </c>
      <c r="AU657" s="217" t="s">
        <v>95</v>
      </c>
      <c r="AV657" s="14" t="s">
        <v>84</v>
      </c>
      <c r="AW657" s="14" t="s">
        <v>34</v>
      </c>
      <c r="AX657" s="14" t="s">
        <v>74</v>
      </c>
      <c r="AY657" s="217" t="s">
        <v>238</v>
      </c>
    </row>
    <row r="658" spans="2:51" s="15" customFormat="1" ht="11.25">
      <c r="B658" s="218"/>
      <c r="C658" s="219"/>
      <c r="D658" s="195" t="s">
        <v>250</v>
      </c>
      <c r="E658" s="220" t="s">
        <v>134</v>
      </c>
      <c r="F658" s="221" t="s">
        <v>257</v>
      </c>
      <c r="G658" s="219"/>
      <c r="H658" s="222">
        <v>380</v>
      </c>
      <c r="I658" s="223"/>
      <c r="J658" s="219"/>
      <c r="K658" s="219"/>
      <c r="L658" s="224"/>
      <c r="M658" s="225"/>
      <c r="N658" s="226"/>
      <c r="O658" s="226"/>
      <c r="P658" s="226"/>
      <c r="Q658" s="226"/>
      <c r="R658" s="226"/>
      <c r="S658" s="226"/>
      <c r="T658" s="227"/>
      <c r="AT658" s="228" t="s">
        <v>250</v>
      </c>
      <c r="AU658" s="228" t="s">
        <v>95</v>
      </c>
      <c r="AV658" s="15" t="s">
        <v>95</v>
      </c>
      <c r="AW658" s="15" t="s">
        <v>34</v>
      </c>
      <c r="AX658" s="15" t="s">
        <v>82</v>
      </c>
      <c r="AY658" s="228" t="s">
        <v>238</v>
      </c>
    </row>
    <row r="659" spans="1:65" s="2" customFormat="1" ht="16.5" customHeight="1">
      <c r="A659" s="36"/>
      <c r="B659" s="37"/>
      <c r="C659" s="240" t="s">
        <v>748</v>
      </c>
      <c r="D659" s="240" t="s">
        <v>484</v>
      </c>
      <c r="E659" s="241" t="s">
        <v>749</v>
      </c>
      <c r="F659" s="242" t="s">
        <v>750</v>
      </c>
      <c r="G659" s="243" t="s">
        <v>93</v>
      </c>
      <c r="H659" s="244">
        <v>399</v>
      </c>
      <c r="I659" s="245"/>
      <c r="J659" s="246">
        <f>ROUND(I659*H659,2)</f>
        <v>0</v>
      </c>
      <c r="K659" s="242" t="s">
        <v>244</v>
      </c>
      <c r="L659" s="247"/>
      <c r="M659" s="248" t="s">
        <v>19</v>
      </c>
      <c r="N659" s="249" t="s">
        <v>45</v>
      </c>
      <c r="O659" s="66"/>
      <c r="P659" s="186">
        <f>O659*H659</f>
        <v>0</v>
      </c>
      <c r="Q659" s="186">
        <v>0.02047</v>
      </c>
      <c r="R659" s="186">
        <f>Q659*H659</f>
        <v>8.16753</v>
      </c>
      <c r="S659" s="186">
        <v>0</v>
      </c>
      <c r="T659" s="187">
        <f>S659*H659</f>
        <v>0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188" t="s">
        <v>186</v>
      </c>
      <c r="AT659" s="188" t="s">
        <v>484</v>
      </c>
      <c r="AU659" s="188" t="s">
        <v>95</v>
      </c>
      <c r="AY659" s="19" t="s">
        <v>238</v>
      </c>
      <c r="BE659" s="189">
        <f>IF(N659="základní",J659,0)</f>
        <v>0</v>
      </c>
      <c r="BF659" s="189">
        <f>IF(N659="snížená",J659,0)</f>
        <v>0</v>
      </c>
      <c r="BG659" s="189">
        <f>IF(N659="zákl. přenesená",J659,0)</f>
        <v>0</v>
      </c>
      <c r="BH659" s="189">
        <f>IF(N659="sníž. přenesená",J659,0)</f>
        <v>0</v>
      </c>
      <c r="BI659" s="189">
        <f>IF(N659="nulová",J659,0)</f>
        <v>0</v>
      </c>
      <c r="BJ659" s="19" t="s">
        <v>82</v>
      </c>
      <c r="BK659" s="189">
        <f>ROUND(I659*H659,2)</f>
        <v>0</v>
      </c>
      <c r="BL659" s="19" t="s">
        <v>189</v>
      </c>
      <c r="BM659" s="188" t="s">
        <v>751</v>
      </c>
    </row>
    <row r="660" spans="2:51" s="13" customFormat="1" ht="11.25">
      <c r="B660" s="197"/>
      <c r="C660" s="198"/>
      <c r="D660" s="195" t="s">
        <v>250</v>
      </c>
      <c r="E660" s="199" t="s">
        <v>19</v>
      </c>
      <c r="F660" s="200" t="s">
        <v>746</v>
      </c>
      <c r="G660" s="198"/>
      <c r="H660" s="199" t="s">
        <v>19</v>
      </c>
      <c r="I660" s="201"/>
      <c r="J660" s="198"/>
      <c r="K660" s="198"/>
      <c r="L660" s="202"/>
      <c r="M660" s="203"/>
      <c r="N660" s="204"/>
      <c r="O660" s="204"/>
      <c r="P660" s="204"/>
      <c r="Q660" s="204"/>
      <c r="R660" s="204"/>
      <c r="S660" s="204"/>
      <c r="T660" s="205"/>
      <c r="AT660" s="206" t="s">
        <v>250</v>
      </c>
      <c r="AU660" s="206" t="s">
        <v>95</v>
      </c>
      <c r="AV660" s="13" t="s">
        <v>82</v>
      </c>
      <c r="AW660" s="13" t="s">
        <v>34</v>
      </c>
      <c r="AX660" s="13" t="s">
        <v>74</v>
      </c>
      <c r="AY660" s="206" t="s">
        <v>238</v>
      </c>
    </row>
    <row r="661" spans="2:51" s="14" customFormat="1" ht="11.25">
      <c r="B661" s="207"/>
      <c r="C661" s="208"/>
      <c r="D661" s="195" t="s">
        <v>250</v>
      </c>
      <c r="E661" s="209" t="s">
        <v>19</v>
      </c>
      <c r="F661" s="210" t="s">
        <v>134</v>
      </c>
      <c r="G661" s="208"/>
      <c r="H661" s="211">
        <v>380</v>
      </c>
      <c r="I661" s="212"/>
      <c r="J661" s="208"/>
      <c r="K661" s="208"/>
      <c r="L661" s="213"/>
      <c r="M661" s="214"/>
      <c r="N661" s="215"/>
      <c r="O661" s="215"/>
      <c r="P661" s="215"/>
      <c r="Q661" s="215"/>
      <c r="R661" s="215"/>
      <c r="S661" s="215"/>
      <c r="T661" s="216"/>
      <c r="AT661" s="217" t="s">
        <v>250</v>
      </c>
      <c r="AU661" s="217" t="s">
        <v>95</v>
      </c>
      <c r="AV661" s="14" t="s">
        <v>84</v>
      </c>
      <c r="AW661" s="14" t="s">
        <v>34</v>
      </c>
      <c r="AX661" s="14" t="s">
        <v>74</v>
      </c>
      <c r="AY661" s="217" t="s">
        <v>238</v>
      </c>
    </row>
    <row r="662" spans="2:51" s="15" customFormat="1" ht="11.25">
      <c r="B662" s="218"/>
      <c r="C662" s="219"/>
      <c r="D662" s="195" t="s">
        <v>250</v>
      </c>
      <c r="E662" s="220" t="s">
        <v>19</v>
      </c>
      <c r="F662" s="221" t="s">
        <v>257</v>
      </c>
      <c r="G662" s="219"/>
      <c r="H662" s="222">
        <v>380</v>
      </c>
      <c r="I662" s="223"/>
      <c r="J662" s="219"/>
      <c r="K662" s="219"/>
      <c r="L662" s="224"/>
      <c r="M662" s="225"/>
      <c r="N662" s="226"/>
      <c r="O662" s="226"/>
      <c r="P662" s="226"/>
      <c r="Q662" s="226"/>
      <c r="R662" s="226"/>
      <c r="S662" s="226"/>
      <c r="T662" s="227"/>
      <c r="AT662" s="228" t="s">
        <v>250</v>
      </c>
      <c r="AU662" s="228" t="s">
        <v>95</v>
      </c>
      <c r="AV662" s="15" t="s">
        <v>95</v>
      </c>
      <c r="AW662" s="15" t="s">
        <v>34</v>
      </c>
      <c r="AX662" s="15" t="s">
        <v>82</v>
      </c>
      <c r="AY662" s="228" t="s">
        <v>238</v>
      </c>
    </row>
    <row r="663" spans="2:51" s="14" customFormat="1" ht="11.25">
      <c r="B663" s="207"/>
      <c r="C663" s="208"/>
      <c r="D663" s="195" t="s">
        <v>250</v>
      </c>
      <c r="E663" s="208"/>
      <c r="F663" s="210" t="s">
        <v>752</v>
      </c>
      <c r="G663" s="208"/>
      <c r="H663" s="211">
        <v>399</v>
      </c>
      <c r="I663" s="212"/>
      <c r="J663" s="208"/>
      <c r="K663" s="208"/>
      <c r="L663" s="213"/>
      <c r="M663" s="214"/>
      <c r="N663" s="215"/>
      <c r="O663" s="215"/>
      <c r="P663" s="215"/>
      <c r="Q663" s="215"/>
      <c r="R663" s="215"/>
      <c r="S663" s="215"/>
      <c r="T663" s="216"/>
      <c r="AT663" s="217" t="s">
        <v>250</v>
      </c>
      <c r="AU663" s="217" t="s">
        <v>95</v>
      </c>
      <c r="AV663" s="14" t="s">
        <v>84</v>
      </c>
      <c r="AW663" s="14" t="s">
        <v>4</v>
      </c>
      <c r="AX663" s="14" t="s">
        <v>82</v>
      </c>
      <c r="AY663" s="217" t="s">
        <v>238</v>
      </c>
    </row>
    <row r="664" spans="1:65" s="2" customFormat="1" ht="21.75" customHeight="1">
      <c r="A664" s="36"/>
      <c r="B664" s="37"/>
      <c r="C664" s="177" t="s">
        <v>753</v>
      </c>
      <c r="D664" s="177" t="s">
        <v>241</v>
      </c>
      <c r="E664" s="178" t="s">
        <v>754</v>
      </c>
      <c r="F664" s="179" t="s">
        <v>755</v>
      </c>
      <c r="G664" s="180" t="s">
        <v>168</v>
      </c>
      <c r="H664" s="181">
        <v>1</v>
      </c>
      <c r="I664" s="182"/>
      <c r="J664" s="183">
        <f>ROUND(I664*H664,2)</f>
        <v>0</v>
      </c>
      <c r="K664" s="179" t="s">
        <v>244</v>
      </c>
      <c r="L664" s="41"/>
      <c r="M664" s="184" t="s">
        <v>19</v>
      </c>
      <c r="N664" s="185" t="s">
        <v>45</v>
      </c>
      <c r="O664" s="66"/>
      <c r="P664" s="186">
        <f>O664*H664</f>
        <v>0</v>
      </c>
      <c r="Q664" s="186">
        <v>0</v>
      </c>
      <c r="R664" s="186">
        <f>Q664*H664</f>
        <v>0</v>
      </c>
      <c r="S664" s="186">
        <v>0</v>
      </c>
      <c r="T664" s="187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188" t="s">
        <v>189</v>
      </c>
      <c r="AT664" s="188" t="s">
        <v>241</v>
      </c>
      <c r="AU664" s="188" t="s">
        <v>95</v>
      </c>
      <c r="AY664" s="19" t="s">
        <v>238</v>
      </c>
      <c r="BE664" s="189">
        <f>IF(N664="základní",J664,0)</f>
        <v>0</v>
      </c>
      <c r="BF664" s="189">
        <f>IF(N664="snížená",J664,0)</f>
        <v>0</v>
      </c>
      <c r="BG664" s="189">
        <f>IF(N664="zákl. přenesená",J664,0)</f>
        <v>0</v>
      </c>
      <c r="BH664" s="189">
        <f>IF(N664="sníž. přenesená",J664,0)</f>
        <v>0</v>
      </c>
      <c r="BI664" s="189">
        <f>IF(N664="nulová",J664,0)</f>
        <v>0</v>
      </c>
      <c r="BJ664" s="19" t="s">
        <v>82</v>
      </c>
      <c r="BK664" s="189">
        <f>ROUND(I664*H664,2)</f>
        <v>0</v>
      </c>
      <c r="BL664" s="19" t="s">
        <v>189</v>
      </c>
      <c r="BM664" s="188" t="s">
        <v>756</v>
      </c>
    </row>
    <row r="665" spans="1:47" s="2" customFormat="1" ht="11.25">
      <c r="A665" s="36"/>
      <c r="B665" s="37"/>
      <c r="C665" s="38"/>
      <c r="D665" s="190" t="s">
        <v>246</v>
      </c>
      <c r="E665" s="38"/>
      <c r="F665" s="191" t="s">
        <v>757</v>
      </c>
      <c r="G665" s="38"/>
      <c r="H665" s="38"/>
      <c r="I665" s="192"/>
      <c r="J665" s="38"/>
      <c r="K665" s="38"/>
      <c r="L665" s="41"/>
      <c r="M665" s="193"/>
      <c r="N665" s="194"/>
      <c r="O665" s="66"/>
      <c r="P665" s="66"/>
      <c r="Q665" s="66"/>
      <c r="R665" s="66"/>
      <c r="S665" s="66"/>
      <c r="T665" s="67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246</v>
      </c>
      <c r="AU665" s="19" t="s">
        <v>95</v>
      </c>
    </row>
    <row r="666" spans="2:51" s="13" customFormat="1" ht="11.25">
      <c r="B666" s="197"/>
      <c r="C666" s="198"/>
      <c r="D666" s="195" t="s">
        <v>250</v>
      </c>
      <c r="E666" s="199" t="s">
        <v>19</v>
      </c>
      <c r="F666" s="200" t="s">
        <v>758</v>
      </c>
      <c r="G666" s="198"/>
      <c r="H666" s="199" t="s">
        <v>19</v>
      </c>
      <c r="I666" s="201"/>
      <c r="J666" s="198"/>
      <c r="K666" s="198"/>
      <c r="L666" s="202"/>
      <c r="M666" s="203"/>
      <c r="N666" s="204"/>
      <c r="O666" s="204"/>
      <c r="P666" s="204"/>
      <c r="Q666" s="204"/>
      <c r="R666" s="204"/>
      <c r="S666" s="204"/>
      <c r="T666" s="205"/>
      <c r="AT666" s="206" t="s">
        <v>250</v>
      </c>
      <c r="AU666" s="206" t="s">
        <v>95</v>
      </c>
      <c r="AV666" s="13" t="s">
        <v>82</v>
      </c>
      <c r="AW666" s="13" t="s">
        <v>34</v>
      </c>
      <c r="AX666" s="13" t="s">
        <v>74</v>
      </c>
      <c r="AY666" s="206" t="s">
        <v>238</v>
      </c>
    </row>
    <row r="667" spans="2:51" s="14" customFormat="1" ht="11.25">
      <c r="B667" s="207"/>
      <c r="C667" s="208"/>
      <c r="D667" s="195" t="s">
        <v>250</v>
      </c>
      <c r="E667" s="209" t="s">
        <v>19</v>
      </c>
      <c r="F667" s="210" t="s">
        <v>82</v>
      </c>
      <c r="G667" s="208"/>
      <c r="H667" s="211">
        <v>1</v>
      </c>
      <c r="I667" s="212"/>
      <c r="J667" s="208"/>
      <c r="K667" s="208"/>
      <c r="L667" s="213"/>
      <c r="M667" s="214"/>
      <c r="N667" s="215"/>
      <c r="O667" s="215"/>
      <c r="P667" s="215"/>
      <c r="Q667" s="215"/>
      <c r="R667" s="215"/>
      <c r="S667" s="215"/>
      <c r="T667" s="216"/>
      <c r="AT667" s="217" t="s">
        <v>250</v>
      </c>
      <c r="AU667" s="217" t="s">
        <v>95</v>
      </c>
      <c r="AV667" s="14" t="s">
        <v>84</v>
      </c>
      <c r="AW667" s="14" t="s">
        <v>34</v>
      </c>
      <c r="AX667" s="14" t="s">
        <v>74</v>
      </c>
      <c r="AY667" s="217" t="s">
        <v>238</v>
      </c>
    </row>
    <row r="668" spans="2:51" s="15" customFormat="1" ht="11.25">
      <c r="B668" s="218"/>
      <c r="C668" s="219"/>
      <c r="D668" s="195" t="s">
        <v>250</v>
      </c>
      <c r="E668" s="220" t="s">
        <v>19</v>
      </c>
      <c r="F668" s="221" t="s">
        <v>257</v>
      </c>
      <c r="G668" s="219"/>
      <c r="H668" s="222">
        <v>1</v>
      </c>
      <c r="I668" s="223"/>
      <c r="J668" s="219"/>
      <c r="K668" s="219"/>
      <c r="L668" s="224"/>
      <c r="M668" s="225"/>
      <c r="N668" s="226"/>
      <c r="O668" s="226"/>
      <c r="P668" s="226"/>
      <c r="Q668" s="226"/>
      <c r="R668" s="226"/>
      <c r="S668" s="226"/>
      <c r="T668" s="227"/>
      <c r="AT668" s="228" t="s">
        <v>250</v>
      </c>
      <c r="AU668" s="228" t="s">
        <v>95</v>
      </c>
      <c r="AV668" s="15" t="s">
        <v>95</v>
      </c>
      <c r="AW668" s="15" t="s">
        <v>34</v>
      </c>
      <c r="AX668" s="15" t="s">
        <v>82</v>
      </c>
      <c r="AY668" s="228" t="s">
        <v>238</v>
      </c>
    </row>
    <row r="669" spans="1:65" s="2" customFormat="1" ht="16.5" customHeight="1">
      <c r="A669" s="36"/>
      <c r="B669" s="37"/>
      <c r="C669" s="240" t="s">
        <v>759</v>
      </c>
      <c r="D669" s="240" t="s">
        <v>484</v>
      </c>
      <c r="E669" s="241" t="s">
        <v>760</v>
      </c>
      <c r="F669" s="242" t="s">
        <v>761</v>
      </c>
      <c r="G669" s="243" t="s">
        <v>168</v>
      </c>
      <c r="H669" s="244">
        <v>1</v>
      </c>
      <c r="I669" s="245"/>
      <c r="J669" s="246">
        <f>ROUND(I669*H669,2)</f>
        <v>0</v>
      </c>
      <c r="K669" s="242" t="s">
        <v>244</v>
      </c>
      <c r="L669" s="247"/>
      <c r="M669" s="248" t="s">
        <v>19</v>
      </c>
      <c r="N669" s="249" t="s">
        <v>45</v>
      </c>
      <c r="O669" s="66"/>
      <c r="P669" s="186">
        <f>O669*H669</f>
        <v>0</v>
      </c>
      <c r="Q669" s="186">
        <v>0.00032</v>
      </c>
      <c r="R669" s="186">
        <f>Q669*H669</f>
        <v>0.00032</v>
      </c>
      <c r="S669" s="186">
        <v>0</v>
      </c>
      <c r="T669" s="187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88" t="s">
        <v>186</v>
      </c>
      <c r="AT669" s="188" t="s">
        <v>484</v>
      </c>
      <c r="AU669" s="188" t="s">
        <v>95</v>
      </c>
      <c r="AY669" s="19" t="s">
        <v>238</v>
      </c>
      <c r="BE669" s="189">
        <f>IF(N669="základní",J669,0)</f>
        <v>0</v>
      </c>
      <c r="BF669" s="189">
        <f>IF(N669="snížená",J669,0)</f>
        <v>0</v>
      </c>
      <c r="BG669" s="189">
        <f>IF(N669="zákl. přenesená",J669,0)</f>
        <v>0</v>
      </c>
      <c r="BH669" s="189">
        <f>IF(N669="sníž. přenesená",J669,0)</f>
        <v>0</v>
      </c>
      <c r="BI669" s="189">
        <f>IF(N669="nulová",J669,0)</f>
        <v>0</v>
      </c>
      <c r="BJ669" s="19" t="s">
        <v>82</v>
      </c>
      <c r="BK669" s="189">
        <f>ROUND(I669*H669,2)</f>
        <v>0</v>
      </c>
      <c r="BL669" s="19" t="s">
        <v>189</v>
      </c>
      <c r="BM669" s="188" t="s">
        <v>762</v>
      </c>
    </row>
    <row r="670" spans="2:51" s="13" customFormat="1" ht="11.25">
      <c r="B670" s="197"/>
      <c r="C670" s="198"/>
      <c r="D670" s="195" t="s">
        <v>250</v>
      </c>
      <c r="E670" s="199" t="s">
        <v>19</v>
      </c>
      <c r="F670" s="200" t="s">
        <v>758</v>
      </c>
      <c r="G670" s="198"/>
      <c r="H670" s="199" t="s">
        <v>19</v>
      </c>
      <c r="I670" s="201"/>
      <c r="J670" s="198"/>
      <c r="K670" s="198"/>
      <c r="L670" s="202"/>
      <c r="M670" s="203"/>
      <c r="N670" s="204"/>
      <c r="O670" s="204"/>
      <c r="P670" s="204"/>
      <c r="Q670" s="204"/>
      <c r="R670" s="204"/>
      <c r="S670" s="204"/>
      <c r="T670" s="205"/>
      <c r="AT670" s="206" t="s">
        <v>250</v>
      </c>
      <c r="AU670" s="206" t="s">
        <v>95</v>
      </c>
      <c r="AV670" s="13" t="s">
        <v>82</v>
      </c>
      <c r="AW670" s="13" t="s">
        <v>34</v>
      </c>
      <c r="AX670" s="13" t="s">
        <v>74</v>
      </c>
      <c r="AY670" s="206" t="s">
        <v>238</v>
      </c>
    </row>
    <row r="671" spans="2:51" s="14" customFormat="1" ht="11.25">
      <c r="B671" s="207"/>
      <c r="C671" s="208"/>
      <c r="D671" s="195" t="s">
        <v>250</v>
      </c>
      <c r="E671" s="209" t="s">
        <v>19</v>
      </c>
      <c r="F671" s="210" t="s">
        <v>82</v>
      </c>
      <c r="G671" s="208"/>
      <c r="H671" s="211">
        <v>1</v>
      </c>
      <c r="I671" s="212"/>
      <c r="J671" s="208"/>
      <c r="K671" s="208"/>
      <c r="L671" s="213"/>
      <c r="M671" s="214"/>
      <c r="N671" s="215"/>
      <c r="O671" s="215"/>
      <c r="P671" s="215"/>
      <c r="Q671" s="215"/>
      <c r="R671" s="215"/>
      <c r="S671" s="215"/>
      <c r="T671" s="216"/>
      <c r="AT671" s="217" t="s">
        <v>250</v>
      </c>
      <c r="AU671" s="217" t="s">
        <v>95</v>
      </c>
      <c r="AV671" s="14" t="s">
        <v>84</v>
      </c>
      <c r="AW671" s="14" t="s">
        <v>34</v>
      </c>
      <c r="AX671" s="14" t="s">
        <v>74</v>
      </c>
      <c r="AY671" s="217" t="s">
        <v>238</v>
      </c>
    </row>
    <row r="672" spans="2:51" s="15" customFormat="1" ht="11.25">
      <c r="B672" s="218"/>
      <c r="C672" s="219"/>
      <c r="D672" s="195" t="s">
        <v>250</v>
      </c>
      <c r="E672" s="220" t="s">
        <v>19</v>
      </c>
      <c r="F672" s="221" t="s">
        <v>257</v>
      </c>
      <c r="G672" s="219"/>
      <c r="H672" s="222">
        <v>1</v>
      </c>
      <c r="I672" s="223"/>
      <c r="J672" s="219"/>
      <c r="K672" s="219"/>
      <c r="L672" s="224"/>
      <c r="M672" s="225"/>
      <c r="N672" s="226"/>
      <c r="O672" s="226"/>
      <c r="P672" s="226"/>
      <c r="Q672" s="226"/>
      <c r="R672" s="226"/>
      <c r="S672" s="226"/>
      <c r="T672" s="227"/>
      <c r="AT672" s="228" t="s">
        <v>250</v>
      </c>
      <c r="AU672" s="228" t="s">
        <v>95</v>
      </c>
      <c r="AV672" s="15" t="s">
        <v>95</v>
      </c>
      <c r="AW672" s="15" t="s">
        <v>34</v>
      </c>
      <c r="AX672" s="15" t="s">
        <v>82</v>
      </c>
      <c r="AY672" s="228" t="s">
        <v>238</v>
      </c>
    </row>
    <row r="673" spans="1:65" s="2" customFormat="1" ht="24.2" customHeight="1">
      <c r="A673" s="36"/>
      <c r="B673" s="37"/>
      <c r="C673" s="177" t="s">
        <v>121</v>
      </c>
      <c r="D673" s="177" t="s">
        <v>241</v>
      </c>
      <c r="E673" s="178" t="s">
        <v>763</v>
      </c>
      <c r="F673" s="179" t="s">
        <v>764</v>
      </c>
      <c r="G673" s="180" t="s">
        <v>168</v>
      </c>
      <c r="H673" s="181">
        <v>123</v>
      </c>
      <c r="I673" s="182"/>
      <c r="J673" s="183">
        <f>ROUND(I673*H673,2)</f>
        <v>0</v>
      </c>
      <c r="K673" s="179" t="s">
        <v>244</v>
      </c>
      <c r="L673" s="41"/>
      <c r="M673" s="184" t="s">
        <v>19</v>
      </c>
      <c r="N673" s="185" t="s">
        <v>45</v>
      </c>
      <c r="O673" s="66"/>
      <c r="P673" s="186">
        <f>O673*H673</f>
        <v>0</v>
      </c>
      <c r="Q673" s="186">
        <v>0</v>
      </c>
      <c r="R673" s="186">
        <f>Q673*H673</f>
        <v>0</v>
      </c>
      <c r="S673" s="186">
        <v>0</v>
      </c>
      <c r="T673" s="187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188" t="s">
        <v>189</v>
      </c>
      <c r="AT673" s="188" t="s">
        <v>241</v>
      </c>
      <c r="AU673" s="188" t="s">
        <v>95</v>
      </c>
      <c r="AY673" s="19" t="s">
        <v>238</v>
      </c>
      <c r="BE673" s="189">
        <f>IF(N673="základní",J673,0)</f>
        <v>0</v>
      </c>
      <c r="BF673" s="189">
        <f>IF(N673="snížená",J673,0)</f>
        <v>0</v>
      </c>
      <c r="BG673" s="189">
        <f>IF(N673="zákl. přenesená",J673,0)</f>
        <v>0</v>
      </c>
      <c r="BH673" s="189">
        <f>IF(N673="sníž. přenesená",J673,0)</f>
        <v>0</v>
      </c>
      <c r="BI673" s="189">
        <f>IF(N673="nulová",J673,0)</f>
        <v>0</v>
      </c>
      <c r="BJ673" s="19" t="s">
        <v>82</v>
      </c>
      <c r="BK673" s="189">
        <f>ROUND(I673*H673,2)</f>
        <v>0</v>
      </c>
      <c r="BL673" s="19" t="s">
        <v>189</v>
      </c>
      <c r="BM673" s="188" t="s">
        <v>765</v>
      </c>
    </row>
    <row r="674" spans="1:47" s="2" customFormat="1" ht="11.25">
      <c r="A674" s="36"/>
      <c r="B674" s="37"/>
      <c r="C674" s="38"/>
      <c r="D674" s="190" t="s">
        <v>246</v>
      </c>
      <c r="E674" s="38"/>
      <c r="F674" s="191" t="s">
        <v>766</v>
      </c>
      <c r="G674" s="38"/>
      <c r="H674" s="38"/>
      <c r="I674" s="192"/>
      <c r="J674" s="38"/>
      <c r="K674" s="38"/>
      <c r="L674" s="41"/>
      <c r="M674" s="193"/>
      <c r="N674" s="194"/>
      <c r="O674" s="66"/>
      <c r="P674" s="66"/>
      <c r="Q674" s="66"/>
      <c r="R674" s="66"/>
      <c r="S674" s="66"/>
      <c r="T674" s="67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T674" s="19" t="s">
        <v>246</v>
      </c>
      <c r="AU674" s="19" t="s">
        <v>95</v>
      </c>
    </row>
    <row r="675" spans="2:51" s="13" customFormat="1" ht="11.25">
      <c r="B675" s="197"/>
      <c r="C675" s="198"/>
      <c r="D675" s="195" t="s">
        <v>250</v>
      </c>
      <c r="E675" s="199" t="s">
        <v>19</v>
      </c>
      <c r="F675" s="200" t="s">
        <v>767</v>
      </c>
      <c r="G675" s="198"/>
      <c r="H675" s="199" t="s">
        <v>19</v>
      </c>
      <c r="I675" s="201"/>
      <c r="J675" s="198"/>
      <c r="K675" s="198"/>
      <c r="L675" s="202"/>
      <c r="M675" s="203"/>
      <c r="N675" s="204"/>
      <c r="O675" s="204"/>
      <c r="P675" s="204"/>
      <c r="Q675" s="204"/>
      <c r="R675" s="204"/>
      <c r="S675" s="204"/>
      <c r="T675" s="205"/>
      <c r="AT675" s="206" t="s">
        <v>250</v>
      </c>
      <c r="AU675" s="206" t="s">
        <v>95</v>
      </c>
      <c r="AV675" s="13" t="s">
        <v>82</v>
      </c>
      <c r="AW675" s="13" t="s">
        <v>34</v>
      </c>
      <c r="AX675" s="13" t="s">
        <v>74</v>
      </c>
      <c r="AY675" s="206" t="s">
        <v>238</v>
      </c>
    </row>
    <row r="676" spans="2:51" s="13" customFormat="1" ht="11.25">
      <c r="B676" s="197"/>
      <c r="C676" s="198"/>
      <c r="D676" s="195" t="s">
        <v>250</v>
      </c>
      <c r="E676" s="199" t="s">
        <v>19</v>
      </c>
      <c r="F676" s="200" t="s">
        <v>768</v>
      </c>
      <c r="G676" s="198"/>
      <c r="H676" s="199" t="s">
        <v>19</v>
      </c>
      <c r="I676" s="201"/>
      <c r="J676" s="198"/>
      <c r="K676" s="198"/>
      <c r="L676" s="202"/>
      <c r="M676" s="203"/>
      <c r="N676" s="204"/>
      <c r="O676" s="204"/>
      <c r="P676" s="204"/>
      <c r="Q676" s="204"/>
      <c r="R676" s="204"/>
      <c r="S676" s="204"/>
      <c r="T676" s="205"/>
      <c r="AT676" s="206" t="s">
        <v>250</v>
      </c>
      <c r="AU676" s="206" t="s">
        <v>95</v>
      </c>
      <c r="AV676" s="13" t="s">
        <v>82</v>
      </c>
      <c r="AW676" s="13" t="s">
        <v>34</v>
      </c>
      <c r="AX676" s="13" t="s">
        <v>74</v>
      </c>
      <c r="AY676" s="206" t="s">
        <v>238</v>
      </c>
    </row>
    <row r="677" spans="2:51" s="14" customFormat="1" ht="11.25">
      <c r="B677" s="207"/>
      <c r="C677" s="208"/>
      <c r="D677" s="195" t="s">
        <v>250</v>
      </c>
      <c r="E677" s="209" t="s">
        <v>19</v>
      </c>
      <c r="F677" s="210" t="s">
        <v>181</v>
      </c>
      <c r="G677" s="208"/>
      <c r="H677" s="211">
        <v>95</v>
      </c>
      <c r="I677" s="212"/>
      <c r="J677" s="208"/>
      <c r="K677" s="208"/>
      <c r="L677" s="213"/>
      <c r="M677" s="214"/>
      <c r="N677" s="215"/>
      <c r="O677" s="215"/>
      <c r="P677" s="215"/>
      <c r="Q677" s="215"/>
      <c r="R677" s="215"/>
      <c r="S677" s="215"/>
      <c r="T677" s="216"/>
      <c r="AT677" s="217" t="s">
        <v>250</v>
      </c>
      <c r="AU677" s="217" t="s">
        <v>95</v>
      </c>
      <c r="AV677" s="14" t="s">
        <v>84</v>
      </c>
      <c r="AW677" s="14" t="s">
        <v>34</v>
      </c>
      <c r="AX677" s="14" t="s">
        <v>74</v>
      </c>
      <c r="AY677" s="217" t="s">
        <v>238</v>
      </c>
    </row>
    <row r="678" spans="2:51" s="13" customFormat="1" ht="11.25">
      <c r="B678" s="197"/>
      <c r="C678" s="198"/>
      <c r="D678" s="195" t="s">
        <v>250</v>
      </c>
      <c r="E678" s="199" t="s">
        <v>19</v>
      </c>
      <c r="F678" s="200" t="s">
        <v>769</v>
      </c>
      <c r="G678" s="198"/>
      <c r="H678" s="199" t="s">
        <v>19</v>
      </c>
      <c r="I678" s="201"/>
      <c r="J678" s="198"/>
      <c r="K678" s="198"/>
      <c r="L678" s="202"/>
      <c r="M678" s="203"/>
      <c r="N678" s="204"/>
      <c r="O678" s="204"/>
      <c r="P678" s="204"/>
      <c r="Q678" s="204"/>
      <c r="R678" s="204"/>
      <c r="S678" s="204"/>
      <c r="T678" s="205"/>
      <c r="AT678" s="206" t="s">
        <v>250</v>
      </c>
      <c r="AU678" s="206" t="s">
        <v>95</v>
      </c>
      <c r="AV678" s="13" t="s">
        <v>82</v>
      </c>
      <c r="AW678" s="13" t="s">
        <v>34</v>
      </c>
      <c r="AX678" s="13" t="s">
        <v>74</v>
      </c>
      <c r="AY678" s="206" t="s">
        <v>238</v>
      </c>
    </row>
    <row r="679" spans="2:51" s="14" customFormat="1" ht="11.25">
      <c r="B679" s="207"/>
      <c r="C679" s="208"/>
      <c r="D679" s="195" t="s">
        <v>250</v>
      </c>
      <c r="E679" s="209" t="s">
        <v>19</v>
      </c>
      <c r="F679" s="210" t="s">
        <v>183</v>
      </c>
      <c r="G679" s="208"/>
      <c r="H679" s="211">
        <v>18</v>
      </c>
      <c r="I679" s="212"/>
      <c r="J679" s="208"/>
      <c r="K679" s="208"/>
      <c r="L679" s="213"/>
      <c r="M679" s="214"/>
      <c r="N679" s="215"/>
      <c r="O679" s="215"/>
      <c r="P679" s="215"/>
      <c r="Q679" s="215"/>
      <c r="R679" s="215"/>
      <c r="S679" s="215"/>
      <c r="T679" s="216"/>
      <c r="AT679" s="217" t="s">
        <v>250</v>
      </c>
      <c r="AU679" s="217" t="s">
        <v>95</v>
      </c>
      <c r="AV679" s="14" t="s">
        <v>84</v>
      </c>
      <c r="AW679" s="14" t="s">
        <v>34</v>
      </c>
      <c r="AX679" s="14" t="s">
        <v>74</v>
      </c>
      <c r="AY679" s="217" t="s">
        <v>238</v>
      </c>
    </row>
    <row r="680" spans="2:51" s="13" customFormat="1" ht="11.25">
      <c r="B680" s="197"/>
      <c r="C680" s="198"/>
      <c r="D680" s="195" t="s">
        <v>250</v>
      </c>
      <c r="E680" s="199" t="s">
        <v>19</v>
      </c>
      <c r="F680" s="200" t="s">
        <v>770</v>
      </c>
      <c r="G680" s="198"/>
      <c r="H680" s="199" t="s">
        <v>19</v>
      </c>
      <c r="I680" s="201"/>
      <c r="J680" s="198"/>
      <c r="K680" s="198"/>
      <c r="L680" s="202"/>
      <c r="M680" s="203"/>
      <c r="N680" s="204"/>
      <c r="O680" s="204"/>
      <c r="P680" s="204"/>
      <c r="Q680" s="204"/>
      <c r="R680" s="204"/>
      <c r="S680" s="204"/>
      <c r="T680" s="205"/>
      <c r="AT680" s="206" t="s">
        <v>250</v>
      </c>
      <c r="AU680" s="206" t="s">
        <v>95</v>
      </c>
      <c r="AV680" s="13" t="s">
        <v>82</v>
      </c>
      <c r="AW680" s="13" t="s">
        <v>34</v>
      </c>
      <c r="AX680" s="13" t="s">
        <v>74</v>
      </c>
      <c r="AY680" s="206" t="s">
        <v>238</v>
      </c>
    </row>
    <row r="681" spans="2:51" s="14" customFormat="1" ht="11.25">
      <c r="B681" s="207"/>
      <c r="C681" s="208"/>
      <c r="D681" s="195" t="s">
        <v>250</v>
      </c>
      <c r="E681" s="209" t="s">
        <v>19</v>
      </c>
      <c r="F681" s="210" t="s">
        <v>187</v>
      </c>
      <c r="G681" s="208"/>
      <c r="H681" s="211">
        <v>2</v>
      </c>
      <c r="I681" s="212"/>
      <c r="J681" s="208"/>
      <c r="K681" s="208"/>
      <c r="L681" s="213"/>
      <c r="M681" s="214"/>
      <c r="N681" s="215"/>
      <c r="O681" s="215"/>
      <c r="P681" s="215"/>
      <c r="Q681" s="215"/>
      <c r="R681" s="215"/>
      <c r="S681" s="215"/>
      <c r="T681" s="216"/>
      <c r="AT681" s="217" t="s">
        <v>250</v>
      </c>
      <c r="AU681" s="217" t="s">
        <v>95</v>
      </c>
      <c r="AV681" s="14" t="s">
        <v>84</v>
      </c>
      <c r="AW681" s="14" t="s">
        <v>34</v>
      </c>
      <c r="AX681" s="14" t="s">
        <v>74</v>
      </c>
      <c r="AY681" s="217" t="s">
        <v>238</v>
      </c>
    </row>
    <row r="682" spans="2:51" s="13" customFormat="1" ht="11.25">
      <c r="B682" s="197"/>
      <c r="C682" s="198"/>
      <c r="D682" s="195" t="s">
        <v>250</v>
      </c>
      <c r="E682" s="199" t="s">
        <v>19</v>
      </c>
      <c r="F682" s="200" t="s">
        <v>771</v>
      </c>
      <c r="G682" s="198"/>
      <c r="H682" s="199" t="s">
        <v>19</v>
      </c>
      <c r="I682" s="201"/>
      <c r="J682" s="198"/>
      <c r="K682" s="198"/>
      <c r="L682" s="202"/>
      <c r="M682" s="203"/>
      <c r="N682" s="204"/>
      <c r="O682" s="204"/>
      <c r="P682" s="204"/>
      <c r="Q682" s="204"/>
      <c r="R682" s="204"/>
      <c r="S682" s="204"/>
      <c r="T682" s="205"/>
      <c r="AT682" s="206" t="s">
        <v>250</v>
      </c>
      <c r="AU682" s="206" t="s">
        <v>95</v>
      </c>
      <c r="AV682" s="13" t="s">
        <v>82</v>
      </c>
      <c r="AW682" s="13" t="s">
        <v>34</v>
      </c>
      <c r="AX682" s="13" t="s">
        <v>74</v>
      </c>
      <c r="AY682" s="206" t="s">
        <v>238</v>
      </c>
    </row>
    <row r="683" spans="2:51" s="14" customFormat="1" ht="11.25">
      <c r="B683" s="207"/>
      <c r="C683" s="208"/>
      <c r="D683" s="195" t="s">
        <v>250</v>
      </c>
      <c r="E683" s="209" t="s">
        <v>19</v>
      </c>
      <c r="F683" s="210" t="s">
        <v>188</v>
      </c>
      <c r="G683" s="208"/>
      <c r="H683" s="211">
        <v>4</v>
      </c>
      <c r="I683" s="212"/>
      <c r="J683" s="208"/>
      <c r="K683" s="208"/>
      <c r="L683" s="213"/>
      <c r="M683" s="214"/>
      <c r="N683" s="215"/>
      <c r="O683" s="215"/>
      <c r="P683" s="215"/>
      <c r="Q683" s="215"/>
      <c r="R683" s="215"/>
      <c r="S683" s="215"/>
      <c r="T683" s="216"/>
      <c r="AT683" s="217" t="s">
        <v>250</v>
      </c>
      <c r="AU683" s="217" t="s">
        <v>95</v>
      </c>
      <c r="AV683" s="14" t="s">
        <v>84</v>
      </c>
      <c r="AW683" s="14" t="s">
        <v>34</v>
      </c>
      <c r="AX683" s="14" t="s">
        <v>74</v>
      </c>
      <c r="AY683" s="217" t="s">
        <v>238</v>
      </c>
    </row>
    <row r="684" spans="2:51" s="13" customFormat="1" ht="11.25">
      <c r="B684" s="197"/>
      <c r="C684" s="198"/>
      <c r="D684" s="195" t="s">
        <v>250</v>
      </c>
      <c r="E684" s="199" t="s">
        <v>19</v>
      </c>
      <c r="F684" s="200" t="s">
        <v>772</v>
      </c>
      <c r="G684" s="198"/>
      <c r="H684" s="199" t="s">
        <v>19</v>
      </c>
      <c r="I684" s="201"/>
      <c r="J684" s="198"/>
      <c r="K684" s="198"/>
      <c r="L684" s="202"/>
      <c r="M684" s="203"/>
      <c r="N684" s="204"/>
      <c r="O684" s="204"/>
      <c r="P684" s="204"/>
      <c r="Q684" s="204"/>
      <c r="R684" s="204"/>
      <c r="S684" s="204"/>
      <c r="T684" s="205"/>
      <c r="AT684" s="206" t="s">
        <v>250</v>
      </c>
      <c r="AU684" s="206" t="s">
        <v>95</v>
      </c>
      <c r="AV684" s="13" t="s">
        <v>82</v>
      </c>
      <c r="AW684" s="13" t="s">
        <v>34</v>
      </c>
      <c r="AX684" s="13" t="s">
        <v>74</v>
      </c>
      <c r="AY684" s="206" t="s">
        <v>238</v>
      </c>
    </row>
    <row r="685" spans="2:51" s="14" customFormat="1" ht="11.25">
      <c r="B685" s="207"/>
      <c r="C685" s="208"/>
      <c r="D685" s="195" t="s">
        <v>250</v>
      </c>
      <c r="E685" s="209" t="s">
        <v>19</v>
      </c>
      <c r="F685" s="210" t="s">
        <v>191</v>
      </c>
      <c r="G685" s="208"/>
      <c r="H685" s="211">
        <v>4</v>
      </c>
      <c r="I685" s="212"/>
      <c r="J685" s="208"/>
      <c r="K685" s="208"/>
      <c r="L685" s="213"/>
      <c r="M685" s="214"/>
      <c r="N685" s="215"/>
      <c r="O685" s="215"/>
      <c r="P685" s="215"/>
      <c r="Q685" s="215"/>
      <c r="R685" s="215"/>
      <c r="S685" s="215"/>
      <c r="T685" s="216"/>
      <c r="AT685" s="217" t="s">
        <v>250</v>
      </c>
      <c r="AU685" s="217" t="s">
        <v>95</v>
      </c>
      <c r="AV685" s="14" t="s">
        <v>84</v>
      </c>
      <c r="AW685" s="14" t="s">
        <v>34</v>
      </c>
      <c r="AX685" s="14" t="s">
        <v>74</v>
      </c>
      <c r="AY685" s="217" t="s">
        <v>238</v>
      </c>
    </row>
    <row r="686" spans="2:51" s="16" customFormat="1" ht="11.25">
      <c r="B686" s="229"/>
      <c r="C686" s="230"/>
      <c r="D686" s="195" t="s">
        <v>250</v>
      </c>
      <c r="E686" s="231" t="s">
        <v>19</v>
      </c>
      <c r="F686" s="232" t="s">
        <v>258</v>
      </c>
      <c r="G686" s="230"/>
      <c r="H686" s="233">
        <v>123</v>
      </c>
      <c r="I686" s="234"/>
      <c r="J686" s="230"/>
      <c r="K686" s="230"/>
      <c r="L686" s="235"/>
      <c r="M686" s="236"/>
      <c r="N686" s="237"/>
      <c r="O686" s="237"/>
      <c r="P686" s="237"/>
      <c r="Q686" s="237"/>
      <c r="R686" s="237"/>
      <c r="S686" s="237"/>
      <c r="T686" s="238"/>
      <c r="AT686" s="239" t="s">
        <v>250</v>
      </c>
      <c r="AU686" s="239" t="s">
        <v>95</v>
      </c>
      <c r="AV686" s="16" t="s">
        <v>189</v>
      </c>
      <c r="AW686" s="16" t="s">
        <v>34</v>
      </c>
      <c r="AX686" s="16" t="s">
        <v>82</v>
      </c>
      <c r="AY686" s="239" t="s">
        <v>238</v>
      </c>
    </row>
    <row r="687" spans="1:65" s="2" customFormat="1" ht="16.5" customHeight="1">
      <c r="A687" s="36"/>
      <c r="B687" s="37"/>
      <c r="C687" s="240" t="s">
        <v>773</v>
      </c>
      <c r="D687" s="240" t="s">
        <v>484</v>
      </c>
      <c r="E687" s="241" t="s">
        <v>774</v>
      </c>
      <c r="F687" s="242" t="s">
        <v>775</v>
      </c>
      <c r="G687" s="243" t="s">
        <v>168</v>
      </c>
      <c r="H687" s="244">
        <v>95</v>
      </c>
      <c r="I687" s="245"/>
      <c r="J687" s="246">
        <f>ROUND(I687*H687,2)</f>
        <v>0</v>
      </c>
      <c r="K687" s="242" t="s">
        <v>244</v>
      </c>
      <c r="L687" s="247"/>
      <c r="M687" s="248" t="s">
        <v>19</v>
      </c>
      <c r="N687" s="249" t="s">
        <v>45</v>
      </c>
      <c r="O687" s="66"/>
      <c r="P687" s="186">
        <f>O687*H687</f>
        <v>0</v>
      </c>
      <c r="Q687" s="186">
        <v>0.0036</v>
      </c>
      <c r="R687" s="186">
        <f>Q687*H687</f>
        <v>0.34199999999999997</v>
      </c>
      <c r="S687" s="186">
        <v>0</v>
      </c>
      <c r="T687" s="187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88" t="s">
        <v>186</v>
      </c>
      <c r="AT687" s="188" t="s">
        <v>484</v>
      </c>
      <c r="AU687" s="188" t="s">
        <v>95</v>
      </c>
      <c r="AY687" s="19" t="s">
        <v>238</v>
      </c>
      <c r="BE687" s="189">
        <f>IF(N687="základní",J687,0)</f>
        <v>0</v>
      </c>
      <c r="BF687" s="189">
        <f>IF(N687="snížená",J687,0)</f>
        <v>0</v>
      </c>
      <c r="BG687" s="189">
        <f>IF(N687="zákl. přenesená",J687,0)</f>
        <v>0</v>
      </c>
      <c r="BH687" s="189">
        <f>IF(N687="sníž. přenesená",J687,0)</f>
        <v>0</v>
      </c>
      <c r="BI687" s="189">
        <f>IF(N687="nulová",J687,0)</f>
        <v>0</v>
      </c>
      <c r="BJ687" s="19" t="s">
        <v>82</v>
      </c>
      <c r="BK687" s="189">
        <f>ROUND(I687*H687,2)</f>
        <v>0</v>
      </c>
      <c r="BL687" s="19" t="s">
        <v>189</v>
      </c>
      <c r="BM687" s="188" t="s">
        <v>776</v>
      </c>
    </row>
    <row r="688" spans="2:51" s="13" customFormat="1" ht="11.25">
      <c r="B688" s="197"/>
      <c r="C688" s="198"/>
      <c r="D688" s="195" t="s">
        <v>250</v>
      </c>
      <c r="E688" s="199" t="s">
        <v>19</v>
      </c>
      <c r="F688" s="200" t="s">
        <v>767</v>
      </c>
      <c r="G688" s="198"/>
      <c r="H688" s="199" t="s">
        <v>19</v>
      </c>
      <c r="I688" s="201"/>
      <c r="J688" s="198"/>
      <c r="K688" s="198"/>
      <c r="L688" s="202"/>
      <c r="M688" s="203"/>
      <c r="N688" s="204"/>
      <c r="O688" s="204"/>
      <c r="P688" s="204"/>
      <c r="Q688" s="204"/>
      <c r="R688" s="204"/>
      <c r="S688" s="204"/>
      <c r="T688" s="205"/>
      <c r="AT688" s="206" t="s">
        <v>250</v>
      </c>
      <c r="AU688" s="206" t="s">
        <v>95</v>
      </c>
      <c r="AV688" s="13" t="s">
        <v>82</v>
      </c>
      <c r="AW688" s="13" t="s">
        <v>34</v>
      </c>
      <c r="AX688" s="13" t="s">
        <v>74</v>
      </c>
      <c r="AY688" s="206" t="s">
        <v>238</v>
      </c>
    </row>
    <row r="689" spans="2:51" s="13" customFormat="1" ht="11.25">
      <c r="B689" s="197"/>
      <c r="C689" s="198"/>
      <c r="D689" s="195" t="s">
        <v>250</v>
      </c>
      <c r="E689" s="199" t="s">
        <v>19</v>
      </c>
      <c r="F689" s="200" t="s">
        <v>768</v>
      </c>
      <c r="G689" s="198"/>
      <c r="H689" s="199" t="s">
        <v>19</v>
      </c>
      <c r="I689" s="201"/>
      <c r="J689" s="198"/>
      <c r="K689" s="198"/>
      <c r="L689" s="202"/>
      <c r="M689" s="203"/>
      <c r="N689" s="204"/>
      <c r="O689" s="204"/>
      <c r="P689" s="204"/>
      <c r="Q689" s="204"/>
      <c r="R689" s="204"/>
      <c r="S689" s="204"/>
      <c r="T689" s="205"/>
      <c r="AT689" s="206" t="s">
        <v>250</v>
      </c>
      <c r="AU689" s="206" t="s">
        <v>95</v>
      </c>
      <c r="AV689" s="13" t="s">
        <v>82</v>
      </c>
      <c r="AW689" s="13" t="s">
        <v>34</v>
      </c>
      <c r="AX689" s="13" t="s">
        <v>74</v>
      </c>
      <c r="AY689" s="206" t="s">
        <v>238</v>
      </c>
    </row>
    <row r="690" spans="2:51" s="14" customFormat="1" ht="11.25">
      <c r="B690" s="207"/>
      <c r="C690" s="208"/>
      <c r="D690" s="195" t="s">
        <v>250</v>
      </c>
      <c r="E690" s="209" t="s">
        <v>181</v>
      </c>
      <c r="F690" s="210" t="s">
        <v>182</v>
      </c>
      <c r="G690" s="208"/>
      <c r="H690" s="211">
        <v>95</v>
      </c>
      <c r="I690" s="212"/>
      <c r="J690" s="208"/>
      <c r="K690" s="208"/>
      <c r="L690" s="213"/>
      <c r="M690" s="214"/>
      <c r="N690" s="215"/>
      <c r="O690" s="215"/>
      <c r="P690" s="215"/>
      <c r="Q690" s="215"/>
      <c r="R690" s="215"/>
      <c r="S690" s="215"/>
      <c r="T690" s="216"/>
      <c r="AT690" s="217" t="s">
        <v>250</v>
      </c>
      <c r="AU690" s="217" t="s">
        <v>95</v>
      </c>
      <c r="AV690" s="14" t="s">
        <v>84</v>
      </c>
      <c r="AW690" s="14" t="s">
        <v>34</v>
      </c>
      <c r="AX690" s="14" t="s">
        <v>82</v>
      </c>
      <c r="AY690" s="217" t="s">
        <v>238</v>
      </c>
    </row>
    <row r="691" spans="1:65" s="2" customFormat="1" ht="16.5" customHeight="1">
      <c r="A691" s="36"/>
      <c r="B691" s="37"/>
      <c r="C691" s="240" t="s">
        <v>777</v>
      </c>
      <c r="D691" s="240" t="s">
        <v>484</v>
      </c>
      <c r="E691" s="241" t="s">
        <v>778</v>
      </c>
      <c r="F691" s="242" t="s">
        <v>779</v>
      </c>
      <c r="G691" s="243" t="s">
        <v>168</v>
      </c>
      <c r="H691" s="244">
        <v>18</v>
      </c>
      <c r="I691" s="245"/>
      <c r="J691" s="246">
        <f>ROUND(I691*H691,2)</f>
        <v>0</v>
      </c>
      <c r="K691" s="242" t="s">
        <v>244</v>
      </c>
      <c r="L691" s="247"/>
      <c r="M691" s="248" t="s">
        <v>19</v>
      </c>
      <c r="N691" s="249" t="s">
        <v>45</v>
      </c>
      <c r="O691" s="66"/>
      <c r="P691" s="186">
        <f>O691*H691</f>
        <v>0</v>
      </c>
      <c r="Q691" s="186">
        <v>0.00493</v>
      </c>
      <c r="R691" s="186">
        <f>Q691*H691</f>
        <v>0.08874000000000001</v>
      </c>
      <c r="S691" s="186">
        <v>0</v>
      </c>
      <c r="T691" s="187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188" t="s">
        <v>186</v>
      </c>
      <c r="AT691" s="188" t="s">
        <v>484</v>
      </c>
      <c r="AU691" s="188" t="s">
        <v>95</v>
      </c>
      <c r="AY691" s="19" t="s">
        <v>238</v>
      </c>
      <c r="BE691" s="189">
        <f>IF(N691="základní",J691,0)</f>
        <v>0</v>
      </c>
      <c r="BF691" s="189">
        <f>IF(N691="snížená",J691,0)</f>
        <v>0</v>
      </c>
      <c r="BG691" s="189">
        <f>IF(N691="zákl. přenesená",J691,0)</f>
        <v>0</v>
      </c>
      <c r="BH691" s="189">
        <f>IF(N691="sníž. přenesená",J691,0)</f>
        <v>0</v>
      </c>
      <c r="BI691" s="189">
        <f>IF(N691="nulová",J691,0)</f>
        <v>0</v>
      </c>
      <c r="BJ691" s="19" t="s">
        <v>82</v>
      </c>
      <c r="BK691" s="189">
        <f>ROUND(I691*H691,2)</f>
        <v>0</v>
      </c>
      <c r="BL691" s="19" t="s">
        <v>189</v>
      </c>
      <c r="BM691" s="188" t="s">
        <v>780</v>
      </c>
    </row>
    <row r="692" spans="2:51" s="13" customFormat="1" ht="11.25">
      <c r="B692" s="197"/>
      <c r="C692" s="198"/>
      <c r="D692" s="195" t="s">
        <v>250</v>
      </c>
      <c r="E692" s="199" t="s">
        <v>19</v>
      </c>
      <c r="F692" s="200" t="s">
        <v>767</v>
      </c>
      <c r="G692" s="198"/>
      <c r="H692" s="199" t="s">
        <v>19</v>
      </c>
      <c r="I692" s="201"/>
      <c r="J692" s="198"/>
      <c r="K692" s="198"/>
      <c r="L692" s="202"/>
      <c r="M692" s="203"/>
      <c r="N692" s="204"/>
      <c r="O692" s="204"/>
      <c r="P692" s="204"/>
      <c r="Q692" s="204"/>
      <c r="R692" s="204"/>
      <c r="S692" s="204"/>
      <c r="T692" s="205"/>
      <c r="AT692" s="206" t="s">
        <v>250</v>
      </c>
      <c r="AU692" s="206" t="s">
        <v>95</v>
      </c>
      <c r="AV692" s="13" t="s">
        <v>82</v>
      </c>
      <c r="AW692" s="13" t="s">
        <v>34</v>
      </c>
      <c r="AX692" s="13" t="s">
        <v>74</v>
      </c>
      <c r="AY692" s="206" t="s">
        <v>238</v>
      </c>
    </row>
    <row r="693" spans="2:51" s="13" customFormat="1" ht="11.25">
      <c r="B693" s="197"/>
      <c r="C693" s="198"/>
      <c r="D693" s="195" t="s">
        <v>250</v>
      </c>
      <c r="E693" s="199" t="s">
        <v>19</v>
      </c>
      <c r="F693" s="200" t="s">
        <v>781</v>
      </c>
      <c r="G693" s="198"/>
      <c r="H693" s="199" t="s">
        <v>19</v>
      </c>
      <c r="I693" s="201"/>
      <c r="J693" s="198"/>
      <c r="K693" s="198"/>
      <c r="L693" s="202"/>
      <c r="M693" s="203"/>
      <c r="N693" s="204"/>
      <c r="O693" s="204"/>
      <c r="P693" s="204"/>
      <c r="Q693" s="204"/>
      <c r="R693" s="204"/>
      <c r="S693" s="204"/>
      <c r="T693" s="205"/>
      <c r="AT693" s="206" t="s">
        <v>250</v>
      </c>
      <c r="AU693" s="206" t="s">
        <v>95</v>
      </c>
      <c r="AV693" s="13" t="s">
        <v>82</v>
      </c>
      <c r="AW693" s="13" t="s">
        <v>34</v>
      </c>
      <c r="AX693" s="13" t="s">
        <v>74</v>
      </c>
      <c r="AY693" s="206" t="s">
        <v>238</v>
      </c>
    </row>
    <row r="694" spans="2:51" s="14" customFormat="1" ht="11.25">
      <c r="B694" s="207"/>
      <c r="C694" s="208"/>
      <c r="D694" s="195" t="s">
        <v>250</v>
      </c>
      <c r="E694" s="209" t="s">
        <v>183</v>
      </c>
      <c r="F694" s="210" t="s">
        <v>184</v>
      </c>
      <c r="G694" s="208"/>
      <c r="H694" s="211">
        <v>18</v>
      </c>
      <c r="I694" s="212"/>
      <c r="J694" s="208"/>
      <c r="K694" s="208"/>
      <c r="L694" s="213"/>
      <c r="M694" s="214"/>
      <c r="N694" s="215"/>
      <c r="O694" s="215"/>
      <c r="P694" s="215"/>
      <c r="Q694" s="215"/>
      <c r="R694" s="215"/>
      <c r="S694" s="215"/>
      <c r="T694" s="216"/>
      <c r="AT694" s="217" t="s">
        <v>250</v>
      </c>
      <c r="AU694" s="217" t="s">
        <v>95</v>
      </c>
      <c r="AV694" s="14" t="s">
        <v>84</v>
      </c>
      <c r="AW694" s="14" t="s">
        <v>34</v>
      </c>
      <c r="AX694" s="14" t="s">
        <v>82</v>
      </c>
      <c r="AY694" s="217" t="s">
        <v>238</v>
      </c>
    </row>
    <row r="695" spans="1:65" s="2" customFormat="1" ht="16.5" customHeight="1">
      <c r="A695" s="36"/>
      <c r="B695" s="37"/>
      <c r="C695" s="240" t="s">
        <v>782</v>
      </c>
      <c r="D695" s="240" t="s">
        <v>484</v>
      </c>
      <c r="E695" s="241" t="s">
        <v>783</v>
      </c>
      <c r="F695" s="242" t="s">
        <v>784</v>
      </c>
      <c r="G695" s="243" t="s">
        <v>168</v>
      </c>
      <c r="H695" s="244">
        <v>2</v>
      </c>
      <c r="I695" s="245"/>
      <c r="J695" s="246">
        <f>ROUND(I695*H695,2)</f>
        <v>0</v>
      </c>
      <c r="K695" s="242" t="s">
        <v>19</v>
      </c>
      <c r="L695" s="247"/>
      <c r="M695" s="248" t="s">
        <v>19</v>
      </c>
      <c r="N695" s="249" t="s">
        <v>45</v>
      </c>
      <c r="O695" s="66"/>
      <c r="P695" s="186">
        <f>O695*H695</f>
        <v>0</v>
      </c>
      <c r="Q695" s="186">
        <v>0.01529</v>
      </c>
      <c r="R695" s="186">
        <f>Q695*H695</f>
        <v>0.03058</v>
      </c>
      <c r="S695" s="186">
        <v>0</v>
      </c>
      <c r="T695" s="187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8" t="s">
        <v>186</v>
      </c>
      <c r="AT695" s="188" t="s">
        <v>484</v>
      </c>
      <c r="AU695" s="188" t="s">
        <v>95</v>
      </c>
      <c r="AY695" s="19" t="s">
        <v>238</v>
      </c>
      <c r="BE695" s="189">
        <f>IF(N695="základní",J695,0)</f>
        <v>0</v>
      </c>
      <c r="BF695" s="189">
        <f>IF(N695="snížená",J695,0)</f>
        <v>0</v>
      </c>
      <c r="BG695" s="189">
        <f>IF(N695="zákl. přenesená",J695,0)</f>
        <v>0</v>
      </c>
      <c r="BH695" s="189">
        <f>IF(N695="sníž. přenesená",J695,0)</f>
        <v>0</v>
      </c>
      <c r="BI695" s="189">
        <f>IF(N695="nulová",J695,0)</f>
        <v>0</v>
      </c>
      <c r="BJ695" s="19" t="s">
        <v>82</v>
      </c>
      <c r="BK695" s="189">
        <f>ROUND(I695*H695,2)</f>
        <v>0</v>
      </c>
      <c r="BL695" s="19" t="s">
        <v>189</v>
      </c>
      <c r="BM695" s="188" t="s">
        <v>785</v>
      </c>
    </row>
    <row r="696" spans="2:51" s="13" customFormat="1" ht="11.25">
      <c r="B696" s="197"/>
      <c r="C696" s="198"/>
      <c r="D696" s="195" t="s">
        <v>250</v>
      </c>
      <c r="E696" s="199" t="s">
        <v>19</v>
      </c>
      <c r="F696" s="200" t="s">
        <v>767</v>
      </c>
      <c r="G696" s="198"/>
      <c r="H696" s="199" t="s">
        <v>19</v>
      </c>
      <c r="I696" s="201"/>
      <c r="J696" s="198"/>
      <c r="K696" s="198"/>
      <c r="L696" s="202"/>
      <c r="M696" s="203"/>
      <c r="N696" s="204"/>
      <c r="O696" s="204"/>
      <c r="P696" s="204"/>
      <c r="Q696" s="204"/>
      <c r="R696" s="204"/>
      <c r="S696" s="204"/>
      <c r="T696" s="205"/>
      <c r="AT696" s="206" t="s">
        <v>250</v>
      </c>
      <c r="AU696" s="206" t="s">
        <v>95</v>
      </c>
      <c r="AV696" s="13" t="s">
        <v>82</v>
      </c>
      <c r="AW696" s="13" t="s">
        <v>34</v>
      </c>
      <c r="AX696" s="13" t="s">
        <v>74</v>
      </c>
      <c r="AY696" s="206" t="s">
        <v>238</v>
      </c>
    </row>
    <row r="697" spans="2:51" s="13" customFormat="1" ht="11.25">
      <c r="B697" s="197"/>
      <c r="C697" s="198"/>
      <c r="D697" s="195" t="s">
        <v>250</v>
      </c>
      <c r="E697" s="199" t="s">
        <v>19</v>
      </c>
      <c r="F697" s="200" t="s">
        <v>786</v>
      </c>
      <c r="G697" s="198"/>
      <c r="H697" s="199" t="s">
        <v>19</v>
      </c>
      <c r="I697" s="201"/>
      <c r="J697" s="198"/>
      <c r="K697" s="198"/>
      <c r="L697" s="202"/>
      <c r="M697" s="203"/>
      <c r="N697" s="204"/>
      <c r="O697" s="204"/>
      <c r="P697" s="204"/>
      <c r="Q697" s="204"/>
      <c r="R697" s="204"/>
      <c r="S697" s="204"/>
      <c r="T697" s="205"/>
      <c r="AT697" s="206" t="s">
        <v>250</v>
      </c>
      <c r="AU697" s="206" t="s">
        <v>95</v>
      </c>
      <c r="AV697" s="13" t="s">
        <v>82</v>
      </c>
      <c r="AW697" s="13" t="s">
        <v>34</v>
      </c>
      <c r="AX697" s="13" t="s">
        <v>74</v>
      </c>
      <c r="AY697" s="206" t="s">
        <v>238</v>
      </c>
    </row>
    <row r="698" spans="2:51" s="14" customFormat="1" ht="11.25">
      <c r="B698" s="207"/>
      <c r="C698" s="208"/>
      <c r="D698" s="195" t="s">
        <v>250</v>
      </c>
      <c r="E698" s="209" t="s">
        <v>187</v>
      </c>
      <c r="F698" s="210" t="s">
        <v>84</v>
      </c>
      <c r="G698" s="208"/>
      <c r="H698" s="211">
        <v>2</v>
      </c>
      <c r="I698" s="212"/>
      <c r="J698" s="208"/>
      <c r="K698" s="208"/>
      <c r="L698" s="213"/>
      <c r="M698" s="214"/>
      <c r="N698" s="215"/>
      <c r="O698" s="215"/>
      <c r="P698" s="215"/>
      <c r="Q698" s="215"/>
      <c r="R698" s="215"/>
      <c r="S698" s="215"/>
      <c r="T698" s="216"/>
      <c r="AT698" s="217" t="s">
        <v>250</v>
      </c>
      <c r="AU698" s="217" t="s">
        <v>95</v>
      </c>
      <c r="AV698" s="14" t="s">
        <v>84</v>
      </c>
      <c r="AW698" s="14" t="s">
        <v>34</v>
      </c>
      <c r="AX698" s="14" t="s">
        <v>82</v>
      </c>
      <c r="AY698" s="217" t="s">
        <v>238</v>
      </c>
    </row>
    <row r="699" spans="1:65" s="2" customFormat="1" ht="16.5" customHeight="1">
      <c r="A699" s="36"/>
      <c r="B699" s="37"/>
      <c r="C699" s="240" t="s">
        <v>628</v>
      </c>
      <c r="D699" s="240" t="s">
        <v>484</v>
      </c>
      <c r="E699" s="241" t="s">
        <v>787</v>
      </c>
      <c r="F699" s="242" t="s">
        <v>788</v>
      </c>
      <c r="G699" s="243" t="s">
        <v>168</v>
      </c>
      <c r="H699" s="244">
        <v>4</v>
      </c>
      <c r="I699" s="245"/>
      <c r="J699" s="246">
        <f>ROUND(I699*H699,2)</f>
        <v>0</v>
      </c>
      <c r="K699" s="242" t="s">
        <v>19</v>
      </c>
      <c r="L699" s="247"/>
      <c r="M699" s="248" t="s">
        <v>19</v>
      </c>
      <c r="N699" s="249" t="s">
        <v>45</v>
      </c>
      <c r="O699" s="66"/>
      <c r="P699" s="186">
        <f>O699*H699</f>
        <v>0</v>
      </c>
      <c r="Q699" s="186">
        <v>0.01529</v>
      </c>
      <c r="R699" s="186">
        <f>Q699*H699</f>
        <v>0.06116</v>
      </c>
      <c r="S699" s="186">
        <v>0</v>
      </c>
      <c r="T699" s="187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88" t="s">
        <v>186</v>
      </c>
      <c r="AT699" s="188" t="s">
        <v>484</v>
      </c>
      <c r="AU699" s="188" t="s">
        <v>95</v>
      </c>
      <c r="AY699" s="19" t="s">
        <v>238</v>
      </c>
      <c r="BE699" s="189">
        <f>IF(N699="základní",J699,0)</f>
        <v>0</v>
      </c>
      <c r="BF699" s="189">
        <f>IF(N699="snížená",J699,0)</f>
        <v>0</v>
      </c>
      <c r="BG699" s="189">
        <f>IF(N699="zákl. přenesená",J699,0)</f>
        <v>0</v>
      </c>
      <c r="BH699" s="189">
        <f>IF(N699="sníž. přenesená",J699,0)</f>
        <v>0</v>
      </c>
      <c r="BI699" s="189">
        <f>IF(N699="nulová",J699,0)</f>
        <v>0</v>
      </c>
      <c r="BJ699" s="19" t="s">
        <v>82</v>
      </c>
      <c r="BK699" s="189">
        <f>ROUND(I699*H699,2)</f>
        <v>0</v>
      </c>
      <c r="BL699" s="19" t="s">
        <v>189</v>
      </c>
      <c r="BM699" s="188" t="s">
        <v>789</v>
      </c>
    </row>
    <row r="700" spans="2:51" s="13" customFormat="1" ht="11.25">
      <c r="B700" s="197"/>
      <c r="C700" s="198"/>
      <c r="D700" s="195" t="s">
        <v>250</v>
      </c>
      <c r="E700" s="199" t="s">
        <v>19</v>
      </c>
      <c r="F700" s="200" t="s">
        <v>767</v>
      </c>
      <c r="G700" s="198"/>
      <c r="H700" s="199" t="s">
        <v>19</v>
      </c>
      <c r="I700" s="201"/>
      <c r="J700" s="198"/>
      <c r="K700" s="198"/>
      <c r="L700" s="202"/>
      <c r="M700" s="203"/>
      <c r="N700" s="204"/>
      <c r="O700" s="204"/>
      <c r="P700" s="204"/>
      <c r="Q700" s="204"/>
      <c r="R700" s="204"/>
      <c r="S700" s="204"/>
      <c r="T700" s="205"/>
      <c r="AT700" s="206" t="s">
        <v>250</v>
      </c>
      <c r="AU700" s="206" t="s">
        <v>95</v>
      </c>
      <c r="AV700" s="13" t="s">
        <v>82</v>
      </c>
      <c r="AW700" s="13" t="s">
        <v>34</v>
      </c>
      <c r="AX700" s="13" t="s">
        <v>74</v>
      </c>
      <c r="AY700" s="206" t="s">
        <v>238</v>
      </c>
    </row>
    <row r="701" spans="2:51" s="13" customFormat="1" ht="11.25">
      <c r="B701" s="197"/>
      <c r="C701" s="198"/>
      <c r="D701" s="195" t="s">
        <v>250</v>
      </c>
      <c r="E701" s="199" t="s">
        <v>19</v>
      </c>
      <c r="F701" s="200" t="s">
        <v>790</v>
      </c>
      <c r="G701" s="198"/>
      <c r="H701" s="199" t="s">
        <v>19</v>
      </c>
      <c r="I701" s="201"/>
      <c r="J701" s="198"/>
      <c r="K701" s="198"/>
      <c r="L701" s="202"/>
      <c r="M701" s="203"/>
      <c r="N701" s="204"/>
      <c r="O701" s="204"/>
      <c r="P701" s="204"/>
      <c r="Q701" s="204"/>
      <c r="R701" s="204"/>
      <c r="S701" s="204"/>
      <c r="T701" s="205"/>
      <c r="AT701" s="206" t="s">
        <v>250</v>
      </c>
      <c r="AU701" s="206" t="s">
        <v>95</v>
      </c>
      <c r="AV701" s="13" t="s">
        <v>82</v>
      </c>
      <c r="AW701" s="13" t="s">
        <v>34</v>
      </c>
      <c r="AX701" s="13" t="s">
        <v>74</v>
      </c>
      <c r="AY701" s="206" t="s">
        <v>238</v>
      </c>
    </row>
    <row r="702" spans="2:51" s="14" customFormat="1" ht="11.25">
      <c r="B702" s="207"/>
      <c r="C702" s="208"/>
      <c r="D702" s="195" t="s">
        <v>250</v>
      </c>
      <c r="E702" s="209" t="s">
        <v>188</v>
      </c>
      <c r="F702" s="210" t="s">
        <v>189</v>
      </c>
      <c r="G702" s="208"/>
      <c r="H702" s="211">
        <v>4</v>
      </c>
      <c r="I702" s="212"/>
      <c r="J702" s="208"/>
      <c r="K702" s="208"/>
      <c r="L702" s="213"/>
      <c r="M702" s="214"/>
      <c r="N702" s="215"/>
      <c r="O702" s="215"/>
      <c r="P702" s="215"/>
      <c r="Q702" s="215"/>
      <c r="R702" s="215"/>
      <c r="S702" s="215"/>
      <c r="T702" s="216"/>
      <c r="AT702" s="217" t="s">
        <v>250</v>
      </c>
      <c r="AU702" s="217" t="s">
        <v>95</v>
      </c>
      <c r="AV702" s="14" t="s">
        <v>84</v>
      </c>
      <c r="AW702" s="14" t="s">
        <v>34</v>
      </c>
      <c r="AX702" s="14" t="s">
        <v>74</v>
      </c>
      <c r="AY702" s="217" t="s">
        <v>238</v>
      </c>
    </row>
    <row r="703" spans="2:51" s="16" customFormat="1" ht="11.25">
      <c r="B703" s="229"/>
      <c r="C703" s="230"/>
      <c r="D703" s="195" t="s">
        <v>250</v>
      </c>
      <c r="E703" s="231" t="s">
        <v>19</v>
      </c>
      <c r="F703" s="232" t="s">
        <v>258</v>
      </c>
      <c r="G703" s="230"/>
      <c r="H703" s="233">
        <v>4</v>
      </c>
      <c r="I703" s="234"/>
      <c r="J703" s="230"/>
      <c r="K703" s="230"/>
      <c r="L703" s="235"/>
      <c r="M703" s="236"/>
      <c r="N703" s="237"/>
      <c r="O703" s="237"/>
      <c r="P703" s="237"/>
      <c r="Q703" s="237"/>
      <c r="R703" s="237"/>
      <c r="S703" s="237"/>
      <c r="T703" s="238"/>
      <c r="AT703" s="239" t="s">
        <v>250</v>
      </c>
      <c r="AU703" s="239" t="s">
        <v>95</v>
      </c>
      <c r="AV703" s="16" t="s">
        <v>189</v>
      </c>
      <c r="AW703" s="16" t="s">
        <v>34</v>
      </c>
      <c r="AX703" s="16" t="s">
        <v>82</v>
      </c>
      <c r="AY703" s="239" t="s">
        <v>238</v>
      </c>
    </row>
    <row r="704" spans="1:65" s="2" customFormat="1" ht="16.5" customHeight="1">
      <c r="A704" s="36"/>
      <c r="B704" s="37"/>
      <c r="C704" s="240" t="s">
        <v>791</v>
      </c>
      <c r="D704" s="240" t="s">
        <v>484</v>
      </c>
      <c r="E704" s="241" t="s">
        <v>792</v>
      </c>
      <c r="F704" s="242" t="s">
        <v>793</v>
      </c>
      <c r="G704" s="243" t="s">
        <v>168</v>
      </c>
      <c r="H704" s="244">
        <v>4</v>
      </c>
      <c r="I704" s="245"/>
      <c r="J704" s="246">
        <f>ROUND(I704*H704,2)</f>
        <v>0</v>
      </c>
      <c r="K704" s="242" t="s">
        <v>19</v>
      </c>
      <c r="L704" s="247"/>
      <c r="M704" s="248" t="s">
        <v>19</v>
      </c>
      <c r="N704" s="249" t="s">
        <v>45</v>
      </c>
      <c r="O704" s="66"/>
      <c r="P704" s="186">
        <f>O704*H704</f>
        <v>0</v>
      </c>
      <c r="Q704" s="186">
        <v>0.01529</v>
      </c>
      <c r="R704" s="186">
        <f>Q704*H704</f>
        <v>0.06116</v>
      </c>
      <c r="S704" s="186">
        <v>0</v>
      </c>
      <c r="T704" s="187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188" t="s">
        <v>186</v>
      </c>
      <c r="AT704" s="188" t="s">
        <v>484</v>
      </c>
      <c r="AU704" s="188" t="s">
        <v>95</v>
      </c>
      <c r="AY704" s="19" t="s">
        <v>238</v>
      </c>
      <c r="BE704" s="189">
        <f>IF(N704="základní",J704,0)</f>
        <v>0</v>
      </c>
      <c r="BF704" s="189">
        <f>IF(N704="snížená",J704,0)</f>
        <v>0</v>
      </c>
      <c r="BG704" s="189">
        <f>IF(N704="zákl. přenesená",J704,0)</f>
        <v>0</v>
      </c>
      <c r="BH704" s="189">
        <f>IF(N704="sníž. přenesená",J704,0)</f>
        <v>0</v>
      </c>
      <c r="BI704" s="189">
        <f>IF(N704="nulová",J704,0)</f>
        <v>0</v>
      </c>
      <c r="BJ704" s="19" t="s">
        <v>82</v>
      </c>
      <c r="BK704" s="189">
        <f>ROUND(I704*H704,2)</f>
        <v>0</v>
      </c>
      <c r="BL704" s="19" t="s">
        <v>189</v>
      </c>
      <c r="BM704" s="188" t="s">
        <v>794</v>
      </c>
    </row>
    <row r="705" spans="2:51" s="13" customFormat="1" ht="11.25">
      <c r="B705" s="197"/>
      <c r="C705" s="198"/>
      <c r="D705" s="195" t="s">
        <v>250</v>
      </c>
      <c r="E705" s="199" t="s">
        <v>19</v>
      </c>
      <c r="F705" s="200" t="s">
        <v>767</v>
      </c>
      <c r="G705" s="198"/>
      <c r="H705" s="199" t="s">
        <v>19</v>
      </c>
      <c r="I705" s="201"/>
      <c r="J705" s="198"/>
      <c r="K705" s="198"/>
      <c r="L705" s="202"/>
      <c r="M705" s="203"/>
      <c r="N705" s="204"/>
      <c r="O705" s="204"/>
      <c r="P705" s="204"/>
      <c r="Q705" s="204"/>
      <c r="R705" s="204"/>
      <c r="S705" s="204"/>
      <c r="T705" s="205"/>
      <c r="AT705" s="206" t="s">
        <v>250</v>
      </c>
      <c r="AU705" s="206" t="s">
        <v>95</v>
      </c>
      <c r="AV705" s="13" t="s">
        <v>82</v>
      </c>
      <c r="AW705" s="13" t="s">
        <v>34</v>
      </c>
      <c r="AX705" s="13" t="s">
        <v>74</v>
      </c>
      <c r="AY705" s="206" t="s">
        <v>238</v>
      </c>
    </row>
    <row r="706" spans="2:51" s="13" customFormat="1" ht="11.25">
      <c r="B706" s="197"/>
      <c r="C706" s="198"/>
      <c r="D706" s="195" t="s">
        <v>250</v>
      </c>
      <c r="E706" s="199" t="s">
        <v>19</v>
      </c>
      <c r="F706" s="200" t="s">
        <v>795</v>
      </c>
      <c r="G706" s="198"/>
      <c r="H706" s="199" t="s">
        <v>19</v>
      </c>
      <c r="I706" s="201"/>
      <c r="J706" s="198"/>
      <c r="K706" s="198"/>
      <c r="L706" s="202"/>
      <c r="M706" s="203"/>
      <c r="N706" s="204"/>
      <c r="O706" s="204"/>
      <c r="P706" s="204"/>
      <c r="Q706" s="204"/>
      <c r="R706" s="204"/>
      <c r="S706" s="204"/>
      <c r="T706" s="205"/>
      <c r="AT706" s="206" t="s">
        <v>250</v>
      </c>
      <c r="AU706" s="206" t="s">
        <v>95</v>
      </c>
      <c r="AV706" s="13" t="s">
        <v>82</v>
      </c>
      <c r="AW706" s="13" t="s">
        <v>34</v>
      </c>
      <c r="AX706" s="13" t="s">
        <v>74</v>
      </c>
      <c r="AY706" s="206" t="s">
        <v>238</v>
      </c>
    </row>
    <row r="707" spans="2:51" s="14" customFormat="1" ht="11.25">
      <c r="B707" s="207"/>
      <c r="C707" s="208"/>
      <c r="D707" s="195" t="s">
        <v>250</v>
      </c>
      <c r="E707" s="209" t="s">
        <v>191</v>
      </c>
      <c r="F707" s="210" t="s">
        <v>189</v>
      </c>
      <c r="G707" s="208"/>
      <c r="H707" s="211">
        <v>4</v>
      </c>
      <c r="I707" s="212"/>
      <c r="J707" s="208"/>
      <c r="K707" s="208"/>
      <c r="L707" s="213"/>
      <c r="M707" s="214"/>
      <c r="N707" s="215"/>
      <c r="O707" s="215"/>
      <c r="P707" s="215"/>
      <c r="Q707" s="215"/>
      <c r="R707" s="215"/>
      <c r="S707" s="215"/>
      <c r="T707" s="216"/>
      <c r="AT707" s="217" t="s">
        <v>250</v>
      </c>
      <c r="AU707" s="217" t="s">
        <v>95</v>
      </c>
      <c r="AV707" s="14" t="s">
        <v>84</v>
      </c>
      <c r="AW707" s="14" t="s">
        <v>34</v>
      </c>
      <c r="AX707" s="14" t="s">
        <v>74</v>
      </c>
      <c r="AY707" s="217" t="s">
        <v>238</v>
      </c>
    </row>
    <row r="708" spans="2:51" s="16" customFormat="1" ht="11.25">
      <c r="B708" s="229"/>
      <c r="C708" s="230"/>
      <c r="D708" s="195" t="s">
        <v>250</v>
      </c>
      <c r="E708" s="231" t="s">
        <v>19</v>
      </c>
      <c r="F708" s="232" t="s">
        <v>258</v>
      </c>
      <c r="G708" s="230"/>
      <c r="H708" s="233">
        <v>4</v>
      </c>
      <c r="I708" s="234"/>
      <c r="J708" s="230"/>
      <c r="K708" s="230"/>
      <c r="L708" s="235"/>
      <c r="M708" s="236"/>
      <c r="N708" s="237"/>
      <c r="O708" s="237"/>
      <c r="P708" s="237"/>
      <c r="Q708" s="237"/>
      <c r="R708" s="237"/>
      <c r="S708" s="237"/>
      <c r="T708" s="238"/>
      <c r="AT708" s="239" t="s">
        <v>250</v>
      </c>
      <c r="AU708" s="239" t="s">
        <v>95</v>
      </c>
      <c r="AV708" s="16" t="s">
        <v>189</v>
      </c>
      <c r="AW708" s="16" t="s">
        <v>34</v>
      </c>
      <c r="AX708" s="16" t="s">
        <v>82</v>
      </c>
      <c r="AY708" s="239" t="s">
        <v>238</v>
      </c>
    </row>
    <row r="709" spans="1:65" s="2" customFormat="1" ht="24.2" customHeight="1">
      <c r="A709" s="36"/>
      <c r="B709" s="37"/>
      <c r="C709" s="177" t="s">
        <v>703</v>
      </c>
      <c r="D709" s="177" t="s">
        <v>241</v>
      </c>
      <c r="E709" s="178" t="s">
        <v>796</v>
      </c>
      <c r="F709" s="179" t="s">
        <v>797</v>
      </c>
      <c r="G709" s="180" t="s">
        <v>168</v>
      </c>
      <c r="H709" s="181">
        <v>23</v>
      </c>
      <c r="I709" s="182"/>
      <c r="J709" s="183">
        <f>ROUND(I709*H709,2)</f>
        <v>0</v>
      </c>
      <c r="K709" s="179" t="s">
        <v>244</v>
      </c>
      <c r="L709" s="41"/>
      <c r="M709" s="184" t="s">
        <v>19</v>
      </c>
      <c r="N709" s="185" t="s">
        <v>45</v>
      </c>
      <c r="O709" s="66"/>
      <c r="P709" s="186">
        <f>O709*H709</f>
        <v>0</v>
      </c>
      <c r="Q709" s="186">
        <v>0</v>
      </c>
      <c r="R709" s="186">
        <f>Q709*H709</f>
        <v>0</v>
      </c>
      <c r="S709" s="186">
        <v>0</v>
      </c>
      <c r="T709" s="187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8" t="s">
        <v>189</v>
      </c>
      <c r="AT709" s="188" t="s">
        <v>241</v>
      </c>
      <c r="AU709" s="188" t="s">
        <v>95</v>
      </c>
      <c r="AY709" s="19" t="s">
        <v>238</v>
      </c>
      <c r="BE709" s="189">
        <f>IF(N709="základní",J709,0)</f>
        <v>0</v>
      </c>
      <c r="BF709" s="189">
        <f>IF(N709="snížená",J709,0)</f>
        <v>0</v>
      </c>
      <c r="BG709" s="189">
        <f>IF(N709="zákl. přenesená",J709,0)</f>
        <v>0</v>
      </c>
      <c r="BH709" s="189">
        <f>IF(N709="sníž. přenesená",J709,0)</f>
        <v>0</v>
      </c>
      <c r="BI709" s="189">
        <f>IF(N709="nulová",J709,0)</f>
        <v>0</v>
      </c>
      <c r="BJ709" s="19" t="s">
        <v>82</v>
      </c>
      <c r="BK709" s="189">
        <f>ROUND(I709*H709,2)</f>
        <v>0</v>
      </c>
      <c r="BL709" s="19" t="s">
        <v>189</v>
      </c>
      <c r="BM709" s="188" t="s">
        <v>798</v>
      </c>
    </row>
    <row r="710" spans="1:47" s="2" customFormat="1" ht="11.25">
      <c r="A710" s="36"/>
      <c r="B710" s="37"/>
      <c r="C710" s="38"/>
      <c r="D710" s="190" t="s">
        <v>246</v>
      </c>
      <c r="E710" s="38"/>
      <c r="F710" s="191" t="s">
        <v>799</v>
      </c>
      <c r="G710" s="38"/>
      <c r="H710" s="38"/>
      <c r="I710" s="192"/>
      <c r="J710" s="38"/>
      <c r="K710" s="38"/>
      <c r="L710" s="41"/>
      <c r="M710" s="193"/>
      <c r="N710" s="194"/>
      <c r="O710" s="66"/>
      <c r="P710" s="66"/>
      <c r="Q710" s="66"/>
      <c r="R710" s="66"/>
      <c r="S710" s="66"/>
      <c r="T710" s="67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T710" s="19" t="s">
        <v>246</v>
      </c>
      <c r="AU710" s="19" t="s">
        <v>95</v>
      </c>
    </row>
    <row r="711" spans="2:51" s="13" customFormat="1" ht="11.25">
      <c r="B711" s="197"/>
      <c r="C711" s="198"/>
      <c r="D711" s="195" t="s">
        <v>250</v>
      </c>
      <c r="E711" s="199" t="s">
        <v>19</v>
      </c>
      <c r="F711" s="200" t="s">
        <v>767</v>
      </c>
      <c r="G711" s="198"/>
      <c r="H711" s="199" t="s">
        <v>19</v>
      </c>
      <c r="I711" s="201"/>
      <c r="J711" s="198"/>
      <c r="K711" s="198"/>
      <c r="L711" s="202"/>
      <c r="M711" s="203"/>
      <c r="N711" s="204"/>
      <c r="O711" s="204"/>
      <c r="P711" s="204"/>
      <c r="Q711" s="204"/>
      <c r="R711" s="204"/>
      <c r="S711" s="204"/>
      <c r="T711" s="205"/>
      <c r="AT711" s="206" t="s">
        <v>250</v>
      </c>
      <c r="AU711" s="206" t="s">
        <v>95</v>
      </c>
      <c r="AV711" s="13" t="s">
        <v>82</v>
      </c>
      <c r="AW711" s="13" t="s">
        <v>34</v>
      </c>
      <c r="AX711" s="13" t="s">
        <v>74</v>
      </c>
      <c r="AY711" s="206" t="s">
        <v>238</v>
      </c>
    </row>
    <row r="712" spans="2:51" s="13" customFormat="1" ht="11.25">
      <c r="B712" s="197"/>
      <c r="C712" s="198"/>
      <c r="D712" s="195" t="s">
        <v>250</v>
      </c>
      <c r="E712" s="199" t="s">
        <v>19</v>
      </c>
      <c r="F712" s="200" t="s">
        <v>800</v>
      </c>
      <c r="G712" s="198"/>
      <c r="H712" s="199" t="s">
        <v>19</v>
      </c>
      <c r="I712" s="201"/>
      <c r="J712" s="198"/>
      <c r="K712" s="198"/>
      <c r="L712" s="202"/>
      <c r="M712" s="203"/>
      <c r="N712" s="204"/>
      <c r="O712" s="204"/>
      <c r="P712" s="204"/>
      <c r="Q712" s="204"/>
      <c r="R712" s="204"/>
      <c r="S712" s="204"/>
      <c r="T712" s="205"/>
      <c r="AT712" s="206" t="s">
        <v>250</v>
      </c>
      <c r="AU712" s="206" t="s">
        <v>95</v>
      </c>
      <c r="AV712" s="13" t="s">
        <v>82</v>
      </c>
      <c r="AW712" s="13" t="s">
        <v>34</v>
      </c>
      <c r="AX712" s="13" t="s">
        <v>74</v>
      </c>
      <c r="AY712" s="206" t="s">
        <v>238</v>
      </c>
    </row>
    <row r="713" spans="2:51" s="14" customFormat="1" ht="11.25">
      <c r="B713" s="207"/>
      <c r="C713" s="208"/>
      <c r="D713" s="195" t="s">
        <v>250</v>
      </c>
      <c r="E713" s="209" t="s">
        <v>19</v>
      </c>
      <c r="F713" s="210" t="s">
        <v>179</v>
      </c>
      <c r="G713" s="208"/>
      <c r="H713" s="211">
        <v>14</v>
      </c>
      <c r="I713" s="212"/>
      <c r="J713" s="208"/>
      <c r="K713" s="208"/>
      <c r="L713" s="213"/>
      <c r="M713" s="214"/>
      <c r="N713" s="215"/>
      <c r="O713" s="215"/>
      <c r="P713" s="215"/>
      <c r="Q713" s="215"/>
      <c r="R713" s="215"/>
      <c r="S713" s="215"/>
      <c r="T713" s="216"/>
      <c r="AT713" s="217" t="s">
        <v>250</v>
      </c>
      <c r="AU713" s="217" t="s">
        <v>95</v>
      </c>
      <c r="AV713" s="14" t="s">
        <v>84</v>
      </c>
      <c r="AW713" s="14" t="s">
        <v>34</v>
      </c>
      <c r="AX713" s="14" t="s">
        <v>74</v>
      </c>
      <c r="AY713" s="217" t="s">
        <v>238</v>
      </c>
    </row>
    <row r="714" spans="2:51" s="13" customFormat="1" ht="11.25">
      <c r="B714" s="197"/>
      <c r="C714" s="198"/>
      <c r="D714" s="195" t="s">
        <v>250</v>
      </c>
      <c r="E714" s="199" t="s">
        <v>19</v>
      </c>
      <c r="F714" s="200" t="s">
        <v>801</v>
      </c>
      <c r="G714" s="198"/>
      <c r="H714" s="199" t="s">
        <v>19</v>
      </c>
      <c r="I714" s="201"/>
      <c r="J714" s="198"/>
      <c r="K714" s="198"/>
      <c r="L714" s="202"/>
      <c r="M714" s="203"/>
      <c r="N714" s="204"/>
      <c r="O714" s="204"/>
      <c r="P714" s="204"/>
      <c r="Q714" s="204"/>
      <c r="R714" s="204"/>
      <c r="S714" s="204"/>
      <c r="T714" s="205"/>
      <c r="AT714" s="206" t="s">
        <v>250</v>
      </c>
      <c r="AU714" s="206" t="s">
        <v>95</v>
      </c>
      <c r="AV714" s="13" t="s">
        <v>82</v>
      </c>
      <c r="AW714" s="13" t="s">
        <v>34</v>
      </c>
      <c r="AX714" s="13" t="s">
        <v>74</v>
      </c>
      <c r="AY714" s="206" t="s">
        <v>238</v>
      </c>
    </row>
    <row r="715" spans="2:51" s="14" customFormat="1" ht="11.25">
      <c r="B715" s="207"/>
      <c r="C715" s="208"/>
      <c r="D715" s="195" t="s">
        <v>250</v>
      </c>
      <c r="E715" s="209" t="s">
        <v>19</v>
      </c>
      <c r="F715" s="210" t="s">
        <v>185</v>
      </c>
      <c r="G715" s="208"/>
      <c r="H715" s="211">
        <v>8</v>
      </c>
      <c r="I715" s="212"/>
      <c r="J715" s="208"/>
      <c r="K715" s="208"/>
      <c r="L715" s="213"/>
      <c r="M715" s="214"/>
      <c r="N715" s="215"/>
      <c r="O715" s="215"/>
      <c r="P715" s="215"/>
      <c r="Q715" s="215"/>
      <c r="R715" s="215"/>
      <c r="S715" s="215"/>
      <c r="T715" s="216"/>
      <c r="AT715" s="217" t="s">
        <v>250</v>
      </c>
      <c r="AU715" s="217" t="s">
        <v>95</v>
      </c>
      <c r="AV715" s="14" t="s">
        <v>84</v>
      </c>
      <c r="AW715" s="14" t="s">
        <v>34</v>
      </c>
      <c r="AX715" s="14" t="s">
        <v>74</v>
      </c>
      <c r="AY715" s="217" t="s">
        <v>238</v>
      </c>
    </row>
    <row r="716" spans="2:51" s="13" customFormat="1" ht="11.25">
      <c r="B716" s="197"/>
      <c r="C716" s="198"/>
      <c r="D716" s="195" t="s">
        <v>250</v>
      </c>
      <c r="E716" s="199" t="s">
        <v>19</v>
      </c>
      <c r="F716" s="200" t="s">
        <v>802</v>
      </c>
      <c r="G716" s="198"/>
      <c r="H716" s="199" t="s">
        <v>19</v>
      </c>
      <c r="I716" s="201"/>
      <c r="J716" s="198"/>
      <c r="K716" s="198"/>
      <c r="L716" s="202"/>
      <c r="M716" s="203"/>
      <c r="N716" s="204"/>
      <c r="O716" s="204"/>
      <c r="P716" s="204"/>
      <c r="Q716" s="204"/>
      <c r="R716" s="204"/>
      <c r="S716" s="204"/>
      <c r="T716" s="205"/>
      <c r="AT716" s="206" t="s">
        <v>250</v>
      </c>
      <c r="AU716" s="206" t="s">
        <v>95</v>
      </c>
      <c r="AV716" s="13" t="s">
        <v>82</v>
      </c>
      <c r="AW716" s="13" t="s">
        <v>34</v>
      </c>
      <c r="AX716" s="13" t="s">
        <v>74</v>
      </c>
      <c r="AY716" s="206" t="s">
        <v>238</v>
      </c>
    </row>
    <row r="717" spans="2:51" s="14" customFormat="1" ht="11.25">
      <c r="B717" s="207"/>
      <c r="C717" s="208"/>
      <c r="D717" s="195" t="s">
        <v>250</v>
      </c>
      <c r="E717" s="209" t="s">
        <v>19</v>
      </c>
      <c r="F717" s="210" t="s">
        <v>146</v>
      </c>
      <c r="G717" s="208"/>
      <c r="H717" s="211">
        <v>1</v>
      </c>
      <c r="I717" s="212"/>
      <c r="J717" s="208"/>
      <c r="K717" s="208"/>
      <c r="L717" s="213"/>
      <c r="M717" s="214"/>
      <c r="N717" s="215"/>
      <c r="O717" s="215"/>
      <c r="P717" s="215"/>
      <c r="Q717" s="215"/>
      <c r="R717" s="215"/>
      <c r="S717" s="215"/>
      <c r="T717" s="216"/>
      <c r="AT717" s="217" t="s">
        <v>250</v>
      </c>
      <c r="AU717" s="217" t="s">
        <v>95</v>
      </c>
      <c r="AV717" s="14" t="s">
        <v>84</v>
      </c>
      <c r="AW717" s="14" t="s">
        <v>34</v>
      </c>
      <c r="AX717" s="14" t="s">
        <v>74</v>
      </c>
      <c r="AY717" s="217" t="s">
        <v>238</v>
      </c>
    </row>
    <row r="718" spans="2:51" s="16" customFormat="1" ht="11.25">
      <c r="B718" s="229"/>
      <c r="C718" s="230"/>
      <c r="D718" s="195" t="s">
        <v>250</v>
      </c>
      <c r="E718" s="231" t="s">
        <v>19</v>
      </c>
      <c r="F718" s="232" t="s">
        <v>258</v>
      </c>
      <c r="G718" s="230"/>
      <c r="H718" s="233">
        <v>23</v>
      </c>
      <c r="I718" s="234"/>
      <c r="J718" s="230"/>
      <c r="K718" s="230"/>
      <c r="L718" s="235"/>
      <c r="M718" s="236"/>
      <c r="N718" s="237"/>
      <c r="O718" s="237"/>
      <c r="P718" s="237"/>
      <c r="Q718" s="237"/>
      <c r="R718" s="237"/>
      <c r="S718" s="237"/>
      <c r="T718" s="238"/>
      <c r="AT718" s="239" t="s">
        <v>250</v>
      </c>
      <c r="AU718" s="239" t="s">
        <v>95</v>
      </c>
      <c r="AV718" s="16" t="s">
        <v>189</v>
      </c>
      <c r="AW718" s="16" t="s">
        <v>34</v>
      </c>
      <c r="AX718" s="16" t="s">
        <v>82</v>
      </c>
      <c r="AY718" s="239" t="s">
        <v>238</v>
      </c>
    </row>
    <row r="719" spans="1:65" s="2" customFormat="1" ht="16.5" customHeight="1">
      <c r="A719" s="36"/>
      <c r="B719" s="37"/>
      <c r="C719" s="240" t="s">
        <v>803</v>
      </c>
      <c r="D719" s="240" t="s">
        <v>484</v>
      </c>
      <c r="E719" s="241" t="s">
        <v>804</v>
      </c>
      <c r="F719" s="242" t="s">
        <v>805</v>
      </c>
      <c r="G719" s="243" t="s">
        <v>168</v>
      </c>
      <c r="H719" s="244">
        <v>14</v>
      </c>
      <c r="I719" s="245"/>
      <c r="J719" s="246">
        <f>ROUND(I719*H719,2)</f>
        <v>0</v>
      </c>
      <c r="K719" s="242" t="s">
        <v>244</v>
      </c>
      <c r="L719" s="247"/>
      <c r="M719" s="248" t="s">
        <v>19</v>
      </c>
      <c r="N719" s="249" t="s">
        <v>45</v>
      </c>
      <c r="O719" s="66"/>
      <c r="P719" s="186">
        <f>O719*H719</f>
        <v>0</v>
      </c>
      <c r="Q719" s="186">
        <v>0.00072</v>
      </c>
      <c r="R719" s="186">
        <f>Q719*H719</f>
        <v>0.01008</v>
      </c>
      <c r="S719" s="186">
        <v>0</v>
      </c>
      <c r="T719" s="187">
        <f>S719*H719</f>
        <v>0</v>
      </c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R719" s="188" t="s">
        <v>186</v>
      </c>
      <c r="AT719" s="188" t="s">
        <v>484</v>
      </c>
      <c r="AU719" s="188" t="s">
        <v>95</v>
      </c>
      <c r="AY719" s="19" t="s">
        <v>238</v>
      </c>
      <c r="BE719" s="189">
        <f>IF(N719="základní",J719,0)</f>
        <v>0</v>
      </c>
      <c r="BF719" s="189">
        <f>IF(N719="snížená",J719,0)</f>
        <v>0</v>
      </c>
      <c r="BG719" s="189">
        <f>IF(N719="zákl. přenesená",J719,0)</f>
        <v>0</v>
      </c>
      <c r="BH719" s="189">
        <f>IF(N719="sníž. přenesená",J719,0)</f>
        <v>0</v>
      </c>
      <c r="BI719" s="189">
        <f>IF(N719="nulová",J719,0)</f>
        <v>0</v>
      </c>
      <c r="BJ719" s="19" t="s">
        <v>82</v>
      </c>
      <c r="BK719" s="189">
        <f>ROUND(I719*H719,2)</f>
        <v>0</v>
      </c>
      <c r="BL719" s="19" t="s">
        <v>189</v>
      </c>
      <c r="BM719" s="188" t="s">
        <v>806</v>
      </c>
    </row>
    <row r="720" spans="2:51" s="13" customFormat="1" ht="11.25">
      <c r="B720" s="197"/>
      <c r="C720" s="198"/>
      <c r="D720" s="195" t="s">
        <v>250</v>
      </c>
      <c r="E720" s="199" t="s">
        <v>19</v>
      </c>
      <c r="F720" s="200" t="s">
        <v>767</v>
      </c>
      <c r="G720" s="198"/>
      <c r="H720" s="199" t="s">
        <v>19</v>
      </c>
      <c r="I720" s="201"/>
      <c r="J720" s="198"/>
      <c r="K720" s="198"/>
      <c r="L720" s="202"/>
      <c r="M720" s="203"/>
      <c r="N720" s="204"/>
      <c r="O720" s="204"/>
      <c r="P720" s="204"/>
      <c r="Q720" s="204"/>
      <c r="R720" s="204"/>
      <c r="S720" s="204"/>
      <c r="T720" s="205"/>
      <c r="AT720" s="206" t="s">
        <v>250</v>
      </c>
      <c r="AU720" s="206" t="s">
        <v>95</v>
      </c>
      <c r="AV720" s="13" t="s">
        <v>82</v>
      </c>
      <c r="AW720" s="13" t="s">
        <v>34</v>
      </c>
      <c r="AX720" s="13" t="s">
        <v>74</v>
      </c>
      <c r="AY720" s="206" t="s">
        <v>238</v>
      </c>
    </row>
    <row r="721" spans="2:51" s="13" customFormat="1" ht="11.25">
      <c r="B721" s="197"/>
      <c r="C721" s="198"/>
      <c r="D721" s="195" t="s">
        <v>250</v>
      </c>
      <c r="E721" s="199" t="s">
        <v>19</v>
      </c>
      <c r="F721" s="200" t="s">
        <v>807</v>
      </c>
      <c r="G721" s="198"/>
      <c r="H721" s="199" t="s">
        <v>19</v>
      </c>
      <c r="I721" s="201"/>
      <c r="J721" s="198"/>
      <c r="K721" s="198"/>
      <c r="L721" s="202"/>
      <c r="M721" s="203"/>
      <c r="N721" s="204"/>
      <c r="O721" s="204"/>
      <c r="P721" s="204"/>
      <c r="Q721" s="204"/>
      <c r="R721" s="204"/>
      <c r="S721" s="204"/>
      <c r="T721" s="205"/>
      <c r="AT721" s="206" t="s">
        <v>250</v>
      </c>
      <c r="AU721" s="206" t="s">
        <v>95</v>
      </c>
      <c r="AV721" s="13" t="s">
        <v>82</v>
      </c>
      <c r="AW721" s="13" t="s">
        <v>34</v>
      </c>
      <c r="AX721" s="13" t="s">
        <v>74</v>
      </c>
      <c r="AY721" s="206" t="s">
        <v>238</v>
      </c>
    </row>
    <row r="722" spans="2:51" s="14" customFormat="1" ht="11.25">
      <c r="B722" s="207"/>
      <c r="C722" s="208"/>
      <c r="D722" s="195" t="s">
        <v>250</v>
      </c>
      <c r="E722" s="209" t="s">
        <v>179</v>
      </c>
      <c r="F722" s="210" t="s">
        <v>180</v>
      </c>
      <c r="G722" s="208"/>
      <c r="H722" s="211">
        <v>14</v>
      </c>
      <c r="I722" s="212"/>
      <c r="J722" s="208"/>
      <c r="K722" s="208"/>
      <c r="L722" s="213"/>
      <c r="M722" s="214"/>
      <c r="N722" s="215"/>
      <c r="O722" s="215"/>
      <c r="P722" s="215"/>
      <c r="Q722" s="215"/>
      <c r="R722" s="215"/>
      <c r="S722" s="215"/>
      <c r="T722" s="216"/>
      <c r="AT722" s="217" t="s">
        <v>250</v>
      </c>
      <c r="AU722" s="217" t="s">
        <v>95</v>
      </c>
      <c r="AV722" s="14" t="s">
        <v>84</v>
      </c>
      <c r="AW722" s="14" t="s">
        <v>34</v>
      </c>
      <c r="AX722" s="14" t="s">
        <v>82</v>
      </c>
      <c r="AY722" s="217" t="s">
        <v>238</v>
      </c>
    </row>
    <row r="723" spans="1:65" s="2" customFormat="1" ht="16.5" customHeight="1">
      <c r="A723" s="36"/>
      <c r="B723" s="37"/>
      <c r="C723" s="240" t="s">
        <v>808</v>
      </c>
      <c r="D723" s="240" t="s">
        <v>484</v>
      </c>
      <c r="E723" s="241" t="s">
        <v>809</v>
      </c>
      <c r="F723" s="242" t="s">
        <v>810</v>
      </c>
      <c r="G723" s="243" t="s">
        <v>168</v>
      </c>
      <c r="H723" s="244">
        <v>8</v>
      </c>
      <c r="I723" s="245"/>
      <c r="J723" s="246">
        <f>ROUND(I723*H723,2)</f>
        <v>0</v>
      </c>
      <c r="K723" s="242" t="s">
        <v>244</v>
      </c>
      <c r="L723" s="247"/>
      <c r="M723" s="248" t="s">
        <v>19</v>
      </c>
      <c r="N723" s="249" t="s">
        <v>45</v>
      </c>
      <c r="O723" s="66"/>
      <c r="P723" s="186">
        <f>O723*H723</f>
        <v>0</v>
      </c>
      <c r="Q723" s="186">
        <v>0.00072</v>
      </c>
      <c r="R723" s="186">
        <f>Q723*H723</f>
        <v>0.00576</v>
      </c>
      <c r="S723" s="186">
        <v>0</v>
      </c>
      <c r="T723" s="187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88" t="s">
        <v>186</v>
      </c>
      <c r="AT723" s="188" t="s">
        <v>484</v>
      </c>
      <c r="AU723" s="188" t="s">
        <v>95</v>
      </c>
      <c r="AY723" s="19" t="s">
        <v>238</v>
      </c>
      <c r="BE723" s="189">
        <f>IF(N723="základní",J723,0)</f>
        <v>0</v>
      </c>
      <c r="BF723" s="189">
        <f>IF(N723="snížená",J723,0)</f>
        <v>0</v>
      </c>
      <c r="BG723" s="189">
        <f>IF(N723="zákl. přenesená",J723,0)</f>
        <v>0</v>
      </c>
      <c r="BH723" s="189">
        <f>IF(N723="sníž. přenesená",J723,0)</f>
        <v>0</v>
      </c>
      <c r="BI723" s="189">
        <f>IF(N723="nulová",J723,0)</f>
        <v>0</v>
      </c>
      <c r="BJ723" s="19" t="s">
        <v>82</v>
      </c>
      <c r="BK723" s="189">
        <f>ROUND(I723*H723,2)</f>
        <v>0</v>
      </c>
      <c r="BL723" s="19" t="s">
        <v>189</v>
      </c>
      <c r="BM723" s="188" t="s">
        <v>811</v>
      </c>
    </row>
    <row r="724" spans="2:51" s="13" customFormat="1" ht="11.25">
      <c r="B724" s="197"/>
      <c r="C724" s="198"/>
      <c r="D724" s="195" t="s">
        <v>250</v>
      </c>
      <c r="E724" s="199" t="s">
        <v>19</v>
      </c>
      <c r="F724" s="200" t="s">
        <v>767</v>
      </c>
      <c r="G724" s="198"/>
      <c r="H724" s="199" t="s">
        <v>19</v>
      </c>
      <c r="I724" s="201"/>
      <c r="J724" s="198"/>
      <c r="K724" s="198"/>
      <c r="L724" s="202"/>
      <c r="M724" s="203"/>
      <c r="N724" s="204"/>
      <c r="O724" s="204"/>
      <c r="P724" s="204"/>
      <c r="Q724" s="204"/>
      <c r="R724" s="204"/>
      <c r="S724" s="204"/>
      <c r="T724" s="205"/>
      <c r="AT724" s="206" t="s">
        <v>250</v>
      </c>
      <c r="AU724" s="206" t="s">
        <v>95</v>
      </c>
      <c r="AV724" s="13" t="s">
        <v>82</v>
      </c>
      <c r="AW724" s="13" t="s">
        <v>34</v>
      </c>
      <c r="AX724" s="13" t="s">
        <v>74</v>
      </c>
      <c r="AY724" s="206" t="s">
        <v>238</v>
      </c>
    </row>
    <row r="725" spans="2:51" s="13" customFormat="1" ht="11.25">
      <c r="B725" s="197"/>
      <c r="C725" s="198"/>
      <c r="D725" s="195" t="s">
        <v>250</v>
      </c>
      <c r="E725" s="199" t="s">
        <v>19</v>
      </c>
      <c r="F725" s="200" t="s">
        <v>801</v>
      </c>
      <c r="G725" s="198"/>
      <c r="H725" s="199" t="s">
        <v>19</v>
      </c>
      <c r="I725" s="201"/>
      <c r="J725" s="198"/>
      <c r="K725" s="198"/>
      <c r="L725" s="202"/>
      <c r="M725" s="203"/>
      <c r="N725" s="204"/>
      <c r="O725" s="204"/>
      <c r="P725" s="204"/>
      <c r="Q725" s="204"/>
      <c r="R725" s="204"/>
      <c r="S725" s="204"/>
      <c r="T725" s="205"/>
      <c r="AT725" s="206" t="s">
        <v>250</v>
      </c>
      <c r="AU725" s="206" t="s">
        <v>95</v>
      </c>
      <c r="AV725" s="13" t="s">
        <v>82</v>
      </c>
      <c r="AW725" s="13" t="s">
        <v>34</v>
      </c>
      <c r="AX725" s="13" t="s">
        <v>74</v>
      </c>
      <c r="AY725" s="206" t="s">
        <v>238</v>
      </c>
    </row>
    <row r="726" spans="2:51" s="14" customFormat="1" ht="11.25">
      <c r="B726" s="207"/>
      <c r="C726" s="208"/>
      <c r="D726" s="195" t="s">
        <v>250</v>
      </c>
      <c r="E726" s="209" t="s">
        <v>185</v>
      </c>
      <c r="F726" s="210" t="s">
        <v>186</v>
      </c>
      <c r="G726" s="208"/>
      <c r="H726" s="211">
        <v>8</v>
      </c>
      <c r="I726" s="212"/>
      <c r="J726" s="208"/>
      <c r="K726" s="208"/>
      <c r="L726" s="213"/>
      <c r="M726" s="214"/>
      <c r="N726" s="215"/>
      <c r="O726" s="215"/>
      <c r="P726" s="215"/>
      <c r="Q726" s="215"/>
      <c r="R726" s="215"/>
      <c r="S726" s="215"/>
      <c r="T726" s="216"/>
      <c r="AT726" s="217" t="s">
        <v>250</v>
      </c>
      <c r="AU726" s="217" t="s">
        <v>95</v>
      </c>
      <c r="AV726" s="14" t="s">
        <v>84</v>
      </c>
      <c r="AW726" s="14" t="s">
        <v>34</v>
      </c>
      <c r="AX726" s="14" t="s">
        <v>74</v>
      </c>
      <c r="AY726" s="217" t="s">
        <v>238</v>
      </c>
    </row>
    <row r="727" spans="2:51" s="16" customFormat="1" ht="11.25">
      <c r="B727" s="229"/>
      <c r="C727" s="230"/>
      <c r="D727" s="195" t="s">
        <v>250</v>
      </c>
      <c r="E727" s="231" t="s">
        <v>19</v>
      </c>
      <c r="F727" s="232" t="s">
        <v>258</v>
      </c>
      <c r="G727" s="230"/>
      <c r="H727" s="233">
        <v>8</v>
      </c>
      <c r="I727" s="234"/>
      <c r="J727" s="230"/>
      <c r="K727" s="230"/>
      <c r="L727" s="235"/>
      <c r="M727" s="236"/>
      <c r="N727" s="237"/>
      <c r="O727" s="237"/>
      <c r="P727" s="237"/>
      <c r="Q727" s="237"/>
      <c r="R727" s="237"/>
      <c r="S727" s="237"/>
      <c r="T727" s="238"/>
      <c r="AT727" s="239" t="s">
        <v>250</v>
      </c>
      <c r="AU727" s="239" t="s">
        <v>95</v>
      </c>
      <c r="AV727" s="16" t="s">
        <v>189</v>
      </c>
      <c r="AW727" s="16" t="s">
        <v>34</v>
      </c>
      <c r="AX727" s="16" t="s">
        <v>82</v>
      </c>
      <c r="AY727" s="239" t="s">
        <v>238</v>
      </c>
    </row>
    <row r="728" spans="1:65" s="2" customFormat="1" ht="16.5" customHeight="1">
      <c r="A728" s="36"/>
      <c r="B728" s="37"/>
      <c r="C728" s="240" t="s">
        <v>812</v>
      </c>
      <c r="D728" s="240" t="s">
        <v>484</v>
      </c>
      <c r="E728" s="241" t="s">
        <v>813</v>
      </c>
      <c r="F728" s="242" t="s">
        <v>814</v>
      </c>
      <c r="G728" s="243" t="s">
        <v>168</v>
      </c>
      <c r="H728" s="244">
        <v>1</v>
      </c>
      <c r="I728" s="245"/>
      <c r="J728" s="246">
        <f>ROUND(I728*H728,2)</f>
        <v>0</v>
      </c>
      <c r="K728" s="242" t="s">
        <v>244</v>
      </c>
      <c r="L728" s="247"/>
      <c r="M728" s="248" t="s">
        <v>19</v>
      </c>
      <c r="N728" s="249" t="s">
        <v>45</v>
      </c>
      <c r="O728" s="66"/>
      <c r="P728" s="186">
        <f>O728*H728</f>
        <v>0</v>
      </c>
      <c r="Q728" s="186">
        <v>0.0012</v>
      </c>
      <c r="R728" s="186">
        <f>Q728*H728</f>
        <v>0.0012</v>
      </c>
      <c r="S728" s="186">
        <v>0</v>
      </c>
      <c r="T728" s="187">
        <f>S728*H728</f>
        <v>0</v>
      </c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R728" s="188" t="s">
        <v>186</v>
      </c>
      <c r="AT728" s="188" t="s">
        <v>484</v>
      </c>
      <c r="AU728" s="188" t="s">
        <v>95</v>
      </c>
      <c r="AY728" s="19" t="s">
        <v>238</v>
      </c>
      <c r="BE728" s="189">
        <f>IF(N728="základní",J728,0)</f>
        <v>0</v>
      </c>
      <c r="BF728" s="189">
        <f>IF(N728="snížená",J728,0)</f>
        <v>0</v>
      </c>
      <c r="BG728" s="189">
        <f>IF(N728="zákl. přenesená",J728,0)</f>
        <v>0</v>
      </c>
      <c r="BH728" s="189">
        <f>IF(N728="sníž. přenesená",J728,0)</f>
        <v>0</v>
      </c>
      <c r="BI728" s="189">
        <f>IF(N728="nulová",J728,0)</f>
        <v>0</v>
      </c>
      <c r="BJ728" s="19" t="s">
        <v>82</v>
      </c>
      <c r="BK728" s="189">
        <f>ROUND(I728*H728,2)</f>
        <v>0</v>
      </c>
      <c r="BL728" s="19" t="s">
        <v>189</v>
      </c>
      <c r="BM728" s="188" t="s">
        <v>815</v>
      </c>
    </row>
    <row r="729" spans="2:51" s="13" customFormat="1" ht="11.25">
      <c r="B729" s="197"/>
      <c r="C729" s="198"/>
      <c r="D729" s="195" t="s">
        <v>250</v>
      </c>
      <c r="E729" s="199" t="s">
        <v>19</v>
      </c>
      <c r="F729" s="200" t="s">
        <v>767</v>
      </c>
      <c r="G729" s="198"/>
      <c r="H729" s="199" t="s">
        <v>19</v>
      </c>
      <c r="I729" s="201"/>
      <c r="J729" s="198"/>
      <c r="K729" s="198"/>
      <c r="L729" s="202"/>
      <c r="M729" s="203"/>
      <c r="N729" s="204"/>
      <c r="O729" s="204"/>
      <c r="P729" s="204"/>
      <c r="Q729" s="204"/>
      <c r="R729" s="204"/>
      <c r="S729" s="204"/>
      <c r="T729" s="205"/>
      <c r="AT729" s="206" t="s">
        <v>250</v>
      </c>
      <c r="AU729" s="206" t="s">
        <v>95</v>
      </c>
      <c r="AV729" s="13" t="s">
        <v>82</v>
      </c>
      <c r="AW729" s="13" t="s">
        <v>34</v>
      </c>
      <c r="AX729" s="13" t="s">
        <v>74</v>
      </c>
      <c r="AY729" s="206" t="s">
        <v>238</v>
      </c>
    </row>
    <row r="730" spans="2:51" s="13" customFormat="1" ht="11.25">
      <c r="B730" s="197"/>
      <c r="C730" s="198"/>
      <c r="D730" s="195" t="s">
        <v>250</v>
      </c>
      <c r="E730" s="199" t="s">
        <v>19</v>
      </c>
      <c r="F730" s="200" t="s">
        <v>816</v>
      </c>
      <c r="G730" s="198"/>
      <c r="H730" s="199" t="s">
        <v>19</v>
      </c>
      <c r="I730" s="201"/>
      <c r="J730" s="198"/>
      <c r="K730" s="198"/>
      <c r="L730" s="202"/>
      <c r="M730" s="203"/>
      <c r="N730" s="204"/>
      <c r="O730" s="204"/>
      <c r="P730" s="204"/>
      <c r="Q730" s="204"/>
      <c r="R730" s="204"/>
      <c r="S730" s="204"/>
      <c r="T730" s="205"/>
      <c r="AT730" s="206" t="s">
        <v>250</v>
      </c>
      <c r="AU730" s="206" t="s">
        <v>95</v>
      </c>
      <c r="AV730" s="13" t="s">
        <v>82</v>
      </c>
      <c r="AW730" s="13" t="s">
        <v>34</v>
      </c>
      <c r="AX730" s="13" t="s">
        <v>74</v>
      </c>
      <c r="AY730" s="206" t="s">
        <v>238</v>
      </c>
    </row>
    <row r="731" spans="2:51" s="14" customFormat="1" ht="11.25">
      <c r="B731" s="207"/>
      <c r="C731" s="208"/>
      <c r="D731" s="195" t="s">
        <v>250</v>
      </c>
      <c r="E731" s="209" t="s">
        <v>19</v>
      </c>
      <c r="F731" s="210" t="s">
        <v>82</v>
      </c>
      <c r="G731" s="208"/>
      <c r="H731" s="211">
        <v>1</v>
      </c>
      <c r="I731" s="212"/>
      <c r="J731" s="208"/>
      <c r="K731" s="208"/>
      <c r="L731" s="213"/>
      <c r="M731" s="214"/>
      <c r="N731" s="215"/>
      <c r="O731" s="215"/>
      <c r="P731" s="215"/>
      <c r="Q731" s="215"/>
      <c r="R731" s="215"/>
      <c r="S731" s="215"/>
      <c r="T731" s="216"/>
      <c r="AT731" s="217" t="s">
        <v>250</v>
      </c>
      <c r="AU731" s="217" t="s">
        <v>95</v>
      </c>
      <c r="AV731" s="14" t="s">
        <v>84</v>
      </c>
      <c r="AW731" s="14" t="s">
        <v>34</v>
      </c>
      <c r="AX731" s="14" t="s">
        <v>74</v>
      </c>
      <c r="AY731" s="217" t="s">
        <v>238</v>
      </c>
    </row>
    <row r="732" spans="2:51" s="16" customFormat="1" ht="11.25">
      <c r="B732" s="229"/>
      <c r="C732" s="230"/>
      <c r="D732" s="195" t="s">
        <v>250</v>
      </c>
      <c r="E732" s="231" t="s">
        <v>146</v>
      </c>
      <c r="F732" s="232" t="s">
        <v>258</v>
      </c>
      <c r="G732" s="230"/>
      <c r="H732" s="233">
        <v>1</v>
      </c>
      <c r="I732" s="234"/>
      <c r="J732" s="230"/>
      <c r="K732" s="230"/>
      <c r="L732" s="235"/>
      <c r="M732" s="236"/>
      <c r="N732" s="237"/>
      <c r="O732" s="237"/>
      <c r="P732" s="237"/>
      <c r="Q732" s="237"/>
      <c r="R732" s="237"/>
      <c r="S732" s="237"/>
      <c r="T732" s="238"/>
      <c r="AT732" s="239" t="s">
        <v>250</v>
      </c>
      <c r="AU732" s="239" t="s">
        <v>95</v>
      </c>
      <c r="AV732" s="16" t="s">
        <v>189</v>
      </c>
      <c r="AW732" s="16" t="s">
        <v>34</v>
      </c>
      <c r="AX732" s="16" t="s">
        <v>82</v>
      </c>
      <c r="AY732" s="239" t="s">
        <v>238</v>
      </c>
    </row>
    <row r="733" spans="1:65" s="2" customFormat="1" ht="24.2" customHeight="1">
      <c r="A733" s="36"/>
      <c r="B733" s="37"/>
      <c r="C733" s="177" t="s">
        <v>817</v>
      </c>
      <c r="D733" s="177" t="s">
        <v>241</v>
      </c>
      <c r="E733" s="178" t="s">
        <v>818</v>
      </c>
      <c r="F733" s="179" t="s">
        <v>819</v>
      </c>
      <c r="G733" s="180" t="s">
        <v>93</v>
      </c>
      <c r="H733" s="181">
        <v>59</v>
      </c>
      <c r="I733" s="182"/>
      <c r="J733" s="183">
        <f>ROUND(I733*H733,2)</f>
        <v>0</v>
      </c>
      <c r="K733" s="179" t="s">
        <v>244</v>
      </c>
      <c r="L733" s="41"/>
      <c r="M733" s="184" t="s">
        <v>19</v>
      </c>
      <c r="N733" s="185" t="s">
        <v>45</v>
      </c>
      <c r="O733" s="66"/>
      <c r="P733" s="186">
        <f>O733*H733</f>
        <v>0</v>
      </c>
      <c r="Q733" s="186">
        <v>3E-05</v>
      </c>
      <c r="R733" s="186">
        <f>Q733*H733</f>
        <v>0.00177</v>
      </c>
      <c r="S733" s="186">
        <v>0</v>
      </c>
      <c r="T733" s="187">
        <f>S733*H733</f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88" t="s">
        <v>189</v>
      </c>
      <c r="AT733" s="188" t="s">
        <v>241</v>
      </c>
      <c r="AU733" s="188" t="s">
        <v>95</v>
      </c>
      <c r="AY733" s="19" t="s">
        <v>238</v>
      </c>
      <c r="BE733" s="189">
        <f>IF(N733="základní",J733,0)</f>
        <v>0</v>
      </c>
      <c r="BF733" s="189">
        <f>IF(N733="snížená",J733,0)</f>
        <v>0</v>
      </c>
      <c r="BG733" s="189">
        <f>IF(N733="zákl. přenesená",J733,0)</f>
        <v>0</v>
      </c>
      <c r="BH733" s="189">
        <f>IF(N733="sníž. přenesená",J733,0)</f>
        <v>0</v>
      </c>
      <c r="BI733" s="189">
        <f>IF(N733="nulová",J733,0)</f>
        <v>0</v>
      </c>
      <c r="BJ733" s="19" t="s">
        <v>82</v>
      </c>
      <c r="BK733" s="189">
        <f>ROUND(I733*H733,2)</f>
        <v>0</v>
      </c>
      <c r="BL733" s="19" t="s">
        <v>189</v>
      </c>
      <c r="BM733" s="188" t="s">
        <v>820</v>
      </c>
    </row>
    <row r="734" spans="1:47" s="2" customFormat="1" ht="11.25">
      <c r="A734" s="36"/>
      <c r="B734" s="37"/>
      <c r="C734" s="38"/>
      <c r="D734" s="190" t="s">
        <v>246</v>
      </c>
      <c r="E734" s="38"/>
      <c r="F734" s="191" t="s">
        <v>821</v>
      </c>
      <c r="G734" s="38"/>
      <c r="H734" s="38"/>
      <c r="I734" s="192"/>
      <c r="J734" s="38"/>
      <c r="K734" s="38"/>
      <c r="L734" s="41"/>
      <c r="M734" s="193"/>
      <c r="N734" s="194"/>
      <c r="O734" s="66"/>
      <c r="P734" s="66"/>
      <c r="Q734" s="66"/>
      <c r="R734" s="66"/>
      <c r="S734" s="66"/>
      <c r="T734" s="67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T734" s="19" t="s">
        <v>246</v>
      </c>
      <c r="AU734" s="19" t="s">
        <v>95</v>
      </c>
    </row>
    <row r="735" spans="2:51" s="13" customFormat="1" ht="11.25">
      <c r="B735" s="197"/>
      <c r="C735" s="198"/>
      <c r="D735" s="195" t="s">
        <v>250</v>
      </c>
      <c r="E735" s="199" t="s">
        <v>19</v>
      </c>
      <c r="F735" s="200" t="s">
        <v>822</v>
      </c>
      <c r="G735" s="198"/>
      <c r="H735" s="199" t="s">
        <v>19</v>
      </c>
      <c r="I735" s="201"/>
      <c r="J735" s="198"/>
      <c r="K735" s="198"/>
      <c r="L735" s="202"/>
      <c r="M735" s="203"/>
      <c r="N735" s="204"/>
      <c r="O735" s="204"/>
      <c r="P735" s="204"/>
      <c r="Q735" s="204"/>
      <c r="R735" s="204"/>
      <c r="S735" s="204"/>
      <c r="T735" s="205"/>
      <c r="AT735" s="206" t="s">
        <v>250</v>
      </c>
      <c r="AU735" s="206" t="s">
        <v>95</v>
      </c>
      <c r="AV735" s="13" t="s">
        <v>82</v>
      </c>
      <c r="AW735" s="13" t="s">
        <v>34</v>
      </c>
      <c r="AX735" s="13" t="s">
        <v>74</v>
      </c>
      <c r="AY735" s="206" t="s">
        <v>238</v>
      </c>
    </row>
    <row r="736" spans="2:51" s="14" customFormat="1" ht="11.25">
      <c r="B736" s="207"/>
      <c r="C736" s="208"/>
      <c r="D736" s="195" t="s">
        <v>250</v>
      </c>
      <c r="E736" s="209" t="s">
        <v>19</v>
      </c>
      <c r="F736" s="210" t="s">
        <v>108</v>
      </c>
      <c r="G736" s="208"/>
      <c r="H736" s="211">
        <v>59</v>
      </c>
      <c r="I736" s="212"/>
      <c r="J736" s="208"/>
      <c r="K736" s="208"/>
      <c r="L736" s="213"/>
      <c r="M736" s="214"/>
      <c r="N736" s="215"/>
      <c r="O736" s="215"/>
      <c r="P736" s="215"/>
      <c r="Q736" s="215"/>
      <c r="R736" s="215"/>
      <c r="S736" s="215"/>
      <c r="T736" s="216"/>
      <c r="AT736" s="217" t="s">
        <v>250</v>
      </c>
      <c r="AU736" s="217" t="s">
        <v>95</v>
      </c>
      <c r="AV736" s="14" t="s">
        <v>84</v>
      </c>
      <c r="AW736" s="14" t="s">
        <v>34</v>
      </c>
      <c r="AX736" s="14" t="s">
        <v>74</v>
      </c>
      <c r="AY736" s="217" t="s">
        <v>238</v>
      </c>
    </row>
    <row r="737" spans="2:51" s="15" customFormat="1" ht="11.25">
      <c r="B737" s="218"/>
      <c r="C737" s="219"/>
      <c r="D737" s="195" t="s">
        <v>250</v>
      </c>
      <c r="E737" s="220" t="s">
        <v>19</v>
      </c>
      <c r="F737" s="221" t="s">
        <v>257</v>
      </c>
      <c r="G737" s="219"/>
      <c r="H737" s="222">
        <v>59</v>
      </c>
      <c r="I737" s="223"/>
      <c r="J737" s="219"/>
      <c r="K737" s="219"/>
      <c r="L737" s="224"/>
      <c r="M737" s="225"/>
      <c r="N737" s="226"/>
      <c r="O737" s="226"/>
      <c r="P737" s="226"/>
      <c r="Q737" s="226"/>
      <c r="R737" s="226"/>
      <c r="S737" s="226"/>
      <c r="T737" s="227"/>
      <c r="AT737" s="228" t="s">
        <v>250</v>
      </c>
      <c r="AU737" s="228" t="s">
        <v>95</v>
      </c>
      <c r="AV737" s="15" t="s">
        <v>95</v>
      </c>
      <c r="AW737" s="15" t="s">
        <v>34</v>
      </c>
      <c r="AX737" s="15" t="s">
        <v>82</v>
      </c>
      <c r="AY737" s="228" t="s">
        <v>238</v>
      </c>
    </row>
    <row r="738" spans="1:65" s="2" customFormat="1" ht="16.5" customHeight="1">
      <c r="A738" s="36"/>
      <c r="B738" s="37"/>
      <c r="C738" s="240" t="s">
        <v>823</v>
      </c>
      <c r="D738" s="240" t="s">
        <v>484</v>
      </c>
      <c r="E738" s="241" t="s">
        <v>824</v>
      </c>
      <c r="F738" s="242" t="s">
        <v>825</v>
      </c>
      <c r="G738" s="243" t="s">
        <v>93</v>
      </c>
      <c r="H738" s="244">
        <v>67.85</v>
      </c>
      <c r="I738" s="245"/>
      <c r="J738" s="246">
        <f>ROUND(I738*H738,2)</f>
        <v>0</v>
      </c>
      <c r="K738" s="242" t="s">
        <v>244</v>
      </c>
      <c r="L738" s="247"/>
      <c r="M738" s="248" t="s">
        <v>19</v>
      </c>
      <c r="N738" s="249" t="s">
        <v>45</v>
      </c>
      <c r="O738" s="66"/>
      <c r="P738" s="186">
        <f>O738*H738</f>
        <v>0</v>
      </c>
      <c r="Q738" s="186">
        <v>0.024</v>
      </c>
      <c r="R738" s="186">
        <f>Q738*H738</f>
        <v>1.6283999999999998</v>
      </c>
      <c r="S738" s="186">
        <v>0</v>
      </c>
      <c r="T738" s="187">
        <f>S738*H738</f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188" t="s">
        <v>186</v>
      </c>
      <c r="AT738" s="188" t="s">
        <v>484</v>
      </c>
      <c r="AU738" s="188" t="s">
        <v>95</v>
      </c>
      <c r="AY738" s="19" t="s">
        <v>238</v>
      </c>
      <c r="BE738" s="189">
        <f>IF(N738="základní",J738,0)</f>
        <v>0</v>
      </c>
      <c r="BF738" s="189">
        <f>IF(N738="snížená",J738,0)</f>
        <v>0</v>
      </c>
      <c r="BG738" s="189">
        <f>IF(N738="zákl. přenesená",J738,0)</f>
        <v>0</v>
      </c>
      <c r="BH738" s="189">
        <f>IF(N738="sníž. přenesená",J738,0)</f>
        <v>0</v>
      </c>
      <c r="BI738" s="189">
        <f>IF(N738="nulová",J738,0)</f>
        <v>0</v>
      </c>
      <c r="BJ738" s="19" t="s">
        <v>82</v>
      </c>
      <c r="BK738" s="189">
        <f>ROUND(I738*H738,2)</f>
        <v>0</v>
      </c>
      <c r="BL738" s="19" t="s">
        <v>189</v>
      </c>
      <c r="BM738" s="188" t="s">
        <v>826</v>
      </c>
    </row>
    <row r="739" spans="2:51" s="13" customFormat="1" ht="11.25">
      <c r="B739" s="197"/>
      <c r="C739" s="198"/>
      <c r="D739" s="195" t="s">
        <v>250</v>
      </c>
      <c r="E739" s="199" t="s">
        <v>19</v>
      </c>
      <c r="F739" s="200" t="s">
        <v>822</v>
      </c>
      <c r="G739" s="198"/>
      <c r="H739" s="199" t="s">
        <v>19</v>
      </c>
      <c r="I739" s="201"/>
      <c r="J739" s="198"/>
      <c r="K739" s="198"/>
      <c r="L739" s="202"/>
      <c r="M739" s="203"/>
      <c r="N739" s="204"/>
      <c r="O739" s="204"/>
      <c r="P739" s="204"/>
      <c r="Q739" s="204"/>
      <c r="R739" s="204"/>
      <c r="S739" s="204"/>
      <c r="T739" s="205"/>
      <c r="AT739" s="206" t="s">
        <v>250</v>
      </c>
      <c r="AU739" s="206" t="s">
        <v>95</v>
      </c>
      <c r="AV739" s="13" t="s">
        <v>82</v>
      </c>
      <c r="AW739" s="13" t="s">
        <v>34</v>
      </c>
      <c r="AX739" s="13" t="s">
        <v>74</v>
      </c>
      <c r="AY739" s="206" t="s">
        <v>238</v>
      </c>
    </row>
    <row r="740" spans="2:51" s="13" customFormat="1" ht="11.25">
      <c r="B740" s="197"/>
      <c r="C740" s="198"/>
      <c r="D740" s="195" t="s">
        <v>250</v>
      </c>
      <c r="E740" s="199" t="s">
        <v>19</v>
      </c>
      <c r="F740" s="200" t="s">
        <v>827</v>
      </c>
      <c r="G740" s="198"/>
      <c r="H740" s="199" t="s">
        <v>19</v>
      </c>
      <c r="I740" s="201"/>
      <c r="J740" s="198"/>
      <c r="K740" s="198"/>
      <c r="L740" s="202"/>
      <c r="M740" s="203"/>
      <c r="N740" s="204"/>
      <c r="O740" s="204"/>
      <c r="P740" s="204"/>
      <c r="Q740" s="204"/>
      <c r="R740" s="204"/>
      <c r="S740" s="204"/>
      <c r="T740" s="205"/>
      <c r="AT740" s="206" t="s">
        <v>250</v>
      </c>
      <c r="AU740" s="206" t="s">
        <v>95</v>
      </c>
      <c r="AV740" s="13" t="s">
        <v>82</v>
      </c>
      <c r="AW740" s="13" t="s">
        <v>34</v>
      </c>
      <c r="AX740" s="13" t="s">
        <v>74</v>
      </c>
      <c r="AY740" s="206" t="s">
        <v>238</v>
      </c>
    </row>
    <row r="741" spans="2:51" s="14" customFormat="1" ht="11.25">
      <c r="B741" s="207"/>
      <c r="C741" s="208"/>
      <c r="D741" s="195" t="s">
        <v>250</v>
      </c>
      <c r="E741" s="209" t="s">
        <v>19</v>
      </c>
      <c r="F741" s="210" t="s">
        <v>145</v>
      </c>
      <c r="G741" s="208"/>
      <c r="H741" s="211">
        <v>10</v>
      </c>
      <c r="I741" s="212"/>
      <c r="J741" s="208"/>
      <c r="K741" s="208"/>
      <c r="L741" s="213"/>
      <c r="M741" s="214"/>
      <c r="N741" s="215"/>
      <c r="O741" s="215"/>
      <c r="P741" s="215"/>
      <c r="Q741" s="215"/>
      <c r="R741" s="215"/>
      <c r="S741" s="215"/>
      <c r="T741" s="216"/>
      <c r="AT741" s="217" t="s">
        <v>250</v>
      </c>
      <c r="AU741" s="217" t="s">
        <v>95</v>
      </c>
      <c r="AV741" s="14" t="s">
        <v>84</v>
      </c>
      <c r="AW741" s="14" t="s">
        <v>34</v>
      </c>
      <c r="AX741" s="14" t="s">
        <v>74</v>
      </c>
      <c r="AY741" s="217" t="s">
        <v>238</v>
      </c>
    </row>
    <row r="742" spans="2:51" s="13" customFormat="1" ht="11.25">
      <c r="B742" s="197"/>
      <c r="C742" s="198"/>
      <c r="D742" s="195" t="s">
        <v>250</v>
      </c>
      <c r="E742" s="199" t="s">
        <v>19</v>
      </c>
      <c r="F742" s="200" t="s">
        <v>828</v>
      </c>
      <c r="G742" s="198"/>
      <c r="H742" s="199" t="s">
        <v>19</v>
      </c>
      <c r="I742" s="201"/>
      <c r="J742" s="198"/>
      <c r="K742" s="198"/>
      <c r="L742" s="202"/>
      <c r="M742" s="203"/>
      <c r="N742" s="204"/>
      <c r="O742" s="204"/>
      <c r="P742" s="204"/>
      <c r="Q742" s="204"/>
      <c r="R742" s="204"/>
      <c r="S742" s="204"/>
      <c r="T742" s="205"/>
      <c r="AT742" s="206" t="s">
        <v>250</v>
      </c>
      <c r="AU742" s="206" t="s">
        <v>95</v>
      </c>
      <c r="AV742" s="13" t="s">
        <v>82</v>
      </c>
      <c r="AW742" s="13" t="s">
        <v>34</v>
      </c>
      <c r="AX742" s="13" t="s">
        <v>74</v>
      </c>
      <c r="AY742" s="206" t="s">
        <v>238</v>
      </c>
    </row>
    <row r="743" spans="2:51" s="14" customFormat="1" ht="11.25">
      <c r="B743" s="207"/>
      <c r="C743" s="208"/>
      <c r="D743" s="195" t="s">
        <v>250</v>
      </c>
      <c r="E743" s="209" t="s">
        <v>19</v>
      </c>
      <c r="F743" s="210" t="s">
        <v>829</v>
      </c>
      <c r="G743" s="208"/>
      <c r="H743" s="211">
        <v>49</v>
      </c>
      <c r="I743" s="212"/>
      <c r="J743" s="208"/>
      <c r="K743" s="208"/>
      <c r="L743" s="213"/>
      <c r="M743" s="214"/>
      <c r="N743" s="215"/>
      <c r="O743" s="215"/>
      <c r="P743" s="215"/>
      <c r="Q743" s="215"/>
      <c r="R743" s="215"/>
      <c r="S743" s="215"/>
      <c r="T743" s="216"/>
      <c r="AT743" s="217" t="s">
        <v>250</v>
      </c>
      <c r="AU743" s="217" t="s">
        <v>95</v>
      </c>
      <c r="AV743" s="14" t="s">
        <v>84</v>
      </c>
      <c r="AW743" s="14" t="s">
        <v>34</v>
      </c>
      <c r="AX743" s="14" t="s">
        <v>74</v>
      </c>
      <c r="AY743" s="217" t="s">
        <v>238</v>
      </c>
    </row>
    <row r="744" spans="2:51" s="15" customFormat="1" ht="11.25">
      <c r="B744" s="218"/>
      <c r="C744" s="219"/>
      <c r="D744" s="195" t="s">
        <v>250</v>
      </c>
      <c r="E744" s="220" t="s">
        <v>108</v>
      </c>
      <c r="F744" s="221" t="s">
        <v>257</v>
      </c>
      <c r="G744" s="219"/>
      <c r="H744" s="222">
        <v>59</v>
      </c>
      <c r="I744" s="223"/>
      <c r="J744" s="219"/>
      <c r="K744" s="219"/>
      <c r="L744" s="224"/>
      <c r="M744" s="225"/>
      <c r="N744" s="226"/>
      <c r="O744" s="226"/>
      <c r="P744" s="226"/>
      <c r="Q744" s="226"/>
      <c r="R744" s="226"/>
      <c r="S744" s="226"/>
      <c r="T744" s="227"/>
      <c r="AT744" s="228" t="s">
        <v>250</v>
      </c>
      <c r="AU744" s="228" t="s">
        <v>95</v>
      </c>
      <c r="AV744" s="15" t="s">
        <v>95</v>
      </c>
      <c r="AW744" s="15" t="s">
        <v>34</v>
      </c>
      <c r="AX744" s="15" t="s">
        <v>82</v>
      </c>
      <c r="AY744" s="228" t="s">
        <v>238</v>
      </c>
    </row>
    <row r="745" spans="2:51" s="14" customFormat="1" ht="11.25">
      <c r="B745" s="207"/>
      <c r="C745" s="208"/>
      <c r="D745" s="195" t="s">
        <v>250</v>
      </c>
      <c r="E745" s="208"/>
      <c r="F745" s="210" t="s">
        <v>830</v>
      </c>
      <c r="G745" s="208"/>
      <c r="H745" s="211">
        <v>67.85</v>
      </c>
      <c r="I745" s="212"/>
      <c r="J745" s="208"/>
      <c r="K745" s="208"/>
      <c r="L745" s="213"/>
      <c r="M745" s="214"/>
      <c r="N745" s="215"/>
      <c r="O745" s="215"/>
      <c r="P745" s="215"/>
      <c r="Q745" s="215"/>
      <c r="R745" s="215"/>
      <c r="S745" s="215"/>
      <c r="T745" s="216"/>
      <c r="AT745" s="217" t="s">
        <v>250</v>
      </c>
      <c r="AU745" s="217" t="s">
        <v>95</v>
      </c>
      <c r="AV745" s="14" t="s">
        <v>84</v>
      </c>
      <c r="AW745" s="14" t="s">
        <v>4</v>
      </c>
      <c r="AX745" s="14" t="s">
        <v>82</v>
      </c>
      <c r="AY745" s="217" t="s">
        <v>238</v>
      </c>
    </row>
    <row r="746" spans="2:63" s="12" customFormat="1" ht="20.85" customHeight="1">
      <c r="B746" s="161"/>
      <c r="C746" s="162"/>
      <c r="D746" s="163" t="s">
        <v>73</v>
      </c>
      <c r="E746" s="175" t="s">
        <v>808</v>
      </c>
      <c r="F746" s="175" t="s">
        <v>831</v>
      </c>
      <c r="G746" s="162"/>
      <c r="H746" s="162"/>
      <c r="I746" s="165"/>
      <c r="J746" s="176">
        <f>BK746</f>
        <v>0</v>
      </c>
      <c r="K746" s="162"/>
      <c r="L746" s="167"/>
      <c r="M746" s="168"/>
      <c r="N746" s="169"/>
      <c r="O746" s="169"/>
      <c r="P746" s="170">
        <f>SUM(P747:P881)</f>
        <v>0</v>
      </c>
      <c r="Q746" s="169"/>
      <c r="R746" s="170">
        <f>SUM(R747:R881)</f>
        <v>3.0480245</v>
      </c>
      <c r="S746" s="169"/>
      <c r="T746" s="171">
        <f>SUM(T747:T881)</f>
        <v>0</v>
      </c>
      <c r="AR746" s="172" t="s">
        <v>82</v>
      </c>
      <c r="AT746" s="173" t="s">
        <v>73</v>
      </c>
      <c r="AU746" s="173" t="s">
        <v>84</v>
      </c>
      <c r="AY746" s="172" t="s">
        <v>238</v>
      </c>
      <c r="BK746" s="174">
        <f>SUM(BK747:BK881)</f>
        <v>0</v>
      </c>
    </row>
    <row r="747" spans="1:65" s="2" customFormat="1" ht="24.2" customHeight="1">
      <c r="A747" s="36"/>
      <c r="B747" s="37"/>
      <c r="C747" s="177" t="s">
        <v>832</v>
      </c>
      <c r="D747" s="177" t="s">
        <v>241</v>
      </c>
      <c r="E747" s="178" t="s">
        <v>833</v>
      </c>
      <c r="F747" s="179" t="s">
        <v>834</v>
      </c>
      <c r="G747" s="180" t="s">
        <v>168</v>
      </c>
      <c r="H747" s="181">
        <v>18</v>
      </c>
      <c r="I747" s="182"/>
      <c r="J747" s="183">
        <f>ROUND(I747*H747,2)</f>
        <v>0</v>
      </c>
      <c r="K747" s="179" t="s">
        <v>244</v>
      </c>
      <c r="L747" s="41"/>
      <c r="M747" s="184" t="s">
        <v>19</v>
      </c>
      <c r="N747" s="185" t="s">
        <v>45</v>
      </c>
      <c r="O747" s="66"/>
      <c r="P747" s="186">
        <f>O747*H747</f>
        <v>0</v>
      </c>
      <c r="Q747" s="186">
        <v>9E-05</v>
      </c>
      <c r="R747" s="186">
        <f>Q747*H747</f>
        <v>0.0016200000000000001</v>
      </c>
      <c r="S747" s="186">
        <v>0</v>
      </c>
      <c r="T747" s="187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88" t="s">
        <v>189</v>
      </c>
      <c r="AT747" s="188" t="s">
        <v>241</v>
      </c>
      <c r="AU747" s="188" t="s">
        <v>95</v>
      </c>
      <c r="AY747" s="19" t="s">
        <v>238</v>
      </c>
      <c r="BE747" s="189">
        <f>IF(N747="základní",J747,0)</f>
        <v>0</v>
      </c>
      <c r="BF747" s="189">
        <f>IF(N747="snížená",J747,0)</f>
        <v>0</v>
      </c>
      <c r="BG747" s="189">
        <f>IF(N747="zákl. přenesená",J747,0)</f>
        <v>0</v>
      </c>
      <c r="BH747" s="189">
        <f>IF(N747="sníž. přenesená",J747,0)</f>
        <v>0</v>
      </c>
      <c r="BI747" s="189">
        <f>IF(N747="nulová",J747,0)</f>
        <v>0</v>
      </c>
      <c r="BJ747" s="19" t="s">
        <v>82</v>
      </c>
      <c r="BK747" s="189">
        <f>ROUND(I747*H747,2)</f>
        <v>0</v>
      </c>
      <c r="BL747" s="19" t="s">
        <v>189</v>
      </c>
      <c r="BM747" s="188" t="s">
        <v>835</v>
      </c>
    </row>
    <row r="748" spans="1:47" s="2" customFormat="1" ht="11.25">
      <c r="A748" s="36"/>
      <c r="B748" s="37"/>
      <c r="C748" s="38"/>
      <c r="D748" s="190" t="s">
        <v>246</v>
      </c>
      <c r="E748" s="38"/>
      <c r="F748" s="191" t="s">
        <v>836</v>
      </c>
      <c r="G748" s="38"/>
      <c r="H748" s="38"/>
      <c r="I748" s="192"/>
      <c r="J748" s="38"/>
      <c r="K748" s="38"/>
      <c r="L748" s="41"/>
      <c r="M748" s="193"/>
      <c r="N748" s="194"/>
      <c r="O748" s="66"/>
      <c r="P748" s="66"/>
      <c r="Q748" s="66"/>
      <c r="R748" s="66"/>
      <c r="S748" s="66"/>
      <c r="T748" s="67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T748" s="19" t="s">
        <v>246</v>
      </c>
      <c r="AU748" s="19" t="s">
        <v>95</v>
      </c>
    </row>
    <row r="749" spans="2:51" s="13" customFormat="1" ht="11.25">
      <c r="B749" s="197"/>
      <c r="C749" s="198"/>
      <c r="D749" s="195" t="s">
        <v>250</v>
      </c>
      <c r="E749" s="199" t="s">
        <v>19</v>
      </c>
      <c r="F749" s="200" t="s">
        <v>822</v>
      </c>
      <c r="G749" s="198"/>
      <c r="H749" s="199" t="s">
        <v>19</v>
      </c>
      <c r="I749" s="201"/>
      <c r="J749" s="198"/>
      <c r="K749" s="198"/>
      <c r="L749" s="202"/>
      <c r="M749" s="203"/>
      <c r="N749" s="204"/>
      <c r="O749" s="204"/>
      <c r="P749" s="204"/>
      <c r="Q749" s="204"/>
      <c r="R749" s="204"/>
      <c r="S749" s="204"/>
      <c r="T749" s="205"/>
      <c r="AT749" s="206" t="s">
        <v>250</v>
      </c>
      <c r="AU749" s="206" t="s">
        <v>95</v>
      </c>
      <c r="AV749" s="13" t="s">
        <v>82</v>
      </c>
      <c r="AW749" s="13" t="s">
        <v>34</v>
      </c>
      <c r="AX749" s="13" t="s">
        <v>74</v>
      </c>
      <c r="AY749" s="206" t="s">
        <v>238</v>
      </c>
    </row>
    <row r="750" spans="2:51" s="13" customFormat="1" ht="11.25">
      <c r="B750" s="197"/>
      <c r="C750" s="198"/>
      <c r="D750" s="195" t="s">
        <v>250</v>
      </c>
      <c r="E750" s="199" t="s">
        <v>19</v>
      </c>
      <c r="F750" s="200" t="s">
        <v>827</v>
      </c>
      <c r="G750" s="198"/>
      <c r="H750" s="199" t="s">
        <v>19</v>
      </c>
      <c r="I750" s="201"/>
      <c r="J750" s="198"/>
      <c r="K750" s="198"/>
      <c r="L750" s="202"/>
      <c r="M750" s="203"/>
      <c r="N750" s="204"/>
      <c r="O750" s="204"/>
      <c r="P750" s="204"/>
      <c r="Q750" s="204"/>
      <c r="R750" s="204"/>
      <c r="S750" s="204"/>
      <c r="T750" s="205"/>
      <c r="AT750" s="206" t="s">
        <v>250</v>
      </c>
      <c r="AU750" s="206" t="s">
        <v>95</v>
      </c>
      <c r="AV750" s="13" t="s">
        <v>82</v>
      </c>
      <c r="AW750" s="13" t="s">
        <v>34</v>
      </c>
      <c r="AX750" s="13" t="s">
        <v>74</v>
      </c>
      <c r="AY750" s="206" t="s">
        <v>238</v>
      </c>
    </row>
    <row r="751" spans="2:51" s="14" customFormat="1" ht="11.25">
      <c r="B751" s="207"/>
      <c r="C751" s="208"/>
      <c r="D751" s="195" t="s">
        <v>250</v>
      </c>
      <c r="E751" s="209" t="s">
        <v>19</v>
      </c>
      <c r="F751" s="210" t="s">
        <v>837</v>
      </c>
      <c r="G751" s="208"/>
      <c r="H751" s="211">
        <v>4</v>
      </c>
      <c r="I751" s="212"/>
      <c r="J751" s="208"/>
      <c r="K751" s="208"/>
      <c r="L751" s="213"/>
      <c r="M751" s="214"/>
      <c r="N751" s="215"/>
      <c r="O751" s="215"/>
      <c r="P751" s="215"/>
      <c r="Q751" s="215"/>
      <c r="R751" s="215"/>
      <c r="S751" s="215"/>
      <c r="T751" s="216"/>
      <c r="AT751" s="217" t="s">
        <v>250</v>
      </c>
      <c r="AU751" s="217" t="s">
        <v>95</v>
      </c>
      <c r="AV751" s="14" t="s">
        <v>84</v>
      </c>
      <c r="AW751" s="14" t="s">
        <v>34</v>
      </c>
      <c r="AX751" s="14" t="s">
        <v>74</v>
      </c>
      <c r="AY751" s="217" t="s">
        <v>238</v>
      </c>
    </row>
    <row r="752" spans="2:51" s="13" customFormat="1" ht="11.25">
      <c r="B752" s="197"/>
      <c r="C752" s="198"/>
      <c r="D752" s="195" t="s">
        <v>250</v>
      </c>
      <c r="E752" s="199" t="s">
        <v>19</v>
      </c>
      <c r="F752" s="200" t="s">
        <v>828</v>
      </c>
      <c r="G752" s="198"/>
      <c r="H752" s="199" t="s">
        <v>19</v>
      </c>
      <c r="I752" s="201"/>
      <c r="J752" s="198"/>
      <c r="K752" s="198"/>
      <c r="L752" s="202"/>
      <c r="M752" s="203"/>
      <c r="N752" s="204"/>
      <c r="O752" s="204"/>
      <c r="P752" s="204"/>
      <c r="Q752" s="204"/>
      <c r="R752" s="204"/>
      <c r="S752" s="204"/>
      <c r="T752" s="205"/>
      <c r="AT752" s="206" t="s">
        <v>250</v>
      </c>
      <c r="AU752" s="206" t="s">
        <v>95</v>
      </c>
      <c r="AV752" s="13" t="s">
        <v>82</v>
      </c>
      <c r="AW752" s="13" t="s">
        <v>34</v>
      </c>
      <c r="AX752" s="13" t="s">
        <v>74</v>
      </c>
      <c r="AY752" s="206" t="s">
        <v>238</v>
      </c>
    </row>
    <row r="753" spans="2:51" s="14" customFormat="1" ht="11.25">
      <c r="B753" s="207"/>
      <c r="C753" s="208"/>
      <c r="D753" s="195" t="s">
        <v>250</v>
      </c>
      <c r="E753" s="209" t="s">
        <v>19</v>
      </c>
      <c r="F753" s="210" t="s">
        <v>838</v>
      </c>
      <c r="G753" s="208"/>
      <c r="H753" s="211">
        <v>14</v>
      </c>
      <c r="I753" s="212"/>
      <c r="J753" s="208"/>
      <c r="K753" s="208"/>
      <c r="L753" s="213"/>
      <c r="M753" s="214"/>
      <c r="N753" s="215"/>
      <c r="O753" s="215"/>
      <c r="P753" s="215"/>
      <c r="Q753" s="215"/>
      <c r="R753" s="215"/>
      <c r="S753" s="215"/>
      <c r="T753" s="216"/>
      <c r="AT753" s="217" t="s">
        <v>250</v>
      </c>
      <c r="AU753" s="217" t="s">
        <v>95</v>
      </c>
      <c r="AV753" s="14" t="s">
        <v>84</v>
      </c>
      <c r="AW753" s="14" t="s">
        <v>34</v>
      </c>
      <c r="AX753" s="14" t="s">
        <v>74</v>
      </c>
      <c r="AY753" s="217" t="s">
        <v>238</v>
      </c>
    </row>
    <row r="754" spans="2:51" s="15" customFormat="1" ht="11.25">
      <c r="B754" s="218"/>
      <c r="C754" s="219"/>
      <c r="D754" s="195" t="s">
        <v>250</v>
      </c>
      <c r="E754" s="220" t="s">
        <v>19</v>
      </c>
      <c r="F754" s="221" t="s">
        <v>257</v>
      </c>
      <c r="G754" s="219"/>
      <c r="H754" s="222">
        <v>18</v>
      </c>
      <c r="I754" s="223"/>
      <c r="J754" s="219"/>
      <c r="K754" s="219"/>
      <c r="L754" s="224"/>
      <c r="M754" s="225"/>
      <c r="N754" s="226"/>
      <c r="O754" s="226"/>
      <c r="P754" s="226"/>
      <c r="Q754" s="226"/>
      <c r="R754" s="226"/>
      <c r="S754" s="226"/>
      <c r="T754" s="227"/>
      <c r="AT754" s="228" t="s">
        <v>250</v>
      </c>
      <c r="AU754" s="228" t="s">
        <v>95</v>
      </c>
      <c r="AV754" s="15" t="s">
        <v>95</v>
      </c>
      <c r="AW754" s="15" t="s">
        <v>34</v>
      </c>
      <c r="AX754" s="15" t="s">
        <v>82</v>
      </c>
      <c r="AY754" s="228" t="s">
        <v>238</v>
      </c>
    </row>
    <row r="755" spans="1:65" s="2" customFormat="1" ht="16.5" customHeight="1">
      <c r="A755" s="36"/>
      <c r="B755" s="37"/>
      <c r="C755" s="240" t="s">
        <v>839</v>
      </c>
      <c r="D755" s="240" t="s">
        <v>484</v>
      </c>
      <c r="E755" s="241" t="s">
        <v>840</v>
      </c>
      <c r="F755" s="242" t="s">
        <v>841</v>
      </c>
      <c r="G755" s="243" t="s">
        <v>168</v>
      </c>
      <c r="H755" s="244">
        <v>18</v>
      </c>
      <c r="I755" s="245"/>
      <c r="J755" s="246">
        <f>ROUND(I755*H755,2)</f>
        <v>0</v>
      </c>
      <c r="K755" s="242" t="s">
        <v>19</v>
      </c>
      <c r="L755" s="247"/>
      <c r="M755" s="248" t="s">
        <v>19</v>
      </c>
      <c r="N755" s="249" t="s">
        <v>45</v>
      </c>
      <c r="O755" s="66"/>
      <c r="P755" s="186">
        <f>O755*H755</f>
        <v>0</v>
      </c>
      <c r="Q755" s="186">
        <v>8E-05</v>
      </c>
      <c r="R755" s="186">
        <f>Q755*H755</f>
        <v>0.00144</v>
      </c>
      <c r="S755" s="186">
        <v>0</v>
      </c>
      <c r="T755" s="187">
        <f>S755*H755</f>
        <v>0</v>
      </c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R755" s="188" t="s">
        <v>186</v>
      </c>
      <c r="AT755" s="188" t="s">
        <v>484</v>
      </c>
      <c r="AU755" s="188" t="s">
        <v>95</v>
      </c>
      <c r="AY755" s="19" t="s">
        <v>238</v>
      </c>
      <c r="BE755" s="189">
        <f>IF(N755="základní",J755,0)</f>
        <v>0</v>
      </c>
      <c r="BF755" s="189">
        <f>IF(N755="snížená",J755,0)</f>
        <v>0</v>
      </c>
      <c r="BG755" s="189">
        <f>IF(N755="zákl. přenesená",J755,0)</f>
        <v>0</v>
      </c>
      <c r="BH755" s="189">
        <f>IF(N755="sníž. přenesená",J755,0)</f>
        <v>0</v>
      </c>
      <c r="BI755" s="189">
        <f>IF(N755="nulová",J755,0)</f>
        <v>0</v>
      </c>
      <c r="BJ755" s="19" t="s">
        <v>82</v>
      </c>
      <c r="BK755" s="189">
        <f>ROUND(I755*H755,2)</f>
        <v>0</v>
      </c>
      <c r="BL755" s="19" t="s">
        <v>189</v>
      </c>
      <c r="BM755" s="188" t="s">
        <v>842</v>
      </c>
    </row>
    <row r="756" spans="1:65" s="2" customFormat="1" ht="16.5" customHeight="1">
      <c r="A756" s="36"/>
      <c r="B756" s="37"/>
      <c r="C756" s="177" t="s">
        <v>182</v>
      </c>
      <c r="D756" s="177" t="s">
        <v>241</v>
      </c>
      <c r="E756" s="178" t="s">
        <v>843</v>
      </c>
      <c r="F756" s="179" t="s">
        <v>844</v>
      </c>
      <c r="G756" s="180" t="s">
        <v>168</v>
      </c>
      <c r="H756" s="181">
        <v>3</v>
      </c>
      <c r="I756" s="182"/>
      <c r="J756" s="183">
        <f>ROUND(I756*H756,2)</f>
        <v>0</v>
      </c>
      <c r="K756" s="179" t="s">
        <v>244</v>
      </c>
      <c r="L756" s="41"/>
      <c r="M756" s="184" t="s">
        <v>19</v>
      </c>
      <c r="N756" s="185" t="s">
        <v>45</v>
      </c>
      <c r="O756" s="66"/>
      <c r="P756" s="186">
        <f>O756*H756</f>
        <v>0</v>
      </c>
      <c r="Q756" s="186">
        <v>0.00136</v>
      </c>
      <c r="R756" s="186">
        <f>Q756*H756</f>
        <v>0.00408</v>
      </c>
      <c r="S756" s="186">
        <v>0</v>
      </c>
      <c r="T756" s="187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8" t="s">
        <v>189</v>
      </c>
      <c r="AT756" s="188" t="s">
        <v>241</v>
      </c>
      <c r="AU756" s="188" t="s">
        <v>95</v>
      </c>
      <c r="AY756" s="19" t="s">
        <v>238</v>
      </c>
      <c r="BE756" s="189">
        <f>IF(N756="základní",J756,0)</f>
        <v>0</v>
      </c>
      <c r="BF756" s="189">
        <f>IF(N756="snížená",J756,0)</f>
        <v>0</v>
      </c>
      <c r="BG756" s="189">
        <f>IF(N756="zákl. přenesená",J756,0)</f>
        <v>0</v>
      </c>
      <c r="BH756" s="189">
        <f>IF(N756="sníž. přenesená",J756,0)</f>
        <v>0</v>
      </c>
      <c r="BI756" s="189">
        <f>IF(N756="nulová",J756,0)</f>
        <v>0</v>
      </c>
      <c r="BJ756" s="19" t="s">
        <v>82</v>
      </c>
      <c r="BK756" s="189">
        <f>ROUND(I756*H756,2)</f>
        <v>0</v>
      </c>
      <c r="BL756" s="19" t="s">
        <v>189</v>
      </c>
      <c r="BM756" s="188" t="s">
        <v>845</v>
      </c>
    </row>
    <row r="757" spans="1:47" s="2" customFormat="1" ht="11.25">
      <c r="A757" s="36"/>
      <c r="B757" s="37"/>
      <c r="C757" s="38"/>
      <c r="D757" s="190" t="s">
        <v>246</v>
      </c>
      <c r="E757" s="38"/>
      <c r="F757" s="191" t="s">
        <v>846</v>
      </c>
      <c r="G757" s="38"/>
      <c r="H757" s="38"/>
      <c r="I757" s="192"/>
      <c r="J757" s="38"/>
      <c r="K757" s="38"/>
      <c r="L757" s="41"/>
      <c r="M757" s="193"/>
      <c r="N757" s="194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246</v>
      </c>
      <c r="AU757" s="19" t="s">
        <v>95</v>
      </c>
    </row>
    <row r="758" spans="2:51" s="13" customFormat="1" ht="11.25">
      <c r="B758" s="197"/>
      <c r="C758" s="198"/>
      <c r="D758" s="195" t="s">
        <v>250</v>
      </c>
      <c r="E758" s="199" t="s">
        <v>19</v>
      </c>
      <c r="F758" s="200" t="s">
        <v>847</v>
      </c>
      <c r="G758" s="198"/>
      <c r="H758" s="199" t="s">
        <v>19</v>
      </c>
      <c r="I758" s="201"/>
      <c r="J758" s="198"/>
      <c r="K758" s="198"/>
      <c r="L758" s="202"/>
      <c r="M758" s="203"/>
      <c r="N758" s="204"/>
      <c r="O758" s="204"/>
      <c r="P758" s="204"/>
      <c r="Q758" s="204"/>
      <c r="R758" s="204"/>
      <c r="S758" s="204"/>
      <c r="T758" s="205"/>
      <c r="AT758" s="206" t="s">
        <v>250</v>
      </c>
      <c r="AU758" s="206" t="s">
        <v>95</v>
      </c>
      <c r="AV758" s="13" t="s">
        <v>82</v>
      </c>
      <c r="AW758" s="13" t="s">
        <v>34</v>
      </c>
      <c r="AX758" s="13" t="s">
        <v>74</v>
      </c>
      <c r="AY758" s="206" t="s">
        <v>238</v>
      </c>
    </row>
    <row r="759" spans="2:51" s="13" customFormat="1" ht="11.25">
      <c r="B759" s="197"/>
      <c r="C759" s="198"/>
      <c r="D759" s="195" t="s">
        <v>250</v>
      </c>
      <c r="E759" s="199" t="s">
        <v>19</v>
      </c>
      <c r="F759" s="200" t="s">
        <v>848</v>
      </c>
      <c r="G759" s="198"/>
      <c r="H759" s="199" t="s">
        <v>19</v>
      </c>
      <c r="I759" s="201"/>
      <c r="J759" s="198"/>
      <c r="K759" s="198"/>
      <c r="L759" s="202"/>
      <c r="M759" s="203"/>
      <c r="N759" s="204"/>
      <c r="O759" s="204"/>
      <c r="P759" s="204"/>
      <c r="Q759" s="204"/>
      <c r="R759" s="204"/>
      <c r="S759" s="204"/>
      <c r="T759" s="205"/>
      <c r="AT759" s="206" t="s">
        <v>250</v>
      </c>
      <c r="AU759" s="206" t="s">
        <v>95</v>
      </c>
      <c r="AV759" s="13" t="s">
        <v>82</v>
      </c>
      <c r="AW759" s="13" t="s">
        <v>34</v>
      </c>
      <c r="AX759" s="13" t="s">
        <v>74</v>
      </c>
      <c r="AY759" s="206" t="s">
        <v>238</v>
      </c>
    </row>
    <row r="760" spans="2:51" s="14" customFormat="1" ht="11.25">
      <c r="B760" s="207"/>
      <c r="C760" s="208"/>
      <c r="D760" s="195" t="s">
        <v>250</v>
      </c>
      <c r="E760" s="209" t="s">
        <v>19</v>
      </c>
      <c r="F760" s="210" t="s">
        <v>84</v>
      </c>
      <c r="G760" s="208"/>
      <c r="H760" s="211">
        <v>2</v>
      </c>
      <c r="I760" s="212"/>
      <c r="J760" s="208"/>
      <c r="K760" s="208"/>
      <c r="L760" s="213"/>
      <c r="M760" s="214"/>
      <c r="N760" s="215"/>
      <c r="O760" s="215"/>
      <c r="P760" s="215"/>
      <c r="Q760" s="215"/>
      <c r="R760" s="215"/>
      <c r="S760" s="215"/>
      <c r="T760" s="216"/>
      <c r="AT760" s="217" t="s">
        <v>250</v>
      </c>
      <c r="AU760" s="217" t="s">
        <v>95</v>
      </c>
      <c r="AV760" s="14" t="s">
        <v>84</v>
      </c>
      <c r="AW760" s="14" t="s">
        <v>34</v>
      </c>
      <c r="AX760" s="14" t="s">
        <v>74</v>
      </c>
      <c r="AY760" s="217" t="s">
        <v>238</v>
      </c>
    </row>
    <row r="761" spans="2:51" s="13" customFormat="1" ht="11.25">
      <c r="B761" s="197"/>
      <c r="C761" s="198"/>
      <c r="D761" s="195" t="s">
        <v>250</v>
      </c>
      <c r="E761" s="199" t="s">
        <v>19</v>
      </c>
      <c r="F761" s="200" t="s">
        <v>849</v>
      </c>
      <c r="G761" s="198"/>
      <c r="H761" s="199" t="s">
        <v>19</v>
      </c>
      <c r="I761" s="201"/>
      <c r="J761" s="198"/>
      <c r="K761" s="198"/>
      <c r="L761" s="202"/>
      <c r="M761" s="203"/>
      <c r="N761" s="204"/>
      <c r="O761" s="204"/>
      <c r="P761" s="204"/>
      <c r="Q761" s="204"/>
      <c r="R761" s="204"/>
      <c r="S761" s="204"/>
      <c r="T761" s="205"/>
      <c r="AT761" s="206" t="s">
        <v>250</v>
      </c>
      <c r="AU761" s="206" t="s">
        <v>95</v>
      </c>
      <c r="AV761" s="13" t="s">
        <v>82</v>
      </c>
      <c r="AW761" s="13" t="s">
        <v>34</v>
      </c>
      <c r="AX761" s="13" t="s">
        <v>74</v>
      </c>
      <c r="AY761" s="206" t="s">
        <v>238</v>
      </c>
    </row>
    <row r="762" spans="2:51" s="14" customFormat="1" ht="11.25">
      <c r="B762" s="207"/>
      <c r="C762" s="208"/>
      <c r="D762" s="195" t="s">
        <v>250</v>
      </c>
      <c r="E762" s="209" t="s">
        <v>19</v>
      </c>
      <c r="F762" s="210" t="s">
        <v>82</v>
      </c>
      <c r="G762" s="208"/>
      <c r="H762" s="211">
        <v>1</v>
      </c>
      <c r="I762" s="212"/>
      <c r="J762" s="208"/>
      <c r="K762" s="208"/>
      <c r="L762" s="213"/>
      <c r="M762" s="214"/>
      <c r="N762" s="215"/>
      <c r="O762" s="215"/>
      <c r="P762" s="215"/>
      <c r="Q762" s="215"/>
      <c r="R762" s="215"/>
      <c r="S762" s="215"/>
      <c r="T762" s="216"/>
      <c r="AT762" s="217" t="s">
        <v>250</v>
      </c>
      <c r="AU762" s="217" t="s">
        <v>95</v>
      </c>
      <c r="AV762" s="14" t="s">
        <v>84</v>
      </c>
      <c r="AW762" s="14" t="s">
        <v>34</v>
      </c>
      <c r="AX762" s="14" t="s">
        <v>74</v>
      </c>
      <c r="AY762" s="217" t="s">
        <v>238</v>
      </c>
    </row>
    <row r="763" spans="2:51" s="15" customFormat="1" ht="11.25">
      <c r="B763" s="218"/>
      <c r="C763" s="219"/>
      <c r="D763" s="195" t="s">
        <v>250</v>
      </c>
      <c r="E763" s="220" t="s">
        <v>850</v>
      </c>
      <c r="F763" s="221" t="s">
        <v>257</v>
      </c>
      <c r="G763" s="219"/>
      <c r="H763" s="222">
        <v>3</v>
      </c>
      <c r="I763" s="223"/>
      <c r="J763" s="219"/>
      <c r="K763" s="219"/>
      <c r="L763" s="224"/>
      <c r="M763" s="225"/>
      <c r="N763" s="226"/>
      <c r="O763" s="226"/>
      <c r="P763" s="226"/>
      <c r="Q763" s="226"/>
      <c r="R763" s="226"/>
      <c r="S763" s="226"/>
      <c r="T763" s="227"/>
      <c r="AT763" s="228" t="s">
        <v>250</v>
      </c>
      <c r="AU763" s="228" t="s">
        <v>95</v>
      </c>
      <c r="AV763" s="15" t="s">
        <v>95</v>
      </c>
      <c r="AW763" s="15" t="s">
        <v>34</v>
      </c>
      <c r="AX763" s="15" t="s">
        <v>82</v>
      </c>
      <c r="AY763" s="228" t="s">
        <v>238</v>
      </c>
    </row>
    <row r="764" spans="1:65" s="2" customFormat="1" ht="16.5" customHeight="1">
      <c r="A764" s="36"/>
      <c r="B764" s="37"/>
      <c r="C764" s="240" t="s">
        <v>156</v>
      </c>
      <c r="D764" s="240" t="s">
        <v>484</v>
      </c>
      <c r="E764" s="241" t="s">
        <v>851</v>
      </c>
      <c r="F764" s="242" t="s">
        <v>852</v>
      </c>
      <c r="G764" s="243" t="s">
        <v>168</v>
      </c>
      <c r="H764" s="244">
        <v>2</v>
      </c>
      <c r="I764" s="245"/>
      <c r="J764" s="246">
        <f>ROUND(I764*H764,2)</f>
        <v>0</v>
      </c>
      <c r="K764" s="242" t="s">
        <v>244</v>
      </c>
      <c r="L764" s="247"/>
      <c r="M764" s="248" t="s">
        <v>19</v>
      </c>
      <c r="N764" s="249" t="s">
        <v>45</v>
      </c>
      <c r="O764" s="66"/>
      <c r="P764" s="186">
        <f>O764*H764</f>
        <v>0</v>
      </c>
      <c r="Q764" s="186">
        <v>0.045</v>
      </c>
      <c r="R764" s="186">
        <f>Q764*H764</f>
        <v>0.09</v>
      </c>
      <c r="S764" s="186">
        <v>0</v>
      </c>
      <c r="T764" s="187">
        <f>S764*H764</f>
        <v>0</v>
      </c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R764" s="188" t="s">
        <v>186</v>
      </c>
      <c r="AT764" s="188" t="s">
        <v>484</v>
      </c>
      <c r="AU764" s="188" t="s">
        <v>95</v>
      </c>
      <c r="AY764" s="19" t="s">
        <v>238</v>
      </c>
      <c r="BE764" s="189">
        <f>IF(N764="základní",J764,0)</f>
        <v>0</v>
      </c>
      <c r="BF764" s="189">
        <f>IF(N764="snížená",J764,0)</f>
        <v>0</v>
      </c>
      <c r="BG764" s="189">
        <f>IF(N764="zákl. přenesená",J764,0)</f>
        <v>0</v>
      </c>
      <c r="BH764" s="189">
        <f>IF(N764="sníž. přenesená",J764,0)</f>
        <v>0</v>
      </c>
      <c r="BI764" s="189">
        <f>IF(N764="nulová",J764,0)</f>
        <v>0</v>
      </c>
      <c r="BJ764" s="19" t="s">
        <v>82</v>
      </c>
      <c r="BK764" s="189">
        <f>ROUND(I764*H764,2)</f>
        <v>0</v>
      </c>
      <c r="BL764" s="19" t="s">
        <v>189</v>
      </c>
      <c r="BM764" s="188" t="s">
        <v>853</v>
      </c>
    </row>
    <row r="765" spans="2:51" s="13" customFormat="1" ht="11.25">
      <c r="B765" s="197"/>
      <c r="C765" s="198"/>
      <c r="D765" s="195" t="s">
        <v>250</v>
      </c>
      <c r="E765" s="199" t="s">
        <v>19</v>
      </c>
      <c r="F765" s="200" t="s">
        <v>848</v>
      </c>
      <c r="G765" s="198"/>
      <c r="H765" s="199" t="s">
        <v>19</v>
      </c>
      <c r="I765" s="201"/>
      <c r="J765" s="198"/>
      <c r="K765" s="198"/>
      <c r="L765" s="202"/>
      <c r="M765" s="203"/>
      <c r="N765" s="204"/>
      <c r="O765" s="204"/>
      <c r="P765" s="204"/>
      <c r="Q765" s="204"/>
      <c r="R765" s="204"/>
      <c r="S765" s="204"/>
      <c r="T765" s="205"/>
      <c r="AT765" s="206" t="s">
        <v>250</v>
      </c>
      <c r="AU765" s="206" t="s">
        <v>95</v>
      </c>
      <c r="AV765" s="13" t="s">
        <v>82</v>
      </c>
      <c r="AW765" s="13" t="s">
        <v>34</v>
      </c>
      <c r="AX765" s="13" t="s">
        <v>74</v>
      </c>
      <c r="AY765" s="206" t="s">
        <v>238</v>
      </c>
    </row>
    <row r="766" spans="2:51" s="14" customFormat="1" ht="11.25">
      <c r="B766" s="207"/>
      <c r="C766" s="208"/>
      <c r="D766" s="195" t="s">
        <v>250</v>
      </c>
      <c r="E766" s="209" t="s">
        <v>19</v>
      </c>
      <c r="F766" s="210" t="s">
        <v>84</v>
      </c>
      <c r="G766" s="208"/>
      <c r="H766" s="211">
        <v>2</v>
      </c>
      <c r="I766" s="212"/>
      <c r="J766" s="208"/>
      <c r="K766" s="208"/>
      <c r="L766" s="213"/>
      <c r="M766" s="214"/>
      <c r="N766" s="215"/>
      <c r="O766" s="215"/>
      <c r="P766" s="215"/>
      <c r="Q766" s="215"/>
      <c r="R766" s="215"/>
      <c r="S766" s="215"/>
      <c r="T766" s="216"/>
      <c r="AT766" s="217" t="s">
        <v>250</v>
      </c>
      <c r="AU766" s="217" t="s">
        <v>95</v>
      </c>
      <c r="AV766" s="14" t="s">
        <v>84</v>
      </c>
      <c r="AW766" s="14" t="s">
        <v>34</v>
      </c>
      <c r="AX766" s="14" t="s">
        <v>82</v>
      </c>
      <c r="AY766" s="217" t="s">
        <v>238</v>
      </c>
    </row>
    <row r="767" spans="1:65" s="2" customFormat="1" ht="16.5" customHeight="1">
      <c r="A767" s="36"/>
      <c r="B767" s="37"/>
      <c r="C767" s="240" t="s">
        <v>854</v>
      </c>
      <c r="D767" s="240" t="s">
        <v>484</v>
      </c>
      <c r="E767" s="241" t="s">
        <v>855</v>
      </c>
      <c r="F767" s="242" t="s">
        <v>856</v>
      </c>
      <c r="G767" s="243" t="s">
        <v>168</v>
      </c>
      <c r="H767" s="244">
        <v>1</v>
      </c>
      <c r="I767" s="245"/>
      <c r="J767" s="246">
        <f>ROUND(I767*H767,2)</f>
        <v>0</v>
      </c>
      <c r="K767" s="242" t="s">
        <v>244</v>
      </c>
      <c r="L767" s="247"/>
      <c r="M767" s="248" t="s">
        <v>19</v>
      </c>
      <c r="N767" s="249" t="s">
        <v>45</v>
      </c>
      <c r="O767" s="66"/>
      <c r="P767" s="186">
        <f>O767*H767</f>
        <v>0</v>
      </c>
      <c r="Q767" s="186">
        <v>0.05</v>
      </c>
      <c r="R767" s="186">
        <f>Q767*H767</f>
        <v>0.05</v>
      </c>
      <c r="S767" s="186">
        <v>0</v>
      </c>
      <c r="T767" s="187">
        <f>S767*H767</f>
        <v>0</v>
      </c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R767" s="188" t="s">
        <v>186</v>
      </c>
      <c r="AT767" s="188" t="s">
        <v>484</v>
      </c>
      <c r="AU767" s="188" t="s">
        <v>95</v>
      </c>
      <c r="AY767" s="19" t="s">
        <v>238</v>
      </c>
      <c r="BE767" s="189">
        <f>IF(N767="základní",J767,0)</f>
        <v>0</v>
      </c>
      <c r="BF767" s="189">
        <f>IF(N767="snížená",J767,0)</f>
        <v>0</v>
      </c>
      <c r="BG767" s="189">
        <f>IF(N767="zákl. přenesená",J767,0)</f>
        <v>0</v>
      </c>
      <c r="BH767" s="189">
        <f>IF(N767="sníž. přenesená",J767,0)</f>
        <v>0</v>
      </c>
      <c r="BI767" s="189">
        <f>IF(N767="nulová",J767,0)</f>
        <v>0</v>
      </c>
      <c r="BJ767" s="19" t="s">
        <v>82</v>
      </c>
      <c r="BK767" s="189">
        <f>ROUND(I767*H767,2)</f>
        <v>0</v>
      </c>
      <c r="BL767" s="19" t="s">
        <v>189</v>
      </c>
      <c r="BM767" s="188" t="s">
        <v>857</v>
      </c>
    </row>
    <row r="768" spans="2:51" s="13" customFormat="1" ht="11.25">
      <c r="B768" s="197"/>
      <c r="C768" s="198"/>
      <c r="D768" s="195" t="s">
        <v>250</v>
      </c>
      <c r="E768" s="199" t="s">
        <v>19</v>
      </c>
      <c r="F768" s="200" t="s">
        <v>849</v>
      </c>
      <c r="G768" s="198"/>
      <c r="H768" s="199" t="s">
        <v>19</v>
      </c>
      <c r="I768" s="201"/>
      <c r="J768" s="198"/>
      <c r="K768" s="198"/>
      <c r="L768" s="202"/>
      <c r="M768" s="203"/>
      <c r="N768" s="204"/>
      <c r="O768" s="204"/>
      <c r="P768" s="204"/>
      <c r="Q768" s="204"/>
      <c r="R768" s="204"/>
      <c r="S768" s="204"/>
      <c r="T768" s="205"/>
      <c r="AT768" s="206" t="s">
        <v>250</v>
      </c>
      <c r="AU768" s="206" t="s">
        <v>95</v>
      </c>
      <c r="AV768" s="13" t="s">
        <v>82</v>
      </c>
      <c r="AW768" s="13" t="s">
        <v>34</v>
      </c>
      <c r="AX768" s="13" t="s">
        <v>74</v>
      </c>
      <c r="AY768" s="206" t="s">
        <v>238</v>
      </c>
    </row>
    <row r="769" spans="2:51" s="14" customFormat="1" ht="11.25">
      <c r="B769" s="207"/>
      <c r="C769" s="208"/>
      <c r="D769" s="195" t="s">
        <v>250</v>
      </c>
      <c r="E769" s="209" t="s">
        <v>19</v>
      </c>
      <c r="F769" s="210" t="s">
        <v>82</v>
      </c>
      <c r="G769" s="208"/>
      <c r="H769" s="211">
        <v>1</v>
      </c>
      <c r="I769" s="212"/>
      <c r="J769" s="208"/>
      <c r="K769" s="208"/>
      <c r="L769" s="213"/>
      <c r="M769" s="214"/>
      <c r="N769" s="215"/>
      <c r="O769" s="215"/>
      <c r="P769" s="215"/>
      <c r="Q769" s="215"/>
      <c r="R769" s="215"/>
      <c r="S769" s="215"/>
      <c r="T769" s="216"/>
      <c r="AT769" s="217" t="s">
        <v>250</v>
      </c>
      <c r="AU769" s="217" t="s">
        <v>95</v>
      </c>
      <c r="AV769" s="14" t="s">
        <v>84</v>
      </c>
      <c r="AW769" s="14" t="s">
        <v>34</v>
      </c>
      <c r="AX769" s="14" t="s">
        <v>82</v>
      </c>
      <c r="AY769" s="217" t="s">
        <v>238</v>
      </c>
    </row>
    <row r="770" spans="1:65" s="2" customFormat="1" ht="24.2" customHeight="1">
      <c r="A770" s="36"/>
      <c r="B770" s="37"/>
      <c r="C770" s="177" t="s">
        <v>858</v>
      </c>
      <c r="D770" s="177" t="s">
        <v>241</v>
      </c>
      <c r="E770" s="178" t="s">
        <v>859</v>
      </c>
      <c r="F770" s="179" t="s">
        <v>860</v>
      </c>
      <c r="G770" s="180" t="s">
        <v>168</v>
      </c>
      <c r="H770" s="181">
        <v>2</v>
      </c>
      <c r="I770" s="182"/>
      <c r="J770" s="183">
        <f>ROUND(I770*H770,2)</f>
        <v>0</v>
      </c>
      <c r="K770" s="179" t="s">
        <v>244</v>
      </c>
      <c r="L770" s="41"/>
      <c r="M770" s="184" t="s">
        <v>19</v>
      </c>
      <c r="N770" s="185" t="s">
        <v>45</v>
      </c>
      <c r="O770" s="66"/>
      <c r="P770" s="186">
        <f>O770*H770</f>
        <v>0</v>
      </c>
      <c r="Q770" s="186">
        <v>0.00072</v>
      </c>
      <c r="R770" s="186">
        <f>Q770*H770</f>
        <v>0.00144</v>
      </c>
      <c r="S770" s="186">
        <v>0</v>
      </c>
      <c r="T770" s="187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188" t="s">
        <v>189</v>
      </c>
      <c r="AT770" s="188" t="s">
        <v>241</v>
      </c>
      <c r="AU770" s="188" t="s">
        <v>95</v>
      </c>
      <c r="AY770" s="19" t="s">
        <v>238</v>
      </c>
      <c r="BE770" s="189">
        <f>IF(N770="základní",J770,0)</f>
        <v>0</v>
      </c>
      <c r="BF770" s="189">
        <f>IF(N770="snížená",J770,0)</f>
        <v>0</v>
      </c>
      <c r="BG770" s="189">
        <f>IF(N770="zákl. přenesená",J770,0)</f>
        <v>0</v>
      </c>
      <c r="BH770" s="189">
        <f>IF(N770="sníž. přenesená",J770,0)</f>
        <v>0</v>
      </c>
      <c r="BI770" s="189">
        <f>IF(N770="nulová",J770,0)</f>
        <v>0</v>
      </c>
      <c r="BJ770" s="19" t="s">
        <v>82</v>
      </c>
      <c r="BK770" s="189">
        <f>ROUND(I770*H770,2)</f>
        <v>0</v>
      </c>
      <c r="BL770" s="19" t="s">
        <v>189</v>
      </c>
      <c r="BM770" s="188" t="s">
        <v>861</v>
      </c>
    </row>
    <row r="771" spans="1:47" s="2" customFormat="1" ht="11.25">
      <c r="A771" s="36"/>
      <c r="B771" s="37"/>
      <c r="C771" s="38"/>
      <c r="D771" s="190" t="s">
        <v>246</v>
      </c>
      <c r="E771" s="38"/>
      <c r="F771" s="191" t="s">
        <v>862</v>
      </c>
      <c r="G771" s="38"/>
      <c r="H771" s="38"/>
      <c r="I771" s="192"/>
      <c r="J771" s="38"/>
      <c r="K771" s="38"/>
      <c r="L771" s="41"/>
      <c r="M771" s="193"/>
      <c r="N771" s="194"/>
      <c r="O771" s="66"/>
      <c r="P771" s="66"/>
      <c r="Q771" s="66"/>
      <c r="R771" s="66"/>
      <c r="S771" s="66"/>
      <c r="T771" s="67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9" t="s">
        <v>246</v>
      </c>
      <c r="AU771" s="19" t="s">
        <v>95</v>
      </c>
    </row>
    <row r="772" spans="2:51" s="13" customFormat="1" ht="11.25">
      <c r="B772" s="197"/>
      <c r="C772" s="198"/>
      <c r="D772" s="195" t="s">
        <v>250</v>
      </c>
      <c r="E772" s="199" t="s">
        <v>19</v>
      </c>
      <c r="F772" s="200" t="s">
        <v>863</v>
      </c>
      <c r="G772" s="198"/>
      <c r="H772" s="199" t="s">
        <v>19</v>
      </c>
      <c r="I772" s="201"/>
      <c r="J772" s="198"/>
      <c r="K772" s="198"/>
      <c r="L772" s="202"/>
      <c r="M772" s="203"/>
      <c r="N772" s="204"/>
      <c r="O772" s="204"/>
      <c r="P772" s="204"/>
      <c r="Q772" s="204"/>
      <c r="R772" s="204"/>
      <c r="S772" s="204"/>
      <c r="T772" s="205"/>
      <c r="AT772" s="206" t="s">
        <v>250</v>
      </c>
      <c r="AU772" s="206" t="s">
        <v>95</v>
      </c>
      <c r="AV772" s="13" t="s">
        <v>82</v>
      </c>
      <c r="AW772" s="13" t="s">
        <v>34</v>
      </c>
      <c r="AX772" s="13" t="s">
        <v>74</v>
      </c>
      <c r="AY772" s="206" t="s">
        <v>238</v>
      </c>
    </row>
    <row r="773" spans="2:51" s="14" customFormat="1" ht="11.25">
      <c r="B773" s="207"/>
      <c r="C773" s="208"/>
      <c r="D773" s="195" t="s">
        <v>250</v>
      </c>
      <c r="E773" s="209" t="s">
        <v>19</v>
      </c>
      <c r="F773" s="210" t="s">
        <v>82</v>
      </c>
      <c r="G773" s="208"/>
      <c r="H773" s="211">
        <v>1</v>
      </c>
      <c r="I773" s="212"/>
      <c r="J773" s="208"/>
      <c r="K773" s="208"/>
      <c r="L773" s="213"/>
      <c r="M773" s="214"/>
      <c r="N773" s="215"/>
      <c r="O773" s="215"/>
      <c r="P773" s="215"/>
      <c r="Q773" s="215"/>
      <c r="R773" s="215"/>
      <c r="S773" s="215"/>
      <c r="T773" s="216"/>
      <c r="AT773" s="217" t="s">
        <v>250</v>
      </c>
      <c r="AU773" s="217" t="s">
        <v>95</v>
      </c>
      <c r="AV773" s="14" t="s">
        <v>84</v>
      </c>
      <c r="AW773" s="14" t="s">
        <v>34</v>
      </c>
      <c r="AX773" s="14" t="s">
        <v>74</v>
      </c>
      <c r="AY773" s="217" t="s">
        <v>238</v>
      </c>
    </row>
    <row r="774" spans="2:51" s="13" customFormat="1" ht="11.25">
      <c r="B774" s="197"/>
      <c r="C774" s="198"/>
      <c r="D774" s="195" t="s">
        <v>250</v>
      </c>
      <c r="E774" s="199" t="s">
        <v>19</v>
      </c>
      <c r="F774" s="200" t="s">
        <v>864</v>
      </c>
      <c r="G774" s="198"/>
      <c r="H774" s="199" t="s">
        <v>19</v>
      </c>
      <c r="I774" s="201"/>
      <c r="J774" s="198"/>
      <c r="K774" s="198"/>
      <c r="L774" s="202"/>
      <c r="M774" s="203"/>
      <c r="N774" s="204"/>
      <c r="O774" s="204"/>
      <c r="P774" s="204"/>
      <c r="Q774" s="204"/>
      <c r="R774" s="204"/>
      <c r="S774" s="204"/>
      <c r="T774" s="205"/>
      <c r="AT774" s="206" t="s">
        <v>250</v>
      </c>
      <c r="AU774" s="206" t="s">
        <v>95</v>
      </c>
      <c r="AV774" s="13" t="s">
        <v>82</v>
      </c>
      <c r="AW774" s="13" t="s">
        <v>34</v>
      </c>
      <c r="AX774" s="13" t="s">
        <v>74</v>
      </c>
      <c r="AY774" s="206" t="s">
        <v>238</v>
      </c>
    </row>
    <row r="775" spans="2:51" s="14" customFormat="1" ht="11.25">
      <c r="B775" s="207"/>
      <c r="C775" s="208"/>
      <c r="D775" s="195" t="s">
        <v>250</v>
      </c>
      <c r="E775" s="209" t="s">
        <v>19</v>
      </c>
      <c r="F775" s="210" t="s">
        <v>82</v>
      </c>
      <c r="G775" s="208"/>
      <c r="H775" s="211">
        <v>1</v>
      </c>
      <c r="I775" s="212"/>
      <c r="J775" s="208"/>
      <c r="K775" s="208"/>
      <c r="L775" s="213"/>
      <c r="M775" s="214"/>
      <c r="N775" s="215"/>
      <c r="O775" s="215"/>
      <c r="P775" s="215"/>
      <c r="Q775" s="215"/>
      <c r="R775" s="215"/>
      <c r="S775" s="215"/>
      <c r="T775" s="216"/>
      <c r="AT775" s="217" t="s">
        <v>250</v>
      </c>
      <c r="AU775" s="217" t="s">
        <v>95</v>
      </c>
      <c r="AV775" s="14" t="s">
        <v>84</v>
      </c>
      <c r="AW775" s="14" t="s">
        <v>34</v>
      </c>
      <c r="AX775" s="14" t="s">
        <v>74</v>
      </c>
      <c r="AY775" s="217" t="s">
        <v>238</v>
      </c>
    </row>
    <row r="776" spans="2:51" s="16" customFormat="1" ht="11.25">
      <c r="B776" s="229"/>
      <c r="C776" s="230"/>
      <c r="D776" s="195" t="s">
        <v>250</v>
      </c>
      <c r="E776" s="231" t="s">
        <v>19</v>
      </c>
      <c r="F776" s="232" t="s">
        <v>258</v>
      </c>
      <c r="G776" s="230"/>
      <c r="H776" s="233">
        <v>2</v>
      </c>
      <c r="I776" s="234"/>
      <c r="J776" s="230"/>
      <c r="K776" s="230"/>
      <c r="L776" s="235"/>
      <c r="M776" s="236"/>
      <c r="N776" s="237"/>
      <c r="O776" s="237"/>
      <c r="P776" s="237"/>
      <c r="Q776" s="237"/>
      <c r="R776" s="237"/>
      <c r="S776" s="237"/>
      <c r="T776" s="238"/>
      <c r="AT776" s="239" t="s">
        <v>250</v>
      </c>
      <c r="AU776" s="239" t="s">
        <v>95</v>
      </c>
      <c r="AV776" s="16" t="s">
        <v>189</v>
      </c>
      <c r="AW776" s="16" t="s">
        <v>34</v>
      </c>
      <c r="AX776" s="16" t="s">
        <v>82</v>
      </c>
      <c r="AY776" s="239" t="s">
        <v>238</v>
      </c>
    </row>
    <row r="777" spans="1:65" s="2" customFormat="1" ht="16.5" customHeight="1">
      <c r="A777" s="36"/>
      <c r="B777" s="37"/>
      <c r="C777" s="240" t="s">
        <v>865</v>
      </c>
      <c r="D777" s="240" t="s">
        <v>484</v>
      </c>
      <c r="E777" s="241" t="s">
        <v>866</v>
      </c>
      <c r="F777" s="242" t="s">
        <v>867</v>
      </c>
      <c r="G777" s="243" t="s">
        <v>168</v>
      </c>
      <c r="H777" s="244">
        <v>1</v>
      </c>
      <c r="I777" s="245"/>
      <c r="J777" s="246">
        <f>ROUND(I777*H777,2)</f>
        <v>0</v>
      </c>
      <c r="K777" s="242" t="s">
        <v>244</v>
      </c>
      <c r="L777" s="247"/>
      <c r="M777" s="248" t="s">
        <v>19</v>
      </c>
      <c r="N777" s="249" t="s">
        <v>45</v>
      </c>
      <c r="O777" s="66"/>
      <c r="P777" s="186">
        <f>O777*H777</f>
        <v>0</v>
      </c>
      <c r="Q777" s="186">
        <v>0.011</v>
      </c>
      <c r="R777" s="186">
        <f>Q777*H777</f>
        <v>0.011</v>
      </c>
      <c r="S777" s="186">
        <v>0</v>
      </c>
      <c r="T777" s="187">
        <f>S777*H777</f>
        <v>0</v>
      </c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R777" s="188" t="s">
        <v>186</v>
      </c>
      <c r="AT777" s="188" t="s">
        <v>484</v>
      </c>
      <c r="AU777" s="188" t="s">
        <v>95</v>
      </c>
      <c r="AY777" s="19" t="s">
        <v>238</v>
      </c>
      <c r="BE777" s="189">
        <f>IF(N777="základní",J777,0)</f>
        <v>0</v>
      </c>
      <c r="BF777" s="189">
        <f>IF(N777="snížená",J777,0)</f>
        <v>0</v>
      </c>
      <c r="BG777" s="189">
        <f>IF(N777="zákl. přenesená",J777,0)</f>
        <v>0</v>
      </c>
      <c r="BH777" s="189">
        <f>IF(N777="sníž. přenesená",J777,0)</f>
        <v>0</v>
      </c>
      <c r="BI777" s="189">
        <f>IF(N777="nulová",J777,0)</f>
        <v>0</v>
      </c>
      <c r="BJ777" s="19" t="s">
        <v>82</v>
      </c>
      <c r="BK777" s="189">
        <f>ROUND(I777*H777,2)</f>
        <v>0</v>
      </c>
      <c r="BL777" s="19" t="s">
        <v>189</v>
      </c>
      <c r="BM777" s="188" t="s">
        <v>868</v>
      </c>
    </row>
    <row r="778" spans="2:51" s="13" customFormat="1" ht="11.25">
      <c r="B778" s="197"/>
      <c r="C778" s="198"/>
      <c r="D778" s="195" t="s">
        <v>250</v>
      </c>
      <c r="E778" s="199" t="s">
        <v>19</v>
      </c>
      <c r="F778" s="200" t="s">
        <v>863</v>
      </c>
      <c r="G778" s="198"/>
      <c r="H778" s="199" t="s">
        <v>19</v>
      </c>
      <c r="I778" s="201"/>
      <c r="J778" s="198"/>
      <c r="K778" s="198"/>
      <c r="L778" s="202"/>
      <c r="M778" s="203"/>
      <c r="N778" s="204"/>
      <c r="O778" s="204"/>
      <c r="P778" s="204"/>
      <c r="Q778" s="204"/>
      <c r="R778" s="204"/>
      <c r="S778" s="204"/>
      <c r="T778" s="205"/>
      <c r="AT778" s="206" t="s">
        <v>250</v>
      </c>
      <c r="AU778" s="206" t="s">
        <v>95</v>
      </c>
      <c r="AV778" s="13" t="s">
        <v>82</v>
      </c>
      <c r="AW778" s="13" t="s">
        <v>34</v>
      </c>
      <c r="AX778" s="13" t="s">
        <v>74</v>
      </c>
      <c r="AY778" s="206" t="s">
        <v>238</v>
      </c>
    </row>
    <row r="779" spans="2:51" s="14" customFormat="1" ht="11.25">
      <c r="B779" s="207"/>
      <c r="C779" s="208"/>
      <c r="D779" s="195" t="s">
        <v>250</v>
      </c>
      <c r="E779" s="209" t="s">
        <v>19</v>
      </c>
      <c r="F779" s="210" t="s">
        <v>82</v>
      </c>
      <c r="G779" s="208"/>
      <c r="H779" s="211">
        <v>1</v>
      </c>
      <c r="I779" s="212"/>
      <c r="J779" s="208"/>
      <c r="K779" s="208"/>
      <c r="L779" s="213"/>
      <c r="M779" s="214"/>
      <c r="N779" s="215"/>
      <c r="O779" s="215"/>
      <c r="P779" s="215"/>
      <c r="Q779" s="215"/>
      <c r="R779" s="215"/>
      <c r="S779" s="215"/>
      <c r="T779" s="216"/>
      <c r="AT779" s="217" t="s">
        <v>250</v>
      </c>
      <c r="AU779" s="217" t="s">
        <v>95</v>
      </c>
      <c r="AV779" s="14" t="s">
        <v>84</v>
      </c>
      <c r="AW779" s="14" t="s">
        <v>34</v>
      </c>
      <c r="AX779" s="14" t="s">
        <v>74</v>
      </c>
      <c r="AY779" s="217" t="s">
        <v>238</v>
      </c>
    </row>
    <row r="780" spans="2:51" s="15" customFormat="1" ht="11.25">
      <c r="B780" s="218"/>
      <c r="C780" s="219"/>
      <c r="D780" s="195" t="s">
        <v>250</v>
      </c>
      <c r="E780" s="220" t="s">
        <v>19</v>
      </c>
      <c r="F780" s="221" t="s">
        <v>257</v>
      </c>
      <c r="G780" s="219"/>
      <c r="H780" s="222">
        <v>1</v>
      </c>
      <c r="I780" s="223"/>
      <c r="J780" s="219"/>
      <c r="K780" s="219"/>
      <c r="L780" s="224"/>
      <c r="M780" s="225"/>
      <c r="N780" s="226"/>
      <c r="O780" s="226"/>
      <c r="P780" s="226"/>
      <c r="Q780" s="226"/>
      <c r="R780" s="226"/>
      <c r="S780" s="226"/>
      <c r="T780" s="227"/>
      <c r="AT780" s="228" t="s">
        <v>250</v>
      </c>
      <c r="AU780" s="228" t="s">
        <v>95</v>
      </c>
      <c r="AV780" s="15" t="s">
        <v>95</v>
      </c>
      <c r="AW780" s="15" t="s">
        <v>34</v>
      </c>
      <c r="AX780" s="15" t="s">
        <v>82</v>
      </c>
      <c r="AY780" s="228" t="s">
        <v>238</v>
      </c>
    </row>
    <row r="781" spans="1:65" s="2" customFormat="1" ht="16.5" customHeight="1">
      <c r="A781" s="36"/>
      <c r="B781" s="37"/>
      <c r="C781" s="240" t="s">
        <v>869</v>
      </c>
      <c r="D781" s="240" t="s">
        <v>484</v>
      </c>
      <c r="E781" s="241" t="s">
        <v>870</v>
      </c>
      <c r="F781" s="242" t="s">
        <v>864</v>
      </c>
      <c r="G781" s="243" t="s">
        <v>168</v>
      </c>
      <c r="H781" s="244">
        <v>1</v>
      </c>
      <c r="I781" s="245"/>
      <c r="J781" s="246">
        <f>ROUND(I781*H781,2)</f>
        <v>0</v>
      </c>
      <c r="K781" s="242" t="s">
        <v>244</v>
      </c>
      <c r="L781" s="247"/>
      <c r="M781" s="248" t="s">
        <v>19</v>
      </c>
      <c r="N781" s="249" t="s">
        <v>45</v>
      </c>
      <c r="O781" s="66"/>
      <c r="P781" s="186">
        <f>O781*H781</f>
        <v>0</v>
      </c>
      <c r="Q781" s="186">
        <v>0.0325</v>
      </c>
      <c r="R781" s="186">
        <f>Q781*H781</f>
        <v>0.0325</v>
      </c>
      <c r="S781" s="186">
        <v>0</v>
      </c>
      <c r="T781" s="187">
        <f>S781*H781</f>
        <v>0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188" t="s">
        <v>186</v>
      </c>
      <c r="AT781" s="188" t="s">
        <v>484</v>
      </c>
      <c r="AU781" s="188" t="s">
        <v>95</v>
      </c>
      <c r="AY781" s="19" t="s">
        <v>238</v>
      </c>
      <c r="BE781" s="189">
        <f>IF(N781="základní",J781,0)</f>
        <v>0</v>
      </c>
      <c r="BF781" s="189">
        <f>IF(N781="snížená",J781,0)</f>
        <v>0</v>
      </c>
      <c r="BG781" s="189">
        <f>IF(N781="zákl. přenesená",J781,0)</f>
        <v>0</v>
      </c>
      <c r="BH781" s="189">
        <f>IF(N781="sníž. přenesená",J781,0)</f>
        <v>0</v>
      </c>
      <c r="BI781" s="189">
        <f>IF(N781="nulová",J781,0)</f>
        <v>0</v>
      </c>
      <c r="BJ781" s="19" t="s">
        <v>82</v>
      </c>
      <c r="BK781" s="189">
        <f>ROUND(I781*H781,2)</f>
        <v>0</v>
      </c>
      <c r="BL781" s="19" t="s">
        <v>189</v>
      </c>
      <c r="BM781" s="188" t="s">
        <v>871</v>
      </c>
    </row>
    <row r="782" spans="2:51" s="13" customFormat="1" ht="11.25">
      <c r="B782" s="197"/>
      <c r="C782" s="198"/>
      <c r="D782" s="195" t="s">
        <v>250</v>
      </c>
      <c r="E782" s="199" t="s">
        <v>19</v>
      </c>
      <c r="F782" s="200" t="s">
        <v>864</v>
      </c>
      <c r="G782" s="198"/>
      <c r="H782" s="199" t="s">
        <v>19</v>
      </c>
      <c r="I782" s="201"/>
      <c r="J782" s="198"/>
      <c r="K782" s="198"/>
      <c r="L782" s="202"/>
      <c r="M782" s="203"/>
      <c r="N782" s="204"/>
      <c r="O782" s="204"/>
      <c r="P782" s="204"/>
      <c r="Q782" s="204"/>
      <c r="R782" s="204"/>
      <c r="S782" s="204"/>
      <c r="T782" s="205"/>
      <c r="AT782" s="206" t="s">
        <v>250</v>
      </c>
      <c r="AU782" s="206" t="s">
        <v>95</v>
      </c>
      <c r="AV782" s="13" t="s">
        <v>82</v>
      </c>
      <c r="AW782" s="13" t="s">
        <v>34</v>
      </c>
      <c r="AX782" s="13" t="s">
        <v>74</v>
      </c>
      <c r="AY782" s="206" t="s">
        <v>238</v>
      </c>
    </row>
    <row r="783" spans="2:51" s="14" customFormat="1" ht="11.25">
      <c r="B783" s="207"/>
      <c r="C783" s="208"/>
      <c r="D783" s="195" t="s">
        <v>250</v>
      </c>
      <c r="E783" s="209" t="s">
        <v>19</v>
      </c>
      <c r="F783" s="210" t="s">
        <v>82</v>
      </c>
      <c r="G783" s="208"/>
      <c r="H783" s="211">
        <v>1</v>
      </c>
      <c r="I783" s="212"/>
      <c r="J783" s="208"/>
      <c r="K783" s="208"/>
      <c r="L783" s="213"/>
      <c r="M783" s="214"/>
      <c r="N783" s="215"/>
      <c r="O783" s="215"/>
      <c r="P783" s="215"/>
      <c r="Q783" s="215"/>
      <c r="R783" s="215"/>
      <c r="S783" s="215"/>
      <c r="T783" s="216"/>
      <c r="AT783" s="217" t="s">
        <v>250</v>
      </c>
      <c r="AU783" s="217" t="s">
        <v>95</v>
      </c>
      <c r="AV783" s="14" t="s">
        <v>84</v>
      </c>
      <c r="AW783" s="14" t="s">
        <v>34</v>
      </c>
      <c r="AX783" s="14" t="s">
        <v>74</v>
      </c>
      <c r="AY783" s="217" t="s">
        <v>238</v>
      </c>
    </row>
    <row r="784" spans="2:51" s="16" customFormat="1" ht="11.25">
      <c r="B784" s="229"/>
      <c r="C784" s="230"/>
      <c r="D784" s="195" t="s">
        <v>250</v>
      </c>
      <c r="E784" s="231" t="s">
        <v>19</v>
      </c>
      <c r="F784" s="232" t="s">
        <v>258</v>
      </c>
      <c r="G784" s="230"/>
      <c r="H784" s="233">
        <v>1</v>
      </c>
      <c r="I784" s="234"/>
      <c r="J784" s="230"/>
      <c r="K784" s="230"/>
      <c r="L784" s="235"/>
      <c r="M784" s="236"/>
      <c r="N784" s="237"/>
      <c r="O784" s="237"/>
      <c r="P784" s="237"/>
      <c r="Q784" s="237"/>
      <c r="R784" s="237"/>
      <c r="S784" s="237"/>
      <c r="T784" s="238"/>
      <c r="AT784" s="239" t="s">
        <v>250</v>
      </c>
      <c r="AU784" s="239" t="s">
        <v>95</v>
      </c>
      <c r="AV784" s="16" t="s">
        <v>189</v>
      </c>
      <c r="AW784" s="16" t="s">
        <v>34</v>
      </c>
      <c r="AX784" s="16" t="s">
        <v>82</v>
      </c>
      <c r="AY784" s="239" t="s">
        <v>238</v>
      </c>
    </row>
    <row r="785" spans="1:65" s="2" customFormat="1" ht="24.2" customHeight="1">
      <c r="A785" s="36"/>
      <c r="B785" s="37"/>
      <c r="C785" s="177" t="s">
        <v>872</v>
      </c>
      <c r="D785" s="177" t="s">
        <v>241</v>
      </c>
      <c r="E785" s="178" t="s">
        <v>873</v>
      </c>
      <c r="F785" s="179" t="s">
        <v>874</v>
      </c>
      <c r="G785" s="180" t="s">
        <v>168</v>
      </c>
      <c r="H785" s="181">
        <v>14</v>
      </c>
      <c r="I785" s="182"/>
      <c r="J785" s="183">
        <f>ROUND(I785*H785,2)</f>
        <v>0</v>
      </c>
      <c r="K785" s="179" t="s">
        <v>244</v>
      </c>
      <c r="L785" s="41"/>
      <c r="M785" s="184" t="s">
        <v>19</v>
      </c>
      <c r="N785" s="185" t="s">
        <v>45</v>
      </c>
      <c r="O785" s="66"/>
      <c r="P785" s="186">
        <f>O785*H785</f>
        <v>0</v>
      </c>
      <c r="Q785" s="186">
        <v>0.00165</v>
      </c>
      <c r="R785" s="186">
        <f>Q785*H785</f>
        <v>0.0231</v>
      </c>
      <c r="S785" s="186">
        <v>0</v>
      </c>
      <c r="T785" s="187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88" t="s">
        <v>189</v>
      </c>
      <c r="AT785" s="188" t="s">
        <v>241</v>
      </c>
      <c r="AU785" s="188" t="s">
        <v>95</v>
      </c>
      <c r="AY785" s="19" t="s">
        <v>238</v>
      </c>
      <c r="BE785" s="189">
        <f>IF(N785="základní",J785,0)</f>
        <v>0</v>
      </c>
      <c r="BF785" s="189">
        <f>IF(N785="snížená",J785,0)</f>
        <v>0</v>
      </c>
      <c r="BG785" s="189">
        <f>IF(N785="zákl. přenesená",J785,0)</f>
        <v>0</v>
      </c>
      <c r="BH785" s="189">
        <f>IF(N785="sníž. přenesená",J785,0)</f>
        <v>0</v>
      </c>
      <c r="BI785" s="189">
        <f>IF(N785="nulová",J785,0)</f>
        <v>0</v>
      </c>
      <c r="BJ785" s="19" t="s">
        <v>82</v>
      </c>
      <c r="BK785" s="189">
        <f>ROUND(I785*H785,2)</f>
        <v>0</v>
      </c>
      <c r="BL785" s="19" t="s">
        <v>189</v>
      </c>
      <c r="BM785" s="188" t="s">
        <v>875</v>
      </c>
    </row>
    <row r="786" spans="1:47" s="2" customFormat="1" ht="11.25">
      <c r="A786" s="36"/>
      <c r="B786" s="37"/>
      <c r="C786" s="38"/>
      <c r="D786" s="190" t="s">
        <v>246</v>
      </c>
      <c r="E786" s="38"/>
      <c r="F786" s="191" t="s">
        <v>876</v>
      </c>
      <c r="G786" s="38"/>
      <c r="H786" s="38"/>
      <c r="I786" s="192"/>
      <c r="J786" s="38"/>
      <c r="K786" s="38"/>
      <c r="L786" s="41"/>
      <c r="M786" s="193"/>
      <c r="N786" s="194"/>
      <c r="O786" s="66"/>
      <c r="P786" s="66"/>
      <c r="Q786" s="66"/>
      <c r="R786" s="66"/>
      <c r="S786" s="66"/>
      <c r="T786" s="67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T786" s="19" t="s">
        <v>246</v>
      </c>
      <c r="AU786" s="19" t="s">
        <v>95</v>
      </c>
    </row>
    <row r="787" spans="2:51" s="13" customFormat="1" ht="11.25">
      <c r="B787" s="197"/>
      <c r="C787" s="198"/>
      <c r="D787" s="195" t="s">
        <v>250</v>
      </c>
      <c r="E787" s="199" t="s">
        <v>19</v>
      </c>
      <c r="F787" s="200" t="s">
        <v>877</v>
      </c>
      <c r="G787" s="198"/>
      <c r="H787" s="199" t="s">
        <v>19</v>
      </c>
      <c r="I787" s="201"/>
      <c r="J787" s="198"/>
      <c r="K787" s="198"/>
      <c r="L787" s="202"/>
      <c r="M787" s="203"/>
      <c r="N787" s="204"/>
      <c r="O787" s="204"/>
      <c r="P787" s="204"/>
      <c r="Q787" s="204"/>
      <c r="R787" s="204"/>
      <c r="S787" s="204"/>
      <c r="T787" s="205"/>
      <c r="AT787" s="206" t="s">
        <v>250</v>
      </c>
      <c r="AU787" s="206" t="s">
        <v>95</v>
      </c>
      <c r="AV787" s="13" t="s">
        <v>82</v>
      </c>
      <c r="AW787" s="13" t="s">
        <v>34</v>
      </c>
      <c r="AX787" s="13" t="s">
        <v>74</v>
      </c>
      <c r="AY787" s="206" t="s">
        <v>238</v>
      </c>
    </row>
    <row r="788" spans="2:51" s="14" customFormat="1" ht="11.25">
      <c r="B788" s="207"/>
      <c r="C788" s="208"/>
      <c r="D788" s="195" t="s">
        <v>250</v>
      </c>
      <c r="E788" s="209" t="s">
        <v>19</v>
      </c>
      <c r="F788" s="210" t="s">
        <v>143</v>
      </c>
      <c r="G788" s="208"/>
      <c r="H788" s="211">
        <v>7</v>
      </c>
      <c r="I788" s="212"/>
      <c r="J788" s="208"/>
      <c r="K788" s="208"/>
      <c r="L788" s="213"/>
      <c r="M788" s="214"/>
      <c r="N788" s="215"/>
      <c r="O788" s="215"/>
      <c r="P788" s="215"/>
      <c r="Q788" s="215"/>
      <c r="R788" s="215"/>
      <c r="S788" s="215"/>
      <c r="T788" s="216"/>
      <c r="AT788" s="217" t="s">
        <v>250</v>
      </c>
      <c r="AU788" s="217" t="s">
        <v>95</v>
      </c>
      <c r="AV788" s="14" t="s">
        <v>84</v>
      </c>
      <c r="AW788" s="14" t="s">
        <v>34</v>
      </c>
      <c r="AX788" s="14" t="s">
        <v>74</v>
      </c>
      <c r="AY788" s="217" t="s">
        <v>238</v>
      </c>
    </row>
    <row r="789" spans="2:51" s="13" customFormat="1" ht="11.25">
      <c r="B789" s="197"/>
      <c r="C789" s="198"/>
      <c r="D789" s="195" t="s">
        <v>250</v>
      </c>
      <c r="E789" s="199" t="s">
        <v>19</v>
      </c>
      <c r="F789" s="200" t="s">
        <v>878</v>
      </c>
      <c r="G789" s="198"/>
      <c r="H789" s="199" t="s">
        <v>19</v>
      </c>
      <c r="I789" s="201"/>
      <c r="J789" s="198"/>
      <c r="K789" s="198"/>
      <c r="L789" s="202"/>
      <c r="M789" s="203"/>
      <c r="N789" s="204"/>
      <c r="O789" s="204"/>
      <c r="P789" s="204"/>
      <c r="Q789" s="204"/>
      <c r="R789" s="204"/>
      <c r="S789" s="204"/>
      <c r="T789" s="205"/>
      <c r="AT789" s="206" t="s">
        <v>250</v>
      </c>
      <c r="AU789" s="206" t="s">
        <v>95</v>
      </c>
      <c r="AV789" s="13" t="s">
        <v>82</v>
      </c>
      <c r="AW789" s="13" t="s">
        <v>34</v>
      </c>
      <c r="AX789" s="13" t="s">
        <v>74</v>
      </c>
      <c r="AY789" s="206" t="s">
        <v>238</v>
      </c>
    </row>
    <row r="790" spans="2:51" s="14" customFormat="1" ht="11.25">
      <c r="B790" s="207"/>
      <c r="C790" s="208"/>
      <c r="D790" s="195" t="s">
        <v>250</v>
      </c>
      <c r="E790" s="209" t="s">
        <v>19</v>
      </c>
      <c r="F790" s="210" t="s">
        <v>143</v>
      </c>
      <c r="G790" s="208"/>
      <c r="H790" s="211">
        <v>7</v>
      </c>
      <c r="I790" s="212"/>
      <c r="J790" s="208"/>
      <c r="K790" s="208"/>
      <c r="L790" s="213"/>
      <c r="M790" s="214"/>
      <c r="N790" s="215"/>
      <c r="O790" s="215"/>
      <c r="P790" s="215"/>
      <c r="Q790" s="215"/>
      <c r="R790" s="215"/>
      <c r="S790" s="215"/>
      <c r="T790" s="216"/>
      <c r="AT790" s="217" t="s">
        <v>250</v>
      </c>
      <c r="AU790" s="217" t="s">
        <v>95</v>
      </c>
      <c r="AV790" s="14" t="s">
        <v>84</v>
      </c>
      <c r="AW790" s="14" t="s">
        <v>34</v>
      </c>
      <c r="AX790" s="14" t="s">
        <v>74</v>
      </c>
      <c r="AY790" s="217" t="s">
        <v>238</v>
      </c>
    </row>
    <row r="791" spans="2:51" s="16" customFormat="1" ht="11.25">
      <c r="B791" s="229"/>
      <c r="C791" s="230"/>
      <c r="D791" s="195" t="s">
        <v>250</v>
      </c>
      <c r="E791" s="231" t="s">
        <v>19</v>
      </c>
      <c r="F791" s="232" t="s">
        <v>258</v>
      </c>
      <c r="G791" s="230"/>
      <c r="H791" s="233">
        <v>14</v>
      </c>
      <c r="I791" s="234"/>
      <c r="J791" s="230"/>
      <c r="K791" s="230"/>
      <c r="L791" s="235"/>
      <c r="M791" s="236"/>
      <c r="N791" s="237"/>
      <c r="O791" s="237"/>
      <c r="P791" s="237"/>
      <c r="Q791" s="237"/>
      <c r="R791" s="237"/>
      <c r="S791" s="237"/>
      <c r="T791" s="238"/>
      <c r="AT791" s="239" t="s">
        <v>250</v>
      </c>
      <c r="AU791" s="239" t="s">
        <v>95</v>
      </c>
      <c r="AV791" s="16" t="s">
        <v>189</v>
      </c>
      <c r="AW791" s="16" t="s">
        <v>34</v>
      </c>
      <c r="AX791" s="16" t="s">
        <v>82</v>
      </c>
      <c r="AY791" s="239" t="s">
        <v>238</v>
      </c>
    </row>
    <row r="792" spans="1:65" s="2" customFormat="1" ht="16.5" customHeight="1">
      <c r="A792" s="36"/>
      <c r="B792" s="37"/>
      <c r="C792" s="240" t="s">
        <v>879</v>
      </c>
      <c r="D792" s="240" t="s">
        <v>484</v>
      </c>
      <c r="E792" s="241" t="s">
        <v>880</v>
      </c>
      <c r="F792" s="242" t="s">
        <v>881</v>
      </c>
      <c r="G792" s="243" t="s">
        <v>168</v>
      </c>
      <c r="H792" s="244">
        <v>7</v>
      </c>
      <c r="I792" s="245"/>
      <c r="J792" s="246">
        <f>ROUND(I792*H792,2)</f>
        <v>0</v>
      </c>
      <c r="K792" s="242" t="s">
        <v>244</v>
      </c>
      <c r="L792" s="247"/>
      <c r="M792" s="248" t="s">
        <v>19</v>
      </c>
      <c r="N792" s="249" t="s">
        <v>45</v>
      </c>
      <c r="O792" s="66"/>
      <c r="P792" s="186">
        <f>O792*H792</f>
        <v>0</v>
      </c>
      <c r="Q792" s="186">
        <v>0.023</v>
      </c>
      <c r="R792" s="186">
        <f>Q792*H792</f>
        <v>0.161</v>
      </c>
      <c r="S792" s="186">
        <v>0</v>
      </c>
      <c r="T792" s="187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188" t="s">
        <v>186</v>
      </c>
      <c r="AT792" s="188" t="s">
        <v>484</v>
      </c>
      <c r="AU792" s="188" t="s">
        <v>95</v>
      </c>
      <c r="AY792" s="19" t="s">
        <v>238</v>
      </c>
      <c r="BE792" s="189">
        <f>IF(N792="základní",J792,0)</f>
        <v>0</v>
      </c>
      <c r="BF792" s="189">
        <f>IF(N792="snížená",J792,0)</f>
        <v>0</v>
      </c>
      <c r="BG792" s="189">
        <f>IF(N792="zákl. přenesená",J792,0)</f>
        <v>0</v>
      </c>
      <c r="BH792" s="189">
        <f>IF(N792="sníž. přenesená",J792,0)</f>
        <v>0</v>
      </c>
      <c r="BI792" s="189">
        <f>IF(N792="nulová",J792,0)</f>
        <v>0</v>
      </c>
      <c r="BJ792" s="19" t="s">
        <v>82</v>
      </c>
      <c r="BK792" s="189">
        <f>ROUND(I792*H792,2)</f>
        <v>0</v>
      </c>
      <c r="BL792" s="19" t="s">
        <v>189</v>
      </c>
      <c r="BM792" s="188" t="s">
        <v>882</v>
      </c>
    </row>
    <row r="793" spans="2:51" s="13" customFormat="1" ht="11.25">
      <c r="B793" s="197"/>
      <c r="C793" s="198"/>
      <c r="D793" s="195" t="s">
        <v>250</v>
      </c>
      <c r="E793" s="199" t="s">
        <v>19</v>
      </c>
      <c r="F793" s="200" t="s">
        <v>877</v>
      </c>
      <c r="G793" s="198"/>
      <c r="H793" s="199" t="s">
        <v>19</v>
      </c>
      <c r="I793" s="201"/>
      <c r="J793" s="198"/>
      <c r="K793" s="198"/>
      <c r="L793" s="202"/>
      <c r="M793" s="203"/>
      <c r="N793" s="204"/>
      <c r="O793" s="204"/>
      <c r="P793" s="204"/>
      <c r="Q793" s="204"/>
      <c r="R793" s="204"/>
      <c r="S793" s="204"/>
      <c r="T793" s="205"/>
      <c r="AT793" s="206" t="s">
        <v>250</v>
      </c>
      <c r="AU793" s="206" t="s">
        <v>95</v>
      </c>
      <c r="AV793" s="13" t="s">
        <v>82</v>
      </c>
      <c r="AW793" s="13" t="s">
        <v>34</v>
      </c>
      <c r="AX793" s="13" t="s">
        <v>74</v>
      </c>
      <c r="AY793" s="206" t="s">
        <v>238</v>
      </c>
    </row>
    <row r="794" spans="2:51" s="14" customFormat="1" ht="11.25">
      <c r="B794" s="207"/>
      <c r="C794" s="208"/>
      <c r="D794" s="195" t="s">
        <v>250</v>
      </c>
      <c r="E794" s="209" t="s">
        <v>19</v>
      </c>
      <c r="F794" s="210" t="s">
        <v>143</v>
      </c>
      <c r="G794" s="208"/>
      <c r="H794" s="211">
        <v>7</v>
      </c>
      <c r="I794" s="212"/>
      <c r="J794" s="208"/>
      <c r="K794" s="208"/>
      <c r="L794" s="213"/>
      <c r="M794" s="214"/>
      <c r="N794" s="215"/>
      <c r="O794" s="215"/>
      <c r="P794" s="215"/>
      <c r="Q794" s="215"/>
      <c r="R794" s="215"/>
      <c r="S794" s="215"/>
      <c r="T794" s="216"/>
      <c r="AT794" s="217" t="s">
        <v>250</v>
      </c>
      <c r="AU794" s="217" t="s">
        <v>95</v>
      </c>
      <c r="AV794" s="14" t="s">
        <v>84</v>
      </c>
      <c r="AW794" s="14" t="s">
        <v>34</v>
      </c>
      <c r="AX794" s="14" t="s">
        <v>74</v>
      </c>
      <c r="AY794" s="217" t="s">
        <v>238</v>
      </c>
    </row>
    <row r="795" spans="2:51" s="16" customFormat="1" ht="11.25">
      <c r="B795" s="229"/>
      <c r="C795" s="230"/>
      <c r="D795" s="195" t="s">
        <v>250</v>
      </c>
      <c r="E795" s="231" t="s">
        <v>19</v>
      </c>
      <c r="F795" s="232" t="s">
        <v>258</v>
      </c>
      <c r="G795" s="230"/>
      <c r="H795" s="233">
        <v>7</v>
      </c>
      <c r="I795" s="234"/>
      <c r="J795" s="230"/>
      <c r="K795" s="230"/>
      <c r="L795" s="235"/>
      <c r="M795" s="236"/>
      <c r="N795" s="237"/>
      <c r="O795" s="237"/>
      <c r="P795" s="237"/>
      <c r="Q795" s="237"/>
      <c r="R795" s="237"/>
      <c r="S795" s="237"/>
      <c r="T795" s="238"/>
      <c r="AT795" s="239" t="s">
        <v>250</v>
      </c>
      <c r="AU795" s="239" t="s">
        <v>95</v>
      </c>
      <c r="AV795" s="16" t="s">
        <v>189</v>
      </c>
      <c r="AW795" s="16" t="s">
        <v>34</v>
      </c>
      <c r="AX795" s="16" t="s">
        <v>82</v>
      </c>
      <c r="AY795" s="239" t="s">
        <v>238</v>
      </c>
    </row>
    <row r="796" spans="1:65" s="2" customFormat="1" ht="16.5" customHeight="1">
      <c r="A796" s="36"/>
      <c r="B796" s="37"/>
      <c r="C796" s="240" t="s">
        <v>883</v>
      </c>
      <c r="D796" s="240" t="s">
        <v>484</v>
      </c>
      <c r="E796" s="241" t="s">
        <v>884</v>
      </c>
      <c r="F796" s="242" t="s">
        <v>885</v>
      </c>
      <c r="G796" s="243" t="s">
        <v>168</v>
      </c>
      <c r="H796" s="244">
        <v>7</v>
      </c>
      <c r="I796" s="245"/>
      <c r="J796" s="246">
        <f>ROUND(I796*H796,2)</f>
        <v>0</v>
      </c>
      <c r="K796" s="242" t="s">
        <v>244</v>
      </c>
      <c r="L796" s="247"/>
      <c r="M796" s="248" t="s">
        <v>19</v>
      </c>
      <c r="N796" s="249" t="s">
        <v>45</v>
      </c>
      <c r="O796" s="66"/>
      <c r="P796" s="186">
        <f>O796*H796</f>
        <v>0</v>
      </c>
      <c r="Q796" s="186">
        <v>0.004</v>
      </c>
      <c r="R796" s="186">
        <f>Q796*H796</f>
        <v>0.028</v>
      </c>
      <c r="S796" s="186">
        <v>0</v>
      </c>
      <c r="T796" s="187">
        <f>S796*H796</f>
        <v>0</v>
      </c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R796" s="188" t="s">
        <v>186</v>
      </c>
      <c r="AT796" s="188" t="s">
        <v>484</v>
      </c>
      <c r="AU796" s="188" t="s">
        <v>95</v>
      </c>
      <c r="AY796" s="19" t="s">
        <v>238</v>
      </c>
      <c r="BE796" s="189">
        <f>IF(N796="základní",J796,0)</f>
        <v>0</v>
      </c>
      <c r="BF796" s="189">
        <f>IF(N796="snížená",J796,0)</f>
        <v>0</v>
      </c>
      <c r="BG796" s="189">
        <f>IF(N796="zákl. přenesená",J796,0)</f>
        <v>0</v>
      </c>
      <c r="BH796" s="189">
        <f>IF(N796="sníž. přenesená",J796,0)</f>
        <v>0</v>
      </c>
      <c r="BI796" s="189">
        <f>IF(N796="nulová",J796,0)</f>
        <v>0</v>
      </c>
      <c r="BJ796" s="19" t="s">
        <v>82</v>
      </c>
      <c r="BK796" s="189">
        <f>ROUND(I796*H796,2)</f>
        <v>0</v>
      </c>
      <c r="BL796" s="19" t="s">
        <v>189</v>
      </c>
      <c r="BM796" s="188" t="s">
        <v>886</v>
      </c>
    </row>
    <row r="797" spans="2:51" s="13" customFormat="1" ht="11.25">
      <c r="B797" s="197"/>
      <c r="C797" s="198"/>
      <c r="D797" s="195" t="s">
        <v>250</v>
      </c>
      <c r="E797" s="199" t="s">
        <v>19</v>
      </c>
      <c r="F797" s="200" t="s">
        <v>878</v>
      </c>
      <c r="G797" s="198"/>
      <c r="H797" s="199" t="s">
        <v>19</v>
      </c>
      <c r="I797" s="201"/>
      <c r="J797" s="198"/>
      <c r="K797" s="198"/>
      <c r="L797" s="202"/>
      <c r="M797" s="203"/>
      <c r="N797" s="204"/>
      <c r="O797" s="204"/>
      <c r="P797" s="204"/>
      <c r="Q797" s="204"/>
      <c r="R797" s="204"/>
      <c r="S797" s="204"/>
      <c r="T797" s="205"/>
      <c r="AT797" s="206" t="s">
        <v>250</v>
      </c>
      <c r="AU797" s="206" t="s">
        <v>95</v>
      </c>
      <c r="AV797" s="13" t="s">
        <v>82</v>
      </c>
      <c r="AW797" s="13" t="s">
        <v>34</v>
      </c>
      <c r="AX797" s="13" t="s">
        <v>74</v>
      </c>
      <c r="AY797" s="206" t="s">
        <v>238</v>
      </c>
    </row>
    <row r="798" spans="2:51" s="14" customFormat="1" ht="11.25">
      <c r="B798" s="207"/>
      <c r="C798" s="208"/>
      <c r="D798" s="195" t="s">
        <v>250</v>
      </c>
      <c r="E798" s="209" t="s">
        <v>19</v>
      </c>
      <c r="F798" s="210" t="s">
        <v>143</v>
      </c>
      <c r="G798" s="208"/>
      <c r="H798" s="211">
        <v>7</v>
      </c>
      <c r="I798" s="212"/>
      <c r="J798" s="208"/>
      <c r="K798" s="208"/>
      <c r="L798" s="213"/>
      <c r="M798" s="214"/>
      <c r="N798" s="215"/>
      <c r="O798" s="215"/>
      <c r="P798" s="215"/>
      <c r="Q798" s="215"/>
      <c r="R798" s="215"/>
      <c r="S798" s="215"/>
      <c r="T798" s="216"/>
      <c r="AT798" s="217" t="s">
        <v>250</v>
      </c>
      <c r="AU798" s="217" t="s">
        <v>95</v>
      </c>
      <c r="AV798" s="14" t="s">
        <v>84</v>
      </c>
      <c r="AW798" s="14" t="s">
        <v>34</v>
      </c>
      <c r="AX798" s="14" t="s">
        <v>74</v>
      </c>
      <c r="AY798" s="217" t="s">
        <v>238</v>
      </c>
    </row>
    <row r="799" spans="2:51" s="16" customFormat="1" ht="11.25">
      <c r="B799" s="229"/>
      <c r="C799" s="230"/>
      <c r="D799" s="195" t="s">
        <v>250</v>
      </c>
      <c r="E799" s="231" t="s">
        <v>19</v>
      </c>
      <c r="F799" s="232" t="s">
        <v>258</v>
      </c>
      <c r="G799" s="230"/>
      <c r="H799" s="233">
        <v>7</v>
      </c>
      <c r="I799" s="234"/>
      <c r="J799" s="230"/>
      <c r="K799" s="230"/>
      <c r="L799" s="235"/>
      <c r="M799" s="236"/>
      <c r="N799" s="237"/>
      <c r="O799" s="237"/>
      <c r="P799" s="237"/>
      <c r="Q799" s="237"/>
      <c r="R799" s="237"/>
      <c r="S799" s="237"/>
      <c r="T799" s="238"/>
      <c r="AT799" s="239" t="s">
        <v>250</v>
      </c>
      <c r="AU799" s="239" t="s">
        <v>95</v>
      </c>
      <c r="AV799" s="16" t="s">
        <v>189</v>
      </c>
      <c r="AW799" s="16" t="s">
        <v>34</v>
      </c>
      <c r="AX799" s="16" t="s">
        <v>82</v>
      </c>
      <c r="AY799" s="239" t="s">
        <v>238</v>
      </c>
    </row>
    <row r="800" spans="1:65" s="2" customFormat="1" ht="24.2" customHeight="1">
      <c r="A800" s="36"/>
      <c r="B800" s="37"/>
      <c r="C800" s="177" t="s">
        <v>887</v>
      </c>
      <c r="D800" s="177" t="s">
        <v>241</v>
      </c>
      <c r="E800" s="178" t="s">
        <v>888</v>
      </c>
      <c r="F800" s="179" t="s">
        <v>889</v>
      </c>
      <c r="G800" s="180" t="s">
        <v>168</v>
      </c>
      <c r="H800" s="181">
        <v>6</v>
      </c>
      <c r="I800" s="182"/>
      <c r="J800" s="183">
        <f>ROUND(I800*H800,2)</f>
        <v>0</v>
      </c>
      <c r="K800" s="179" t="s">
        <v>244</v>
      </c>
      <c r="L800" s="41"/>
      <c r="M800" s="184" t="s">
        <v>19</v>
      </c>
      <c r="N800" s="185" t="s">
        <v>45</v>
      </c>
      <c r="O800" s="66"/>
      <c r="P800" s="186">
        <f>O800*H800</f>
        <v>0</v>
      </c>
      <c r="Q800" s="186">
        <v>0.00508</v>
      </c>
      <c r="R800" s="186">
        <f>Q800*H800</f>
        <v>0.03048</v>
      </c>
      <c r="S800" s="186">
        <v>0</v>
      </c>
      <c r="T800" s="187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188" t="s">
        <v>189</v>
      </c>
      <c r="AT800" s="188" t="s">
        <v>241</v>
      </c>
      <c r="AU800" s="188" t="s">
        <v>95</v>
      </c>
      <c r="AY800" s="19" t="s">
        <v>238</v>
      </c>
      <c r="BE800" s="189">
        <f>IF(N800="základní",J800,0)</f>
        <v>0</v>
      </c>
      <c r="BF800" s="189">
        <f>IF(N800="snížená",J800,0)</f>
        <v>0</v>
      </c>
      <c r="BG800" s="189">
        <f>IF(N800="zákl. přenesená",J800,0)</f>
        <v>0</v>
      </c>
      <c r="BH800" s="189">
        <f>IF(N800="sníž. přenesená",J800,0)</f>
        <v>0</v>
      </c>
      <c r="BI800" s="189">
        <f>IF(N800="nulová",J800,0)</f>
        <v>0</v>
      </c>
      <c r="BJ800" s="19" t="s">
        <v>82</v>
      </c>
      <c r="BK800" s="189">
        <f>ROUND(I800*H800,2)</f>
        <v>0</v>
      </c>
      <c r="BL800" s="19" t="s">
        <v>189</v>
      </c>
      <c r="BM800" s="188" t="s">
        <v>890</v>
      </c>
    </row>
    <row r="801" spans="1:47" s="2" customFormat="1" ht="11.25">
      <c r="A801" s="36"/>
      <c r="B801" s="37"/>
      <c r="C801" s="38"/>
      <c r="D801" s="190" t="s">
        <v>246</v>
      </c>
      <c r="E801" s="38"/>
      <c r="F801" s="191" t="s">
        <v>891</v>
      </c>
      <c r="G801" s="38"/>
      <c r="H801" s="38"/>
      <c r="I801" s="192"/>
      <c r="J801" s="38"/>
      <c r="K801" s="38"/>
      <c r="L801" s="41"/>
      <c r="M801" s="193"/>
      <c r="N801" s="194"/>
      <c r="O801" s="66"/>
      <c r="P801" s="66"/>
      <c r="Q801" s="66"/>
      <c r="R801" s="66"/>
      <c r="S801" s="66"/>
      <c r="T801" s="67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T801" s="19" t="s">
        <v>246</v>
      </c>
      <c r="AU801" s="19" t="s">
        <v>95</v>
      </c>
    </row>
    <row r="802" spans="2:51" s="13" customFormat="1" ht="11.25">
      <c r="B802" s="197"/>
      <c r="C802" s="198"/>
      <c r="D802" s="195" t="s">
        <v>250</v>
      </c>
      <c r="E802" s="199" t="s">
        <v>19</v>
      </c>
      <c r="F802" s="200" t="s">
        <v>892</v>
      </c>
      <c r="G802" s="198"/>
      <c r="H802" s="199" t="s">
        <v>19</v>
      </c>
      <c r="I802" s="201"/>
      <c r="J802" s="198"/>
      <c r="K802" s="198"/>
      <c r="L802" s="202"/>
      <c r="M802" s="203"/>
      <c r="N802" s="204"/>
      <c r="O802" s="204"/>
      <c r="P802" s="204"/>
      <c r="Q802" s="204"/>
      <c r="R802" s="204"/>
      <c r="S802" s="204"/>
      <c r="T802" s="205"/>
      <c r="AT802" s="206" t="s">
        <v>250</v>
      </c>
      <c r="AU802" s="206" t="s">
        <v>95</v>
      </c>
      <c r="AV802" s="13" t="s">
        <v>82</v>
      </c>
      <c r="AW802" s="13" t="s">
        <v>34</v>
      </c>
      <c r="AX802" s="13" t="s">
        <v>74</v>
      </c>
      <c r="AY802" s="206" t="s">
        <v>238</v>
      </c>
    </row>
    <row r="803" spans="2:51" s="14" customFormat="1" ht="11.25">
      <c r="B803" s="207"/>
      <c r="C803" s="208"/>
      <c r="D803" s="195" t="s">
        <v>250</v>
      </c>
      <c r="E803" s="209" t="s">
        <v>19</v>
      </c>
      <c r="F803" s="210" t="s">
        <v>95</v>
      </c>
      <c r="G803" s="208"/>
      <c r="H803" s="211">
        <v>3</v>
      </c>
      <c r="I803" s="212"/>
      <c r="J803" s="208"/>
      <c r="K803" s="208"/>
      <c r="L803" s="213"/>
      <c r="M803" s="214"/>
      <c r="N803" s="215"/>
      <c r="O803" s="215"/>
      <c r="P803" s="215"/>
      <c r="Q803" s="215"/>
      <c r="R803" s="215"/>
      <c r="S803" s="215"/>
      <c r="T803" s="216"/>
      <c r="AT803" s="217" t="s">
        <v>250</v>
      </c>
      <c r="AU803" s="217" t="s">
        <v>95</v>
      </c>
      <c r="AV803" s="14" t="s">
        <v>84</v>
      </c>
      <c r="AW803" s="14" t="s">
        <v>34</v>
      </c>
      <c r="AX803" s="14" t="s">
        <v>74</v>
      </c>
      <c r="AY803" s="217" t="s">
        <v>238</v>
      </c>
    </row>
    <row r="804" spans="2:51" s="13" customFormat="1" ht="11.25">
      <c r="B804" s="197"/>
      <c r="C804" s="198"/>
      <c r="D804" s="195" t="s">
        <v>250</v>
      </c>
      <c r="E804" s="199" t="s">
        <v>19</v>
      </c>
      <c r="F804" s="200" t="s">
        <v>893</v>
      </c>
      <c r="G804" s="198"/>
      <c r="H804" s="199" t="s">
        <v>19</v>
      </c>
      <c r="I804" s="201"/>
      <c r="J804" s="198"/>
      <c r="K804" s="198"/>
      <c r="L804" s="202"/>
      <c r="M804" s="203"/>
      <c r="N804" s="204"/>
      <c r="O804" s="204"/>
      <c r="P804" s="204"/>
      <c r="Q804" s="204"/>
      <c r="R804" s="204"/>
      <c r="S804" s="204"/>
      <c r="T804" s="205"/>
      <c r="AT804" s="206" t="s">
        <v>250</v>
      </c>
      <c r="AU804" s="206" t="s">
        <v>95</v>
      </c>
      <c r="AV804" s="13" t="s">
        <v>82</v>
      </c>
      <c r="AW804" s="13" t="s">
        <v>34</v>
      </c>
      <c r="AX804" s="13" t="s">
        <v>74</v>
      </c>
      <c r="AY804" s="206" t="s">
        <v>238</v>
      </c>
    </row>
    <row r="805" spans="2:51" s="14" customFormat="1" ht="11.25">
      <c r="B805" s="207"/>
      <c r="C805" s="208"/>
      <c r="D805" s="195" t="s">
        <v>250</v>
      </c>
      <c r="E805" s="209" t="s">
        <v>19</v>
      </c>
      <c r="F805" s="210" t="s">
        <v>95</v>
      </c>
      <c r="G805" s="208"/>
      <c r="H805" s="211">
        <v>3</v>
      </c>
      <c r="I805" s="212"/>
      <c r="J805" s="208"/>
      <c r="K805" s="208"/>
      <c r="L805" s="213"/>
      <c r="M805" s="214"/>
      <c r="N805" s="215"/>
      <c r="O805" s="215"/>
      <c r="P805" s="215"/>
      <c r="Q805" s="215"/>
      <c r="R805" s="215"/>
      <c r="S805" s="215"/>
      <c r="T805" s="216"/>
      <c r="AT805" s="217" t="s">
        <v>250</v>
      </c>
      <c r="AU805" s="217" t="s">
        <v>95</v>
      </c>
      <c r="AV805" s="14" t="s">
        <v>84</v>
      </c>
      <c r="AW805" s="14" t="s">
        <v>34</v>
      </c>
      <c r="AX805" s="14" t="s">
        <v>74</v>
      </c>
      <c r="AY805" s="217" t="s">
        <v>238</v>
      </c>
    </row>
    <row r="806" spans="2:51" s="16" customFormat="1" ht="11.25">
      <c r="B806" s="229"/>
      <c r="C806" s="230"/>
      <c r="D806" s="195" t="s">
        <v>250</v>
      </c>
      <c r="E806" s="231" t="s">
        <v>19</v>
      </c>
      <c r="F806" s="232" t="s">
        <v>258</v>
      </c>
      <c r="G806" s="230"/>
      <c r="H806" s="233">
        <v>6</v>
      </c>
      <c r="I806" s="234"/>
      <c r="J806" s="230"/>
      <c r="K806" s="230"/>
      <c r="L806" s="235"/>
      <c r="M806" s="236"/>
      <c r="N806" s="237"/>
      <c r="O806" s="237"/>
      <c r="P806" s="237"/>
      <c r="Q806" s="237"/>
      <c r="R806" s="237"/>
      <c r="S806" s="237"/>
      <c r="T806" s="238"/>
      <c r="AT806" s="239" t="s">
        <v>250</v>
      </c>
      <c r="AU806" s="239" t="s">
        <v>95</v>
      </c>
      <c r="AV806" s="16" t="s">
        <v>189</v>
      </c>
      <c r="AW806" s="16" t="s">
        <v>34</v>
      </c>
      <c r="AX806" s="16" t="s">
        <v>82</v>
      </c>
      <c r="AY806" s="239" t="s">
        <v>238</v>
      </c>
    </row>
    <row r="807" spans="1:65" s="2" customFormat="1" ht="16.5" customHeight="1">
      <c r="A807" s="36"/>
      <c r="B807" s="37"/>
      <c r="C807" s="240" t="s">
        <v>894</v>
      </c>
      <c r="D807" s="240" t="s">
        <v>484</v>
      </c>
      <c r="E807" s="241" t="s">
        <v>895</v>
      </c>
      <c r="F807" s="242" t="s">
        <v>896</v>
      </c>
      <c r="G807" s="243" t="s">
        <v>168</v>
      </c>
      <c r="H807" s="244">
        <v>3</v>
      </c>
      <c r="I807" s="245"/>
      <c r="J807" s="246">
        <f>ROUND(I807*H807,2)</f>
        <v>0</v>
      </c>
      <c r="K807" s="242" t="s">
        <v>244</v>
      </c>
      <c r="L807" s="247"/>
      <c r="M807" s="248" t="s">
        <v>19</v>
      </c>
      <c r="N807" s="249" t="s">
        <v>45</v>
      </c>
      <c r="O807" s="66"/>
      <c r="P807" s="186">
        <f>O807*H807</f>
        <v>0</v>
      </c>
      <c r="Q807" s="186">
        <v>0.046</v>
      </c>
      <c r="R807" s="186">
        <f>Q807*H807</f>
        <v>0.138</v>
      </c>
      <c r="S807" s="186">
        <v>0</v>
      </c>
      <c r="T807" s="187">
        <f>S807*H807</f>
        <v>0</v>
      </c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R807" s="188" t="s">
        <v>186</v>
      </c>
      <c r="AT807" s="188" t="s">
        <v>484</v>
      </c>
      <c r="AU807" s="188" t="s">
        <v>95</v>
      </c>
      <c r="AY807" s="19" t="s">
        <v>238</v>
      </c>
      <c r="BE807" s="189">
        <f>IF(N807="základní",J807,0)</f>
        <v>0</v>
      </c>
      <c r="BF807" s="189">
        <f>IF(N807="snížená",J807,0)</f>
        <v>0</v>
      </c>
      <c r="BG807" s="189">
        <f>IF(N807="zákl. přenesená",J807,0)</f>
        <v>0</v>
      </c>
      <c r="BH807" s="189">
        <f>IF(N807="sníž. přenesená",J807,0)</f>
        <v>0</v>
      </c>
      <c r="BI807" s="189">
        <f>IF(N807="nulová",J807,0)</f>
        <v>0</v>
      </c>
      <c r="BJ807" s="19" t="s">
        <v>82</v>
      </c>
      <c r="BK807" s="189">
        <f>ROUND(I807*H807,2)</f>
        <v>0</v>
      </c>
      <c r="BL807" s="19" t="s">
        <v>189</v>
      </c>
      <c r="BM807" s="188" t="s">
        <v>897</v>
      </c>
    </row>
    <row r="808" spans="2:51" s="13" customFormat="1" ht="11.25">
      <c r="B808" s="197"/>
      <c r="C808" s="198"/>
      <c r="D808" s="195" t="s">
        <v>250</v>
      </c>
      <c r="E808" s="199" t="s">
        <v>19</v>
      </c>
      <c r="F808" s="200" t="s">
        <v>892</v>
      </c>
      <c r="G808" s="198"/>
      <c r="H808" s="199" t="s">
        <v>19</v>
      </c>
      <c r="I808" s="201"/>
      <c r="J808" s="198"/>
      <c r="K808" s="198"/>
      <c r="L808" s="202"/>
      <c r="M808" s="203"/>
      <c r="N808" s="204"/>
      <c r="O808" s="204"/>
      <c r="P808" s="204"/>
      <c r="Q808" s="204"/>
      <c r="R808" s="204"/>
      <c r="S808" s="204"/>
      <c r="T808" s="205"/>
      <c r="AT808" s="206" t="s">
        <v>250</v>
      </c>
      <c r="AU808" s="206" t="s">
        <v>95</v>
      </c>
      <c r="AV808" s="13" t="s">
        <v>82</v>
      </c>
      <c r="AW808" s="13" t="s">
        <v>34</v>
      </c>
      <c r="AX808" s="13" t="s">
        <v>74</v>
      </c>
      <c r="AY808" s="206" t="s">
        <v>238</v>
      </c>
    </row>
    <row r="809" spans="2:51" s="14" customFormat="1" ht="11.25">
      <c r="B809" s="207"/>
      <c r="C809" s="208"/>
      <c r="D809" s="195" t="s">
        <v>250</v>
      </c>
      <c r="E809" s="209" t="s">
        <v>19</v>
      </c>
      <c r="F809" s="210" t="s">
        <v>95</v>
      </c>
      <c r="G809" s="208"/>
      <c r="H809" s="211">
        <v>3</v>
      </c>
      <c r="I809" s="212"/>
      <c r="J809" s="208"/>
      <c r="K809" s="208"/>
      <c r="L809" s="213"/>
      <c r="M809" s="214"/>
      <c r="N809" s="215"/>
      <c r="O809" s="215"/>
      <c r="P809" s="215"/>
      <c r="Q809" s="215"/>
      <c r="R809" s="215"/>
      <c r="S809" s="215"/>
      <c r="T809" s="216"/>
      <c r="AT809" s="217" t="s">
        <v>250</v>
      </c>
      <c r="AU809" s="217" t="s">
        <v>95</v>
      </c>
      <c r="AV809" s="14" t="s">
        <v>84</v>
      </c>
      <c r="AW809" s="14" t="s">
        <v>34</v>
      </c>
      <c r="AX809" s="14" t="s">
        <v>74</v>
      </c>
      <c r="AY809" s="217" t="s">
        <v>238</v>
      </c>
    </row>
    <row r="810" spans="2:51" s="16" customFormat="1" ht="11.25">
      <c r="B810" s="229"/>
      <c r="C810" s="230"/>
      <c r="D810" s="195" t="s">
        <v>250</v>
      </c>
      <c r="E810" s="231" t="s">
        <v>19</v>
      </c>
      <c r="F810" s="232" t="s">
        <v>258</v>
      </c>
      <c r="G810" s="230"/>
      <c r="H810" s="233">
        <v>3</v>
      </c>
      <c r="I810" s="234"/>
      <c r="J810" s="230"/>
      <c r="K810" s="230"/>
      <c r="L810" s="235"/>
      <c r="M810" s="236"/>
      <c r="N810" s="237"/>
      <c r="O810" s="237"/>
      <c r="P810" s="237"/>
      <c r="Q810" s="237"/>
      <c r="R810" s="237"/>
      <c r="S810" s="237"/>
      <c r="T810" s="238"/>
      <c r="AT810" s="239" t="s">
        <v>250</v>
      </c>
      <c r="AU810" s="239" t="s">
        <v>95</v>
      </c>
      <c r="AV810" s="16" t="s">
        <v>189</v>
      </c>
      <c r="AW810" s="16" t="s">
        <v>34</v>
      </c>
      <c r="AX810" s="16" t="s">
        <v>82</v>
      </c>
      <c r="AY810" s="239" t="s">
        <v>238</v>
      </c>
    </row>
    <row r="811" spans="1:65" s="2" customFormat="1" ht="16.5" customHeight="1">
      <c r="A811" s="36"/>
      <c r="B811" s="37"/>
      <c r="C811" s="240" t="s">
        <v>898</v>
      </c>
      <c r="D811" s="240" t="s">
        <v>484</v>
      </c>
      <c r="E811" s="241" t="s">
        <v>899</v>
      </c>
      <c r="F811" s="242" t="s">
        <v>900</v>
      </c>
      <c r="G811" s="243" t="s">
        <v>168</v>
      </c>
      <c r="H811" s="244">
        <v>3</v>
      </c>
      <c r="I811" s="245"/>
      <c r="J811" s="246">
        <f>ROUND(I811*H811,2)</f>
        <v>0</v>
      </c>
      <c r="K811" s="242" t="s">
        <v>244</v>
      </c>
      <c r="L811" s="247"/>
      <c r="M811" s="248" t="s">
        <v>19</v>
      </c>
      <c r="N811" s="249" t="s">
        <v>45</v>
      </c>
      <c r="O811" s="66"/>
      <c r="P811" s="186">
        <f>O811*H811</f>
        <v>0</v>
      </c>
      <c r="Q811" s="186">
        <v>0.005</v>
      </c>
      <c r="R811" s="186">
        <f>Q811*H811</f>
        <v>0.015</v>
      </c>
      <c r="S811" s="186">
        <v>0</v>
      </c>
      <c r="T811" s="187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188" t="s">
        <v>186</v>
      </c>
      <c r="AT811" s="188" t="s">
        <v>484</v>
      </c>
      <c r="AU811" s="188" t="s">
        <v>95</v>
      </c>
      <c r="AY811" s="19" t="s">
        <v>238</v>
      </c>
      <c r="BE811" s="189">
        <f>IF(N811="základní",J811,0)</f>
        <v>0</v>
      </c>
      <c r="BF811" s="189">
        <f>IF(N811="snížená",J811,0)</f>
        <v>0</v>
      </c>
      <c r="BG811" s="189">
        <f>IF(N811="zákl. přenesená",J811,0)</f>
        <v>0</v>
      </c>
      <c r="BH811" s="189">
        <f>IF(N811="sníž. přenesená",J811,0)</f>
        <v>0</v>
      </c>
      <c r="BI811" s="189">
        <f>IF(N811="nulová",J811,0)</f>
        <v>0</v>
      </c>
      <c r="BJ811" s="19" t="s">
        <v>82</v>
      </c>
      <c r="BK811" s="189">
        <f>ROUND(I811*H811,2)</f>
        <v>0</v>
      </c>
      <c r="BL811" s="19" t="s">
        <v>189</v>
      </c>
      <c r="BM811" s="188" t="s">
        <v>901</v>
      </c>
    </row>
    <row r="812" spans="2:51" s="13" customFormat="1" ht="11.25">
      <c r="B812" s="197"/>
      <c r="C812" s="198"/>
      <c r="D812" s="195" t="s">
        <v>250</v>
      </c>
      <c r="E812" s="199" t="s">
        <v>19</v>
      </c>
      <c r="F812" s="200" t="s">
        <v>893</v>
      </c>
      <c r="G812" s="198"/>
      <c r="H812" s="199" t="s">
        <v>19</v>
      </c>
      <c r="I812" s="201"/>
      <c r="J812" s="198"/>
      <c r="K812" s="198"/>
      <c r="L812" s="202"/>
      <c r="M812" s="203"/>
      <c r="N812" s="204"/>
      <c r="O812" s="204"/>
      <c r="P812" s="204"/>
      <c r="Q812" s="204"/>
      <c r="R812" s="204"/>
      <c r="S812" s="204"/>
      <c r="T812" s="205"/>
      <c r="AT812" s="206" t="s">
        <v>250</v>
      </c>
      <c r="AU812" s="206" t="s">
        <v>95</v>
      </c>
      <c r="AV812" s="13" t="s">
        <v>82</v>
      </c>
      <c r="AW812" s="13" t="s">
        <v>34</v>
      </c>
      <c r="AX812" s="13" t="s">
        <v>74</v>
      </c>
      <c r="AY812" s="206" t="s">
        <v>238</v>
      </c>
    </row>
    <row r="813" spans="2:51" s="14" customFormat="1" ht="11.25">
      <c r="B813" s="207"/>
      <c r="C813" s="208"/>
      <c r="D813" s="195" t="s">
        <v>250</v>
      </c>
      <c r="E813" s="209" t="s">
        <v>19</v>
      </c>
      <c r="F813" s="210" t="s">
        <v>95</v>
      </c>
      <c r="G813" s="208"/>
      <c r="H813" s="211">
        <v>3</v>
      </c>
      <c r="I813" s="212"/>
      <c r="J813" s="208"/>
      <c r="K813" s="208"/>
      <c r="L813" s="213"/>
      <c r="M813" s="214"/>
      <c r="N813" s="215"/>
      <c r="O813" s="215"/>
      <c r="P813" s="215"/>
      <c r="Q813" s="215"/>
      <c r="R813" s="215"/>
      <c r="S813" s="215"/>
      <c r="T813" s="216"/>
      <c r="AT813" s="217" t="s">
        <v>250</v>
      </c>
      <c r="AU813" s="217" t="s">
        <v>95</v>
      </c>
      <c r="AV813" s="14" t="s">
        <v>84</v>
      </c>
      <c r="AW813" s="14" t="s">
        <v>34</v>
      </c>
      <c r="AX813" s="14" t="s">
        <v>74</v>
      </c>
      <c r="AY813" s="217" t="s">
        <v>238</v>
      </c>
    </row>
    <row r="814" spans="2:51" s="16" customFormat="1" ht="11.25">
      <c r="B814" s="229"/>
      <c r="C814" s="230"/>
      <c r="D814" s="195" t="s">
        <v>250</v>
      </c>
      <c r="E814" s="231" t="s">
        <v>19</v>
      </c>
      <c r="F814" s="232" t="s">
        <v>258</v>
      </c>
      <c r="G814" s="230"/>
      <c r="H814" s="233">
        <v>3</v>
      </c>
      <c r="I814" s="234"/>
      <c r="J814" s="230"/>
      <c r="K814" s="230"/>
      <c r="L814" s="235"/>
      <c r="M814" s="236"/>
      <c r="N814" s="237"/>
      <c r="O814" s="237"/>
      <c r="P814" s="237"/>
      <c r="Q814" s="237"/>
      <c r="R814" s="237"/>
      <c r="S814" s="237"/>
      <c r="T814" s="238"/>
      <c r="AT814" s="239" t="s">
        <v>250</v>
      </c>
      <c r="AU814" s="239" t="s">
        <v>95</v>
      </c>
      <c r="AV814" s="16" t="s">
        <v>189</v>
      </c>
      <c r="AW814" s="16" t="s">
        <v>34</v>
      </c>
      <c r="AX814" s="16" t="s">
        <v>82</v>
      </c>
      <c r="AY814" s="239" t="s">
        <v>238</v>
      </c>
    </row>
    <row r="815" spans="1:65" s="2" customFormat="1" ht="16.5" customHeight="1">
      <c r="A815" s="36"/>
      <c r="B815" s="37"/>
      <c r="C815" s="177" t="s">
        <v>902</v>
      </c>
      <c r="D815" s="177" t="s">
        <v>241</v>
      </c>
      <c r="E815" s="178" t="s">
        <v>903</v>
      </c>
      <c r="F815" s="179" t="s">
        <v>904</v>
      </c>
      <c r="G815" s="180" t="s">
        <v>93</v>
      </c>
      <c r="H815" s="181">
        <v>842</v>
      </c>
      <c r="I815" s="182"/>
      <c r="J815" s="183">
        <f>ROUND(I815*H815,2)</f>
        <v>0</v>
      </c>
      <c r="K815" s="179" t="s">
        <v>19</v>
      </c>
      <c r="L815" s="41"/>
      <c r="M815" s="184" t="s">
        <v>19</v>
      </c>
      <c r="N815" s="185" t="s">
        <v>45</v>
      </c>
      <c r="O815" s="66"/>
      <c r="P815" s="186">
        <f>O815*H815</f>
        <v>0</v>
      </c>
      <c r="Q815" s="186">
        <v>0</v>
      </c>
      <c r="R815" s="186">
        <f>Q815*H815</f>
        <v>0</v>
      </c>
      <c r="S815" s="186">
        <v>0</v>
      </c>
      <c r="T815" s="187">
        <f>S815*H815</f>
        <v>0</v>
      </c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R815" s="188" t="s">
        <v>189</v>
      </c>
      <c r="AT815" s="188" t="s">
        <v>241</v>
      </c>
      <c r="AU815" s="188" t="s">
        <v>95</v>
      </c>
      <c r="AY815" s="19" t="s">
        <v>238</v>
      </c>
      <c r="BE815" s="189">
        <f>IF(N815="základní",J815,0)</f>
        <v>0</v>
      </c>
      <c r="BF815" s="189">
        <f>IF(N815="snížená",J815,0)</f>
        <v>0</v>
      </c>
      <c r="BG815" s="189">
        <f>IF(N815="zákl. přenesená",J815,0)</f>
        <v>0</v>
      </c>
      <c r="BH815" s="189">
        <f>IF(N815="sníž. přenesená",J815,0)</f>
        <v>0</v>
      </c>
      <c r="BI815" s="189">
        <f>IF(N815="nulová",J815,0)</f>
        <v>0</v>
      </c>
      <c r="BJ815" s="19" t="s">
        <v>82</v>
      </c>
      <c r="BK815" s="189">
        <f>ROUND(I815*H815,2)</f>
        <v>0</v>
      </c>
      <c r="BL815" s="19" t="s">
        <v>189</v>
      </c>
      <c r="BM815" s="188" t="s">
        <v>905</v>
      </c>
    </row>
    <row r="816" spans="2:51" s="13" customFormat="1" ht="11.25">
      <c r="B816" s="197"/>
      <c r="C816" s="198"/>
      <c r="D816" s="195" t="s">
        <v>250</v>
      </c>
      <c r="E816" s="199" t="s">
        <v>19</v>
      </c>
      <c r="F816" s="200" t="s">
        <v>906</v>
      </c>
      <c r="G816" s="198"/>
      <c r="H816" s="199" t="s">
        <v>19</v>
      </c>
      <c r="I816" s="201"/>
      <c r="J816" s="198"/>
      <c r="K816" s="198"/>
      <c r="L816" s="202"/>
      <c r="M816" s="203"/>
      <c r="N816" s="204"/>
      <c r="O816" s="204"/>
      <c r="P816" s="204"/>
      <c r="Q816" s="204"/>
      <c r="R816" s="204"/>
      <c r="S816" s="204"/>
      <c r="T816" s="205"/>
      <c r="AT816" s="206" t="s">
        <v>250</v>
      </c>
      <c r="AU816" s="206" t="s">
        <v>95</v>
      </c>
      <c r="AV816" s="13" t="s">
        <v>82</v>
      </c>
      <c r="AW816" s="13" t="s">
        <v>34</v>
      </c>
      <c r="AX816" s="13" t="s">
        <v>74</v>
      </c>
      <c r="AY816" s="206" t="s">
        <v>238</v>
      </c>
    </row>
    <row r="817" spans="2:51" s="14" customFormat="1" ht="11.25">
      <c r="B817" s="207"/>
      <c r="C817" s="208"/>
      <c r="D817" s="195" t="s">
        <v>250</v>
      </c>
      <c r="E817" s="209" t="s">
        <v>19</v>
      </c>
      <c r="F817" s="210" t="s">
        <v>907</v>
      </c>
      <c r="G817" s="208"/>
      <c r="H817" s="211">
        <v>842</v>
      </c>
      <c r="I817" s="212"/>
      <c r="J817" s="208"/>
      <c r="K817" s="208"/>
      <c r="L817" s="213"/>
      <c r="M817" s="214"/>
      <c r="N817" s="215"/>
      <c r="O817" s="215"/>
      <c r="P817" s="215"/>
      <c r="Q817" s="215"/>
      <c r="R817" s="215"/>
      <c r="S817" s="215"/>
      <c r="T817" s="216"/>
      <c r="AT817" s="217" t="s">
        <v>250</v>
      </c>
      <c r="AU817" s="217" t="s">
        <v>95</v>
      </c>
      <c r="AV817" s="14" t="s">
        <v>84</v>
      </c>
      <c r="AW817" s="14" t="s">
        <v>34</v>
      </c>
      <c r="AX817" s="14" t="s">
        <v>74</v>
      </c>
      <c r="AY817" s="217" t="s">
        <v>238</v>
      </c>
    </row>
    <row r="818" spans="2:51" s="15" customFormat="1" ht="11.25">
      <c r="B818" s="218"/>
      <c r="C818" s="219"/>
      <c r="D818" s="195" t="s">
        <v>250</v>
      </c>
      <c r="E818" s="220" t="s">
        <v>19</v>
      </c>
      <c r="F818" s="221" t="s">
        <v>257</v>
      </c>
      <c r="G818" s="219"/>
      <c r="H818" s="222">
        <v>842</v>
      </c>
      <c r="I818" s="223"/>
      <c r="J818" s="219"/>
      <c r="K818" s="219"/>
      <c r="L818" s="224"/>
      <c r="M818" s="225"/>
      <c r="N818" s="226"/>
      <c r="O818" s="226"/>
      <c r="P818" s="226"/>
      <c r="Q818" s="226"/>
      <c r="R818" s="226"/>
      <c r="S818" s="226"/>
      <c r="T818" s="227"/>
      <c r="AT818" s="228" t="s">
        <v>250</v>
      </c>
      <c r="AU818" s="228" t="s">
        <v>95</v>
      </c>
      <c r="AV818" s="15" t="s">
        <v>95</v>
      </c>
      <c r="AW818" s="15" t="s">
        <v>34</v>
      </c>
      <c r="AX818" s="15" t="s">
        <v>82</v>
      </c>
      <c r="AY818" s="228" t="s">
        <v>238</v>
      </c>
    </row>
    <row r="819" spans="1:65" s="2" customFormat="1" ht="16.5" customHeight="1">
      <c r="A819" s="36"/>
      <c r="B819" s="37"/>
      <c r="C819" s="240" t="s">
        <v>908</v>
      </c>
      <c r="D819" s="240" t="s">
        <v>484</v>
      </c>
      <c r="E819" s="241" t="s">
        <v>909</v>
      </c>
      <c r="F819" s="242" t="s">
        <v>910</v>
      </c>
      <c r="G819" s="243" t="s">
        <v>120</v>
      </c>
      <c r="H819" s="244">
        <v>148.794</v>
      </c>
      <c r="I819" s="245"/>
      <c r="J819" s="246">
        <f>ROUND(I819*H819,2)</f>
        <v>0</v>
      </c>
      <c r="K819" s="242" t="s">
        <v>244</v>
      </c>
      <c r="L819" s="247"/>
      <c r="M819" s="248" t="s">
        <v>19</v>
      </c>
      <c r="N819" s="249" t="s">
        <v>45</v>
      </c>
      <c r="O819" s="66"/>
      <c r="P819" s="186">
        <f>O819*H819</f>
        <v>0</v>
      </c>
      <c r="Q819" s="186">
        <v>0</v>
      </c>
      <c r="R819" s="186">
        <f>Q819*H819</f>
        <v>0</v>
      </c>
      <c r="S819" s="186">
        <v>0</v>
      </c>
      <c r="T819" s="187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88" t="s">
        <v>186</v>
      </c>
      <c r="AT819" s="188" t="s">
        <v>484</v>
      </c>
      <c r="AU819" s="188" t="s">
        <v>95</v>
      </c>
      <c r="AY819" s="19" t="s">
        <v>238</v>
      </c>
      <c r="BE819" s="189">
        <f>IF(N819="základní",J819,0)</f>
        <v>0</v>
      </c>
      <c r="BF819" s="189">
        <f>IF(N819="snížená",J819,0)</f>
        <v>0</v>
      </c>
      <c r="BG819" s="189">
        <f>IF(N819="zákl. přenesená",J819,0)</f>
        <v>0</v>
      </c>
      <c r="BH819" s="189">
        <f>IF(N819="sníž. přenesená",J819,0)</f>
        <v>0</v>
      </c>
      <c r="BI819" s="189">
        <f>IF(N819="nulová",J819,0)</f>
        <v>0</v>
      </c>
      <c r="BJ819" s="19" t="s">
        <v>82</v>
      </c>
      <c r="BK819" s="189">
        <f>ROUND(I819*H819,2)</f>
        <v>0</v>
      </c>
      <c r="BL819" s="19" t="s">
        <v>189</v>
      </c>
      <c r="BM819" s="188" t="s">
        <v>911</v>
      </c>
    </row>
    <row r="820" spans="2:51" s="13" customFormat="1" ht="11.25">
      <c r="B820" s="197"/>
      <c r="C820" s="198"/>
      <c r="D820" s="195" t="s">
        <v>250</v>
      </c>
      <c r="E820" s="199" t="s">
        <v>19</v>
      </c>
      <c r="F820" s="200" t="s">
        <v>912</v>
      </c>
      <c r="G820" s="198"/>
      <c r="H820" s="199" t="s">
        <v>19</v>
      </c>
      <c r="I820" s="201"/>
      <c r="J820" s="198"/>
      <c r="K820" s="198"/>
      <c r="L820" s="202"/>
      <c r="M820" s="203"/>
      <c r="N820" s="204"/>
      <c r="O820" s="204"/>
      <c r="P820" s="204"/>
      <c r="Q820" s="204"/>
      <c r="R820" s="204"/>
      <c r="S820" s="204"/>
      <c r="T820" s="205"/>
      <c r="AT820" s="206" t="s">
        <v>250</v>
      </c>
      <c r="AU820" s="206" t="s">
        <v>95</v>
      </c>
      <c r="AV820" s="13" t="s">
        <v>82</v>
      </c>
      <c r="AW820" s="13" t="s">
        <v>34</v>
      </c>
      <c r="AX820" s="13" t="s">
        <v>74</v>
      </c>
      <c r="AY820" s="206" t="s">
        <v>238</v>
      </c>
    </row>
    <row r="821" spans="2:51" s="14" customFormat="1" ht="11.25">
      <c r="B821" s="207"/>
      <c r="C821" s="208"/>
      <c r="D821" s="195" t="s">
        <v>250</v>
      </c>
      <c r="E821" s="209" t="s">
        <v>19</v>
      </c>
      <c r="F821" s="210" t="s">
        <v>913</v>
      </c>
      <c r="G821" s="208"/>
      <c r="H821" s="211">
        <v>148.794</v>
      </c>
      <c r="I821" s="212"/>
      <c r="J821" s="208"/>
      <c r="K821" s="208"/>
      <c r="L821" s="213"/>
      <c r="M821" s="214"/>
      <c r="N821" s="215"/>
      <c r="O821" s="215"/>
      <c r="P821" s="215"/>
      <c r="Q821" s="215"/>
      <c r="R821" s="215"/>
      <c r="S821" s="215"/>
      <c r="T821" s="216"/>
      <c r="AT821" s="217" t="s">
        <v>250</v>
      </c>
      <c r="AU821" s="217" t="s">
        <v>95</v>
      </c>
      <c r="AV821" s="14" t="s">
        <v>84</v>
      </c>
      <c r="AW821" s="14" t="s">
        <v>34</v>
      </c>
      <c r="AX821" s="14" t="s">
        <v>74</v>
      </c>
      <c r="AY821" s="217" t="s">
        <v>238</v>
      </c>
    </row>
    <row r="822" spans="2:51" s="15" customFormat="1" ht="11.25">
      <c r="B822" s="218"/>
      <c r="C822" s="219"/>
      <c r="D822" s="195" t="s">
        <v>250</v>
      </c>
      <c r="E822" s="220" t="s">
        <v>19</v>
      </c>
      <c r="F822" s="221" t="s">
        <v>257</v>
      </c>
      <c r="G822" s="219"/>
      <c r="H822" s="222">
        <v>148.794</v>
      </c>
      <c r="I822" s="223"/>
      <c r="J822" s="219"/>
      <c r="K822" s="219"/>
      <c r="L822" s="224"/>
      <c r="M822" s="225"/>
      <c r="N822" s="226"/>
      <c r="O822" s="226"/>
      <c r="P822" s="226"/>
      <c r="Q822" s="226"/>
      <c r="R822" s="226"/>
      <c r="S822" s="226"/>
      <c r="T822" s="227"/>
      <c r="AT822" s="228" t="s">
        <v>250</v>
      </c>
      <c r="AU822" s="228" t="s">
        <v>95</v>
      </c>
      <c r="AV822" s="15" t="s">
        <v>95</v>
      </c>
      <c r="AW822" s="15" t="s">
        <v>34</v>
      </c>
      <c r="AX822" s="15" t="s">
        <v>82</v>
      </c>
      <c r="AY822" s="228" t="s">
        <v>238</v>
      </c>
    </row>
    <row r="823" spans="1:65" s="2" customFormat="1" ht="16.5" customHeight="1">
      <c r="A823" s="36"/>
      <c r="B823" s="37"/>
      <c r="C823" s="177" t="s">
        <v>914</v>
      </c>
      <c r="D823" s="177" t="s">
        <v>241</v>
      </c>
      <c r="E823" s="178" t="s">
        <v>915</v>
      </c>
      <c r="F823" s="179" t="s">
        <v>916</v>
      </c>
      <c r="G823" s="180" t="s">
        <v>168</v>
      </c>
      <c r="H823" s="181">
        <v>11</v>
      </c>
      <c r="I823" s="182"/>
      <c r="J823" s="183">
        <f>ROUND(I823*H823,2)</f>
        <v>0</v>
      </c>
      <c r="K823" s="179" t="s">
        <v>244</v>
      </c>
      <c r="L823" s="41"/>
      <c r="M823" s="184" t="s">
        <v>19</v>
      </c>
      <c r="N823" s="185" t="s">
        <v>45</v>
      </c>
      <c r="O823" s="66"/>
      <c r="P823" s="186">
        <f>O823*H823</f>
        <v>0</v>
      </c>
      <c r="Q823" s="186">
        <v>0.12303</v>
      </c>
      <c r="R823" s="186">
        <f>Q823*H823</f>
        <v>1.35333</v>
      </c>
      <c r="S823" s="186">
        <v>0</v>
      </c>
      <c r="T823" s="187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188" t="s">
        <v>189</v>
      </c>
      <c r="AT823" s="188" t="s">
        <v>241</v>
      </c>
      <c r="AU823" s="188" t="s">
        <v>95</v>
      </c>
      <c r="AY823" s="19" t="s">
        <v>238</v>
      </c>
      <c r="BE823" s="189">
        <f>IF(N823="základní",J823,0)</f>
        <v>0</v>
      </c>
      <c r="BF823" s="189">
        <f>IF(N823="snížená",J823,0)</f>
        <v>0</v>
      </c>
      <c r="BG823" s="189">
        <f>IF(N823="zákl. přenesená",J823,0)</f>
        <v>0</v>
      </c>
      <c r="BH823" s="189">
        <f>IF(N823="sníž. přenesená",J823,0)</f>
        <v>0</v>
      </c>
      <c r="BI823" s="189">
        <f>IF(N823="nulová",J823,0)</f>
        <v>0</v>
      </c>
      <c r="BJ823" s="19" t="s">
        <v>82</v>
      </c>
      <c r="BK823" s="189">
        <f>ROUND(I823*H823,2)</f>
        <v>0</v>
      </c>
      <c r="BL823" s="19" t="s">
        <v>189</v>
      </c>
      <c r="BM823" s="188" t="s">
        <v>917</v>
      </c>
    </row>
    <row r="824" spans="1:47" s="2" customFormat="1" ht="11.25">
      <c r="A824" s="36"/>
      <c r="B824" s="37"/>
      <c r="C824" s="38"/>
      <c r="D824" s="190" t="s">
        <v>246</v>
      </c>
      <c r="E824" s="38"/>
      <c r="F824" s="191" t="s">
        <v>918</v>
      </c>
      <c r="G824" s="38"/>
      <c r="H824" s="38"/>
      <c r="I824" s="192"/>
      <c r="J824" s="38"/>
      <c r="K824" s="38"/>
      <c r="L824" s="41"/>
      <c r="M824" s="193"/>
      <c r="N824" s="194"/>
      <c r="O824" s="66"/>
      <c r="P824" s="66"/>
      <c r="Q824" s="66"/>
      <c r="R824" s="66"/>
      <c r="S824" s="66"/>
      <c r="T824" s="67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T824" s="19" t="s">
        <v>246</v>
      </c>
      <c r="AU824" s="19" t="s">
        <v>95</v>
      </c>
    </row>
    <row r="825" spans="2:51" s="13" customFormat="1" ht="11.25">
      <c r="B825" s="197"/>
      <c r="C825" s="198"/>
      <c r="D825" s="195" t="s">
        <v>250</v>
      </c>
      <c r="E825" s="199" t="s">
        <v>19</v>
      </c>
      <c r="F825" s="200" t="s">
        <v>919</v>
      </c>
      <c r="G825" s="198"/>
      <c r="H825" s="199" t="s">
        <v>19</v>
      </c>
      <c r="I825" s="201"/>
      <c r="J825" s="198"/>
      <c r="K825" s="198"/>
      <c r="L825" s="202"/>
      <c r="M825" s="203"/>
      <c r="N825" s="204"/>
      <c r="O825" s="204"/>
      <c r="P825" s="204"/>
      <c r="Q825" s="204"/>
      <c r="R825" s="204"/>
      <c r="S825" s="204"/>
      <c r="T825" s="205"/>
      <c r="AT825" s="206" t="s">
        <v>250</v>
      </c>
      <c r="AU825" s="206" t="s">
        <v>95</v>
      </c>
      <c r="AV825" s="13" t="s">
        <v>82</v>
      </c>
      <c r="AW825" s="13" t="s">
        <v>34</v>
      </c>
      <c r="AX825" s="13" t="s">
        <v>74</v>
      </c>
      <c r="AY825" s="206" t="s">
        <v>238</v>
      </c>
    </row>
    <row r="826" spans="2:51" s="14" customFormat="1" ht="11.25">
      <c r="B826" s="207"/>
      <c r="C826" s="208"/>
      <c r="D826" s="195" t="s">
        <v>250</v>
      </c>
      <c r="E826" s="209" t="s">
        <v>19</v>
      </c>
      <c r="F826" s="210" t="s">
        <v>143</v>
      </c>
      <c r="G826" s="208"/>
      <c r="H826" s="211">
        <v>7</v>
      </c>
      <c r="I826" s="212"/>
      <c r="J826" s="208"/>
      <c r="K826" s="208"/>
      <c r="L826" s="213"/>
      <c r="M826" s="214"/>
      <c r="N826" s="215"/>
      <c r="O826" s="215"/>
      <c r="P826" s="215"/>
      <c r="Q826" s="215"/>
      <c r="R826" s="215"/>
      <c r="S826" s="215"/>
      <c r="T826" s="216"/>
      <c r="AT826" s="217" t="s">
        <v>250</v>
      </c>
      <c r="AU826" s="217" t="s">
        <v>95</v>
      </c>
      <c r="AV826" s="14" t="s">
        <v>84</v>
      </c>
      <c r="AW826" s="14" t="s">
        <v>34</v>
      </c>
      <c r="AX826" s="14" t="s">
        <v>74</v>
      </c>
      <c r="AY826" s="217" t="s">
        <v>238</v>
      </c>
    </row>
    <row r="827" spans="2:51" s="13" customFormat="1" ht="11.25">
      <c r="B827" s="197"/>
      <c r="C827" s="198"/>
      <c r="D827" s="195" t="s">
        <v>250</v>
      </c>
      <c r="E827" s="199" t="s">
        <v>19</v>
      </c>
      <c r="F827" s="200" t="s">
        <v>920</v>
      </c>
      <c r="G827" s="198"/>
      <c r="H827" s="199" t="s">
        <v>19</v>
      </c>
      <c r="I827" s="201"/>
      <c r="J827" s="198"/>
      <c r="K827" s="198"/>
      <c r="L827" s="202"/>
      <c r="M827" s="203"/>
      <c r="N827" s="204"/>
      <c r="O827" s="204"/>
      <c r="P827" s="204"/>
      <c r="Q827" s="204"/>
      <c r="R827" s="204"/>
      <c r="S827" s="204"/>
      <c r="T827" s="205"/>
      <c r="AT827" s="206" t="s">
        <v>250</v>
      </c>
      <c r="AU827" s="206" t="s">
        <v>95</v>
      </c>
      <c r="AV827" s="13" t="s">
        <v>82</v>
      </c>
      <c r="AW827" s="13" t="s">
        <v>34</v>
      </c>
      <c r="AX827" s="13" t="s">
        <v>74</v>
      </c>
      <c r="AY827" s="206" t="s">
        <v>238</v>
      </c>
    </row>
    <row r="828" spans="2:51" s="14" customFormat="1" ht="11.25">
      <c r="B828" s="207"/>
      <c r="C828" s="208"/>
      <c r="D828" s="195" t="s">
        <v>250</v>
      </c>
      <c r="E828" s="209" t="s">
        <v>19</v>
      </c>
      <c r="F828" s="210" t="s">
        <v>189</v>
      </c>
      <c r="G828" s="208"/>
      <c r="H828" s="211">
        <v>4</v>
      </c>
      <c r="I828" s="212"/>
      <c r="J828" s="208"/>
      <c r="K828" s="208"/>
      <c r="L828" s="213"/>
      <c r="M828" s="214"/>
      <c r="N828" s="215"/>
      <c r="O828" s="215"/>
      <c r="P828" s="215"/>
      <c r="Q828" s="215"/>
      <c r="R828" s="215"/>
      <c r="S828" s="215"/>
      <c r="T828" s="216"/>
      <c r="AT828" s="217" t="s">
        <v>250</v>
      </c>
      <c r="AU828" s="217" t="s">
        <v>95</v>
      </c>
      <c r="AV828" s="14" t="s">
        <v>84</v>
      </c>
      <c r="AW828" s="14" t="s">
        <v>34</v>
      </c>
      <c r="AX828" s="14" t="s">
        <v>74</v>
      </c>
      <c r="AY828" s="217" t="s">
        <v>238</v>
      </c>
    </row>
    <row r="829" spans="2:51" s="16" customFormat="1" ht="11.25">
      <c r="B829" s="229"/>
      <c r="C829" s="230"/>
      <c r="D829" s="195" t="s">
        <v>250</v>
      </c>
      <c r="E829" s="231" t="s">
        <v>19</v>
      </c>
      <c r="F829" s="232" t="s">
        <v>258</v>
      </c>
      <c r="G829" s="230"/>
      <c r="H829" s="233">
        <v>11</v>
      </c>
      <c r="I829" s="234"/>
      <c r="J829" s="230"/>
      <c r="K829" s="230"/>
      <c r="L829" s="235"/>
      <c r="M829" s="236"/>
      <c r="N829" s="237"/>
      <c r="O829" s="237"/>
      <c r="P829" s="237"/>
      <c r="Q829" s="237"/>
      <c r="R829" s="237"/>
      <c r="S829" s="237"/>
      <c r="T829" s="238"/>
      <c r="AT829" s="239" t="s">
        <v>250</v>
      </c>
      <c r="AU829" s="239" t="s">
        <v>95</v>
      </c>
      <c r="AV829" s="16" t="s">
        <v>189</v>
      </c>
      <c r="AW829" s="16" t="s">
        <v>34</v>
      </c>
      <c r="AX829" s="16" t="s">
        <v>82</v>
      </c>
      <c r="AY829" s="239" t="s">
        <v>238</v>
      </c>
    </row>
    <row r="830" spans="1:65" s="2" customFormat="1" ht="16.5" customHeight="1">
      <c r="A830" s="36"/>
      <c r="B830" s="37"/>
      <c r="C830" s="240" t="s">
        <v>921</v>
      </c>
      <c r="D830" s="240" t="s">
        <v>484</v>
      </c>
      <c r="E830" s="241" t="s">
        <v>922</v>
      </c>
      <c r="F830" s="242" t="s">
        <v>923</v>
      </c>
      <c r="G830" s="243" t="s">
        <v>168</v>
      </c>
      <c r="H830" s="244">
        <v>7</v>
      </c>
      <c r="I830" s="245"/>
      <c r="J830" s="246">
        <f>ROUND(I830*H830,2)</f>
        <v>0</v>
      </c>
      <c r="K830" s="242" t="s">
        <v>244</v>
      </c>
      <c r="L830" s="247"/>
      <c r="M830" s="248" t="s">
        <v>19</v>
      </c>
      <c r="N830" s="249" t="s">
        <v>45</v>
      </c>
      <c r="O830" s="66"/>
      <c r="P830" s="186">
        <f>O830*H830</f>
        <v>0</v>
      </c>
      <c r="Q830" s="186">
        <v>0.0133</v>
      </c>
      <c r="R830" s="186">
        <f>Q830*H830</f>
        <v>0.09309999999999999</v>
      </c>
      <c r="S830" s="186">
        <v>0</v>
      </c>
      <c r="T830" s="187">
        <f>S830*H830</f>
        <v>0</v>
      </c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R830" s="188" t="s">
        <v>186</v>
      </c>
      <c r="AT830" s="188" t="s">
        <v>484</v>
      </c>
      <c r="AU830" s="188" t="s">
        <v>95</v>
      </c>
      <c r="AY830" s="19" t="s">
        <v>238</v>
      </c>
      <c r="BE830" s="189">
        <f>IF(N830="základní",J830,0)</f>
        <v>0</v>
      </c>
      <c r="BF830" s="189">
        <f>IF(N830="snížená",J830,0)</f>
        <v>0</v>
      </c>
      <c r="BG830" s="189">
        <f>IF(N830="zákl. přenesená",J830,0)</f>
        <v>0</v>
      </c>
      <c r="BH830" s="189">
        <f>IF(N830="sníž. přenesená",J830,0)</f>
        <v>0</v>
      </c>
      <c r="BI830" s="189">
        <f>IF(N830="nulová",J830,0)</f>
        <v>0</v>
      </c>
      <c r="BJ830" s="19" t="s">
        <v>82</v>
      </c>
      <c r="BK830" s="189">
        <f>ROUND(I830*H830,2)</f>
        <v>0</v>
      </c>
      <c r="BL830" s="19" t="s">
        <v>189</v>
      </c>
      <c r="BM830" s="188" t="s">
        <v>924</v>
      </c>
    </row>
    <row r="831" spans="1:47" s="2" customFormat="1" ht="19.5">
      <c r="A831" s="36"/>
      <c r="B831" s="37"/>
      <c r="C831" s="38"/>
      <c r="D831" s="195" t="s">
        <v>248</v>
      </c>
      <c r="E831" s="38"/>
      <c r="F831" s="196" t="s">
        <v>925</v>
      </c>
      <c r="G831" s="38"/>
      <c r="H831" s="38"/>
      <c r="I831" s="192"/>
      <c r="J831" s="38"/>
      <c r="K831" s="38"/>
      <c r="L831" s="41"/>
      <c r="M831" s="193"/>
      <c r="N831" s="194"/>
      <c r="O831" s="66"/>
      <c r="P831" s="66"/>
      <c r="Q831" s="66"/>
      <c r="R831" s="66"/>
      <c r="S831" s="66"/>
      <c r="T831" s="67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T831" s="19" t="s">
        <v>248</v>
      </c>
      <c r="AU831" s="19" t="s">
        <v>95</v>
      </c>
    </row>
    <row r="832" spans="2:51" s="13" customFormat="1" ht="11.25">
      <c r="B832" s="197"/>
      <c r="C832" s="198"/>
      <c r="D832" s="195" t="s">
        <v>250</v>
      </c>
      <c r="E832" s="199" t="s">
        <v>19</v>
      </c>
      <c r="F832" s="200" t="s">
        <v>919</v>
      </c>
      <c r="G832" s="198"/>
      <c r="H832" s="199" t="s">
        <v>19</v>
      </c>
      <c r="I832" s="201"/>
      <c r="J832" s="198"/>
      <c r="K832" s="198"/>
      <c r="L832" s="202"/>
      <c r="M832" s="203"/>
      <c r="N832" s="204"/>
      <c r="O832" s="204"/>
      <c r="P832" s="204"/>
      <c r="Q832" s="204"/>
      <c r="R832" s="204"/>
      <c r="S832" s="204"/>
      <c r="T832" s="205"/>
      <c r="AT832" s="206" t="s">
        <v>250</v>
      </c>
      <c r="AU832" s="206" t="s">
        <v>95</v>
      </c>
      <c r="AV832" s="13" t="s">
        <v>82</v>
      </c>
      <c r="AW832" s="13" t="s">
        <v>34</v>
      </c>
      <c r="AX832" s="13" t="s">
        <v>74</v>
      </c>
      <c r="AY832" s="206" t="s">
        <v>238</v>
      </c>
    </row>
    <row r="833" spans="2:51" s="14" customFormat="1" ht="11.25">
      <c r="B833" s="207"/>
      <c r="C833" s="208"/>
      <c r="D833" s="195" t="s">
        <v>250</v>
      </c>
      <c r="E833" s="209" t="s">
        <v>19</v>
      </c>
      <c r="F833" s="210" t="s">
        <v>143</v>
      </c>
      <c r="G833" s="208"/>
      <c r="H833" s="211">
        <v>7</v>
      </c>
      <c r="I833" s="212"/>
      <c r="J833" s="208"/>
      <c r="K833" s="208"/>
      <c r="L833" s="213"/>
      <c r="M833" s="214"/>
      <c r="N833" s="215"/>
      <c r="O833" s="215"/>
      <c r="P833" s="215"/>
      <c r="Q833" s="215"/>
      <c r="R833" s="215"/>
      <c r="S833" s="215"/>
      <c r="T833" s="216"/>
      <c r="AT833" s="217" t="s">
        <v>250</v>
      </c>
      <c r="AU833" s="217" t="s">
        <v>95</v>
      </c>
      <c r="AV833" s="14" t="s">
        <v>84</v>
      </c>
      <c r="AW833" s="14" t="s">
        <v>34</v>
      </c>
      <c r="AX833" s="14" t="s">
        <v>74</v>
      </c>
      <c r="AY833" s="217" t="s">
        <v>238</v>
      </c>
    </row>
    <row r="834" spans="2:51" s="15" customFormat="1" ht="11.25">
      <c r="B834" s="218"/>
      <c r="C834" s="219"/>
      <c r="D834" s="195" t="s">
        <v>250</v>
      </c>
      <c r="E834" s="220" t="s">
        <v>19</v>
      </c>
      <c r="F834" s="221" t="s">
        <v>257</v>
      </c>
      <c r="G834" s="219"/>
      <c r="H834" s="222">
        <v>7</v>
      </c>
      <c r="I834" s="223"/>
      <c r="J834" s="219"/>
      <c r="K834" s="219"/>
      <c r="L834" s="224"/>
      <c r="M834" s="225"/>
      <c r="N834" s="226"/>
      <c r="O834" s="226"/>
      <c r="P834" s="226"/>
      <c r="Q834" s="226"/>
      <c r="R834" s="226"/>
      <c r="S834" s="226"/>
      <c r="T834" s="227"/>
      <c r="AT834" s="228" t="s">
        <v>250</v>
      </c>
      <c r="AU834" s="228" t="s">
        <v>95</v>
      </c>
      <c r="AV834" s="15" t="s">
        <v>95</v>
      </c>
      <c r="AW834" s="15" t="s">
        <v>34</v>
      </c>
      <c r="AX834" s="15" t="s">
        <v>82</v>
      </c>
      <c r="AY834" s="228" t="s">
        <v>238</v>
      </c>
    </row>
    <row r="835" spans="1:65" s="2" customFormat="1" ht="16.5" customHeight="1">
      <c r="A835" s="36"/>
      <c r="B835" s="37"/>
      <c r="C835" s="240" t="s">
        <v>926</v>
      </c>
      <c r="D835" s="240" t="s">
        <v>484</v>
      </c>
      <c r="E835" s="241" t="s">
        <v>927</v>
      </c>
      <c r="F835" s="242" t="s">
        <v>928</v>
      </c>
      <c r="G835" s="243" t="s">
        <v>168</v>
      </c>
      <c r="H835" s="244">
        <v>4</v>
      </c>
      <c r="I835" s="245"/>
      <c r="J835" s="246">
        <f>ROUND(I835*H835,2)</f>
        <v>0</v>
      </c>
      <c r="K835" s="242" t="s">
        <v>244</v>
      </c>
      <c r="L835" s="247"/>
      <c r="M835" s="248" t="s">
        <v>19</v>
      </c>
      <c r="N835" s="249" t="s">
        <v>45</v>
      </c>
      <c r="O835" s="66"/>
      <c r="P835" s="186">
        <f>O835*H835</f>
        <v>0</v>
      </c>
      <c r="Q835" s="186">
        <v>0.0073</v>
      </c>
      <c r="R835" s="186">
        <f>Q835*H835</f>
        <v>0.0292</v>
      </c>
      <c r="S835" s="186">
        <v>0</v>
      </c>
      <c r="T835" s="187">
        <f>S835*H835</f>
        <v>0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188" t="s">
        <v>186</v>
      </c>
      <c r="AT835" s="188" t="s">
        <v>484</v>
      </c>
      <c r="AU835" s="188" t="s">
        <v>95</v>
      </c>
      <c r="AY835" s="19" t="s">
        <v>238</v>
      </c>
      <c r="BE835" s="189">
        <f>IF(N835="základní",J835,0)</f>
        <v>0</v>
      </c>
      <c r="BF835" s="189">
        <f>IF(N835="snížená",J835,0)</f>
        <v>0</v>
      </c>
      <c r="BG835" s="189">
        <f>IF(N835="zákl. přenesená",J835,0)</f>
        <v>0</v>
      </c>
      <c r="BH835" s="189">
        <f>IF(N835="sníž. přenesená",J835,0)</f>
        <v>0</v>
      </c>
      <c r="BI835" s="189">
        <f>IF(N835="nulová",J835,0)</f>
        <v>0</v>
      </c>
      <c r="BJ835" s="19" t="s">
        <v>82</v>
      </c>
      <c r="BK835" s="189">
        <f>ROUND(I835*H835,2)</f>
        <v>0</v>
      </c>
      <c r="BL835" s="19" t="s">
        <v>189</v>
      </c>
      <c r="BM835" s="188" t="s">
        <v>929</v>
      </c>
    </row>
    <row r="836" spans="1:47" s="2" customFormat="1" ht="19.5">
      <c r="A836" s="36"/>
      <c r="B836" s="37"/>
      <c r="C836" s="38"/>
      <c r="D836" s="195" t="s">
        <v>248</v>
      </c>
      <c r="E836" s="38"/>
      <c r="F836" s="196" t="s">
        <v>930</v>
      </c>
      <c r="G836" s="38"/>
      <c r="H836" s="38"/>
      <c r="I836" s="192"/>
      <c r="J836" s="38"/>
      <c r="K836" s="38"/>
      <c r="L836" s="41"/>
      <c r="M836" s="193"/>
      <c r="N836" s="194"/>
      <c r="O836" s="66"/>
      <c r="P836" s="66"/>
      <c r="Q836" s="66"/>
      <c r="R836" s="66"/>
      <c r="S836" s="66"/>
      <c r="T836" s="67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9" t="s">
        <v>248</v>
      </c>
      <c r="AU836" s="19" t="s">
        <v>95</v>
      </c>
    </row>
    <row r="837" spans="2:51" s="13" customFormat="1" ht="11.25">
      <c r="B837" s="197"/>
      <c r="C837" s="198"/>
      <c r="D837" s="195" t="s">
        <v>250</v>
      </c>
      <c r="E837" s="199" t="s">
        <v>19</v>
      </c>
      <c r="F837" s="200" t="s">
        <v>920</v>
      </c>
      <c r="G837" s="198"/>
      <c r="H837" s="199" t="s">
        <v>19</v>
      </c>
      <c r="I837" s="201"/>
      <c r="J837" s="198"/>
      <c r="K837" s="198"/>
      <c r="L837" s="202"/>
      <c r="M837" s="203"/>
      <c r="N837" s="204"/>
      <c r="O837" s="204"/>
      <c r="P837" s="204"/>
      <c r="Q837" s="204"/>
      <c r="R837" s="204"/>
      <c r="S837" s="204"/>
      <c r="T837" s="205"/>
      <c r="AT837" s="206" t="s">
        <v>250</v>
      </c>
      <c r="AU837" s="206" t="s">
        <v>95</v>
      </c>
      <c r="AV837" s="13" t="s">
        <v>82</v>
      </c>
      <c r="AW837" s="13" t="s">
        <v>34</v>
      </c>
      <c r="AX837" s="13" t="s">
        <v>74</v>
      </c>
      <c r="AY837" s="206" t="s">
        <v>238</v>
      </c>
    </row>
    <row r="838" spans="2:51" s="14" customFormat="1" ht="11.25">
      <c r="B838" s="207"/>
      <c r="C838" s="208"/>
      <c r="D838" s="195" t="s">
        <v>250</v>
      </c>
      <c r="E838" s="209" t="s">
        <v>19</v>
      </c>
      <c r="F838" s="210" t="s">
        <v>189</v>
      </c>
      <c r="G838" s="208"/>
      <c r="H838" s="211">
        <v>4</v>
      </c>
      <c r="I838" s="212"/>
      <c r="J838" s="208"/>
      <c r="K838" s="208"/>
      <c r="L838" s="213"/>
      <c r="M838" s="214"/>
      <c r="N838" s="215"/>
      <c r="O838" s="215"/>
      <c r="P838" s="215"/>
      <c r="Q838" s="215"/>
      <c r="R838" s="215"/>
      <c r="S838" s="215"/>
      <c r="T838" s="216"/>
      <c r="AT838" s="217" t="s">
        <v>250</v>
      </c>
      <c r="AU838" s="217" t="s">
        <v>95</v>
      </c>
      <c r="AV838" s="14" t="s">
        <v>84</v>
      </c>
      <c r="AW838" s="14" t="s">
        <v>34</v>
      </c>
      <c r="AX838" s="14" t="s">
        <v>74</v>
      </c>
      <c r="AY838" s="217" t="s">
        <v>238</v>
      </c>
    </row>
    <row r="839" spans="2:51" s="16" customFormat="1" ht="11.25">
      <c r="B839" s="229"/>
      <c r="C839" s="230"/>
      <c r="D839" s="195" t="s">
        <v>250</v>
      </c>
      <c r="E839" s="231" t="s">
        <v>19</v>
      </c>
      <c r="F839" s="232" t="s">
        <v>258</v>
      </c>
      <c r="G839" s="230"/>
      <c r="H839" s="233">
        <v>4</v>
      </c>
      <c r="I839" s="234"/>
      <c r="J839" s="230"/>
      <c r="K839" s="230"/>
      <c r="L839" s="235"/>
      <c r="M839" s="236"/>
      <c r="N839" s="237"/>
      <c r="O839" s="237"/>
      <c r="P839" s="237"/>
      <c r="Q839" s="237"/>
      <c r="R839" s="237"/>
      <c r="S839" s="237"/>
      <c r="T839" s="238"/>
      <c r="AT839" s="239" t="s">
        <v>250</v>
      </c>
      <c r="AU839" s="239" t="s">
        <v>95</v>
      </c>
      <c r="AV839" s="16" t="s">
        <v>189</v>
      </c>
      <c r="AW839" s="16" t="s">
        <v>34</v>
      </c>
      <c r="AX839" s="16" t="s">
        <v>82</v>
      </c>
      <c r="AY839" s="239" t="s">
        <v>238</v>
      </c>
    </row>
    <row r="840" spans="1:65" s="2" customFormat="1" ht="16.5" customHeight="1">
      <c r="A840" s="36"/>
      <c r="B840" s="37"/>
      <c r="C840" s="177" t="s">
        <v>931</v>
      </c>
      <c r="D840" s="177" t="s">
        <v>241</v>
      </c>
      <c r="E840" s="178" t="s">
        <v>932</v>
      </c>
      <c r="F840" s="179" t="s">
        <v>933</v>
      </c>
      <c r="G840" s="180" t="s">
        <v>168</v>
      </c>
      <c r="H840" s="181">
        <v>2</v>
      </c>
      <c r="I840" s="182"/>
      <c r="J840" s="183">
        <f>ROUND(I840*H840,2)</f>
        <v>0</v>
      </c>
      <c r="K840" s="179" t="s">
        <v>244</v>
      </c>
      <c r="L840" s="41"/>
      <c r="M840" s="184" t="s">
        <v>19</v>
      </c>
      <c r="N840" s="185" t="s">
        <v>45</v>
      </c>
      <c r="O840" s="66"/>
      <c r="P840" s="186">
        <f>O840*H840</f>
        <v>0</v>
      </c>
      <c r="Q840" s="186">
        <v>0.32906</v>
      </c>
      <c r="R840" s="186">
        <f>Q840*H840</f>
        <v>0.65812</v>
      </c>
      <c r="S840" s="186">
        <v>0</v>
      </c>
      <c r="T840" s="187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88" t="s">
        <v>189</v>
      </c>
      <c r="AT840" s="188" t="s">
        <v>241</v>
      </c>
      <c r="AU840" s="188" t="s">
        <v>95</v>
      </c>
      <c r="AY840" s="19" t="s">
        <v>238</v>
      </c>
      <c r="BE840" s="189">
        <f>IF(N840="základní",J840,0)</f>
        <v>0</v>
      </c>
      <c r="BF840" s="189">
        <f>IF(N840="snížená",J840,0)</f>
        <v>0</v>
      </c>
      <c r="BG840" s="189">
        <f>IF(N840="zákl. přenesená",J840,0)</f>
        <v>0</v>
      </c>
      <c r="BH840" s="189">
        <f>IF(N840="sníž. přenesená",J840,0)</f>
        <v>0</v>
      </c>
      <c r="BI840" s="189">
        <f>IF(N840="nulová",J840,0)</f>
        <v>0</v>
      </c>
      <c r="BJ840" s="19" t="s">
        <v>82</v>
      </c>
      <c r="BK840" s="189">
        <f>ROUND(I840*H840,2)</f>
        <v>0</v>
      </c>
      <c r="BL840" s="19" t="s">
        <v>189</v>
      </c>
      <c r="BM840" s="188" t="s">
        <v>934</v>
      </c>
    </row>
    <row r="841" spans="1:47" s="2" customFormat="1" ht="11.25">
      <c r="A841" s="36"/>
      <c r="B841" s="37"/>
      <c r="C841" s="38"/>
      <c r="D841" s="190" t="s">
        <v>246</v>
      </c>
      <c r="E841" s="38"/>
      <c r="F841" s="191" t="s">
        <v>935</v>
      </c>
      <c r="G841" s="38"/>
      <c r="H841" s="38"/>
      <c r="I841" s="192"/>
      <c r="J841" s="38"/>
      <c r="K841" s="38"/>
      <c r="L841" s="41"/>
      <c r="M841" s="193"/>
      <c r="N841" s="194"/>
      <c r="O841" s="66"/>
      <c r="P841" s="66"/>
      <c r="Q841" s="66"/>
      <c r="R841" s="66"/>
      <c r="S841" s="66"/>
      <c r="T841" s="67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T841" s="19" t="s">
        <v>246</v>
      </c>
      <c r="AU841" s="19" t="s">
        <v>95</v>
      </c>
    </row>
    <row r="842" spans="2:51" s="13" customFormat="1" ht="11.25">
      <c r="B842" s="197"/>
      <c r="C842" s="198"/>
      <c r="D842" s="195" t="s">
        <v>250</v>
      </c>
      <c r="E842" s="199" t="s">
        <v>19</v>
      </c>
      <c r="F842" s="200" t="s">
        <v>936</v>
      </c>
      <c r="G842" s="198"/>
      <c r="H842" s="199" t="s">
        <v>19</v>
      </c>
      <c r="I842" s="201"/>
      <c r="J842" s="198"/>
      <c r="K842" s="198"/>
      <c r="L842" s="202"/>
      <c r="M842" s="203"/>
      <c r="N842" s="204"/>
      <c r="O842" s="204"/>
      <c r="P842" s="204"/>
      <c r="Q842" s="204"/>
      <c r="R842" s="204"/>
      <c r="S842" s="204"/>
      <c r="T842" s="205"/>
      <c r="AT842" s="206" t="s">
        <v>250</v>
      </c>
      <c r="AU842" s="206" t="s">
        <v>95</v>
      </c>
      <c r="AV842" s="13" t="s">
        <v>82</v>
      </c>
      <c r="AW842" s="13" t="s">
        <v>34</v>
      </c>
      <c r="AX842" s="13" t="s">
        <v>74</v>
      </c>
      <c r="AY842" s="206" t="s">
        <v>238</v>
      </c>
    </row>
    <row r="843" spans="2:51" s="14" customFormat="1" ht="11.25">
      <c r="B843" s="207"/>
      <c r="C843" s="208"/>
      <c r="D843" s="195" t="s">
        <v>250</v>
      </c>
      <c r="E843" s="209" t="s">
        <v>19</v>
      </c>
      <c r="F843" s="210" t="s">
        <v>84</v>
      </c>
      <c r="G843" s="208"/>
      <c r="H843" s="211">
        <v>2</v>
      </c>
      <c r="I843" s="212"/>
      <c r="J843" s="208"/>
      <c r="K843" s="208"/>
      <c r="L843" s="213"/>
      <c r="M843" s="214"/>
      <c r="N843" s="215"/>
      <c r="O843" s="215"/>
      <c r="P843" s="215"/>
      <c r="Q843" s="215"/>
      <c r="R843" s="215"/>
      <c r="S843" s="215"/>
      <c r="T843" s="216"/>
      <c r="AT843" s="217" t="s">
        <v>250</v>
      </c>
      <c r="AU843" s="217" t="s">
        <v>95</v>
      </c>
      <c r="AV843" s="14" t="s">
        <v>84</v>
      </c>
      <c r="AW843" s="14" t="s">
        <v>34</v>
      </c>
      <c r="AX843" s="14" t="s">
        <v>82</v>
      </c>
      <c r="AY843" s="217" t="s">
        <v>238</v>
      </c>
    </row>
    <row r="844" spans="1:65" s="2" customFormat="1" ht="16.5" customHeight="1">
      <c r="A844" s="36"/>
      <c r="B844" s="37"/>
      <c r="C844" s="240" t="s">
        <v>937</v>
      </c>
      <c r="D844" s="240" t="s">
        <v>484</v>
      </c>
      <c r="E844" s="241" t="s">
        <v>938</v>
      </c>
      <c r="F844" s="242" t="s">
        <v>939</v>
      </c>
      <c r="G844" s="243" t="s">
        <v>168</v>
      </c>
      <c r="H844" s="244">
        <v>2</v>
      </c>
      <c r="I844" s="245"/>
      <c r="J844" s="246">
        <f>ROUND(I844*H844,2)</f>
        <v>0</v>
      </c>
      <c r="K844" s="242" t="s">
        <v>244</v>
      </c>
      <c r="L844" s="247"/>
      <c r="M844" s="248" t="s">
        <v>19</v>
      </c>
      <c r="N844" s="249" t="s">
        <v>45</v>
      </c>
      <c r="O844" s="66"/>
      <c r="P844" s="186">
        <f>O844*H844</f>
        <v>0</v>
      </c>
      <c r="Q844" s="186">
        <v>0.0295</v>
      </c>
      <c r="R844" s="186">
        <f>Q844*H844</f>
        <v>0.059</v>
      </c>
      <c r="S844" s="186">
        <v>0</v>
      </c>
      <c r="T844" s="187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88" t="s">
        <v>186</v>
      </c>
      <c r="AT844" s="188" t="s">
        <v>484</v>
      </c>
      <c r="AU844" s="188" t="s">
        <v>95</v>
      </c>
      <c r="AY844" s="19" t="s">
        <v>238</v>
      </c>
      <c r="BE844" s="189">
        <f>IF(N844="základní",J844,0)</f>
        <v>0</v>
      </c>
      <c r="BF844" s="189">
        <f>IF(N844="snížená",J844,0)</f>
        <v>0</v>
      </c>
      <c r="BG844" s="189">
        <f>IF(N844="zákl. přenesená",J844,0)</f>
        <v>0</v>
      </c>
      <c r="BH844" s="189">
        <f>IF(N844="sníž. přenesená",J844,0)</f>
        <v>0</v>
      </c>
      <c r="BI844" s="189">
        <f>IF(N844="nulová",J844,0)</f>
        <v>0</v>
      </c>
      <c r="BJ844" s="19" t="s">
        <v>82</v>
      </c>
      <c r="BK844" s="189">
        <f>ROUND(I844*H844,2)</f>
        <v>0</v>
      </c>
      <c r="BL844" s="19" t="s">
        <v>189</v>
      </c>
      <c r="BM844" s="188" t="s">
        <v>940</v>
      </c>
    </row>
    <row r="845" spans="2:51" s="13" customFormat="1" ht="11.25">
      <c r="B845" s="197"/>
      <c r="C845" s="198"/>
      <c r="D845" s="195" t="s">
        <v>250</v>
      </c>
      <c r="E845" s="199" t="s">
        <v>19</v>
      </c>
      <c r="F845" s="200" t="s">
        <v>936</v>
      </c>
      <c r="G845" s="198"/>
      <c r="H845" s="199" t="s">
        <v>19</v>
      </c>
      <c r="I845" s="201"/>
      <c r="J845" s="198"/>
      <c r="K845" s="198"/>
      <c r="L845" s="202"/>
      <c r="M845" s="203"/>
      <c r="N845" s="204"/>
      <c r="O845" s="204"/>
      <c r="P845" s="204"/>
      <c r="Q845" s="204"/>
      <c r="R845" s="204"/>
      <c r="S845" s="204"/>
      <c r="T845" s="205"/>
      <c r="AT845" s="206" t="s">
        <v>250</v>
      </c>
      <c r="AU845" s="206" t="s">
        <v>95</v>
      </c>
      <c r="AV845" s="13" t="s">
        <v>82</v>
      </c>
      <c r="AW845" s="13" t="s">
        <v>34</v>
      </c>
      <c r="AX845" s="13" t="s">
        <v>74</v>
      </c>
      <c r="AY845" s="206" t="s">
        <v>238</v>
      </c>
    </row>
    <row r="846" spans="2:51" s="14" customFormat="1" ht="11.25">
      <c r="B846" s="207"/>
      <c r="C846" s="208"/>
      <c r="D846" s="195" t="s">
        <v>250</v>
      </c>
      <c r="E846" s="209" t="s">
        <v>19</v>
      </c>
      <c r="F846" s="210" t="s">
        <v>84</v>
      </c>
      <c r="G846" s="208"/>
      <c r="H846" s="211">
        <v>2</v>
      </c>
      <c r="I846" s="212"/>
      <c r="J846" s="208"/>
      <c r="K846" s="208"/>
      <c r="L846" s="213"/>
      <c r="M846" s="214"/>
      <c r="N846" s="215"/>
      <c r="O846" s="215"/>
      <c r="P846" s="215"/>
      <c r="Q846" s="215"/>
      <c r="R846" s="215"/>
      <c r="S846" s="215"/>
      <c r="T846" s="216"/>
      <c r="AT846" s="217" t="s">
        <v>250</v>
      </c>
      <c r="AU846" s="217" t="s">
        <v>95</v>
      </c>
      <c r="AV846" s="14" t="s">
        <v>84</v>
      </c>
      <c r="AW846" s="14" t="s">
        <v>34</v>
      </c>
      <c r="AX846" s="14" t="s">
        <v>82</v>
      </c>
      <c r="AY846" s="217" t="s">
        <v>238</v>
      </c>
    </row>
    <row r="847" spans="1:65" s="2" customFormat="1" ht="16.5" customHeight="1">
      <c r="A847" s="36"/>
      <c r="B847" s="37"/>
      <c r="C847" s="240" t="s">
        <v>941</v>
      </c>
      <c r="D847" s="240" t="s">
        <v>484</v>
      </c>
      <c r="E847" s="241" t="s">
        <v>942</v>
      </c>
      <c r="F847" s="242" t="s">
        <v>943</v>
      </c>
      <c r="G847" s="243" t="s">
        <v>168</v>
      </c>
      <c r="H847" s="244">
        <v>2</v>
      </c>
      <c r="I847" s="245"/>
      <c r="J847" s="246">
        <f>ROUND(I847*H847,2)</f>
        <v>0</v>
      </c>
      <c r="K847" s="242" t="s">
        <v>244</v>
      </c>
      <c r="L847" s="247"/>
      <c r="M847" s="248" t="s">
        <v>19</v>
      </c>
      <c r="N847" s="249" t="s">
        <v>45</v>
      </c>
      <c r="O847" s="66"/>
      <c r="P847" s="186">
        <f>O847*H847</f>
        <v>0</v>
      </c>
      <c r="Q847" s="186">
        <v>0.0019</v>
      </c>
      <c r="R847" s="186">
        <f>Q847*H847</f>
        <v>0.0038</v>
      </c>
      <c r="S847" s="186">
        <v>0</v>
      </c>
      <c r="T847" s="187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188" t="s">
        <v>186</v>
      </c>
      <c r="AT847" s="188" t="s">
        <v>484</v>
      </c>
      <c r="AU847" s="188" t="s">
        <v>95</v>
      </c>
      <c r="AY847" s="19" t="s">
        <v>238</v>
      </c>
      <c r="BE847" s="189">
        <f>IF(N847="základní",J847,0)</f>
        <v>0</v>
      </c>
      <c r="BF847" s="189">
        <f>IF(N847="snížená",J847,0)</f>
        <v>0</v>
      </c>
      <c r="BG847" s="189">
        <f>IF(N847="zákl. přenesená",J847,0)</f>
        <v>0</v>
      </c>
      <c r="BH847" s="189">
        <f>IF(N847="sníž. přenesená",J847,0)</f>
        <v>0</v>
      </c>
      <c r="BI847" s="189">
        <f>IF(N847="nulová",J847,0)</f>
        <v>0</v>
      </c>
      <c r="BJ847" s="19" t="s">
        <v>82</v>
      </c>
      <c r="BK847" s="189">
        <f>ROUND(I847*H847,2)</f>
        <v>0</v>
      </c>
      <c r="BL847" s="19" t="s">
        <v>189</v>
      </c>
      <c r="BM847" s="188" t="s">
        <v>944</v>
      </c>
    </row>
    <row r="848" spans="2:51" s="13" customFormat="1" ht="11.25">
      <c r="B848" s="197"/>
      <c r="C848" s="198"/>
      <c r="D848" s="195" t="s">
        <v>250</v>
      </c>
      <c r="E848" s="199" t="s">
        <v>19</v>
      </c>
      <c r="F848" s="200" t="s">
        <v>936</v>
      </c>
      <c r="G848" s="198"/>
      <c r="H848" s="199" t="s">
        <v>19</v>
      </c>
      <c r="I848" s="201"/>
      <c r="J848" s="198"/>
      <c r="K848" s="198"/>
      <c r="L848" s="202"/>
      <c r="M848" s="203"/>
      <c r="N848" s="204"/>
      <c r="O848" s="204"/>
      <c r="P848" s="204"/>
      <c r="Q848" s="204"/>
      <c r="R848" s="204"/>
      <c r="S848" s="204"/>
      <c r="T848" s="205"/>
      <c r="AT848" s="206" t="s">
        <v>250</v>
      </c>
      <c r="AU848" s="206" t="s">
        <v>95</v>
      </c>
      <c r="AV848" s="13" t="s">
        <v>82</v>
      </c>
      <c r="AW848" s="13" t="s">
        <v>34</v>
      </c>
      <c r="AX848" s="13" t="s">
        <v>74</v>
      </c>
      <c r="AY848" s="206" t="s">
        <v>238</v>
      </c>
    </row>
    <row r="849" spans="2:51" s="14" customFormat="1" ht="11.25">
      <c r="B849" s="207"/>
      <c r="C849" s="208"/>
      <c r="D849" s="195" t="s">
        <v>250</v>
      </c>
      <c r="E849" s="209" t="s">
        <v>19</v>
      </c>
      <c r="F849" s="210" t="s">
        <v>84</v>
      </c>
      <c r="G849" s="208"/>
      <c r="H849" s="211">
        <v>2</v>
      </c>
      <c r="I849" s="212"/>
      <c r="J849" s="208"/>
      <c r="K849" s="208"/>
      <c r="L849" s="213"/>
      <c r="M849" s="214"/>
      <c r="N849" s="215"/>
      <c r="O849" s="215"/>
      <c r="P849" s="215"/>
      <c r="Q849" s="215"/>
      <c r="R849" s="215"/>
      <c r="S849" s="215"/>
      <c r="T849" s="216"/>
      <c r="AT849" s="217" t="s">
        <v>250</v>
      </c>
      <c r="AU849" s="217" t="s">
        <v>95</v>
      </c>
      <c r="AV849" s="14" t="s">
        <v>84</v>
      </c>
      <c r="AW849" s="14" t="s">
        <v>34</v>
      </c>
      <c r="AX849" s="14" t="s">
        <v>82</v>
      </c>
      <c r="AY849" s="217" t="s">
        <v>238</v>
      </c>
    </row>
    <row r="850" spans="1:65" s="2" customFormat="1" ht="16.5" customHeight="1">
      <c r="A850" s="36"/>
      <c r="B850" s="37"/>
      <c r="C850" s="177" t="s">
        <v>945</v>
      </c>
      <c r="D850" s="177" t="s">
        <v>241</v>
      </c>
      <c r="E850" s="178" t="s">
        <v>946</v>
      </c>
      <c r="F850" s="179" t="s">
        <v>947</v>
      </c>
      <c r="G850" s="180" t="s">
        <v>168</v>
      </c>
      <c r="H850" s="181">
        <v>11</v>
      </c>
      <c r="I850" s="182"/>
      <c r="J850" s="183">
        <f>ROUND(I850*H850,2)</f>
        <v>0</v>
      </c>
      <c r="K850" s="179" t="s">
        <v>244</v>
      </c>
      <c r="L850" s="41"/>
      <c r="M850" s="184" t="s">
        <v>19</v>
      </c>
      <c r="N850" s="185" t="s">
        <v>45</v>
      </c>
      <c r="O850" s="66"/>
      <c r="P850" s="186">
        <f>O850*H850</f>
        <v>0</v>
      </c>
      <c r="Q850" s="186">
        <v>0.00016</v>
      </c>
      <c r="R850" s="186">
        <f>Q850*H850</f>
        <v>0.00176</v>
      </c>
      <c r="S850" s="186">
        <v>0</v>
      </c>
      <c r="T850" s="187">
        <f>S850*H850</f>
        <v>0</v>
      </c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R850" s="188" t="s">
        <v>189</v>
      </c>
      <c r="AT850" s="188" t="s">
        <v>241</v>
      </c>
      <c r="AU850" s="188" t="s">
        <v>95</v>
      </c>
      <c r="AY850" s="19" t="s">
        <v>238</v>
      </c>
      <c r="BE850" s="189">
        <f>IF(N850="základní",J850,0)</f>
        <v>0</v>
      </c>
      <c r="BF850" s="189">
        <f>IF(N850="snížená",J850,0)</f>
        <v>0</v>
      </c>
      <c r="BG850" s="189">
        <f>IF(N850="zákl. přenesená",J850,0)</f>
        <v>0</v>
      </c>
      <c r="BH850" s="189">
        <f>IF(N850="sníž. přenesená",J850,0)</f>
        <v>0</v>
      </c>
      <c r="BI850" s="189">
        <f>IF(N850="nulová",J850,0)</f>
        <v>0</v>
      </c>
      <c r="BJ850" s="19" t="s">
        <v>82</v>
      </c>
      <c r="BK850" s="189">
        <f>ROUND(I850*H850,2)</f>
        <v>0</v>
      </c>
      <c r="BL850" s="19" t="s">
        <v>189</v>
      </c>
      <c r="BM850" s="188" t="s">
        <v>948</v>
      </c>
    </row>
    <row r="851" spans="1:47" s="2" customFormat="1" ht="11.25">
      <c r="A851" s="36"/>
      <c r="B851" s="37"/>
      <c r="C851" s="38"/>
      <c r="D851" s="190" t="s">
        <v>246</v>
      </c>
      <c r="E851" s="38"/>
      <c r="F851" s="191" t="s">
        <v>949</v>
      </c>
      <c r="G851" s="38"/>
      <c r="H851" s="38"/>
      <c r="I851" s="192"/>
      <c r="J851" s="38"/>
      <c r="K851" s="38"/>
      <c r="L851" s="41"/>
      <c r="M851" s="193"/>
      <c r="N851" s="194"/>
      <c r="O851" s="66"/>
      <c r="P851" s="66"/>
      <c r="Q851" s="66"/>
      <c r="R851" s="66"/>
      <c r="S851" s="66"/>
      <c r="T851" s="67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T851" s="19" t="s">
        <v>246</v>
      </c>
      <c r="AU851" s="19" t="s">
        <v>95</v>
      </c>
    </row>
    <row r="852" spans="2:51" s="13" customFormat="1" ht="11.25">
      <c r="B852" s="197"/>
      <c r="C852" s="198"/>
      <c r="D852" s="195" t="s">
        <v>250</v>
      </c>
      <c r="E852" s="199" t="s">
        <v>19</v>
      </c>
      <c r="F852" s="200" t="s">
        <v>950</v>
      </c>
      <c r="G852" s="198"/>
      <c r="H852" s="199" t="s">
        <v>19</v>
      </c>
      <c r="I852" s="201"/>
      <c r="J852" s="198"/>
      <c r="K852" s="198"/>
      <c r="L852" s="202"/>
      <c r="M852" s="203"/>
      <c r="N852" s="204"/>
      <c r="O852" s="204"/>
      <c r="P852" s="204"/>
      <c r="Q852" s="204"/>
      <c r="R852" s="204"/>
      <c r="S852" s="204"/>
      <c r="T852" s="205"/>
      <c r="AT852" s="206" t="s">
        <v>250</v>
      </c>
      <c r="AU852" s="206" t="s">
        <v>95</v>
      </c>
      <c r="AV852" s="13" t="s">
        <v>82</v>
      </c>
      <c r="AW852" s="13" t="s">
        <v>34</v>
      </c>
      <c r="AX852" s="13" t="s">
        <v>74</v>
      </c>
      <c r="AY852" s="206" t="s">
        <v>238</v>
      </c>
    </row>
    <row r="853" spans="2:51" s="14" customFormat="1" ht="11.25">
      <c r="B853" s="207"/>
      <c r="C853" s="208"/>
      <c r="D853" s="195" t="s">
        <v>250</v>
      </c>
      <c r="E853" s="209" t="s">
        <v>19</v>
      </c>
      <c r="F853" s="210" t="s">
        <v>148</v>
      </c>
      <c r="G853" s="208"/>
      <c r="H853" s="211">
        <v>11</v>
      </c>
      <c r="I853" s="212"/>
      <c r="J853" s="208"/>
      <c r="K853" s="208"/>
      <c r="L853" s="213"/>
      <c r="M853" s="214"/>
      <c r="N853" s="215"/>
      <c r="O853" s="215"/>
      <c r="P853" s="215"/>
      <c r="Q853" s="215"/>
      <c r="R853" s="215"/>
      <c r="S853" s="215"/>
      <c r="T853" s="216"/>
      <c r="AT853" s="217" t="s">
        <v>250</v>
      </c>
      <c r="AU853" s="217" t="s">
        <v>95</v>
      </c>
      <c r="AV853" s="14" t="s">
        <v>84</v>
      </c>
      <c r="AW853" s="14" t="s">
        <v>34</v>
      </c>
      <c r="AX853" s="14" t="s">
        <v>74</v>
      </c>
      <c r="AY853" s="217" t="s">
        <v>238</v>
      </c>
    </row>
    <row r="854" spans="2:51" s="15" customFormat="1" ht="11.25">
      <c r="B854" s="218"/>
      <c r="C854" s="219"/>
      <c r="D854" s="195" t="s">
        <v>250</v>
      </c>
      <c r="E854" s="220" t="s">
        <v>19</v>
      </c>
      <c r="F854" s="221" t="s">
        <v>257</v>
      </c>
      <c r="G854" s="219"/>
      <c r="H854" s="222">
        <v>11</v>
      </c>
      <c r="I854" s="223"/>
      <c r="J854" s="219"/>
      <c r="K854" s="219"/>
      <c r="L854" s="224"/>
      <c r="M854" s="225"/>
      <c r="N854" s="226"/>
      <c r="O854" s="226"/>
      <c r="P854" s="226"/>
      <c r="Q854" s="226"/>
      <c r="R854" s="226"/>
      <c r="S854" s="226"/>
      <c r="T854" s="227"/>
      <c r="AT854" s="228" t="s">
        <v>250</v>
      </c>
      <c r="AU854" s="228" t="s">
        <v>95</v>
      </c>
      <c r="AV854" s="15" t="s">
        <v>95</v>
      </c>
      <c r="AW854" s="15" t="s">
        <v>34</v>
      </c>
      <c r="AX854" s="15" t="s">
        <v>82</v>
      </c>
      <c r="AY854" s="228" t="s">
        <v>238</v>
      </c>
    </row>
    <row r="855" spans="1:65" s="2" customFormat="1" ht="16.5" customHeight="1">
      <c r="A855" s="36"/>
      <c r="B855" s="37"/>
      <c r="C855" s="240" t="s">
        <v>951</v>
      </c>
      <c r="D855" s="240" t="s">
        <v>484</v>
      </c>
      <c r="E855" s="241" t="s">
        <v>952</v>
      </c>
      <c r="F855" s="242" t="s">
        <v>953</v>
      </c>
      <c r="G855" s="243" t="s">
        <v>168</v>
      </c>
      <c r="H855" s="244">
        <v>5</v>
      </c>
      <c r="I855" s="245"/>
      <c r="J855" s="246">
        <f>ROUND(I855*H855,2)</f>
        <v>0</v>
      </c>
      <c r="K855" s="242" t="s">
        <v>19</v>
      </c>
      <c r="L855" s="247"/>
      <c r="M855" s="248" t="s">
        <v>19</v>
      </c>
      <c r="N855" s="249" t="s">
        <v>45</v>
      </c>
      <c r="O855" s="66"/>
      <c r="P855" s="186">
        <f>O855*H855</f>
        <v>0</v>
      </c>
      <c r="Q855" s="186">
        <v>0.0061</v>
      </c>
      <c r="R855" s="186">
        <f>Q855*H855</f>
        <v>0.030500000000000003</v>
      </c>
      <c r="S855" s="186">
        <v>0</v>
      </c>
      <c r="T855" s="187">
        <f>S855*H855</f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188" t="s">
        <v>186</v>
      </c>
      <c r="AT855" s="188" t="s">
        <v>484</v>
      </c>
      <c r="AU855" s="188" t="s">
        <v>95</v>
      </c>
      <c r="AY855" s="19" t="s">
        <v>238</v>
      </c>
      <c r="BE855" s="189">
        <f>IF(N855="základní",J855,0)</f>
        <v>0</v>
      </c>
      <c r="BF855" s="189">
        <f>IF(N855="snížená",J855,0)</f>
        <v>0</v>
      </c>
      <c r="BG855" s="189">
        <f>IF(N855="zákl. přenesená",J855,0)</f>
        <v>0</v>
      </c>
      <c r="BH855" s="189">
        <f>IF(N855="sníž. přenesená",J855,0)</f>
        <v>0</v>
      </c>
      <c r="BI855" s="189">
        <f>IF(N855="nulová",J855,0)</f>
        <v>0</v>
      </c>
      <c r="BJ855" s="19" t="s">
        <v>82</v>
      </c>
      <c r="BK855" s="189">
        <f>ROUND(I855*H855,2)</f>
        <v>0</v>
      </c>
      <c r="BL855" s="19" t="s">
        <v>189</v>
      </c>
      <c r="BM855" s="188" t="s">
        <v>954</v>
      </c>
    </row>
    <row r="856" spans="2:51" s="13" customFormat="1" ht="11.25">
      <c r="B856" s="197"/>
      <c r="C856" s="198"/>
      <c r="D856" s="195" t="s">
        <v>250</v>
      </c>
      <c r="E856" s="199" t="s">
        <v>19</v>
      </c>
      <c r="F856" s="200" t="s">
        <v>551</v>
      </c>
      <c r="G856" s="198"/>
      <c r="H856" s="199" t="s">
        <v>19</v>
      </c>
      <c r="I856" s="201"/>
      <c r="J856" s="198"/>
      <c r="K856" s="198"/>
      <c r="L856" s="202"/>
      <c r="M856" s="203"/>
      <c r="N856" s="204"/>
      <c r="O856" s="204"/>
      <c r="P856" s="204"/>
      <c r="Q856" s="204"/>
      <c r="R856" s="204"/>
      <c r="S856" s="204"/>
      <c r="T856" s="205"/>
      <c r="AT856" s="206" t="s">
        <v>250</v>
      </c>
      <c r="AU856" s="206" t="s">
        <v>95</v>
      </c>
      <c r="AV856" s="13" t="s">
        <v>82</v>
      </c>
      <c r="AW856" s="13" t="s">
        <v>34</v>
      </c>
      <c r="AX856" s="13" t="s">
        <v>74</v>
      </c>
      <c r="AY856" s="206" t="s">
        <v>238</v>
      </c>
    </row>
    <row r="857" spans="2:51" s="14" customFormat="1" ht="11.25">
      <c r="B857" s="207"/>
      <c r="C857" s="208"/>
      <c r="D857" s="195" t="s">
        <v>250</v>
      </c>
      <c r="E857" s="209" t="s">
        <v>19</v>
      </c>
      <c r="F857" s="210" t="s">
        <v>283</v>
      </c>
      <c r="G857" s="208"/>
      <c r="H857" s="211">
        <v>5</v>
      </c>
      <c r="I857" s="212"/>
      <c r="J857" s="208"/>
      <c r="K857" s="208"/>
      <c r="L857" s="213"/>
      <c r="M857" s="214"/>
      <c r="N857" s="215"/>
      <c r="O857" s="215"/>
      <c r="P857" s="215"/>
      <c r="Q857" s="215"/>
      <c r="R857" s="215"/>
      <c r="S857" s="215"/>
      <c r="T857" s="216"/>
      <c r="AT857" s="217" t="s">
        <v>250</v>
      </c>
      <c r="AU857" s="217" t="s">
        <v>95</v>
      </c>
      <c r="AV857" s="14" t="s">
        <v>84</v>
      </c>
      <c r="AW857" s="14" t="s">
        <v>34</v>
      </c>
      <c r="AX857" s="14" t="s">
        <v>74</v>
      </c>
      <c r="AY857" s="217" t="s">
        <v>238</v>
      </c>
    </row>
    <row r="858" spans="2:51" s="15" customFormat="1" ht="11.25">
      <c r="B858" s="218"/>
      <c r="C858" s="219"/>
      <c r="D858" s="195" t="s">
        <v>250</v>
      </c>
      <c r="E858" s="220" t="s">
        <v>19</v>
      </c>
      <c r="F858" s="221" t="s">
        <v>257</v>
      </c>
      <c r="G858" s="219"/>
      <c r="H858" s="222">
        <v>5</v>
      </c>
      <c r="I858" s="223"/>
      <c r="J858" s="219"/>
      <c r="K858" s="219"/>
      <c r="L858" s="224"/>
      <c r="M858" s="225"/>
      <c r="N858" s="226"/>
      <c r="O858" s="226"/>
      <c r="P858" s="226"/>
      <c r="Q858" s="226"/>
      <c r="R858" s="226"/>
      <c r="S858" s="226"/>
      <c r="T858" s="227"/>
      <c r="AT858" s="228" t="s">
        <v>250</v>
      </c>
      <c r="AU858" s="228" t="s">
        <v>95</v>
      </c>
      <c r="AV858" s="15" t="s">
        <v>95</v>
      </c>
      <c r="AW858" s="15" t="s">
        <v>34</v>
      </c>
      <c r="AX858" s="15" t="s">
        <v>82</v>
      </c>
      <c r="AY858" s="228" t="s">
        <v>238</v>
      </c>
    </row>
    <row r="859" spans="1:65" s="2" customFormat="1" ht="16.5" customHeight="1">
      <c r="A859" s="36"/>
      <c r="B859" s="37"/>
      <c r="C859" s="177" t="s">
        <v>955</v>
      </c>
      <c r="D859" s="177" t="s">
        <v>241</v>
      </c>
      <c r="E859" s="178" t="s">
        <v>956</v>
      </c>
      <c r="F859" s="179" t="s">
        <v>957</v>
      </c>
      <c r="G859" s="180" t="s">
        <v>93</v>
      </c>
      <c r="H859" s="181">
        <v>442.05</v>
      </c>
      <c r="I859" s="182"/>
      <c r="J859" s="183">
        <f>ROUND(I859*H859,2)</f>
        <v>0</v>
      </c>
      <c r="K859" s="179" t="s">
        <v>244</v>
      </c>
      <c r="L859" s="41"/>
      <c r="M859" s="184" t="s">
        <v>19</v>
      </c>
      <c r="N859" s="185" t="s">
        <v>45</v>
      </c>
      <c r="O859" s="66"/>
      <c r="P859" s="186">
        <f>O859*H859</f>
        <v>0</v>
      </c>
      <c r="Q859" s="186">
        <v>0.0002</v>
      </c>
      <c r="R859" s="186">
        <f>Q859*H859</f>
        <v>0.08841</v>
      </c>
      <c r="S859" s="186">
        <v>0</v>
      </c>
      <c r="T859" s="187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88" t="s">
        <v>189</v>
      </c>
      <c r="AT859" s="188" t="s">
        <v>241</v>
      </c>
      <c r="AU859" s="188" t="s">
        <v>95</v>
      </c>
      <c r="AY859" s="19" t="s">
        <v>238</v>
      </c>
      <c r="BE859" s="189">
        <f>IF(N859="základní",J859,0)</f>
        <v>0</v>
      </c>
      <c r="BF859" s="189">
        <f>IF(N859="snížená",J859,0)</f>
        <v>0</v>
      </c>
      <c r="BG859" s="189">
        <f>IF(N859="zákl. přenesená",J859,0)</f>
        <v>0</v>
      </c>
      <c r="BH859" s="189">
        <f>IF(N859="sníž. přenesená",J859,0)</f>
        <v>0</v>
      </c>
      <c r="BI859" s="189">
        <f>IF(N859="nulová",J859,0)</f>
        <v>0</v>
      </c>
      <c r="BJ859" s="19" t="s">
        <v>82</v>
      </c>
      <c r="BK859" s="189">
        <f>ROUND(I859*H859,2)</f>
        <v>0</v>
      </c>
      <c r="BL859" s="19" t="s">
        <v>189</v>
      </c>
      <c r="BM859" s="188" t="s">
        <v>958</v>
      </c>
    </row>
    <row r="860" spans="1:47" s="2" customFormat="1" ht="11.25">
      <c r="A860" s="36"/>
      <c r="B860" s="37"/>
      <c r="C860" s="38"/>
      <c r="D860" s="190" t="s">
        <v>246</v>
      </c>
      <c r="E860" s="38"/>
      <c r="F860" s="191" t="s">
        <v>959</v>
      </c>
      <c r="G860" s="38"/>
      <c r="H860" s="38"/>
      <c r="I860" s="192"/>
      <c r="J860" s="38"/>
      <c r="K860" s="38"/>
      <c r="L860" s="41"/>
      <c r="M860" s="193"/>
      <c r="N860" s="194"/>
      <c r="O860" s="66"/>
      <c r="P860" s="66"/>
      <c r="Q860" s="66"/>
      <c r="R860" s="66"/>
      <c r="S860" s="66"/>
      <c r="T860" s="67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9" t="s">
        <v>246</v>
      </c>
      <c r="AU860" s="19" t="s">
        <v>95</v>
      </c>
    </row>
    <row r="861" spans="2:51" s="13" customFormat="1" ht="11.25">
      <c r="B861" s="197"/>
      <c r="C861" s="198"/>
      <c r="D861" s="195" t="s">
        <v>250</v>
      </c>
      <c r="E861" s="199" t="s">
        <v>19</v>
      </c>
      <c r="F861" s="200" t="s">
        <v>960</v>
      </c>
      <c r="G861" s="198"/>
      <c r="H861" s="199" t="s">
        <v>19</v>
      </c>
      <c r="I861" s="201"/>
      <c r="J861" s="198"/>
      <c r="K861" s="198"/>
      <c r="L861" s="202"/>
      <c r="M861" s="203"/>
      <c r="N861" s="204"/>
      <c r="O861" s="204"/>
      <c r="P861" s="204"/>
      <c r="Q861" s="204"/>
      <c r="R861" s="204"/>
      <c r="S861" s="204"/>
      <c r="T861" s="205"/>
      <c r="AT861" s="206" t="s">
        <v>250</v>
      </c>
      <c r="AU861" s="206" t="s">
        <v>95</v>
      </c>
      <c r="AV861" s="13" t="s">
        <v>82</v>
      </c>
      <c r="AW861" s="13" t="s">
        <v>34</v>
      </c>
      <c r="AX861" s="13" t="s">
        <v>74</v>
      </c>
      <c r="AY861" s="206" t="s">
        <v>238</v>
      </c>
    </row>
    <row r="862" spans="2:51" s="13" customFormat="1" ht="11.25">
      <c r="B862" s="197"/>
      <c r="C862" s="198"/>
      <c r="D862" s="195" t="s">
        <v>250</v>
      </c>
      <c r="E862" s="199" t="s">
        <v>19</v>
      </c>
      <c r="F862" s="200" t="s">
        <v>961</v>
      </c>
      <c r="G862" s="198"/>
      <c r="H862" s="199" t="s">
        <v>19</v>
      </c>
      <c r="I862" s="201"/>
      <c r="J862" s="198"/>
      <c r="K862" s="198"/>
      <c r="L862" s="202"/>
      <c r="M862" s="203"/>
      <c r="N862" s="204"/>
      <c r="O862" s="204"/>
      <c r="P862" s="204"/>
      <c r="Q862" s="204"/>
      <c r="R862" s="204"/>
      <c r="S862" s="204"/>
      <c r="T862" s="205"/>
      <c r="AT862" s="206" t="s">
        <v>250</v>
      </c>
      <c r="AU862" s="206" t="s">
        <v>95</v>
      </c>
      <c r="AV862" s="13" t="s">
        <v>82</v>
      </c>
      <c r="AW862" s="13" t="s">
        <v>34</v>
      </c>
      <c r="AX862" s="13" t="s">
        <v>74</v>
      </c>
      <c r="AY862" s="206" t="s">
        <v>238</v>
      </c>
    </row>
    <row r="863" spans="2:51" s="14" customFormat="1" ht="11.25">
      <c r="B863" s="207"/>
      <c r="C863" s="208"/>
      <c r="D863" s="195" t="s">
        <v>250</v>
      </c>
      <c r="E863" s="209" t="s">
        <v>19</v>
      </c>
      <c r="F863" s="210" t="s">
        <v>165</v>
      </c>
      <c r="G863" s="208"/>
      <c r="H863" s="211">
        <v>421</v>
      </c>
      <c r="I863" s="212"/>
      <c r="J863" s="208"/>
      <c r="K863" s="208"/>
      <c r="L863" s="213"/>
      <c r="M863" s="214"/>
      <c r="N863" s="215"/>
      <c r="O863" s="215"/>
      <c r="P863" s="215"/>
      <c r="Q863" s="215"/>
      <c r="R863" s="215"/>
      <c r="S863" s="215"/>
      <c r="T863" s="216"/>
      <c r="AT863" s="217" t="s">
        <v>250</v>
      </c>
      <c r="AU863" s="217" t="s">
        <v>95</v>
      </c>
      <c r="AV863" s="14" t="s">
        <v>84</v>
      </c>
      <c r="AW863" s="14" t="s">
        <v>34</v>
      </c>
      <c r="AX863" s="14" t="s">
        <v>74</v>
      </c>
      <c r="AY863" s="217" t="s">
        <v>238</v>
      </c>
    </row>
    <row r="864" spans="2:51" s="15" customFormat="1" ht="11.25">
      <c r="B864" s="218"/>
      <c r="C864" s="219"/>
      <c r="D864" s="195" t="s">
        <v>250</v>
      </c>
      <c r="E864" s="220" t="s">
        <v>962</v>
      </c>
      <c r="F864" s="221" t="s">
        <v>257</v>
      </c>
      <c r="G864" s="219"/>
      <c r="H864" s="222">
        <v>421</v>
      </c>
      <c r="I864" s="223"/>
      <c r="J864" s="219"/>
      <c r="K864" s="219"/>
      <c r="L864" s="224"/>
      <c r="M864" s="225"/>
      <c r="N864" s="226"/>
      <c r="O864" s="226"/>
      <c r="P864" s="226"/>
      <c r="Q864" s="226"/>
      <c r="R864" s="226"/>
      <c r="S864" s="226"/>
      <c r="T864" s="227"/>
      <c r="AT864" s="228" t="s">
        <v>250</v>
      </c>
      <c r="AU864" s="228" t="s">
        <v>95</v>
      </c>
      <c r="AV864" s="15" t="s">
        <v>95</v>
      </c>
      <c r="AW864" s="15" t="s">
        <v>34</v>
      </c>
      <c r="AX864" s="15" t="s">
        <v>82</v>
      </c>
      <c r="AY864" s="228" t="s">
        <v>238</v>
      </c>
    </row>
    <row r="865" spans="2:51" s="14" customFormat="1" ht="11.25">
      <c r="B865" s="207"/>
      <c r="C865" s="208"/>
      <c r="D865" s="195" t="s">
        <v>250</v>
      </c>
      <c r="E865" s="208"/>
      <c r="F865" s="210" t="s">
        <v>715</v>
      </c>
      <c r="G865" s="208"/>
      <c r="H865" s="211">
        <v>442.05</v>
      </c>
      <c r="I865" s="212"/>
      <c r="J865" s="208"/>
      <c r="K865" s="208"/>
      <c r="L865" s="213"/>
      <c r="M865" s="214"/>
      <c r="N865" s="215"/>
      <c r="O865" s="215"/>
      <c r="P865" s="215"/>
      <c r="Q865" s="215"/>
      <c r="R865" s="215"/>
      <c r="S865" s="215"/>
      <c r="T865" s="216"/>
      <c r="AT865" s="217" t="s">
        <v>250</v>
      </c>
      <c r="AU865" s="217" t="s">
        <v>95</v>
      </c>
      <c r="AV865" s="14" t="s">
        <v>84</v>
      </c>
      <c r="AW865" s="14" t="s">
        <v>4</v>
      </c>
      <c r="AX865" s="14" t="s">
        <v>82</v>
      </c>
      <c r="AY865" s="217" t="s">
        <v>238</v>
      </c>
    </row>
    <row r="866" spans="1:65" s="2" customFormat="1" ht="16.5" customHeight="1">
      <c r="A866" s="36"/>
      <c r="B866" s="37"/>
      <c r="C866" s="177" t="s">
        <v>963</v>
      </c>
      <c r="D866" s="177" t="s">
        <v>241</v>
      </c>
      <c r="E866" s="178" t="s">
        <v>964</v>
      </c>
      <c r="F866" s="179" t="s">
        <v>965</v>
      </c>
      <c r="G866" s="180" t="s">
        <v>93</v>
      </c>
      <c r="H866" s="181">
        <v>442.05</v>
      </c>
      <c r="I866" s="182"/>
      <c r="J866" s="183">
        <f>ROUND(I866*H866,2)</f>
        <v>0</v>
      </c>
      <c r="K866" s="179" t="s">
        <v>244</v>
      </c>
      <c r="L866" s="41"/>
      <c r="M866" s="184" t="s">
        <v>19</v>
      </c>
      <c r="N866" s="185" t="s">
        <v>45</v>
      </c>
      <c r="O866" s="66"/>
      <c r="P866" s="186">
        <f>O866*H866</f>
        <v>0</v>
      </c>
      <c r="Q866" s="186">
        <v>9E-05</v>
      </c>
      <c r="R866" s="186">
        <f>Q866*H866</f>
        <v>0.0397845</v>
      </c>
      <c r="S866" s="186">
        <v>0</v>
      </c>
      <c r="T866" s="187">
        <f>S866*H866</f>
        <v>0</v>
      </c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R866" s="188" t="s">
        <v>189</v>
      </c>
      <c r="AT866" s="188" t="s">
        <v>241</v>
      </c>
      <c r="AU866" s="188" t="s">
        <v>95</v>
      </c>
      <c r="AY866" s="19" t="s">
        <v>238</v>
      </c>
      <c r="BE866" s="189">
        <f>IF(N866="základní",J866,0)</f>
        <v>0</v>
      </c>
      <c r="BF866" s="189">
        <f>IF(N866="snížená",J866,0)</f>
        <v>0</v>
      </c>
      <c r="BG866" s="189">
        <f>IF(N866="zákl. přenesená",J866,0)</f>
        <v>0</v>
      </c>
      <c r="BH866" s="189">
        <f>IF(N866="sníž. přenesená",J866,0)</f>
        <v>0</v>
      </c>
      <c r="BI866" s="189">
        <f>IF(N866="nulová",J866,0)</f>
        <v>0</v>
      </c>
      <c r="BJ866" s="19" t="s">
        <v>82</v>
      </c>
      <c r="BK866" s="189">
        <f>ROUND(I866*H866,2)</f>
        <v>0</v>
      </c>
      <c r="BL866" s="19" t="s">
        <v>189</v>
      </c>
      <c r="BM866" s="188" t="s">
        <v>966</v>
      </c>
    </row>
    <row r="867" spans="1:47" s="2" customFormat="1" ht="11.25">
      <c r="A867" s="36"/>
      <c r="B867" s="37"/>
      <c r="C867" s="38"/>
      <c r="D867" s="190" t="s">
        <v>246</v>
      </c>
      <c r="E867" s="38"/>
      <c r="F867" s="191" t="s">
        <v>967</v>
      </c>
      <c r="G867" s="38"/>
      <c r="H867" s="38"/>
      <c r="I867" s="192"/>
      <c r="J867" s="38"/>
      <c r="K867" s="38"/>
      <c r="L867" s="41"/>
      <c r="M867" s="193"/>
      <c r="N867" s="194"/>
      <c r="O867" s="66"/>
      <c r="P867" s="66"/>
      <c r="Q867" s="66"/>
      <c r="R867" s="66"/>
      <c r="S867" s="66"/>
      <c r="T867" s="67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T867" s="19" t="s">
        <v>246</v>
      </c>
      <c r="AU867" s="19" t="s">
        <v>95</v>
      </c>
    </row>
    <row r="868" spans="2:51" s="13" customFormat="1" ht="11.25">
      <c r="B868" s="197"/>
      <c r="C868" s="198"/>
      <c r="D868" s="195" t="s">
        <v>250</v>
      </c>
      <c r="E868" s="199" t="s">
        <v>19</v>
      </c>
      <c r="F868" s="200" t="s">
        <v>968</v>
      </c>
      <c r="G868" s="198"/>
      <c r="H868" s="199" t="s">
        <v>19</v>
      </c>
      <c r="I868" s="201"/>
      <c r="J868" s="198"/>
      <c r="K868" s="198"/>
      <c r="L868" s="202"/>
      <c r="M868" s="203"/>
      <c r="N868" s="204"/>
      <c r="O868" s="204"/>
      <c r="P868" s="204"/>
      <c r="Q868" s="204"/>
      <c r="R868" s="204"/>
      <c r="S868" s="204"/>
      <c r="T868" s="205"/>
      <c r="AT868" s="206" t="s">
        <v>250</v>
      </c>
      <c r="AU868" s="206" t="s">
        <v>95</v>
      </c>
      <c r="AV868" s="13" t="s">
        <v>82</v>
      </c>
      <c r="AW868" s="13" t="s">
        <v>34</v>
      </c>
      <c r="AX868" s="13" t="s">
        <v>74</v>
      </c>
      <c r="AY868" s="206" t="s">
        <v>238</v>
      </c>
    </row>
    <row r="869" spans="2:51" s="13" customFormat="1" ht="11.25">
      <c r="B869" s="197"/>
      <c r="C869" s="198"/>
      <c r="D869" s="195" t="s">
        <v>250</v>
      </c>
      <c r="E869" s="199" t="s">
        <v>19</v>
      </c>
      <c r="F869" s="200" t="s">
        <v>969</v>
      </c>
      <c r="G869" s="198"/>
      <c r="H869" s="199" t="s">
        <v>19</v>
      </c>
      <c r="I869" s="201"/>
      <c r="J869" s="198"/>
      <c r="K869" s="198"/>
      <c r="L869" s="202"/>
      <c r="M869" s="203"/>
      <c r="N869" s="204"/>
      <c r="O869" s="204"/>
      <c r="P869" s="204"/>
      <c r="Q869" s="204"/>
      <c r="R869" s="204"/>
      <c r="S869" s="204"/>
      <c r="T869" s="205"/>
      <c r="AT869" s="206" t="s">
        <v>250</v>
      </c>
      <c r="AU869" s="206" t="s">
        <v>95</v>
      </c>
      <c r="AV869" s="13" t="s">
        <v>82</v>
      </c>
      <c r="AW869" s="13" t="s">
        <v>34</v>
      </c>
      <c r="AX869" s="13" t="s">
        <v>74</v>
      </c>
      <c r="AY869" s="206" t="s">
        <v>238</v>
      </c>
    </row>
    <row r="870" spans="2:51" s="14" customFormat="1" ht="11.25">
      <c r="B870" s="207"/>
      <c r="C870" s="208"/>
      <c r="D870" s="195" t="s">
        <v>250</v>
      </c>
      <c r="E870" s="209" t="s">
        <v>19</v>
      </c>
      <c r="F870" s="210" t="s">
        <v>165</v>
      </c>
      <c r="G870" s="208"/>
      <c r="H870" s="211">
        <v>421</v>
      </c>
      <c r="I870" s="212"/>
      <c r="J870" s="208"/>
      <c r="K870" s="208"/>
      <c r="L870" s="213"/>
      <c r="M870" s="214"/>
      <c r="N870" s="215"/>
      <c r="O870" s="215"/>
      <c r="P870" s="215"/>
      <c r="Q870" s="215"/>
      <c r="R870" s="215"/>
      <c r="S870" s="215"/>
      <c r="T870" s="216"/>
      <c r="AT870" s="217" t="s">
        <v>250</v>
      </c>
      <c r="AU870" s="217" t="s">
        <v>95</v>
      </c>
      <c r="AV870" s="14" t="s">
        <v>84</v>
      </c>
      <c r="AW870" s="14" t="s">
        <v>34</v>
      </c>
      <c r="AX870" s="14" t="s">
        <v>74</v>
      </c>
      <c r="AY870" s="217" t="s">
        <v>238</v>
      </c>
    </row>
    <row r="871" spans="2:51" s="15" customFormat="1" ht="11.25">
      <c r="B871" s="218"/>
      <c r="C871" s="219"/>
      <c r="D871" s="195" t="s">
        <v>250</v>
      </c>
      <c r="E871" s="220" t="s">
        <v>970</v>
      </c>
      <c r="F871" s="221" t="s">
        <v>257</v>
      </c>
      <c r="G871" s="219"/>
      <c r="H871" s="222">
        <v>421</v>
      </c>
      <c r="I871" s="223"/>
      <c r="J871" s="219"/>
      <c r="K871" s="219"/>
      <c r="L871" s="224"/>
      <c r="M871" s="225"/>
      <c r="N871" s="226"/>
      <c r="O871" s="226"/>
      <c r="P871" s="226"/>
      <c r="Q871" s="226"/>
      <c r="R871" s="226"/>
      <c r="S871" s="226"/>
      <c r="T871" s="227"/>
      <c r="AT871" s="228" t="s">
        <v>250</v>
      </c>
      <c r="AU871" s="228" t="s">
        <v>95</v>
      </c>
      <c r="AV871" s="15" t="s">
        <v>95</v>
      </c>
      <c r="AW871" s="15" t="s">
        <v>34</v>
      </c>
      <c r="AX871" s="15" t="s">
        <v>82</v>
      </c>
      <c r="AY871" s="228" t="s">
        <v>238</v>
      </c>
    </row>
    <row r="872" spans="2:51" s="14" customFormat="1" ht="11.25">
      <c r="B872" s="207"/>
      <c r="C872" s="208"/>
      <c r="D872" s="195" t="s">
        <v>250</v>
      </c>
      <c r="E872" s="208"/>
      <c r="F872" s="210" t="s">
        <v>715</v>
      </c>
      <c r="G872" s="208"/>
      <c r="H872" s="211">
        <v>442.05</v>
      </c>
      <c r="I872" s="212"/>
      <c r="J872" s="208"/>
      <c r="K872" s="208"/>
      <c r="L872" s="213"/>
      <c r="M872" s="214"/>
      <c r="N872" s="215"/>
      <c r="O872" s="215"/>
      <c r="P872" s="215"/>
      <c r="Q872" s="215"/>
      <c r="R872" s="215"/>
      <c r="S872" s="215"/>
      <c r="T872" s="216"/>
      <c r="AT872" s="217" t="s">
        <v>250</v>
      </c>
      <c r="AU872" s="217" t="s">
        <v>95</v>
      </c>
      <c r="AV872" s="14" t="s">
        <v>84</v>
      </c>
      <c r="AW872" s="14" t="s">
        <v>4</v>
      </c>
      <c r="AX872" s="14" t="s">
        <v>82</v>
      </c>
      <c r="AY872" s="217" t="s">
        <v>238</v>
      </c>
    </row>
    <row r="873" spans="1:65" s="2" customFormat="1" ht="16.5" customHeight="1">
      <c r="A873" s="36"/>
      <c r="B873" s="37"/>
      <c r="C873" s="177" t="s">
        <v>971</v>
      </c>
      <c r="D873" s="177" t="s">
        <v>241</v>
      </c>
      <c r="E873" s="178" t="s">
        <v>972</v>
      </c>
      <c r="F873" s="179" t="s">
        <v>973</v>
      </c>
      <c r="G873" s="180" t="s">
        <v>168</v>
      </c>
      <c r="H873" s="181">
        <v>1</v>
      </c>
      <c r="I873" s="182"/>
      <c r="J873" s="183">
        <f>ROUND(I873*H873,2)</f>
        <v>0</v>
      </c>
      <c r="K873" s="179" t="s">
        <v>244</v>
      </c>
      <c r="L873" s="41"/>
      <c r="M873" s="184" t="s">
        <v>19</v>
      </c>
      <c r="N873" s="185" t="s">
        <v>45</v>
      </c>
      <c r="O873" s="66"/>
      <c r="P873" s="186">
        <f>O873*H873</f>
        <v>0</v>
      </c>
      <c r="Q873" s="186">
        <v>0.00136</v>
      </c>
      <c r="R873" s="186">
        <f>Q873*H873</f>
        <v>0.00136</v>
      </c>
      <c r="S873" s="186">
        <v>0</v>
      </c>
      <c r="T873" s="187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188" t="s">
        <v>189</v>
      </c>
      <c r="AT873" s="188" t="s">
        <v>241</v>
      </c>
      <c r="AU873" s="188" t="s">
        <v>95</v>
      </c>
      <c r="AY873" s="19" t="s">
        <v>238</v>
      </c>
      <c r="BE873" s="189">
        <f>IF(N873="základní",J873,0)</f>
        <v>0</v>
      </c>
      <c r="BF873" s="189">
        <f>IF(N873="snížená",J873,0)</f>
        <v>0</v>
      </c>
      <c r="BG873" s="189">
        <f>IF(N873="zákl. přenesená",J873,0)</f>
        <v>0</v>
      </c>
      <c r="BH873" s="189">
        <f>IF(N873="sníž. přenesená",J873,0)</f>
        <v>0</v>
      </c>
      <c r="BI873" s="189">
        <f>IF(N873="nulová",J873,0)</f>
        <v>0</v>
      </c>
      <c r="BJ873" s="19" t="s">
        <v>82</v>
      </c>
      <c r="BK873" s="189">
        <f>ROUND(I873*H873,2)</f>
        <v>0</v>
      </c>
      <c r="BL873" s="19" t="s">
        <v>189</v>
      </c>
      <c r="BM873" s="188" t="s">
        <v>974</v>
      </c>
    </row>
    <row r="874" spans="1:47" s="2" customFormat="1" ht="11.25">
      <c r="A874" s="36"/>
      <c r="B874" s="37"/>
      <c r="C874" s="38"/>
      <c r="D874" s="190" t="s">
        <v>246</v>
      </c>
      <c r="E874" s="38"/>
      <c r="F874" s="191" t="s">
        <v>975</v>
      </c>
      <c r="G874" s="38"/>
      <c r="H874" s="38"/>
      <c r="I874" s="192"/>
      <c r="J874" s="38"/>
      <c r="K874" s="38"/>
      <c r="L874" s="41"/>
      <c r="M874" s="193"/>
      <c r="N874" s="194"/>
      <c r="O874" s="66"/>
      <c r="P874" s="66"/>
      <c r="Q874" s="66"/>
      <c r="R874" s="66"/>
      <c r="S874" s="66"/>
      <c r="T874" s="67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246</v>
      </c>
      <c r="AU874" s="19" t="s">
        <v>95</v>
      </c>
    </row>
    <row r="875" spans="2:51" s="13" customFormat="1" ht="11.25">
      <c r="B875" s="197"/>
      <c r="C875" s="198"/>
      <c r="D875" s="195" t="s">
        <v>250</v>
      </c>
      <c r="E875" s="199" t="s">
        <v>19</v>
      </c>
      <c r="F875" s="200" t="s">
        <v>976</v>
      </c>
      <c r="G875" s="198"/>
      <c r="H875" s="199" t="s">
        <v>19</v>
      </c>
      <c r="I875" s="201"/>
      <c r="J875" s="198"/>
      <c r="K875" s="198"/>
      <c r="L875" s="202"/>
      <c r="M875" s="203"/>
      <c r="N875" s="204"/>
      <c r="O875" s="204"/>
      <c r="P875" s="204"/>
      <c r="Q875" s="204"/>
      <c r="R875" s="204"/>
      <c r="S875" s="204"/>
      <c r="T875" s="205"/>
      <c r="AT875" s="206" t="s">
        <v>250</v>
      </c>
      <c r="AU875" s="206" t="s">
        <v>95</v>
      </c>
      <c r="AV875" s="13" t="s">
        <v>82</v>
      </c>
      <c r="AW875" s="13" t="s">
        <v>34</v>
      </c>
      <c r="AX875" s="13" t="s">
        <v>74</v>
      </c>
      <c r="AY875" s="206" t="s">
        <v>238</v>
      </c>
    </row>
    <row r="876" spans="2:51" s="14" customFormat="1" ht="11.25">
      <c r="B876" s="207"/>
      <c r="C876" s="208"/>
      <c r="D876" s="195" t="s">
        <v>250</v>
      </c>
      <c r="E876" s="209" t="s">
        <v>19</v>
      </c>
      <c r="F876" s="210" t="s">
        <v>82</v>
      </c>
      <c r="G876" s="208"/>
      <c r="H876" s="211">
        <v>1</v>
      </c>
      <c r="I876" s="212"/>
      <c r="J876" s="208"/>
      <c r="K876" s="208"/>
      <c r="L876" s="213"/>
      <c r="M876" s="214"/>
      <c r="N876" s="215"/>
      <c r="O876" s="215"/>
      <c r="P876" s="215"/>
      <c r="Q876" s="215"/>
      <c r="R876" s="215"/>
      <c r="S876" s="215"/>
      <c r="T876" s="216"/>
      <c r="AT876" s="217" t="s">
        <v>250</v>
      </c>
      <c r="AU876" s="217" t="s">
        <v>95</v>
      </c>
      <c r="AV876" s="14" t="s">
        <v>84</v>
      </c>
      <c r="AW876" s="14" t="s">
        <v>34</v>
      </c>
      <c r="AX876" s="14" t="s">
        <v>74</v>
      </c>
      <c r="AY876" s="217" t="s">
        <v>238</v>
      </c>
    </row>
    <row r="877" spans="2:51" s="16" customFormat="1" ht="11.25">
      <c r="B877" s="229"/>
      <c r="C877" s="230"/>
      <c r="D877" s="195" t="s">
        <v>250</v>
      </c>
      <c r="E877" s="231" t="s">
        <v>19</v>
      </c>
      <c r="F877" s="232" t="s">
        <v>258</v>
      </c>
      <c r="G877" s="230"/>
      <c r="H877" s="233">
        <v>1</v>
      </c>
      <c r="I877" s="234"/>
      <c r="J877" s="230"/>
      <c r="K877" s="230"/>
      <c r="L877" s="235"/>
      <c r="M877" s="236"/>
      <c r="N877" s="237"/>
      <c r="O877" s="237"/>
      <c r="P877" s="237"/>
      <c r="Q877" s="237"/>
      <c r="R877" s="237"/>
      <c r="S877" s="237"/>
      <c r="T877" s="238"/>
      <c r="AT877" s="239" t="s">
        <v>250</v>
      </c>
      <c r="AU877" s="239" t="s">
        <v>95</v>
      </c>
      <c r="AV877" s="16" t="s">
        <v>189</v>
      </c>
      <c r="AW877" s="16" t="s">
        <v>34</v>
      </c>
      <c r="AX877" s="16" t="s">
        <v>82</v>
      </c>
      <c r="AY877" s="239" t="s">
        <v>238</v>
      </c>
    </row>
    <row r="878" spans="1:65" s="2" customFormat="1" ht="16.5" customHeight="1">
      <c r="A878" s="36"/>
      <c r="B878" s="37"/>
      <c r="C878" s="240" t="s">
        <v>977</v>
      </c>
      <c r="D878" s="240" t="s">
        <v>484</v>
      </c>
      <c r="E878" s="241" t="s">
        <v>978</v>
      </c>
      <c r="F878" s="242" t="s">
        <v>979</v>
      </c>
      <c r="G878" s="243" t="s">
        <v>168</v>
      </c>
      <c r="H878" s="244">
        <v>1</v>
      </c>
      <c r="I878" s="245"/>
      <c r="J878" s="246">
        <f>ROUND(I878*H878,2)</f>
        <v>0</v>
      </c>
      <c r="K878" s="242" t="s">
        <v>244</v>
      </c>
      <c r="L878" s="247"/>
      <c r="M878" s="248" t="s">
        <v>19</v>
      </c>
      <c r="N878" s="249" t="s">
        <v>45</v>
      </c>
      <c r="O878" s="66"/>
      <c r="P878" s="186">
        <f>O878*H878</f>
        <v>0</v>
      </c>
      <c r="Q878" s="186">
        <v>0.102</v>
      </c>
      <c r="R878" s="186">
        <f>Q878*H878</f>
        <v>0.102</v>
      </c>
      <c r="S878" s="186">
        <v>0</v>
      </c>
      <c r="T878" s="187">
        <f>S878*H878</f>
        <v>0</v>
      </c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R878" s="188" t="s">
        <v>186</v>
      </c>
      <c r="AT878" s="188" t="s">
        <v>484</v>
      </c>
      <c r="AU878" s="188" t="s">
        <v>95</v>
      </c>
      <c r="AY878" s="19" t="s">
        <v>238</v>
      </c>
      <c r="BE878" s="189">
        <f>IF(N878="základní",J878,0)</f>
        <v>0</v>
      </c>
      <c r="BF878" s="189">
        <f>IF(N878="snížená",J878,0)</f>
        <v>0</v>
      </c>
      <c r="BG878" s="189">
        <f>IF(N878="zákl. přenesená",J878,0)</f>
        <v>0</v>
      </c>
      <c r="BH878" s="189">
        <f>IF(N878="sníž. přenesená",J878,0)</f>
        <v>0</v>
      </c>
      <c r="BI878" s="189">
        <f>IF(N878="nulová",J878,0)</f>
        <v>0</v>
      </c>
      <c r="BJ878" s="19" t="s">
        <v>82</v>
      </c>
      <c r="BK878" s="189">
        <f>ROUND(I878*H878,2)</f>
        <v>0</v>
      </c>
      <c r="BL878" s="19" t="s">
        <v>189</v>
      </c>
      <c r="BM878" s="188" t="s">
        <v>980</v>
      </c>
    </row>
    <row r="879" spans="2:51" s="13" customFormat="1" ht="11.25">
      <c r="B879" s="197"/>
      <c r="C879" s="198"/>
      <c r="D879" s="195" t="s">
        <v>250</v>
      </c>
      <c r="E879" s="199" t="s">
        <v>19</v>
      </c>
      <c r="F879" s="200" t="s">
        <v>976</v>
      </c>
      <c r="G879" s="198"/>
      <c r="H879" s="199" t="s">
        <v>19</v>
      </c>
      <c r="I879" s="201"/>
      <c r="J879" s="198"/>
      <c r="K879" s="198"/>
      <c r="L879" s="202"/>
      <c r="M879" s="203"/>
      <c r="N879" s="204"/>
      <c r="O879" s="204"/>
      <c r="P879" s="204"/>
      <c r="Q879" s="204"/>
      <c r="R879" s="204"/>
      <c r="S879" s="204"/>
      <c r="T879" s="205"/>
      <c r="AT879" s="206" t="s">
        <v>250</v>
      </c>
      <c r="AU879" s="206" t="s">
        <v>95</v>
      </c>
      <c r="AV879" s="13" t="s">
        <v>82</v>
      </c>
      <c r="AW879" s="13" t="s">
        <v>34</v>
      </c>
      <c r="AX879" s="13" t="s">
        <v>74</v>
      </c>
      <c r="AY879" s="206" t="s">
        <v>238</v>
      </c>
    </row>
    <row r="880" spans="2:51" s="14" customFormat="1" ht="11.25">
      <c r="B880" s="207"/>
      <c r="C880" s="208"/>
      <c r="D880" s="195" t="s">
        <v>250</v>
      </c>
      <c r="E880" s="209" t="s">
        <v>19</v>
      </c>
      <c r="F880" s="210" t="s">
        <v>82</v>
      </c>
      <c r="G880" s="208"/>
      <c r="H880" s="211">
        <v>1</v>
      </c>
      <c r="I880" s="212"/>
      <c r="J880" s="208"/>
      <c r="K880" s="208"/>
      <c r="L880" s="213"/>
      <c r="M880" s="214"/>
      <c r="N880" s="215"/>
      <c r="O880" s="215"/>
      <c r="P880" s="215"/>
      <c r="Q880" s="215"/>
      <c r="R880" s="215"/>
      <c r="S880" s="215"/>
      <c r="T880" s="216"/>
      <c r="AT880" s="217" t="s">
        <v>250</v>
      </c>
      <c r="AU880" s="217" t="s">
        <v>95</v>
      </c>
      <c r="AV880" s="14" t="s">
        <v>84</v>
      </c>
      <c r="AW880" s="14" t="s">
        <v>34</v>
      </c>
      <c r="AX880" s="14" t="s">
        <v>74</v>
      </c>
      <c r="AY880" s="217" t="s">
        <v>238</v>
      </c>
    </row>
    <row r="881" spans="2:51" s="16" customFormat="1" ht="11.25">
      <c r="B881" s="229"/>
      <c r="C881" s="230"/>
      <c r="D881" s="195" t="s">
        <v>250</v>
      </c>
      <c r="E881" s="231" t="s">
        <v>19</v>
      </c>
      <c r="F881" s="232" t="s">
        <v>258</v>
      </c>
      <c r="G881" s="230"/>
      <c r="H881" s="233">
        <v>1</v>
      </c>
      <c r="I881" s="234"/>
      <c r="J881" s="230"/>
      <c r="K881" s="230"/>
      <c r="L881" s="235"/>
      <c r="M881" s="236"/>
      <c r="N881" s="237"/>
      <c r="O881" s="237"/>
      <c r="P881" s="237"/>
      <c r="Q881" s="237"/>
      <c r="R881" s="237"/>
      <c r="S881" s="237"/>
      <c r="T881" s="238"/>
      <c r="AT881" s="239" t="s">
        <v>250</v>
      </c>
      <c r="AU881" s="239" t="s">
        <v>95</v>
      </c>
      <c r="AV881" s="16" t="s">
        <v>189</v>
      </c>
      <c r="AW881" s="16" t="s">
        <v>34</v>
      </c>
      <c r="AX881" s="16" t="s">
        <v>82</v>
      </c>
      <c r="AY881" s="239" t="s">
        <v>238</v>
      </c>
    </row>
    <row r="882" spans="2:63" s="12" customFormat="1" ht="20.85" customHeight="1">
      <c r="B882" s="161"/>
      <c r="C882" s="162"/>
      <c r="D882" s="163" t="s">
        <v>73</v>
      </c>
      <c r="E882" s="175" t="s">
        <v>817</v>
      </c>
      <c r="F882" s="175" t="s">
        <v>981</v>
      </c>
      <c r="G882" s="162"/>
      <c r="H882" s="162"/>
      <c r="I882" s="165"/>
      <c r="J882" s="176">
        <f>BK882</f>
        <v>0</v>
      </c>
      <c r="K882" s="162"/>
      <c r="L882" s="167"/>
      <c r="M882" s="168"/>
      <c r="N882" s="169"/>
      <c r="O882" s="169"/>
      <c r="P882" s="170">
        <f>SUM(P883:P900)</f>
        <v>0</v>
      </c>
      <c r="Q882" s="169"/>
      <c r="R882" s="170">
        <f>SUM(R883:R900)</f>
        <v>0.221025</v>
      </c>
      <c r="S882" s="169"/>
      <c r="T882" s="171">
        <f>SUM(T883:T900)</f>
        <v>0</v>
      </c>
      <c r="AR882" s="172" t="s">
        <v>82</v>
      </c>
      <c r="AT882" s="173" t="s">
        <v>73</v>
      </c>
      <c r="AU882" s="173" t="s">
        <v>84</v>
      </c>
      <c r="AY882" s="172" t="s">
        <v>238</v>
      </c>
      <c r="BK882" s="174">
        <f>SUM(BK883:BK900)</f>
        <v>0</v>
      </c>
    </row>
    <row r="883" spans="1:65" s="2" customFormat="1" ht="21.75" customHeight="1">
      <c r="A883" s="36"/>
      <c r="B883" s="37"/>
      <c r="C883" s="177" t="s">
        <v>982</v>
      </c>
      <c r="D883" s="177" t="s">
        <v>241</v>
      </c>
      <c r="E883" s="178" t="s">
        <v>983</v>
      </c>
      <c r="F883" s="179" t="s">
        <v>984</v>
      </c>
      <c r="G883" s="180" t="s">
        <v>93</v>
      </c>
      <c r="H883" s="181">
        <v>631.5</v>
      </c>
      <c r="I883" s="182"/>
      <c r="J883" s="183">
        <f>ROUND(I883*H883,2)</f>
        <v>0</v>
      </c>
      <c r="K883" s="179" t="s">
        <v>244</v>
      </c>
      <c r="L883" s="41"/>
      <c r="M883" s="184" t="s">
        <v>19</v>
      </c>
      <c r="N883" s="185" t="s">
        <v>45</v>
      </c>
      <c r="O883" s="66"/>
      <c r="P883" s="186">
        <f>O883*H883</f>
        <v>0</v>
      </c>
      <c r="Q883" s="186">
        <v>1E-05</v>
      </c>
      <c r="R883" s="186">
        <f>Q883*H883</f>
        <v>0.006315</v>
      </c>
      <c r="S883" s="186">
        <v>0</v>
      </c>
      <c r="T883" s="187">
        <f>S883*H883</f>
        <v>0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188" t="s">
        <v>189</v>
      </c>
      <c r="AT883" s="188" t="s">
        <v>241</v>
      </c>
      <c r="AU883" s="188" t="s">
        <v>95</v>
      </c>
      <c r="AY883" s="19" t="s">
        <v>238</v>
      </c>
      <c r="BE883" s="189">
        <f>IF(N883="základní",J883,0)</f>
        <v>0</v>
      </c>
      <c r="BF883" s="189">
        <f>IF(N883="snížená",J883,0)</f>
        <v>0</v>
      </c>
      <c r="BG883" s="189">
        <f>IF(N883="zákl. přenesená",J883,0)</f>
        <v>0</v>
      </c>
      <c r="BH883" s="189">
        <f>IF(N883="sníž. přenesená",J883,0)</f>
        <v>0</v>
      </c>
      <c r="BI883" s="189">
        <f>IF(N883="nulová",J883,0)</f>
        <v>0</v>
      </c>
      <c r="BJ883" s="19" t="s">
        <v>82</v>
      </c>
      <c r="BK883" s="189">
        <f>ROUND(I883*H883,2)</f>
        <v>0</v>
      </c>
      <c r="BL883" s="19" t="s">
        <v>189</v>
      </c>
      <c r="BM883" s="188" t="s">
        <v>985</v>
      </c>
    </row>
    <row r="884" spans="1:47" s="2" customFormat="1" ht="11.25">
      <c r="A884" s="36"/>
      <c r="B884" s="37"/>
      <c r="C884" s="38"/>
      <c r="D884" s="190" t="s">
        <v>246</v>
      </c>
      <c r="E884" s="38"/>
      <c r="F884" s="191" t="s">
        <v>986</v>
      </c>
      <c r="G884" s="38"/>
      <c r="H884" s="38"/>
      <c r="I884" s="192"/>
      <c r="J884" s="38"/>
      <c r="K884" s="38"/>
      <c r="L884" s="41"/>
      <c r="M884" s="193"/>
      <c r="N884" s="194"/>
      <c r="O884" s="66"/>
      <c r="P884" s="66"/>
      <c r="Q884" s="66"/>
      <c r="R884" s="66"/>
      <c r="S884" s="66"/>
      <c r="T884" s="67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T884" s="19" t="s">
        <v>246</v>
      </c>
      <c r="AU884" s="19" t="s">
        <v>95</v>
      </c>
    </row>
    <row r="885" spans="2:51" s="13" customFormat="1" ht="11.25">
      <c r="B885" s="197"/>
      <c r="C885" s="198"/>
      <c r="D885" s="195" t="s">
        <v>250</v>
      </c>
      <c r="E885" s="199" t="s">
        <v>19</v>
      </c>
      <c r="F885" s="200" t="s">
        <v>987</v>
      </c>
      <c r="G885" s="198"/>
      <c r="H885" s="199" t="s">
        <v>19</v>
      </c>
      <c r="I885" s="201"/>
      <c r="J885" s="198"/>
      <c r="K885" s="198"/>
      <c r="L885" s="202"/>
      <c r="M885" s="203"/>
      <c r="N885" s="204"/>
      <c r="O885" s="204"/>
      <c r="P885" s="204"/>
      <c r="Q885" s="204"/>
      <c r="R885" s="204"/>
      <c r="S885" s="204"/>
      <c r="T885" s="205"/>
      <c r="AT885" s="206" t="s">
        <v>250</v>
      </c>
      <c r="AU885" s="206" t="s">
        <v>95</v>
      </c>
      <c r="AV885" s="13" t="s">
        <v>82</v>
      </c>
      <c r="AW885" s="13" t="s">
        <v>34</v>
      </c>
      <c r="AX885" s="13" t="s">
        <v>74</v>
      </c>
      <c r="AY885" s="206" t="s">
        <v>238</v>
      </c>
    </row>
    <row r="886" spans="2:51" s="14" customFormat="1" ht="11.25">
      <c r="B886" s="207"/>
      <c r="C886" s="208"/>
      <c r="D886" s="195" t="s">
        <v>250</v>
      </c>
      <c r="E886" s="209" t="s">
        <v>19</v>
      </c>
      <c r="F886" s="210" t="s">
        <v>988</v>
      </c>
      <c r="G886" s="208"/>
      <c r="H886" s="211">
        <v>631.5</v>
      </c>
      <c r="I886" s="212"/>
      <c r="J886" s="208"/>
      <c r="K886" s="208"/>
      <c r="L886" s="213"/>
      <c r="M886" s="214"/>
      <c r="N886" s="215"/>
      <c r="O886" s="215"/>
      <c r="P886" s="215"/>
      <c r="Q886" s="215"/>
      <c r="R886" s="215"/>
      <c r="S886" s="215"/>
      <c r="T886" s="216"/>
      <c r="AT886" s="217" t="s">
        <v>250</v>
      </c>
      <c r="AU886" s="217" t="s">
        <v>95</v>
      </c>
      <c r="AV886" s="14" t="s">
        <v>84</v>
      </c>
      <c r="AW886" s="14" t="s">
        <v>34</v>
      </c>
      <c r="AX886" s="14" t="s">
        <v>74</v>
      </c>
      <c r="AY886" s="217" t="s">
        <v>238</v>
      </c>
    </row>
    <row r="887" spans="2:51" s="15" customFormat="1" ht="11.25">
      <c r="B887" s="218"/>
      <c r="C887" s="219"/>
      <c r="D887" s="195" t="s">
        <v>250</v>
      </c>
      <c r="E887" s="220" t="s">
        <v>131</v>
      </c>
      <c r="F887" s="221" t="s">
        <v>257</v>
      </c>
      <c r="G887" s="219"/>
      <c r="H887" s="222">
        <v>631.5</v>
      </c>
      <c r="I887" s="223"/>
      <c r="J887" s="219"/>
      <c r="K887" s="219"/>
      <c r="L887" s="224"/>
      <c r="M887" s="225"/>
      <c r="N887" s="226"/>
      <c r="O887" s="226"/>
      <c r="P887" s="226"/>
      <c r="Q887" s="226"/>
      <c r="R887" s="226"/>
      <c r="S887" s="226"/>
      <c r="T887" s="227"/>
      <c r="AT887" s="228" t="s">
        <v>250</v>
      </c>
      <c r="AU887" s="228" t="s">
        <v>95</v>
      </c>
      <c r="AV887" s="15" t="s">
        <v>95</v>
      </c>
      <c r="AW887" s="15" t="s">
        <v>34</v>
      </c>
      <c r="AX887" s="15" t="s">
        <v>82</v>
      </c>
      <c r="AY887" s="228" t="s">
        <v>238</v>
      </c>
    </row>
    <row r="888" spans="1:65" s="2" customFormat="1" ht="24.2" customHeight="1">
      <c r="A888" s="36"/>
      <c r="B888" s="37"/>
      <c r="C888" s="177" t="s">
        <v>989</v>
      </c>
      <c r="D888" s="177" t="s">
        <v>241</v>
      </c>
      <c r="E888" s="178" t="s">
        <v>990</v>
      </c>
      <c r="F888" s="179" t="s">
        <v>991</v>
      </c>
      <c r="G888" s="180" t="s">
        <v>93</v>
      </c>
      <c r="H888" s="181">
        <v>631.5</v>
      </c>
      <c r="I888" s="182"/>
      <c r="J888" s="183">
        <f>ROUND(I888*H888,2)</f>
        <v>0</v>
      </c>
      <c r="K888" s="179" t="s">
        <v>244</v>
      </c>
      <c r="L888" s="41"/>
      <c r="M888" s="184" t="s">
        <v>19</v>
      </c>
      <c r="N888" s="185" t="s">
        <v>45</v>
      </c>
      <c r="O888" s="66"/>
      <c r="P888" s="186">
        <f>O888*H888</f>
        <v>0</v>
      </c>
      <c r="Q888" s="186">
        <v>0.00034</v>
      </c>
      <c r="R888" s="186">
        <f>Q888*H888</f>
        <v>0.21471</v>
      </c>
      <c r="S888" s="186">
        <v>0</v>
      </c>
      <c r="T888" s="187">
        <f>S888*H888</f>
        <v>0</v>
      </c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R888" s="188" t="s">
        <v>189</v>
      </c>
      <c r="AT888" s="188" t="s">
        <v>241</v>
      </c>
      <c r="AU888" s="188" t="s">
        <v>95</v>
      </c>
      <c r="AY888" s="19" t="s">
        <v>238</v>
      </c>
      <c r="BE888" s="189">
        <f>IF(N888="základní",J888,0)</f>
        <v>0</v>
      </c>
      <c r="BF888" s="189">
        <f>IF(N888="snížená",J888,0)</f>
        <v>0</v>
      </c>
      <c r="BG888" s="189">
        <f>IF(N888="zákl. přenesená",J888,0)</f>
        <v>0</v>
      </c>
      <c r="BH888" s="189">
        <f>IF(N888="sníž. přenesená",J888,0)</f>
        <v>0</v>
      </c>
      <c r="BI888" s="189">
        <f>IF(N888="nulová",J888,0)</f>
        <v>0</v>
      </c>
      <c r="BJ888" s="19" t="s">
        <v>82</v>
      </c>
      <c r="BK888" s="189">
        <f>ROUND(I888*H888,2)</f>
        <v>0</v>
      </c>
      <c r="BL888" s="19" t="s">
        <v>189</v>
      </c>
      <c r="BM888" s="188" t="s">
        <v>992</v>
      </c>
    </row>
    <row r="889" spans="1:47" s="2" customFormat="1" ht="11.25">
      <c r="A889" s="36"/>
      <c r="B889" s="37"/>
      <c r="C889" s="38"/>
      <c r="D889" s="190" t="s">
        <v>246</v>
      </c>
      <c r="E889" s="38"/>
      <c r="F889" s="191" t="s">
        <v>993</v>
      </c>
      <c r="G889" s="38"/>
      <c r="H889" s="38"/>
      <c r="I889" s="192"/>
      <c r="J889" s="38"/>
      <c r="K889" s="38"/>
      <c r="L889" s="41"/>
      <c r="M889" s="193"/>
      <c r="N889" s="194"/>
      <c r="O889" s="66"/>
      <c r="P889" s="66"/>
      <c r="Q889" s="66"/>
      <c r="R889" s="66"/>
      <c r="S889" s="66"/>
      <c r="T889" s="67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T889" s="19" t="s">
        <v>246</v>
      </c>
      <c r="AU889" s="19" t="s">
        <v>95</v>
      </c>
    </row>
    <row r="890" spans="2:51" s="14" customFormat="1" ht="11.25">
      <c r="B890" s="207"/>
      <c r="C890" s="208"/>
      <c r="D890" s="195" t="s">
        <v>250</v>
      </c>
      <c r="E890" s="209" t="s">
        <v>19</v>
      </c>
      <c r="F890" s="210" t="s">
        <v>131</v>
      </c>
      <c r="G890" s="208"/>
      <c r="H890" s="211">
        <v>631.5</v>
      </c>
      <c r="I890" s="212"/>
      <c r="J890" s="208"/>
      <c r="K890" s="208"/>
      <c r="L890" s="213"/>
      <c r="M890" s="214"/>
      <c r="N890" s="215"/>
      <c r="O890" s="215"/>
      <c r="P890" s="215"/>
      <c r="Q890" s="215"/>
      <c r="R890" s="215"/>
      <c r="S890" s="215"/>
      <c r="T890" s="216"/>
      <c r="AT890" s="217" t="s">
        <v>250</v>
      </c>
      <c r="AU890" s="217" t="s">
        <v>95</v>
      </c>
      <c r="AV890" s="14" t="s">
        <v>84</v>
      </c>
      <c r="AW890" s="14" t="s">
        <v>34</v>
      </c>
      <c r="AX890" s="14" t="s">
        <v>82</v>
      </c>
      <c r="AY890" s="217" t="s">
        <v>238</v>
      </c>
    </row>
    <row r="891" spans="1:65" s="2" customFormat="1" ht="16.5" customHeight="1">
      <c r="A891" s="36"/>
      <c r="B891" s="37"/>
      <c r="C891" s="177" t="s">
        <v>994</v>
      </c>
      <c r="D891" s="177" t="s">
        <v>241</v>
      </c>
      <c r="E891" s="178" t="s">
        <v>995</v>
      </c>
      <c r="F891" s="179" t="s">
        <v>996</v>
      </c>
      <c r="G891" s="180" t="s">
        <v>93</v>
      </c>
      <c r="H891" s="181">
        <v>842</v>
      </c>
      <c r="I891" s="182"/>
      <c r="J891" s="183">
        <f>ROUND(I891*H891,2)</f>
        <v>0</v>
      </c>
      <c r="K891" s="179" t="s">
        <v>244</v>
      </c>
      <c r="L891" s="41"/>
      <c r="M891" s="184" t="s">
        <v>19</v>
      </c>
      <c r="N891" s="185" t="s">
        <v>45</v>
      </c>
      <c r="O891" s="66"/>
      <c r="P891" s="186">
        <f>O891*H891</f>
        <v>0</v>
      </c>
      <c r="Q891" s="186">
        <v>0</v>
      </c>
      <c r="R891" s="186">
        <f>Q891*H891</f>
        <v>0</v>
      </c>
      <c r="S891" s="186">
        <v>0</v>
      </c>
      <c r="T891" s="187">
        <f>S891*H891</f>
        <v>0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188" t="s">
        <v>189</v>
      </c>
      <c r="AT891" s="188" t="s">
        <v>241</v>
      </c>
      <c r="AU891" s="188" t="s">
        <v>95</v>
      </c>
      <c r="AY891" s="19" t="s">
        <v>238</v>
      </c>
      <c r="BE891" s="189">
        <f>IF(N891="základní",J891,0)</f>
        <v>0</v>
      </c>
      <c r="BF891" s="189">
        <f>IF(N891="snížená",J891,0)</f>
        <v>0</v>
      </c>
      <c r="BG891" s="189">
        <f>IF(N891="zákl. přenesená",J891,0)</f>
        <v>0</v>
      </c>
      <c r="BH891" s="189">
        <f>IF(N891="sníž. přenesená",J891,0)</f>
        <v>0</v>
      </c>
      <c r="BI891" s="189">
        <f>IF(N891="nulová",J891,0)</f>
        <v>0</v>
      </c>
      <c r="BJ891" s="19" t="s">
        <v>82</v>
      </c>
      <c r="BK891" s="189">
        <f>ROUND(I891*H891,2)</f>
        <v>0</v>
      </c>
      <c r="BL891" s="19" t="s">
        <v>189</v>
      </c>
      <c r="BM891" s="188" t="s">
        <v>997</v>
      </c>
    </row>
    <row r="892" spans="1:47" s="2" customFormat="1" ht="11.25">
      <c r="A892" s="36"/>
      <c r="B892" s="37"/>
      <c r="C892" s="38"/>
      <c r="D892" s="190" t="s">
        <v>246</v>
      </c>
      <c r="E892" s="38"/>
      <c r="F892" s="191" t="s">
        <v>998</v>
      </c>
      <c r="G892" s="38"/>
      <c r="H892" s="38"/>
      <c r="I892" s="192"/>
      <c r="J892" s="38"/>
      <c r="K892" s="38"/>
      <c r="L892" s="41"/>
      <c r="M892" s="193"/>
      <c r="N892" s="194"/>
      <c r="O892" s="66"/>
      <c r="P892" s="66"/>
      <c r="Q892" s="66"/>
      <c r="R892" s="66"/>
      <c r="S892" s="66"/>
      <c r="T892" s="67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T892" s="19" t="s">
        <v>246</v>
      </c>
      <c r="AU892" s="19" t="s">
        <v>95</v>
      </c>
    </row>
    <row r="893" spans="2:51" s="13" customFormat="1" ht="11.25">
      <c r="B893" s="197"/>
      <c r="C893" s="198"/>
      <c r="D893" s="195" t="s">
        <v>250</v>
      </c>
      <c r="E893" s="199" t="s">
        <v>19</v>
      </c>
      <c r="F893" s="200" t="s">
        <v>999</v>
      </c>
      <c r="G893" s="198"/>
      <c r="H893" s="199" t="s">
        <v>19</v>
      </c>
      <c r="I893" s="201"/>
      <c r="J893" s="198"/>
      <c r="K893" s="198"/>
      <c r="L893" s="202"/>
      <c r="M893" s="203"/>
      <c r="N893" s="204"/>
      <c r="O893" s="204"/>
      <c r="P893" s="204"/>
      <c r="Q893" s="204"/>
      <c r="R893" s="204"/>
      <c r="S893" s="204"/>
      <c r="T893" s="205"/>
      <c r="AT893" s="206" t="s">
        <v>250</v>
      </c>
      <c r="AU893" s="206" t="s">
        <v>95</v>
      </c>
      <c r="AV893" s="13" t="s">
        <v>82</v>
      </c>
      <c r="AW893" s="13" t="s">
        <v>34</v>
      </c>
      <c r="AX893" s="13" t="s">
        <v>74</v>
      </c>
      <c r="AY893" s="206" t="s">
        <v>238</v>
      </c>
    </row>
    <row r="894" spans="2:51" s="14" customFormat="1" ht="11.25">
      <c r="B894" s="207"/>
      <c r="C894" s="208"/>
      <c r="D894" s="195" t="s">
        <v>250</v>
      </c>
      <c r="E894" s="209" t="s">
        <v>19</v>
      </c>
      <c r="F894" s="210" t="s">
        <v>1000</v>
      </c>
      <c r="G894" s="208"/>
      <c r="H894" s="211">
        <v>842</v>
      </c>
      <c r="I894" s="212"/>
      <c r="J894" s="208"/>
      <c r="K894" s="208"/>
      <c r="L894" s="213"/>
      <c r="M894" s="214"/>
      <c r="N894" s="215"/>
      <c r="O894" s="215"/>
      <c r="P894" s="215"/>
      <c r="Q894" s="215"/>
      <c r="R894" s="215"/>
      <c r="S894" s="215"/>
      <c r="T894" s="216"/>
      <c r="AT894" s="217" t="s">
        <v>250</v>
      </c>
      <c r="AU894" s="217" t="s">
        <v>95</v>
      </c>
      <c r="AV894" s="14" t="s">
        <v>84</v>
      </c>
      <c r="AW894" s="14" t="s">
        <v>34</v>
      </c>
      <c r="AX894" s="14" t="s">
        <v>74</v>
      </c>
      <c r="AY894" s="217" t="s">
        <v>238</v>
      </c>
    </row>
    <row r="895" spans="2:51" s="15" customFormat="1" ht="11.25">
      <c r="B895" s="218"/>
      <c r="C895" s="219"/>
      <c r="D895" s="195" t="s">
        <v>250</v>
      </c>
      <c r="E895" s="220" t="s">
        <v>19</v>
      </c>
      <c r="F895" s="221" t="s">
        <v>257</v>
      </c>
      <c r="G895" s="219"/>
      <c r="H895" s="222">
        <v>842</v>
      </c>
      <c r="I895" s="223"/>
      <c r="J895" s="219"/>
      <c r="K895" s="219"/>
      <c r="L895" s="224"/>
      <c r="M895" s="225"/>
      <c r="N895" s="226"/>
      <c r="O895" s="226"/>
      <c r="P895" s="226"/>
      <c r="Q895" s="226"/>
      <c r="R895" s="226"/>
      <c r="S895" s="226"/>
      <c r="T895" s="227"/>
      <c r="AT895" s="228" t="s">
        <v>250</v>
      </c>
      <c r="AU895" s="228" t="s">
        <v>95</v>
      </c>
      <c r="AV895" s="15" t="s">
        <v>95</v>
      </c>
      <c r="AW895" s="15" t="s">
        <v>34</v>
      </c>
      <c r="AX895" s="15" t="s">
        <v>82</v>
      </c>
      <c r="AY895" s="228" t="s">
        <v>238</v>
      </c>
    </row>
    <row r="896" spans="1:65" s="2" customFormat="1" ht="16.5" customHeight="1">
      <c r="A896" s="36"/>
      <c r="B896" s="37"/>
      <c r="C896" s="177" t="s">
        <v>1001</v>
      </c>
      <c r="D896" s="177" t="s">
        <v>241</v>
      </c>
      <c r="E896" s="178" t="s">
        <v>1002</v>
      </c>
      <c r="F896" s="179" t="s">
        <v>1003</v>
      </c>
      <c r="G896" s="180" t="s">
        <v>93</v>
      </c>
      <c r="H896" s="181">
        <v>842</v>
      </c>
      <c r="I896" s="182"/>
      <c r="J896" s="183">
        <f>ROUND(I896*H896,2)</f>
        <v>0</v>
      </c>
      <c r="K896" s="179" t="s">
        <v>244</v>
      </c>
      <c r="L896" s="41"/>
      <c r="M896" s="184" t="s">
        <v>19</v>
      </c>
      <c r="N896" s="185" t="s">
        <v>45</v>
      </c>
      <c r="O896" s="66"/>
      <c r="P896" s="186">
        <f>O896*H896</f>
        <v>0</v>
      </c>
      <c r="Q896" s="186">
        <v>0</v>
      </c>
      <c r="R896" s="186">
        <f>Q896*H896</f>
        <v>0</v>
      </c>
      <c r="S896" s="186">
        <v>0</v>
      </c>
      <c r="T896" s="187">
        <f>S896*H896</f>
        <v>0</v>
      </c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R896" s="188" t="s">
        <v>189</v>
      </c>
      <c r="AT896" s="188" t="s">
        <v>241</v>
      </c>
      <c r="AU896" s="188" t="s">
        <v>95</v>
      </c>
      <c r="AY896" s="19" t="s">
        <v>238</v>
      </c>
      <c r="BE896" s="189">
        <f>IF(N896="základní",J896,0)</f>
        <v>0</v>
      </c>
      <c r="BF896" s="189">
        <f>IF(N896="snížená",J896,0)</f>
        <v>0</v>
      </c>
      <c r="BG896" s="189">
        <f>IF(N896="zákl. přenesená",J896,0)</f>
        <v>0</v>
      </c>
      <c r="BH896" s="189">
        <f>IF(N896="sníž. přenesená",J896,0)</f>
        <v>0</v>
      </c>
      <c r="BI896" s="189">
        <f>IF(N896="nulová",J896,0)</f>
        <v>0</v>
      </c>
      <c r="BJ896" s="19" t="s">
        <v>82</v>
      </c>
      <c r="BK896" s="189">
        <f>ROUND(I896*H896,2)</f>
        <v>0</v>
      </c>
      <c r="BL896" s="19" t="s">
        <v>189</v>
      </c>
      <c r="BM896" s="188" t="s">
        <v>1004</v>
      </c>
    </row>
    <row r="897" spans="1:47" s="2" customFormat="1" ht="11.25">
      <c r="A897" s="36"/>
      <c r="B897" s="37"/>
      <c r="C897" s="38"/>
      <c r="D897" s="190" t="s">
        <v>246</v>
      </c>
      <c r="E897" s="38"/>
      <c r="F897" s="191" t="s">
        <v>1005</v>
      </c>
      <c r="G897" s="38"/>
      <c r="H897" s="38"/>
      <c r="I897" s="192"/>
      <c r="J897" s="38"/>
      <c r="K897" s="38"/>
      <c r="L897" s="41"/>
      <c r="M897" s="193"/>
      <c r="N897" s="194"/>
      <c r="O897" s="66"/>
      <c r="P897" s="66"/>
      <c r="Q897" s="66"/>
      <c r="R897" s="66"/>
      <c r="S897" s="66"/>
      <c r="T897" s="67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T897" s="19" t="s">
        <v>246</v>
      </c>
      <c r="AU897" s="19" t="s">
        <v>95</v>
      </c>
    </row>
    <row r="898" spans="2:51" s="13" customFormat="1" ht="11.25">
      <c r="B898" s="197"/>
      <c r="C898" s="198"/>
      <c r="D898" s="195" t="s">
        <v>250</v>
      </c>
      <c r="E898" s="199" t="s">
        <v>19</v>
      </c>
      <c r="F898" s="200" t="s">
        <v>999</v>
      </c>
      <c r="G898" s="198"/>
      <c r="H898" s="199" t="s">
        <v>19</v>
      </c>
      <c r="I898" s="201"/>
      <c r="J898" s="198"/>
      <c r="K898" s="198"/>
      <c r="L898" s="202"/>
      <c r="M898" s="203"/>
      <c r="N898" s="204"/>
      <c r="O898" s="204"/>
      <c r="P898" s="204"/>
      <c r="Q898" s="204"/>
      <c r="R898" s="204"/>
      <c r="S898" s="204"/>
      <c r="T898" s="205"/>
      <c r="AT898" s="206" t="s">
        <v>250</v>
      </c>
      <c r="AU898" s="206" t="s">
        <v>95</v>
      </c>
      <c r="AV898" s="13" t="s">
        <v>82</v>
      </c>
      <c r="AW898" s="13" t="s">
        <v>34</v>
      </c>
      <c r="AX898" s="13" t="s">
        <v>74</v>
      </c>
      <c r="AY898" s="206" t="s">
        <v>238</v>
      </c>
    </row>
    <row r="899" spans="2:51" s="14" customFormat="1" ht="11.25">
      <c r="B899" s="207"/>
      <c r="C899" s="208"/>
      <c r="D899" s="195" t="s">
        <v>250</v>
      </c>
      <c r="E899" s="209" t="s">
        <v>19</v>
      </c>
      <c r="F899" s="210" t="s">
        <v>1000</v>
      </c>
      <c r="G899" s="208"/>
      <c r="H899" s="211">
        <v>842</v>
      </c>
      <c r="I899" s="212"/>
      <c r="J899" s="208"/>
      <c r="K899" s="208"/>
      <c r="L899" s="213"/>
      <c r="M899" s="214"/>
      <c r="N899" s="215"/>
      <c r="O899" s="215"/>
      <c r="P899" s="215"/>
      <c r="Q899" s="215"/>
      <c r="R899" s="215"/>
      <c r="S899" s="215"/>
      <c r="T899" s="216"/>
      <c r="AT899" s="217" t="s">
        <v>250</v>
      </c>
      <c r="AU899" s="217" t="s">
        <v>95</v>
      </c>
      <c r="AV899" s="14" t="s">
        <v>84</v>
      </c>
      <c r="AW899" s="14" t="s">
        <v>34</v>
      </c>
      <c r="AX899" s="14" t="s">
        <v>74</v>
      </c>
      <c r="AY899" s="217" t="s">
        <v>238</v>
      </c>
    </row>
    <row r="900" spans="2:51" s="15" customFormat="1" ht="11.25">
      <c r="B900" s="218"/>
      <c r="C900" s="219"/>
      <c r="D900" s="195" t="s">
        <v>250</v>
      </c>
      <c r="E900" s="220" t="s">
        <v>19</v>
      </c>
      <c r="F900" s="221" t="s">
        <v>257</v>
      </c>
      <c r="G900" s="219"/>
      <c r="H900" s="222">
        <v>842</v>
      </c>
      <c r="I900" s="223"/>
      <c r="J900" s="219"/>
      <c r="K900" s="219"/>
      <c r="L900" s="224"/>
      <c r="M900" s="225"/>
      <c r="N900" s="226"/>
      <c r="O900" s="226"/>
      <c r="P900" s="226"/>
      <c r="Q900" s="226"/>
      <c r="R900" s="226"/>
      <c r="S900" s="226"/>
      <c r="T900" s="227"/>
      <c r="AT900" s="228" t="s">
        <v>250</v>
      </c>
      <c r="AU900" s="228" t="s">
        <v>95</v>
      </c>
      <c r="AV900" s="15" t="s">
        <v>95</v>
      </c>
      <c r="AW900" s="15" t="s">
        <v>34</v>
      </c>
      <c r="AX900" s="15" t="s">
        <v>82</v>
      </c>
      <c r="AY900" s="228" t="s">
        <v>238</v>
      </c>
    </row>
    <row r="901" spans="2:63" s="12" customFormat="1" ht="22.9" customHeight="1">
      <c r="B901" s="161"/>
      <c r="C901" s="162"/>
      <c r="D901" s="163" t="s">
        <v>73</v>
      </c>
      <c r="E901" s="175" t="s">
        <v>315</v>
      </c>
      <c r="F901" s="175" t="s">
        <v>1006</v>
      </c>
      <c r="G901" s="162"/>
      <c r="H901" s="162"/>
      <c r="I901" s="165"/>
      <c r="J901" s="176">
        <f>BK901</f>
        <v>0</v>
      </c>
      <c r="K901" s="162"/>
      <c r="L901" s="167"/>
      <c r="M901" s="168"/>
      <c r="N901" s="169"/>
      <c r="O901" s="169"/>
      <c r="P901" s="170">
        <f>SUM(P902:P907)</f>
        <v>0</v>
      </c>
      <c r="Q901" s="169"/>
      <c r="R901" s="170">
        <f>SUM(R902:R907)</f>
        <v>0</v>
      </c>
      <c r="S901" s="169"/>
      <c r="T901" s="171">
        <f>SUM(T902:T907)</f>
        <v>0</v>
      </c>
      <c r="AR901" s="172" t="s">
        <v>82</v>
      </c>
      <c r="AT901" s="173" t="s">
        <v>73</v>
      </c>
      <c r="AU901" s="173" t="s">
        <v>82</v>
      </c>
      <c r="AY901" s="172" t="s">
        <v>238</v>
      </c>
      <c r="BK901" s="174">
        <f>SUM(BK902:BK907)</f>
        <v>0</v>
      </c>
    </row>
    <row r="902" spans="1:65" s="2" customFormat="1" ht="37.9" customHeight="1">
      <c r="A902" s="36"/>
      <c r="B902" s="37"/>
      <c r="C902" s="177" t="s">
        <v>1007</v>
      </c>
      <c r="D902" s="177" t="s">
        <v>241</v>
      </c>
      <c r="E902" s="178" t="s">
        <v>1008</v>
      </c>
      <c r="F902" s="179" t="s">
        <v>1009</v>
      </c>
      <c r="G902" s="180" t="s">
        <v>98</v>
      </c>
      <c r="H902" s="181">
        <v>8.5</v>
      </c>
      <c r="I902" s="182"/>
      <c r="J902" s="183">
        <f>ROUND(I902*H902,2)</f>
        <v>0</v>
      </c>
      <c r="K902" s="179" t="s">
        <v>244</v>
      </c>
      <c r="L902" s="41"/>
      <c r="M902" s="184" t="s">
        <v>19</v>
      </c>
      <c r="N902" s="185" t="s">
        <v>45</v>
      </c>
      <c r="O902" s="66"/>
      <c r="P902" s="186">
        <f>O902*H902</f>
        <v>0</v>
      </c>
      <c r="Q902" s="186">
        <v>0</v>
      </c>
      <c r="R902" s="186">
        <f>Q902*H902</f>
        <v>0</v>
      </c>
      <c r="S902" s="186">
        <v>0</v>
      </c>
      <c r="T902" s="187">
        <f>S902*H902</f>
        <v>0</v>
      </c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R902" s="188" t="s">
        <v>189</v>
      </c>
      <c r="AT902" s="188" t="s">
        <v>241</v>
      </c>
      <c r="AU902" s="188" t="s">
        <v>84</v>
      </c>
      <c r="AY902" s="19" t="s">
        <v>238</v>
      </c>
      <c r="BE902" s="189">
        <f>IF(N902="základní",J902,0)</f>
        <v>0</v>
      </c>
      <c r="BF902" s="189">
        <f>IF(N902="snížená",J902,0)</f>
        <v>0</v>
      </c>
      <c r="BG902" s="189">
        <f>IF(N902="zákl. přenesená",J902,0)</f>
        <v>0</v>
      </c>
      <c r="BH902" s="189">
        <f>IF(N902="sníž. přenesená",J902,0)</f>
        <v>0</v>
      </c>
      <c r="BI902" s="189">
        <f>IF(N902="nulová",J902,0)</f>
        <v>0</v>
      </c>
      <c r="BJ902" s="19" t="s">
        <v>82</v>
      </c>
      <c r="BK902" s="189">
        <f>ROUND(I902*H902,2)</f>
        <v>0</v>
      </c>
      <c r="BL902" s="19" t="s">
        <v>189</v>
      </c>
      <c r="BM902" s="188" t="s">
        <v>1010</v>
      </c>
    </row>
    <row r="903" spans="1:47" s="2" customFormat="1" ht="11.25">
      <c r="A903" s="36"/>
      <c r="B903" s="37"/>
      <c r="C903" s="38"/>
      <c r="D903" s="190" t="s">
        <v>246</v>
      </c>
      <c r="E903" s="38"/>
      <c r="F903" s="191" t="s">
        <v>1011</v>
      </c>
      <c r="G903" s="38"/>
      <c r="H903" s="38"/>
      <c r="I903" s="192"/>
      <c r="J903" s="38"/>
      <c r="K903" s="38"/>
      <c r="L903" s="41"/>
      <c r="M903" s="193"/>
      <c r="N903" s="194"/>
      <c r="O903" s="66"/>
      <c r="P903" s="66"/>
      <c r="Q903" s="66"/>
      <c r="R903" s="66"/>
      <c r="S903" s="66"/>
      <c r="T903" s="67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T903" s="19" t="s">
        <v>246</v>
      </c>
      <c r="AU903" s="19" t="s">
        <v>84</v>
      </c>
    </row>
    <row r="904" spans="2:51" s="13" customFormat="1" ht="11.25">
      <c r="B904" s="197"/>
      <c r="C904" s="198"/>
      <c r="D904" s="195" t="s">
        <v>250</v>
      </c>
      <c r="E904" s="199" t="s">
        <v>19</v>
      </c>
      <c r="F904" s="200" t="s">
        <v>1012</v>
      </c>
      <c r="G904" s="198"/>
      <c r="H904" s="199" t="s">
        <v>19</v>
      </c>
      <c r="I904" s="201"/>
      <c r="J904" s="198"/>
      <c r="K904" s="198"/>
      <c r="L904" s="202"/>
      <c r="M904" s="203"/>
      <c r="N904" s="204"/>
      <c r="O904" s="204"/>
      <c r="P904" s="204"/>
      <c r="Q904" s="204"/>
      <c r="R904" s="204"/>
      <c r="S904" s="204"/>
      <c r="T904" s="205"/>
      <c r="AT904" s="206" t="s">
        <v>250</v>
      </c>
      <c r="AU904" s="206" t="s">
        <v>84</v>
      </c>
      <c r="AV904" s="13" t="s">
        <v>82</v>
      </c>
      <c r="AW904" s="13" t="s">
        <v>4</v>
      </c>
      <c r="AX904" s="13" t="s">
        <v>74</v>
      </c>
      <c r="AY904" s="206" t="s">
        <v>238</v>
      </c>
    </row>
    <row r="905" spans="2:51" s="14" customFormat="1" ht="11.25">
      <c r="B905" s="207"/>
      <c r="C905" s="208"/>
      <c r="D905" s="195" t="s">
        <v>250</v>
      </c>
      <c r="E905" s="209" t="s">
        <v>19</v>
      </c>
      <c r="F905" s="210" t="s">
        <v>160</v>
      </c>
      <c r="G905" s="208"/>
      <c r="H905" s="211">
        <v>5.1</v>
      </c>
      <c r="I905" s="212"/>
      <c r="J905" s="208"/>
      <c r="K905" s="208"/>
      <c r="L905" s="213"/>
      <c r="M905" s="214"/>
      <c r="N905" s="215"/>
      <c r="O905" s="215"/>
      <c r="P905" s="215"/>
      <c r="Q905" s="215"/>
      <c r="R905" s="215"/>
      <c r="S905" s="215"/>
      <c r="T905" s="216"/>
      <c r="AT905" s="217" t="s">
        <v>250</v>
      </c>
      <c r="AU905" s="217" t="s">
        <v>84</v>
      </c>
      <c r="AV905" s="14" t="s">
        <v>84</v>
      </c>
      <c r="AW905" s="14" t="s">
        <v>34</v>
      </c>
      <c r="AX905" s="14" t="s">
        <v>74</v>
      </c>
      <c r="AY905" s="217" t="s">
        <v>238</v>
      </c>
    </row>
    <row r="906" spans="2:51" s="14" customFormat="1" ht="11.25">
      <c r="B906" s="207"/>
      <c r="C906" s="208"/>
      <c r="D906" s="195" t="s">
        <v>250</v>
      </c>
      <c r="E906" s="209" t="s">
        <v>19</v>
      </c>
      <c r="F906" s="210" t="s">
        <v>158</v>
      </c>
      <c r="G906" s="208"/>
      <c r="H906" s="211">
        <v>3.4</v>
      </c>
      <c r="I906" s="212"/>
      <c r="J906" s="208"/>
      <c r="K906" s="208"/>
      <c r="L906" s="213"/>
      <c r="M906" s="214"/>
      <c r="N906" s="215"/>
      <c r="O906" s="215"/>
      <c r="P906" s="215"/>
      <c r="Q906" s="215"/>
      <c r="R906" s="215"/>
      <c r="S906" s="215"/>
      <c r="T906" s="216"/>
      <c r="AT906" s="217" t="s">
        <v>250</v>
      </c>
      <c r="AU906" s="217" t="s">
        <v>84</v>
      </c>
      <c r="AV906" s="14" t="s">
        <v>84</v>
      </c>
      <c r="AW906" s="14" t="s">
        <v>34</v>
      </c>
      <c r="AX906" s="14" t="s">
        <v>74</v>
      </c>
      <c r="AY906" s="217" t="s">
        <v>238</v>
      </c>
    </row>
    <row r="907" spans="2:51" s="15" customFormat="1" ht="11.25">
      <c r="B907" s="218"/>
      <c r="C907" s="219"/>
      <c r="D907" s="195" t="s">
        <v>250</v>
      </c>
      <c r="E907" s="220" t="s">
        <v>19</v>
      </c>
      <c r="F907" s="221" t="s">
        <v>257</v>
      </c>
      <c r="G907" s="219"/>
      <c r="H907" s="222">
        <v>8.5</v>
      </c>
      <c r="I907" s="223"/>
      <c r="J907" s="219"/>
      <c r="K907" s="219"/>
      <c r="L907" s="224"/>
      <c r="M907" s="225"/>
      <c r="N907" s="226"/>
      <c r="O907" s="226"/>
      <c r="P907" s="226"/>
      <c r="Q907" s="226"/>
      <c r="R907" s="226"/>
      <c r="S907" s="226"/>
      <c r="T907" s="227"/>
      <c r="AT907" s="228" t="s">
        <v>250</v>
      </c>
      <c r="AU907" s="228" t="s">
        <v>84</v>
      </c>
      <c r="AV907" s="15" t="s">
        <v>95</v>
      </c>
      <c r="AW907" s="15" t="s">
        <v>34</v>
      </c>
      <c r="AX907" s="15" t="s">
        <v>82</v>
      </c>
      <c r="AY907" s="228" t="s">
        <v>238</v>
      </c>
    </row>
    <row r="908" spans="2:63" s="12" customFormat="1" ht="22.9" customHeight="1">
      <c r="B908" s="161"/>
      <c r="C908" s="162"/>
      <c r="D908" s="163" t="s">
        <v>73</v>
      </c>
      <c r="E908" s="175" t="s">
        <v>1013</v>
      </c>
      <c r="F908" s="175" t="s">
        <v>1014</v>
      </c>
      <c r="G908" s="162"/>
      <c r="H908" s="162"/>
      <c r="I908" s="165"/>
      <c r="J908" s="176">
        <f>BK908</f>
        <v>0</v>
      </c>
      <c r="K908" s="162"/>
      <c r="L908" s="167"/>
      <c r="M908" s="168"/>
      <c r="N908" s="169"/>
      <c r="O908" s="169"/>
      <c r="P908" s="170">
        <f>SUM(P909:P927)</f>
        <v>0</v>
      </c>
      <c r="Q908" s="169"/>
      <c r="R908" s="170">
        <f>SUM(R909:R927)</f>
        <v>0</v>
      </c>
      <c r="S908" s="169"/>
      <c r="T908" s="171">
        <f>SUM(T909:T927)</f>
        <v>0</v>
      </c>
      <c r="AR908" s="172" t="s">
        <v>82</v>
      </c>
      <c r="AT908" s="173" t="s">
        <v>73</v>
      </c>
      <c r="AU908" s="173" t="s">
        <v>82</v>
      </c>
      <c r="AY908" s="172" t="s">
        <v>238</v>
      </c>
      <c r="BK908" s="174">
        <f>SUM(BK909:BK927)</f>
        <v>0</v>
      </c>
    </row>
    <row r="909" spans="1:65" s="2" customFormat="1" ht="21.75" customHeight="1">
      <c r="A909" s="36"/>
      <c r="B909" s="37"/>
      <c r="C909" s="177" t="s">
        <v>1015</v>
      </c>
      <c r="D909" s="177" t="s">
        <v>241</v>
      </c>
      <c r="E909" s="178" t="s">
        <v>1016</v>
      </c>
      <c r="F909" s="179" t="s">
        <v>1017</v>
      </c>
      <c r="G909" s="180" t="s">
        <v>459</v>
      </c>
      <c r="H909" s="181">
        <v>571.418</v>
      </c>
      <c r="I909" s="182"/>
      <c r="J909" s="183">
        <f>ROUND(I909*H909,2)</f>
        <v>0</v>
      </c>
      <c r="K909" s="179" t="s">
        <v>244</v>
      </c>
      <c r="L909" s="41"/>
      <c r="M909" s="184" t="s">
        <v>19</v>
      </c>
      <c r="N909" s="185" t="s">
        <v>45</v>
      </c>
      <c r="O909" s="66"/>
      <c r="P909" s="186">
        <f>O909*H909</f>
        <v>0</v>
      </c>
      <c r="Q909" s="186">
        <v>0</v>
      </c>
      <c r="R909" s="186">
        <f>Q909*H909</f>
        <v>0</v>
      </c>
      <c r="S909" s="186">
        <v>0</v>
      </c>
      <c r="T909" s="187">
        <f>S909*H909</f>
        <v>0</v>
      </c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R909" s="188" t="s">
        <v>189</v>
      </c>
      <c r="AT909" s="188" t="s">
        <v>241</v>
      </c>
      <c r="AU909" s="188" t="s">
        <v>84</v>
      </c>
      <c r="AY909" s="19" t="s">
        <v>238</v>
      </c>
      <c r="BE909" s="189">
        <f>IF(N909="základní",J909,0)</f>
        <v>0</v>
      </c>
      <c r="BF909" s="189">
        <f>IF(N909="snížená",J909,0)</f>
        <v>0</v>
      </c>
      <c r="BG909" s="189">
        <f>IF(N909="zákl. přenesená",J909,0)</f>
        <v>0</v>
      </c>
      <c r="BH909" s="189">
        <f>IF(N909="sníž. přenesená",J909,0)</f>
        <v>0</v>
      </c>
      <c r="BI909" s="189">
        <f>IF(N909="nulová",J909,0)</f>
        <v>0</v>
      </c>
      <c r="BJ909" s="19" t="s">
        <v>82</v>
      </c>
      <c r="BK909" s="189">
        <f>ROUND(I909*H909,2)</f>
        <v>0</v>
      </c>
      <c r="BL909" s="19" t="s">
        <v>189</v>
      </c>
      <c r="BM909" s="188" t="s">
        <v>1018</v>
      </c>
    </row>
    <row r="910" spans="1:47" s="2" customFormat="1" ht="11.25">
      <c r="A910" s="36"/>
      <c r="B910" s="37"/>
      <c r="C910" s="38"/>
      <c r="D910" s="190" t="s">
        <v>246</v>
      </c>
      <c r="E910" s="38"/>
      <c r="F910" s="191" t="s">
        <v>1019</v>
      </c>
      <c r="G910" s="38"/>
      <c r="H910" s="38"/>
      <c r="I910" s="192"/>
      <c r="J910" s="38"/>
      <c r="K910" s="38"/>
      <c r="L910" s="41"/>
      <c r="M910" s="193"/>
      <c r="N910" s="194"/>
      <c r="O910" s="66"/>
      <c r="P910" s="66"/>
      <c r="Q910" s="66"/>
      <c r="R910" s="66"/>
      <c r="S910" s="66"/>
      <c r="T910" s="67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T910" s="19" t="s">
        <v>246</v>
      </c>
      <c r="AU910" s="19" t="s">
        <v>84</v>
      </c>
    </row>
    <row r="911" spans="1:65" s="2" customFormat="1" ht="24.2" customHeight="1">
      <c r="A911" s="36"/>
      <c r="B911" s="37"/>
      <c r="C911" s="177" t="s">
        <v>1020</v>
      </c>
      <c r="D911" s="177" t="s">
        <v>241</v>
      </c>
      <c r="E911" s="178" t="s">
        <v>1021</v>
      </c>
      <c r="F911" s="179" t="s">
        <v>1022</v>
      </c>
      <c r="G911" s="180" t="s">
        <v>459</v>
      </c>
      <c r="H911" s="181">
        <v>13142.614</v>
      </c>
      <c r="I911" s="182"/>
      <c r="J911" s="183">
        <f>ROUND(I911*H911,2)</f>
        <v>0</v>
      </c>
      <c r="K911" s="179" t="s">
        <v>244</v>
      </c>
      <c r="L911" s="41"/>
      <c r="M911" s="184" t="s">
        <v>19</v>
      </c>
      <c r="N911" s="185" t="s">
        <v>45</v>
      </c>
      <c r="O911" s="66"/>
      <c r="P911" s="186">
        <f>O911*H911</f>
        <v>0</v>
      </c>
      <c r="Q911" s="186">
        <v>0</v>
      </c>
      <c r="R911" s="186">
        <f>Q911*H911</f>
        <v>0</v>
      </c>
      <c r="S911" s="186">
        <v>0</v>
      </c>
      <c r="T911" s="187">
        <f>S911*H911</f>
        <v>0</v>
      </c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R911" s="188" t="s">
        <v>189</v>
      </c>
      <c r="AT911" s="188" t="s">
        <v>241</v>
      </c>
      <c r="AU911" s="188" t="s">
        <v>84</v>
      </c>
      <c r="AY911" s="19" t="s">
        <v>238</v>
      </c>
      <c r="BE911" s="189">
        <f>IF(N911="základní",J911,0)</f>
        <v>0</v>
      </c>
      <c r="BF911" s="189">
        <f>IF(N911="snížená",J911,0)</f>
        <v>0</v>
      </c>
      <c r="BG911" s="189">
        <f>IF(N911="zákl. přenesená",J911,0)</f>
        <v>0</v>
      </c>
      <c r="BH911" s="189">
        <f>IF(N911="sníž. přenesená",J911,0)</f>
        <v>0</v>
      </c>
      <c r="BI911" s="189">
        <f>IF(N911="nulová",J911,0)</f>
        <v>0</v>
      </c>
      <c r="BJ911" s="19" t="s">
        <v>82</v>
      </c>
      <c r="BK911" s="189">
        <f>ROUND(I911*H911,2)</f>
        <v>0</v>
      </c>
      <c r="BL911" s="19" t="s">
        <v>189</v>
      </c>
      <c r="BM911" s="188" t="s">
        <v>1023</v>
      </c>
    </row>
    <row r="912" spans="1:47" s="2" customFormat="1" ht="11.25">
      <c r="A912" s="36"/>
      <c r="B912" s="37"/>
      <c r="C912" s="38"/>
      <c r="D912" s="190" t="s">
        <v>246</v>
      </c>
      <c r="E912" s="38"/>
      <c r="F912" s="191" t="s">
        <v>1024</v>
      </c>
      <c r="G912" s="38"/>
      <c r="H912" s="38"/>
      <c r="I912" s="192"/>
      <c r="J912" s="38"/>
      <c r="K912" s="38"/>
      <c r="L912" s="41"/>
      <c r="M912" s="193"/>
      <c r="N912" s="194"/>
      <c r="O912" s="66"/>
      <c r="P912" s="66"/>
      <c r="Q912" s="66"/>
      <c r="R912" s="66"/>
      <c r="S912" s="66"/>
      <c r="T912" s="67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T912" s="19" t="s">
        <v>246</v>
      </c>
      <c r="AU912" s="19" t="s">
        <v>84</v>
      </c>
    </row>
    <row r="913" spans="2:51" s="14" customFormat="1" ht="11.25">
      <c r="B913" s="207"/>
      <c r="C913" s="208"/>
      <c r="D913" s="195" t="s">
        <v>250</v>
      </c>
      <c r="E913" s="208"/>
      <c r="F913" s="210" t="s">
        <v>1025</v>
      </c>
      <c r="G913" s="208"/>
      <c r="H913" s="211">
        <v>13142.614</v>
      </c>
      <c r="I913" s="212"/>
      <c r="J913" s="208"/>
      <c r="K913" s="208"/>
      <c r="L913" s="213"/>
      <c r="M913" s="214"/>
      <c r="N913" s="215"/>
      <c r="O913" s="215"/>
      <c r="P913" s="215"/>
      <c r="Q913" s="215"/>
      <c r="R913" s="215"/>
      <c r="S913" s="215"/>
      <c r="T913" s="216"/>
      <c r="AT913" s="217" t="s">
        <v>250</v>
      </c>
      <c r="AU913" s="217" t="s">
        <v>84</v>
      </c>
      <c r="AV913" s="14" t="s">
        <v>84</v>
      </c>
      <c r="AW913" s="14" t="s">
        <v>4</v>
      </c>
      <c r="AX913" s="14" t="s">
        <v>82</v>
      </c>
      <c r="AY913" s="217" t="s">
        <v>238</v>
      </c>
    </row>
    <row r="914" spans="1:65" s="2" customFormat="1" ht="21.75" customHeight="1">
      <c r="A914" s="36"/>
      <c r="B914" s="37"/>
      <c r="C914" s="177" t="s">
        <v>1026</v>
      </c>
      <c r="D914" s="177" t="s">
        <v>241</v>
      </c>
      <c r="E914" s="178" t="s">
        <v>1027</v>
      </c>
      <c r="F914" s="179" t="s">
        <v>1028</v>
      </c>
      <c r="G914" s="180" t="s">
        <v>459</v>
      </c>
      <c r="H914" s="181">
        <v>571.418</v>
      </c>
      <c r="I914" s="182"/>
      <c r="J914" s="183">
        <f>ROUND(I914*H914,2)</f>
        <v>0</v>
      </c>
      <c r="K914" s="179" t="s">
        <v>244</v>
      </c>
      <c r="L914" s="41"/>
      <c r="M914" s="184" t="s">
        <v>19</v>
      </c>
      <c r="N914" s="185" t="s">
        <v>45</v>
      </c>
      <c r="O914" s="66"/>
      <c r="P914" s="186">
        <f>O914*H914</f>
        <v>0</v>
      </c>
      <c r="Q914" s="186">
        <v>0</v>
      </c>
      <c r="R914" s="186">
        <f>Q914*H914</f>
        <v>0</v>
      </c>
      <c r="S914" s="186">
        <v>0</v>
      </c>
      <c r="T914" s="187">
        <f>S914*H914</f>
        <v>0</v>
      </c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R914" s="188" t="s">
        <v>189</v>
      </c>
      <c r="AT914" s="188" t="s">
        <v>241</v>
      </c>
      <c r="AU914" s="188" t="s">
        <v>84</v>
      </c>
      <c r="AY914" s="19" t="s">
        <v>238</v>
      </c>
      <c r="BE914" s="189">
        <f>IF(N914="základní",J914,0)</f>
        <v>0</v>
      </c>
      <c r="BF914" s="189">
        <f>IF(N914="snížená",J914,0)</f>
        <v>0</v>
      </c>
      <c r="BG914" s="189">
        <f>IF(N914="zákl. přenesená",J914,0)</f>
        <v>0</v>
      </c>
      <c r="BH914" s="189">
        <f>IF(N914="sníž. přenesená",J914,0)</f>
        <v>0</v>
      </c>
      <c r="BI914" s="189">
        <f>IF(N914="nulová",J914,0)</f>
        <v>0</v>
      </c>
      <c r="BJ914" s="19" t="s">
        <v>82</v>
      </c>
      <c r="BK914" s="189">
        <f>ROUND(I914*H914,2)</f>
        <v>0</v>
      </c>
      <c r="BL914" s="19" t="s">
        <v>189</v>
      </c>
      <c r="BM914" s="188" t="s">
        <v>1029</v>
      </c>
    </row>
    <row r="915" spans="1:47" s="2" customFormat="1" ht="11.25">
      <c r="A915" s="36"/>
      <c r="B915" s="37"/>
      <c r="C915" s="38"/>
      <c r="D915" s="190" t="s">
        <v>246</v>
      </c>
      <c r="E915" s="38"/>
      <c r="F915" s="191" t="s">
        <v>1030</v>
      </c>
      <c r="G915" s="38"/>
      <c r="H915" s="38"/>
      <c r="I915" s="192"/>
      <c r="J915" s="38"/>
      <c r="K915" s="38"/>
      <c r="L915" s="41"/>
      <c r="M915" s="193"/>
      <c r="N915" s="194"/>
      <c r="O915" s="66"/>
      <c r="P915" s="66"/>
      <c r="Q915" s="66"/>
      <c r="R915" s="66"/>
      <c r="S915" s="66"/>
      <c r="T915" s="67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T915" s="19" t="s">
        <v>246</v>
      </c>
      <c r="AU915" s="19" t="s">
        <v>84</v>
      </c>
    </row>
    <row r="916" spans="1:65" s="2" customFormat="1" ht="24.2" customHeight="1">
      <c r="A916" s="36"/>
      <c r="B916" s="37"/>
      <c r="C916" s="177" t="s">
        <v>1031</v>
      </c>
      <c r="D916" s="177" t="s">
        <v>241</v>
      </c>
      <c r="E916" s="178" t="s">
        <v>1032</v>
      </c>
      <c r="F916" s="179" t="s">
        <v>1033</v>
      </c>
      <c r="G916" s="180" t="s">
        <v>459</v>
      </c>
      <c r="H916" s="181">
        <v>18.524</v>
      </c>
      <c r="I916" s="182"/>
      <c r="J916" s="183">
        <f>ROUND(I916*H916,2)</f>
        <v>0</v>
      </c>
      <c r="K916" s="179" t="s">
        <v>244</v>
      </c>
      <c r="L916" s="41"/>
      <c r="M916" s="184" t="s">
        <v>19</v>
      </c>
      <c r="N916" s="185" t="s">
        <v>45</v>
      </c>
      <c r="O916" s="66"/>
      <c r="P916" s="186">
        <f>O916*H916</f>
        <v>0</v>
      </c>
      <c r="Q916" s="186">
        <v>0</v>
      </c>
      <c r="R916" s="186">
        <f>Q916*H916</f>
        <v>0</v>
      </c>
      <c r="S916" s="186">
        <v>0</v>
      </c>
      <c r="T916" s="187">
        <f>S916*H916</f>
        <v>0</v>
      </c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R916" s="188" t="s">
        <v>189</v>
      </c>
      <c r="AT916" s="188" t="s">
        <v>241</v>
      </c>
      <c r="AU916" s="188" t="s">
        <v>84</v>
      </c>
      <c r="AY916" s="19" t="s">
        <v>238</v>
      </c>
      <c r="BE916" s="189">
        <f>IF(N916="základní",J916,0)</f>
        <v>0</v>
      </c>
      <c r="BF916" s="189">
        <f>IF(N916="snížená",J916,0)</f>
        <v>0</v>
      </c>
      <c r="BG916" s="189">
        <f>IF(N916="zákl. přenesená",J916,0)</f>
        <v>0</v>
      </c>
      <c r="BH916" s="189">
        <f>IF(N916="sníž. přenesená",J916,0)</f>
        <v>0</v>
      </c>
      <c r="BI916" s="189">
        <f>IF(N916="nulová",J916,0)</f>
        <v>0</v>
      </c>
      <c r="BJ916" s="19" t="s">
        <v>82</v>
      </c>
      <c r="BK916" s="189">
        <f>ROUND(I916*H916,2)</f>
        <v>0</v>
      </c>
      <c r="BL916" s="19" t="s">
        <v>189</v>
      </c>
      <c r="BM916" s="188" t="s">
        <v>1034</v>
      </c>
    </row>
    <row r="917" spans="1:47" s="2" customFormat="1" ht="11.25">
      <c r="A917" s="36"/>
      <c r="B917" s="37"/>
      <c r="C917" s="38"/>
      <c r="D917" s="190" t="s">
        <v>246</v>
      </c>
      <c r="E917" s="38"/>
      <c r="F917" s="191" t="s">
        <v>1035</v>
      </c>
      <c r="G917" s="38"/>
      <c r="H917" s="38"/>
      <c r="I917" s="192"/>
      <c r="J917" s="38"/>
      <c r="K917" s="38"/>
      <c r="L917" s="41"/>
      <c r="M917" s="193"/>
      <c r="N917" s="194"/>
      <c r="O917" s="66"/>
      <c r="P917" s="66"/>
      <c r="Q917" s="66"/>
      <c r="R917" s="66"/>
      <c r="S917" s="66"/>
      <c r="T917" s="67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T917" s="19" t="s">
        <v>246</v>
      </c>
      <c r="AU917" s="19" t="s">
        <v>84</v>
      </c>
    </row>
    <row r="918" spans="1:47" s="2" customFormat="1" ht="19.5">
      <c r="A918" s="36"/>
      <c r="B918" s="37"/>
      <c r="C918" s="38"/>
      <c r="D918" s="195" t="s">
        <v>248</v>
      </c>
      <c r="E918" s="38"/>
      <c r="F918" s="196" t="s">
        <v>1036</v>
      </c>
      <c r="G918" s="38"/>
      <c r="H918" s="38"/>
      <c r="I918" s="192"/>
      <c r="J918" s="38"/>
      <c r="K918" s="38"/>
      <c r="L918" s="41"/>
      <c r="M918" s="193"/>
      <c r="N918" s="194"/>
      <c r="O918" s="66"/>
      <c r="P918" s="66"/>
      <c r="Q918" s="66"/>
      <c r="R918" s="66"/>
      <c r="S918" s="66"/>
      <c r="T918" s="67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T918" s="19" t="s">
        <v>248</v>
      </c>
      <c r="AU918" s="19" t="s">
        <v>84</v>
      </c>
    </row>
    <row r="919" spans="1:65" s="2" customFormat="1" ht="24.2" customHeight="1">
      <c r="A919" s="36"/>
      <c r="B919" s="37"/>
      <c r="C919" s="177" t="s">
        <v>1037</v>
      </c>
      <c r="D919" s="177" t="s">
        <v>241</v>
      </c>
      <c r="E919" s="178" t="s">
        <v>1038</v>
      </c>
      <c r="F919" s="179" t="s">
        <v>1039</v>
      </c>
      <c r="G919" s="180" t="s">
        <v>459</v>
      </c>
      <c r="H919" s="181">
        <v>203.022</v>
      </c>
      <c r="I919" s="182"/>
      <c r="J919" s="183">
        <f>ROUND(I919*H919,2)</f>
        <v>0</v>
      </c>
      <c r="K919" s="179" t="s">
        <v>244</v>
      </c>
      <c r="L919" s="41"/>
      <c r="M919" s="184" t="s">
        <v>19</v>
      </c>
      <c r="N919" s="185" t="s">
        <v>45</v>
      </c>
      <c r="O919" s="66"/>
      <c r="P919" s="186">
        <f>O919*H919</f>
        <v>0</v>
      </c>
      <c r="Q919" s="186">
        <v>0</v>
      </c>
      <c r="R919" s="186">
        <f>Q919*H919</f>
        <v>0</v>
      </c>
      <c r="S919" s="186">
        <v>0</v>
      </c>
      <c r="T919" s="187">
        <f>S919*H919</f>
        <v>0</v>
      </c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R919" s="188" t="s">
        <v>189</v>
      </c>
      <c r="AT919" s="188" t="s">
        <v>241</v>
      </c>
      <c r="AU919" s="188" t="s">
        <v>84</v>
      </c>
      <c r="AY919" s="19" t="s">
        <v>238</v>
      </c>
      <c r="BE919" s="189">
        <f>IF(N919="základní",J919,0)</f>
        <v>0</v>
      </c>
      <c r="BF919" s="189">
        <f>IF(N919="snížená",J919,0)</f>
        <v>0</v>
      </c>
      <c r="BG919" s="189">
        <f>IF(N919="zákl. přenesená",J919,0)</f>
        <v>0</v>
      </c>
      <c r="BH919" s="189">
        <f>IF(N919="sníž. přenesená",J919,0)</f>
        <v>0</v>
      </c>
      <c r="BI919" s="189">
        <f>IF(N919="nulová",J919,0)</f>
        <v>0</v>
      </c>
      <c r="BJ919" s="19" t="s">
        <v>82</v>
      </c>
      <c r="BK919" s="189">
        <f>ROUND(I919*H919,2)</f>
        <v>0</v>
      </c>
      <c r="BL919" s="19" t="s">
        <v>189</v>
      </c>
      <c r="BM919" s="188" t="s">
        <v>1040</v>
      </c>
    </row>
    <row r="920" spans="1:47" s="2" customFormat="1" ht="11.25">
      <c r="A920" s="36"/>
      <c r="B920" s="37"/>
      <c r="C920" s="38"/>
      <c r="D920" s="190" t="s">
        <v>246</v>
      </c>
      <c r="E920" s="38"/>
      <c r="F920" s="191" t="s">
        <v>1041</v>
      </c>
      <c r="G920" s="38"/>
      <c r="H920" s="38"/>
      <c r="I920" s="192"/>
      <c r="J920" s="38"/>
      <c r="K920" s="38"/>
      <c r="L920" s="41"/>
      <c r="M920" s="193"/>
      <c r="N920" s="194"/>
      <c r="O920" s="66"/>
      <c r="P920" s="66"/>
      <c r="Q920" s="66"/>
      <c r="R920" s="66"/>
      <c r="S920" s="66"/>
      <c r="T920" s="67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T920" s="19" t="s">
        <v>246</v>
      </c>
      <c r="AU920" s="19" t="s">
        <v>84</v>
      </c>
    </row>
    <row r="921" spans="1:47" s="2" customFormat="1" ht="19.5">
      <c r="A921" s="36"/>
      <c r="B921" s="37"/>
      <c r="C921" s="38"/>
      <c r="D921" s="195" t="s">
        <v>248</v>
      </c>
      <c r="E921" s="38"/>
      <c r="F921" s="196" t="s">
        <v>1042</v>
      </c>
      <c r="G921" s="38"/>
      <c r="H921" s="38"/>
      <c r="I921" s="192"/>
      <c r="J921" s="38"/>
      <c r="K921" s="38"/>
      <c r="L921" s="41"/>
      <c r="M921" s="193"/>
      <c r="N921" s="194"/>
      <c r="O921" s="66"/>
      <c r="P921" s="66"/>
      <c r="Q921" s="66"/>
      <c r="R921" s="66"/>
      <c r="S921" s="66"/>
      <c r="T921" s="67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T921" s="19" t="s">
        <v>248</v>
      </c>
      <c r="AU921" s="19" t="s">
        <v>84</v>
      </c>
    </row>
    <row r="922" spans="1:65" s="2" customFormat="1" ht="24.2" customHeight="1">
      <c r="A922" s="36"/>
      <c r="B922" s="37"/>
      <c r="C922" s="177" t="s">
        <v>1043</v>
      </c>
      <c r="D922" s="177" t="s">
        <v>241</v>
      </c>
      <c r="E922" s="178" t="s">
        <v>1044</v>
      </c>
      <c r="F922" s="179" t="s">
        <v>458</v>
      </c>
      <c r="G922" s="180" t="s">
        <v>459</v>
      </c>
      <c r="H922" s="181">
        <v>125.684</v>
      </c>
      <c r="I922" s="182"/>
      <c r="J922" s="183">
        <f>ROUND(I922*H922,2)</f>
        <v>0</v>
      </c>
      <c r="K922" s="179" t="s">
        <v>244</v>
      </c>
      <c r="L922" s="41"/>
      <c r="M922" s="184" t="s">
        <v>19</v>
      </c>
      <c r="N922" s="185" t="s">
        <v>45</v>
      </c>
      <c r="O922" s="66"/>
      <c r="P922" s="186">
        <f>O922*H922</f>
        <v>0</v>
      </c>
      <c r="Q922" s="186">
        <v>0</v>
      </c>
      <c r="R922" s="186">
        <f>Q922*H922</f>
        <v>0</v>
      </c>
      <c r="S922" s="186">
        <v>0</v>
      </c>
      <c r="T922" s="187">
        <f>S922*H922</f>
        <v>0</v>
      </c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R922" s="188" t="s">
        <v>189</v>
      </c>
      <c r="AT922" s="188" t="s">
        <v>241</v>
      </c>
      <c r="AU922" s="188" t="s">
        <v>84</v>
      </c>
      <c r="AY922" s="19" t="s">
        <v>238</v>
      </c>
      <c r="BE922" s="189">
        <f>IF(N922="základní",J922,0)</f>
        <v>0</v>
      </c>
      <c r="BF922" s="189">
        <f>IF(N922="snížená",J922,0)</f>
        <v>0</v>
      </c>
      <c r="BG922" s="189">
        <f>IF(N922="zákl. přenesená",J922,0)</f>
        <v>0</v>
      </c>
      <c r="BH922" s="189">
        <f>IF(N922="sníž. přenesená",J922,0)</f>
        <v>0</v>
      </c>
      <c r="BI922" s="189">
        <f>IF(N922="nulová",J922,0)</f>
        <v>0</v>
      </c>
      <c r="BJ922" s="19" t="s">
        <v>82</v>
      </c>
      <c r="BK922" s="189">
        <f>ROUND(I922*H922,2)</f>
        <v>0</v>
      </c>
      <c r="BL922" s="19" t="s">
        <v>189</v>
      </c>
      <c r="BM922" s="188" t="s">
        <v>1045</v>
      </c>
    </row>
    <row r="923" spans="1:47" s="2" customFormat="1" ht="11.25">
      <c r="A923" s="36"/>
      <c r="B923" s="37"/>
      <c r="C923" s="38"/>
      <c r="D923" s="190" t="s">
        <v>246</v>
      </c>
      <c r="E923" s="38"/>
      <c r="F923" s="191" t="s">
        <v>1046</v>
      </c>
      <c r="G923" s="38"/>
      <c r="H923" s="38"/>
      <c r="I923" s="192"/>
      <c r="J923" s="38"/>
      <c r="K923" s="38"/>
      <c r="L923" s="41"/>
      <c r="M923" s="193"/>
      <c r="N923" s="194"/>
      <c r="O923" s="66"/>
      <c r="P923" s="66"/>
      <c r="Q923" s="66"/>
      <c r="R923" s="66"/>
      <c r="S923" s="66"/>
      <c r="T923" s="67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T923" s="19" t="s">
        <v>246</v>
      </c>
      <c r="AU923" s="19" t="s">
        <v>84</v>
      </c>
    </row>
    <row r="924" spans="1:47" s="2" customFormat="1" ht="19.5">
      <c r="A924" s="36"/>
      <c r="B924" s="37"/>
      <c r="C924" s="38"/>
      <c r="D924" s="195" t="s">
        <v>248</v>
      </c>
      <c r="E924" s="38"/>
      <c r="F924" s="196" t="s">
        <v>1047</v>
      </c>
      <c r="G924" s="38"/>
      <c r="H924" s="38"/>
      <c r="I924" s="192"/>
      <c r="J924" s="38"/>
      <c r="K924" s="38"/>
      <c r="L924" s="41"/>
      <c r="M924" s="193"/>
      <c r="N924" s="194"/>
      <c r="O924" s="66"/>
      <c r="P924" s="66"/>
      <c r="Q924" s="66"/>
      <c r="R924" s="66"/>
      <c r="S924" s="66"/>
      <c r="T924" s="67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T924" s="19" t="s">
        <v>248</v>
      </c>
      <c r="AU924" s="19" t="s">
        <v>84</v>
      </c>
    </row>
    <row r="925" spans="1:65" s="2" customFormat="1" ht="24.2" customHeight="1">
      <c r="A925" s="36"/>
      <c r="B925" s="37"/>
      <c r="C925" s="177" t="s">
        <v>1048</v>
      </c>
      <c r="D925" s="177" t="s">
        <v>241</v>
      </c>
      <c r="E925" s="178" t="s">
        <v>1049</v>
      </c>
      <c r="F925" s="179" t="s">
        <v>1050</v>
      </c>
      <c r="G925" s="180" t="s">
        <v>459</v>
      </c>
      <c r="H925" s="181">
        <v>223.1</v>
      </c>
      <c r="I925" s="182"/>
      <c r="J925" s="183">
        <f>ROUND(I925*H925,2)</f>
        <v>0</v>
      </c>
      <c r="K925" s="179" t="s">
        <v>244</v>
      </c>
      <c r="L925" s="41"/>
      <c r="M925" s="184" t="s">
        <v>19</v>
      </c>
      <c r="N925" s="185" t="s">
        <v>45</v>
      </c>
      <c r="O925" s="66"/>
      <c r="P925" s="186">
        <f>O925*H925</f>
        <v>0</v>
      </c>
      <c r="Q925" s="186">
        <v>0</v>
      </c>
      <c r="R925" s="186">
        <f>Q925*H925</f>
        <v>0</v>
      </c>
      <c r="S925" s="186">
        <v>0</v>
      </c>
      <c r="T925" s="187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188" t="s">
        <v>189</v>
      </c>
      <c r="AT925" s="188" t="s">
        <v>241</v>
      </c>
      <c r="AU925" s="188" t="s">
        <v>84</v>
      </c>
      <c r="AY925" s="19" t="s">
        <v>238</v>
      </c>
      <c r="BE925" s="189">
        <f>IF(N925="základní",J925,0)</f>
        <v>0</v>
      </c>
      <c r="BF925" s="189">
        <f>IF(N925="snížená",J925,0)</f>
        <v>0</v>
      </c>
      <c r="BG925" s="189">
        <f>IF(N925="zákl. přenesená",J925,0)</f>
        <v>0</v>
      </c>
      <c r="BH925" s="189">
        <f>IF(N925="sníž. přenesená",J925,0)</f>
        <v>0</v>
      </c>
      <c r="BI925" s="189">
        <f>IF(N925="nulová",J925,0)</f>
        <v>0</v>
      </c>
      <c r="BJ925" s="19" t="s">
        <v>82</v>
      </c>
      <c r="BK925" s="189">
        <f>ROUND(I925*H925,2)</f>
        <v>0</v>
      </c>
      <c r="BL925" s="19" t="s">
        <v>189</v>
      </c>
      <c r="BM925" s="188" t="s">
        <v>1051</v>
      </c>
    </row>
    <row r="926" spans="1:47" s="2" customFormat="1" ht="11.25">
      <c r="A926" s="36"/>
      <c r="B926" s="37"/>
      <c r="C926" s="38"/>
      <c r="D926" s="190" t="s">
        <v>246</v>
      </c>
      <c r="E926" s="38"/>
      <c r="F926" s="191" t="s">
        <v>1052</v>
      </c>
      <c r="G926" s="38"/>
      <c r="H926" s="38"/>
      <c r="I926" s="192"/>
      <c r="J926" s="38"/>
      <c r="K926" s="38"/>
      <c r="L926" s="41"/>
      <c r="M926" s="193"/>
      <c r="N926" s="194"/>
      <c r="O926" s="66"/>
      <c r="P926" s="66"/>
      <c r="Q926" s="66"/>
      <c r="R926" s="66"/>
      <c r="S926" s="66"/>
      <c r="T926" s="67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T926" s="19" t="s">
        <v>246</v>
      </c>
      <c r="AU926" s="19" t="s">
        <v>84</v>
      </c>
    </row>
    <row r="927" spans="1:47" s="2" customFormat="1" ht="19.5">
      <c r="A927" s="36"/>
      <c r="B927" s="37"/>
      <c r="C927" s="38"/>
      <c r="D927" s="195" t="s">
        <v>248</v>
      </c>
      <c r="E927" s="38"/>
      <c r="F927" s="196" t="s">
        <v>1053</v>
      </c>
      <c r="G927" s="38"/>
      <c r="H927" s="38"/>
      <c r="I927" s="192"/>
      <c r="J927" s="38"/>
      <c r="K927" s="38"/>
      <c r="L927" s="41"/>
      <c r="M927" s="193"/>
      <c r="N927" s="194"/>
      <c r="O927" s="66"/>
      <c r="P927" s="66"/>
      <c r="Q927" s="66"/>
      <c r="R927" s="66"/>
      <c r="S927" s="66"/>
      <c r="T927" s="67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T927" s="19" t="s">
        <v>248</v>
      </c>
      <c r="AU927" s="19" t="s">
        <v>84</v>
      </c>
    </row>
    <row r="928" spans="2:63" s="12" customFormat="1" ht="22.9" customHeight="1">
      <c r="B928" s="161"/>
      <c r="C928" s="162"/>
      <c r="D928" s="163" t="s">
        <v>73</v>
      </c>
      <c r="E928" s="175" t="s">
        <v>1054</v>
      </c>
      <c r="F928" s="175" t="s">
        <v>1055</v>
      </c>
      <c r="G928" s="162"/>
      <c r="H928" s="162"/>
      <c r="I928" s="165"/>
      <c r="J928" s="176">
        <f>BK928</f>
        <v>0</v>
      </c>
      <c r="K928" s="162"/>
      <c r="L928" s="167"/>
      <c r="M928" s="168"/>
      <c r="N928" s="169"/>
      <c r="O928" s="169"/>
      <c r="P928" s="170">
        <f>SUM(P929:P932)</f>
        <v>0</v>
      </c>
      <c r="Q928" s="169"/>
      <c r="R928" s="170">
        <f>SUM(R929:R932)</f>
        <v>0</v>
      </c>
      <c r="S928" s="169"/>
      <c r="T928" s="171">
        <f>SUM(T929:T932)</f>
        <v>0</v>
      </c>
      <c r="AR928" s="172" t="s">
        <v>82</v>
      </c>
      <c r="AT928" s="173" t="s">
        <v>73</v>
      </c>
      <c r="AU928" s="173" t="s">
        <v>82</v>
      </c>
      <c r="AY928" s="172" t="s">
        <v>238</v>
      </c>
      <c r="BK928" s="174">
        <f>SUM(BK929:BK932)</f>
        <v>0</v>
      </c>
    </row>
    <row r="929" spans="1:65" s="2" customFormat="1" ht="24.2" customHeight="1">
      <c r="A929" s="36"/>
      <c r="B929" s="37"/>
      <c r="C929" s="177" t="s">
        <v>1056</v>
      </c>
      <c r="D929" s="177" t="s">
        <v>241</v>
      </c>
      <c r="E929" s="178" t="s">
        <v>1057</v>
      </c>
      <c r="F929" s="179" t="s">
        <v>1058</v>
      </c>
      <c r="G929" s="180" t="s">
        <v>459</v>
      </c>
      <c r="H929" s="181">
        <v>248.75</v>
      </c>
      <c r="I929" s="182"/>
      <c r="J929" s="183">
        <f>ROUND(I929*H929,2)</f>
        <v>0</v>
      </c>
      <c r="K929" s="179" t="s">
        <v>244</v>
      </c>
      <c r="L929" s="41"/>
      <c r="M929" s="184" t="s">
        <v>19</v>
      </c>
      <c r="N929" s="185" t="s">
        <v>45</v>
      </c>
      <c r="O929" s="66"/>
      <c r="P929" s="186">
        <f>O929*H929</f>
        <v>0</v>
      </c>
      <c r="Q929" s="186">
        <v>0</v>
      </c>
      <c r="R929" s="186">
        <f>Q929*H929</f>
        <v>0</v>
      </c>
      <c r="S929" s="186">
        <v>0</v>
      </c>
      <c r="T929" s="187">
        <f>S929*H929</f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188" t="s">
        <v>189</v>
      </c>
      <c r="AT929" s="188" t="s">
        <v>241</v>
      </c>
      <c r="AU929" s="188" t="s">
        <v>84</v>
      </c>
      <c r="AY929" s="19" t="s">
        <v>238</v>
      </c>
      <c r="BE929" s="189">
        <f>IF(N929="základní",J929,0)</f>
        <v>0</v>
      </c>
      <c r="BF929" s="189">
        <f>IF(N929="snížená",J929,0)</f>
        <v>0</v>
      </c>
      <c r="BG929" s="189">
        <f>IF(N929="zákl. přenesená",J929,0)</f>
        <v>0</v>
      </c>
      <c r="BH929" s="189">
        <f>IF(N929="sníž. přenesená",J929,0)</f>
        <v>0</v>
      </c>
      <c r="BI929" s="189">
        <f>IF(N929="nulová",J929,0)</f>
        <v>0</v>
      </c>
      <c r="BJ929" s="19" t="s">
        <v>82</v>
      </c>
      <c r="BK929" s="189">
        <f>ROUND(I929*H929,2)</f>
        <v>0</v>
      </c>
      <c r="BL929" s="19" t="s">
        <v>189</v>
      </c>
      <c r="BM929" s="188" t="s">
        <v>1059</v>
      </c>
    </row>
    <row r="930" spans="1:47" s="2" customFormat="1" ht="11.25">
      <c r="A930" s="36"/>
      <c r="B930" s="37"/>
      <c r="C930" s="38"/>
      <c r="D930" s="190" t="s">
        <v>246</v>
      </c>
      <c r="E930" s="38"/>
      <c r="F930" s="191" t="s">
        <v>1060</v>
      </c>
      <c r="G930" s="38"/>
      <c r="H930" s="38"/>
      <c r="I930" s="192"/>
      <c r="J930" s="38"/>
      <c r="K930" s="38"/>
      <c r="L930" s="41"/>
      <c r="M930" s="193"/>
      <c r="N930" s="194"/>
      <c r="O930" s="66"/>
      <c r="P930" s="66"/>
      <c r="Q930" s="66"/>
      <c r="R930" s="66"/>
      <c r="S930" s="66"/>
      <c r="T930" s="67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T930" s="19" t="s">
        <v>246</v>
      </c>
      <c r="AU930" s="19" t="s">
        <v>84</v>
      </c>
    </row>
    <row r="931" spans="1:65" s="2" customFormat="1" ht="24.2" customHeight="1">
      <c r="A931" s="36"/>
      <c r="B931" s="37"/>
      <c r="C931" s="177" t="s">
        <v>1061</v>
      </c>
      <c r="D931" s="177" t="s">
        <v>241</v>
      </c>
      <c r="E931" s="178" t="s">
        <v>1062</v>
      </c>
      <c r="F931" s="179" t="s">
        <v>1063</v>
      </c>
      <c r="G931" s="180" t="s">
        <v>459</v>
      </c>
      <c r="H931" s="181">
        <v>1768.314</v>
      </c>
      <c r="I931" s="182"/>
      <c r="J931" s="183">
        <f>ROUND(I931*H931,2)</f>
        <v>0</v>
      </c>
      <c r="K931" s="179" t="s">
        <v>244</v>
      </c>
      <c r="L931" s="41"/>
      <c r="M931" s="184" t="s">
        <v>19</v>
      </c>
      <c r="N931" s="185" t="s">
        <v>45</v>
      </c>
      <c r="O931" s="66"/>
      <c r="P931" s="186">
        <f>O931*H931</f>
        <v>0</v>
      </c>
      <c r="Q931" s="186">
        <v>0</v>
      </c>
      <c r="R931" s="186">
        <f>Q931*H931</f>
        <v>0</v>
      </c>
      <c r="S931" s="186">
        <v>0</v>
      </c>
      <c r="T931" s="187">
        <f>S931*H931</f>
        <v>0</v>
      </c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R931" s="188" t="s">
        <v>189</v>
      </c>
      <c r="AT931" s="188" t="s">
        <v>241</v>
      </c>
      <c r="AU931" s="188" t="s">
        <v>84</v>
      </c>
      <c r="AY931" s="19" t="s">
        <v>238</v>
      </c>
      <c r="BE931" s="189">
        <f>IF(N931="základní",J931,0)</f>
        <v>0</v>
      </c>
      <c r="BF931" s="189">
        <f>IF(N931="snížená",J931,0)</f>
        <v>0</v>
      </c>
      <c r="BG931" s="189">
        <f>IF(N931="zákl. přenesená",J931,0)</f>
        <v>0</v>
      </c>
      <c r="BH931" s="189">
        <f>IF(N931="sníž. přenesená",J931,0)</f>
        <v>0</v>
      </c>
      <c r="BI931" s="189">
        <f>IF(N931="nulová",J931,0)</f>
        <v>0</v>
      </c>
      <c r="BJ931" s="19" t="s">
        <v>82</v>
      </c>
      <c r="BK931" s="189">
        <f>ROUND(I931*H931,2)</f>
        <v>0</v>
      </c>
      <c r="BL931" s="19" t="s">
        <v>189</v>
      </c>
      <c r="BM931" s="188" t="s">
        <v>1064</v>
      </c>
    </row>
    <row r="932" spans="1:47" s="2" customFormat="1" ht="11.25">
      <c r="A932" s="36"/>
      <c r="B932" s="37"/>
      <c r="C932" s="38"/>
      <c r="D932" s="190" t="s">
        <v>246</v>
      </c>
      <c r="E932" s="38"/>
      <c r="F932" s="191" t="s">
        <v>1065</v>
      </c>
      <c r="G932" s="38"/>
      <c r="H932" s="38"/>
      <c r="I932" s="192"/>
      <c r="J932" s="38"/>
      <c r="K932" s="38"/>
      <c r="L932" s="41"/>
      <c r="M932" s="250"/>
      <c r="N932" s="251"/>
      <c r="O932" s="252"/>
      <c r="P932" s="252"/>
      <c r="Q932" s="252"/>
      <c r="R932" s="252"/>
      <c r="S932" s="252"/>
      <c r="T932" s="253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T932" s="19" t="s">
        <v>246</v>
      </c>
      <c r="AU932" s="19" t="s">
        <v>84</v>
      </c>
    </row>
    <row r="933" spans="1:31" s="2" customFormat="1" ht="6.95" customHeight="1">
      <c r="A933" s="36"/>
      <c r="B933" s="49"/>
      <c r="C933" s="50"/>
      <c r="D933" s="50"/>
      <c r="E933" s="50"/>
      <c r="F933" s="50"/>
      <c r="G933" s="50"/>
      <c r="H933" s="50"/>
      <c r="I933" s="50"/>
      <c r="J933" s="50"/>
      <c r="K933" s="50"/>
      <c r="L933" s="41"/>
      <c r="M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</row>
  </sheetData>
  <sheetProtection algorithmName="SHA-512" hashValue="Zkm7sknjxRYs8o/sqkX+RW0zesm4CwXkd1ldmeDEE+xQVFFgkABefP8uVkpeJuwrB48/vv3sxFIL1KaABn+oXw==" saltValue="8UqARFyukQ6i7c3Li6erGhf17kIT4yEiD2qzwrpv3bKD2t4oBRfhZc008NVR27Th8e5/bsh33lRZsKuoeAbMrw==" spinCount="100000" sheet="1" objects="1" scenarios="1" formatColumns="0" formatRows="0" autoFilter="0"/>
  <autoFilter ref="C104:K932"/>
  <mergeCells count="9">
    <mergeCell ref="E50:H50"/>
    <mergeCell ref="E95:H95"/>
    <mergeCell ref="E97:H97"/>
    <mergeCell ref="L2:V2"/>
    <mergeCell ref="E7:H7"/>
    <mergeCell ref="E9:H9"/>
    <mergeCell ref="E18:H18"/>
    <mergeCell ref="E27:H27"/>
    <mergeCell ref="E48:H48"/>
  </mergeCells>
  <hyperlinks>
    <hyperlink ref="F110" r:id="rId1" display="https://podminky.urs.cz/item/CS_URS_2021_02/113106023"/>
    <hyperlink ref="F124" r:id="rId2" display="https://podminky.urs.cz/item/CS_URS_2021_02/113106061"/>
    <hyperlink ref="F138" r:id="rId3" display="https://podminky.urs.cz/item/CS_URS_2021_02/113152112"/>
    <hyperlink ref="F156" r:id="rId4" display="https://podminky.urs.cz/item/CS_URS_2021_02/113153111"/>
    <hyperlink ref="F171" r:id="rId5" display="https://podminky.urs.cz/item/CS_URS_2021_02/113154223"/>
    <hyperlink ref="F198" r:id="rId6" display="https://podminky.urs.cz/item/CS_URS_2021_02/119001405"/>
    <hyperlink ref="F218" r:id="rId7" display="https://podminky.urs.cz/item/CS_URS_2021_02/121151103"/>
    <hyperlink ref="F232" r:id="rId8" display="https://podminky.urs.cz/item/CS_URS_2021_02/131113102"/>
    <hyperlink ref="F238" r:id="rId9" display="https://podminky.urs.cz/item/CS_URS_2021_02/131213101"/>
    <hyperlink ref="F244" r:id="rId10" display="https://podminky.urs.cz/item/CS_URS_2021_02/131313101"/>
    <hyperlink ref="F250" r:id="rId11" display="https://podminky.urs.cz/item/CS_URS_2021_02/131413101"/>
    <hyperlink ref="F256" r:id="rId12" display="https://podminky.urs.cz/item/CS_URS_2021_02/132212112"/>
    <hyperlink ref="F262" r:id="rId13" display="https://podminky.urs.cz/item/CS_URS_2021_02/132151254"/>
    <hyperlink ref="F270" r:id="rId14" display="https://podminky.urs.cz/item/CS_URS_2021_02/132251254"/>
    <hyperlink ref="F278" r:id="rId15" display="https://podminky.urs.cz/item/CS_URS_2021_02/132351254"/>
    <hyperlink ref="F286" r:id="rId16" display="https://podminky.urs.cz/item/CS_URS_2021_02/132451253"/>
    <hyperlink ref="F294" r:id="rId17" display="https://podminky.urs.cz/item/CS_URS_2021_02/139001101"/>
    <hyperlink ref="F308" r:id="rId18" display="https://podminky.urs.cz/item/CS_URS_2021_02/139911122"/>
    <hyperlink ref="F313" r:id="rId19" display="https://podminky.urs.cz/item/CS_URS_2021_02/138511101"/>
    <hyperlink ref="F320" r:id="rId20" display="https://podminky.urs.cz/item/CS_URS_2021_02/115101201"/>
    <hyperlink ref="F326" r:id="rId21" display="https://podminky.urs.cz/item/CS_URS_2021_02/151101101"/>
    <hyperlink ref="F333" r:id="rId22" display="https://podminky.urs.cz/item/CS_URS_2021_02/151101111"/>
    <hyperlink ref="F341" r:id="rId23" display="https://podminky.urs.cz/item/CS_URS_2021_02/162751117"/>
    <hyperlink ref="F347" r:id="rId24" display="https://podminky.urs.cz/item/CS_URS_2021_02/162751119"/>
    <hyperlink ref="F354" r:id="rId25" display="https://podminky.urs.cz/item/CS_URS_2021_02/162751137"/>
    <hyperlink ref="F360" r:id="rId26" display="https://podminky.urs.cz/item/CS_URS_2021_02/162751139"/>
    <hyperlink ref="F367" r:id="rId27" display="https://podminky.urs.cz/item/CS_URS_2021_02/171201231"/>
    <hyperlink ref="F375" r:id="rId28" display="https://podminky.urs.cz/item/CS_URS_2021_02/174111101"/>
    <hyperlink ref="F380" r:id="rId29" display="https://podminky.urs.cz/item/CS_URS_2021_02/174151101"/>
    <hyperlink ref="F410" r:id="rId30" display="https://podminky.urs.cz/item/CS_URS_2021_02/175151101"/>
    <hyperlink ref="F431" r:id="rId31" display="https://podminky.urs.cz/item/CS_URS_2021_02/180405111"/>
    <hyperlink ref="F441" r:id="rId32" display="https://podminky.urs.cz/item/CS_URS_2021_02/181311103"/>
    <hyperlink ref="F447" r:id="rId33" display="https://podminky.urs.cz/item/CS_URS_2021_02/242941111"/>
    <hyperlink ref="F455" r:id="rId34" display="https://podminky.urs.cz/item/CS_URS_2021_02/212752101"/>
    <hyperlink ref="F462" r:id="rId35" display="https://podminky.urs.cz/item/CS_URS_2021_02/275261111"/>
    <hyperlink ref="F472" r:id="rId36" display="https://podminky.urs.cz/item/CS_URS_2021_02/452313131"/>
    <hyperlink ref="F477" r:id="rId37" display="https://podminky.urs.cz/item/CS_URS_2021_02/452353101"/>
    <hyperlink ref="F484" r:id="rId38" display="https://podminky.urs.cz/item/CS_URS_2021_02/564861111"/>
    <hyperlink ref="F490" r:id="rId39" display="https://podminky.urs.cz/item/CS_URS_2021_02/567132115"/>
    <hyperlink ref="F496" r:id="rId40" display="https://podminky.urs.cz/item/CS_URS_2021_02/573111112"/>
    <hyperlink ref="F501" r:id="rId41" display="https://podminky.urs.cz/item/CS_URS_2021_02/565135111"/>
    <hyperlink ref="F507" r:id="rId42" display="https://podminky.urs.cz/item/CS_URS_2021_02/573211109"/>
    <hyperlink ref="F512" r:id="rId43" display="https://podminky.urs.cz/item/CS_URS_2021_02/577144131"/>
    <hyperlink ref="F519" r:id="rId44" display="https://podminky.urs.cz/item/CS_URS_2021_02/572370112"/>
    <hyperlink ref="F525" r:id="rId45" display="https://podminky.urs.cz/item/CS_URS_2021_02/596211110"/>
    <hyperlink ref="F537" r:id="rId46" display="https://podminky.urs.cz/item/CS_URS_2021_02/850311811"/>
    <hyperlink ref="F542" r:id="rId47" display="https://podminky.urs.cz/item/CS_URS_2021_02/857261131"/>
    <hyperlink ref="F557" r:id="rId48" display="https://podminky.urs.cz/item/CS_URS_2021_02/857361131"/>
    <hyperlink ref="F566" r:id="rId49" display="https://podminky.urs.cz/item/CS_URS_2021_02/857364122"/>
    <hyperlink ref="F587" r:id="rId50" display="https://podminky.urs.cz/item/CS_URS_2021_02/857362122"/>
    <hyperlink ref="F596" r:id="rId51" display="https://podminky.urs.cz/item/CS_URS_2021_02/857262122"/>
    <hyperlink ref="F621" r:id="rId52" display="https://podminky.urs.cz/item/CS_URS_2021_02/871261211"/>
    <hyperlink ref="F631" r:id="rId53" display="https://podminky.urs.cz/item/CS_URS_2021_02/871171211"/>
    <hyperlink ref="F641" r:id="rId54" display="https://podminky.urs.cz/item/CS_URS_2021_02/871251211"/>
    <hyperlink ref="F655" r:id="rId55" display="https://podminky.urs.cz/item/CS_URS_2021_02/871361212"/>
    <hyperlink ref="F665" r:id="rId56" display="https://podminky.urs.cz/item/CS_URS_2021_02/877172001"/>
    <hyperlink ref="F674" r:id="rId57" display="https://podminky.urs.cz/item/CS_URS_2021_02/877361102"/>
    <hyperlink ref="F710" r:id="rId58" display="https://podminky.urs.cz/item/CS_URS_2021_02/877251101"/>
    <hyperlink ref="F734" r:id="rId59" display="https://podminky.urs.cz/item/CS_URS_2021_02/871393121"/>
    <hyperlink ref="F748" r:id="rId60" display="https://podminky.urs.cz/item/CS_URS_2021_02/899911107"/>
    <hyperlink ref="F757" r:id="rId61" display="https://podminky.urs.cz/item/CS_URS_2021_02/891267112"/>
    <hyperlink ref="F771" r:id="rId62" display="https://podminky.urs.cz/item/CS_URS_2021_02/891181112"/>
    <hyperlink ref="F786" r:id="rId63" display="https://podminky.urs.cz/item/CS_URS_2021_02/891261112"/>
    <hyperlink ref="F801" r:id="rId64" display="https://podminky.urs.cz/item/CS_URS_2021_02/891361112"/>
    <hyperlink ref="F824" r:id="rId65" display="https://podminky.urs.cz/item/CS_URS_2021_02/899401112"/>
    <hyperlink ref="F841" r:id="rId66" display="https://podminky.urs.cz/item/CS_URS_2021_02/899401113"/>
    <hyperlink ref="F851" r:id="rId67" display="https://podminky.urs.cz/item/CS_URS_2021_02/899713111"/>
    <hyperlink ref="F860" r:id="rId68" display="https://podminky.urs.cz/item/CS_URS_2021_02/899721112"/>
    <hyperlink ref="F867" r:id="rId69" display="https://podminky.urs.cz/item/CS_URS_2021_02/899722113"/>
    <hyperlink ref="F874" r:id="rId70" display="https://podminky.urs.cz/item/CS_URS_2021_02/891267212"/>
    <hyperlink ref="F884" r:id="rId71" display="https://podminky.urs.cz/item/CS_URS_2021_02/919112233"/>
    <hyperlink ref="F889" r:id="rId72" display="https://podminky.urs.cz/item/CS_URS_2021_02/919122132"/>
    <hyperlink ref="F892" r:id="rId73" display="https://podminky.urs.cz/item/CS_URS_2021_02/919735111"/>
    <hyperlink ref="F897" r:id="rId74" display="https://podminky.urs.cz/item/CS_URS_2021_02/919735112"/>
    <hyperlink ref="F903" r:id="rId75" display="https://podminky.urs.cz/item/CS_URS_2021_02/979051121"/>
    <hyperlink ref="F910" r:id="rId76" display="https://podminky.urs.cz/item/CS_URS_2021_02/997013501"/>
    <hyperlink ref="F912" r:id="rId77" display="https://podminky.urs.cz/item/CS_URS_2021_02/997013509"/>
    <hyperlink ref="F915" r:id="rId78" display="https://podminky.urs.cz/item/CS_URS_2021_02/997013511"/>
    <hyperlink ref="F917" r:id="rId79" display="https://podminky.urs.cz/item/CS_URS_2021_02/997013871"/>
    <hyperlink ref="F920" r:id="rId80" display="https://podminky.urs.cz/item/CS_URS_2021_02/997221861"/>
    <hyperlink ref="F923" r:id="rId81" display="https://podminky.urs.cz/item/CS_URS_2021_02/997221873"/>
    <hyperlink ref="F926" r:id="rId82" display="https://podminky.urs.cz/item/CS_URS_2021_02/997221875"/>
    <hyperlink ref="F930" r:id="rId83" display="https://podminky.urs.cz/item/CS_URS_2021_02/998225111"/>
    <hyperlink ref="F932" r:id="rId84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51"/>
  <sheetViews>
    <sheetView showGridLines="0" workbookViewId="0" topLeftCell="A5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87</v>
      </c>
      <c r="AZ2" s="103" t="s">
        <v>91</v>
      </c>
      <c r="BA2" s="103" t="s">
        <v>92</v>
      </c>
      <c r="BB2" s="103" t="s">
        <v>93</v>
      </c>
      <c r="BC2" s="103" t="s">
        <v>94</v>
      </c>
      <c r="BD2" s="103" t="s">
        <v>95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  <c r="AZ3" s="103" t="s">
        <v>96</v>
      </c>
      <c r="BA3" s="103" t="s">
        <v>97</v>
      </c>
      <c r="BB3" s="103" t="s">
        <v>98</v>
      </c>
      <c r="BC3" s="103" t="s">
        <v>1066</v>
      </c>
      <c r="BD3" s="103" t="s">
        <v>84</v>
      </c>
    </row>
    <row r="4" spans="2:56" s="1" customFormat="1" ht="24.95" customHeight="1">
      <c r="B4" s="22"/>
      <c r="D4" s="106" t="s">
        <v>100</v>
      </c>
      <c r="L4" s="22"/>
      <c r="M4" s="107" t="s">
        <v>10</v>
      </c>
      <c r="AT4" s="19" t="s">
        <v>4</v>
      </c>
      <c r="AZ4" s="103" t="s">
        <v>101</v>
      </c>
      <c r="BA4" s="103" t="s">
        <v>102</v>
      </c>
      <c r="BB4" s="103" t="s">
        <v>103</v>
      </c>
      <c r="BC4" s="103" t="s">
        <v>104</v>
      </c>
      <c r="BD4" s="103" t="s">
        <v>95</v>
      </c>
    </row>
    <row r="5" spans="2:56" s="1" customFormat="1" ht="6.95" customHeight="1">
      <c r="B5" s="22"/>
      <c r="L5" s="22"/>
      <c r="AZ5" s="103" t="s">
        <v>105</v>
      </c>
      <c r="BA5" s="103" t="s">
        <v>106</v>
      </c>
      <c r="BB5" s="103" t="s">
        <v>103</v>
      </c>
      <c r="BC5" s="103" t="s">
        <v>107</v>
      </c>
      <c r="BD5" s="103" t="s">
        <v>95</v>
      </c>
    </row>
    <row r="6" spans="2:56" s="1" customFormat="1" ht="12" customHeight="1">
      <c r="B6" s="22"/>
      <c r="D6" s="108" t="s">
        <v>16</v>
      </c>
      <c r="L6" s="22"/>
      <c r="AZ6" s="103" t="s">
        <v>110</v>
      </c>
      <c r="BA6" s="103" t="s">
        <v>111</v>
      </c>
      <c r="BB6" s="103" t="s">
        <v>103</v>
      </c>
      <c r="BC6" s="103" t="s">
        <v>112</v>
      </c>
      <c r="BD6" s="103" t="s">
        <v>95</v>
      </c>
    </row>
    <row r="7" spans="2:56" s="1" customFormat="1" ht="16.5" customHeight="1">
      <c r="B7" s="22"/>
      <c r="E7" s="391" t="str">
        <f>'Rekapitulace stavby'!K6</f>
        <v>ÚSTÍ NAD ORLICÍ - OBNOVA – VODOVODNÍ ŘADY V ULICI BRATŘÍ KOVÁŘŮ</v>
      </c>
      <c r="F7" s="392"/>
      <c r="G7" s="392"/>
      <c r="H7" s="392"/>
      <c r="L7" s="22"/>
      <c r="AZ7" s="103" t="s">
        <v>114</v>
      </c>
      <c r="BA7" s="103" t="s">
        <v>115</v>
      </c>
      <c r="BB7" s="103" t="s">
        <v>103</v>
      </c>
      <c r="BC7" s="103" t="s">
        <v>116</v>
      </c>
      <c r="BD7" s="103" t="s">
        <v>95</v>
      </c>
    </row>
    <row r="8" spans="1:56" s="2" customFormat="1" ht="12" customHeight="1">
      <c r="A8" s="36"/>
      <c r="B8" s="41"/>
      <c r="C8" s="36"/>
      <c r="D8" s="108" t="s">
        <v>113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3" t="s">
        <v>118</v>
      </c>
      <c r="BA8" s="103" t="s">
        <v>119</v>
      </c>
      <c r="BB8" s="103" t="s">
        <v>120</v>
      </c>
      <c r="BC8" s="103" t="s">
        <v>644</v>
      </c>
      <c r="BD8" s="103" t="s">
        <v>95</v>
      </c>
    </row>
    <row r="9" spans="1:56" s="2" customFormat="1" ht="16.5" customHeight="1">
      <c r="A9" s="36"/>
      <c r="B9" s="41"/>
      <c r="C9" s="36"/>
      <c r="D9" s="36"/>
      <c r="E9" s="393" t="s">
        <v>1067</v>
      </c>
      <c r="F9" s="394"/>
      <c r="G9" s="394"/>
      <c r="H9" s="394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3" t="s">
        <v>122</v>
      </c>
      <c r="BA9" s="103" t="s">
        <v>123</v>
      </c>
      <c r="BB9" s="103" t="s">
        <v>93</v>
      </c>
      <c r="BC9" s="103" t="s">
        <v>124</v>
      </c>
      <c r="BD9" s="103" t="s">
        <v>95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3" t="s">
        <v>128</v>
      </c>
      <c r="BA10" s="103" t="s">
        <v>129</v>
      </c>
      <c r="BB10" s="103" t="s">
        <v>120</v>
      </c>
      <c r="BC10" s="103" t="s">
        <v>1068</v>
      </c>
      <c r="BD10" s="103" t="s">
        <v>84</v>
      </c>
    </row>
    <row r="11" spans="1:56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3" t="s">
        <v>131</v>
      </c>
      <c r="BA11" s="103" t="s">
        <v>132</v>
      </c>
      <c r="BB11" s="103" t="s">
        <v>93</v>
      </c>
      <c r="BC11" s="103" t="s">
        <v>1069</v>
      </c>
      <c r="BD11" s="103" t="s">
        <v>84</v>
      </c>
    </row>
    <row r="12" spans="1:56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18. 12. 2021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03" t="s">
        <v>134</v>
      </c>
      <c r="BA12" s="103" t="s">
        <v>19</v>
      </c>
      <c r="BB12" s="103" t="s">
        <v>19</v>
      </c>
      <c r="BC12" s="103" t="s">
        <v>135</v>
      </c>
      <c r="BD12" s="103" t="s">
        <v>84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03" t="s">
        <v>136</v>
      </c>
      <c r="BA13" s="103" t="s">
        <v>19</v>
      </c>
      <c r="BB13" s="103" t="s">
        <v>19</v>
      </c>
      <c r="BC13" s="103" t="s">
        <v>180</v>
      </c>
      <c r="BD13" s="103" t="s">
        <v>84</v>
      </c>
    </row>
    <row r="14" spans="1:56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">
        <v>19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03" t="s">
        <v>138</v>
      </c>
      <c r="BA14" s="103" t="s">
        <v>19</v>
      </c>
      <c r="BB14" s="103" t="s">
        <v>19</v>
      </c>
      <c r="BC14" s="103" t="s">
        <v>8</v>
      </c>
      <c r="BD14" s="103" t="s">
        <v>84</v>
      </c>
    </row>
    <row r="15" spans="1:56" s="2" customFormat="1" ht="18" customHeight="1">
      <c r="A15" s="36"/>
      <c r="B15" s="41"/>
      <c r="C15" s="36"/>
      <c r="D15" s="36"/>
      <c r="E15" s="110" t="s">
        <v>27</v>
      </c>
      <c r="F15" s="36"/>
      <c r="G15" s="36"/>
      <c r="H15" s="36"/>
      <c r="I15" s="108" t="s">
        <v>28</v>
      </c>
      <c r="J15" s="110" t="s">
        <v>19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03" t="s">
        <v>1070</v>
      </c>
      <c r="BA15" s="103" t="s">
        <v>19</v>
      </c>
      <c r="BB15" s="103" t="s">
        <v>19</v>
      </c>
      <c r="BC15" s="103" t="s">
        <v>427</v>
      </c>
      <c r="BD15" s="103" t="s">
        <v>84</v>
      </c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03" t="s">
        <v>142</v>
      </c>
      <c r="BA16" s="103" t="s">
        <v>19</v>
      </c>
      <c r="BB16" s="103" t="s">
        <v>19</v>
      </c>
      <c r="BC16" s="103" t="s">
        <v>95</v>
      </c>
      <c r="BD16" s="103" t="s">
        <v>84</v>
      </c>
    </row>
    <row r="17" spans="1:56" s="2" customFormat="1" ht="12" customHeight="1">
      <c r="A17" s="36"/>
      <c r="B17" s="41"/>
      <c r="C17" s="36"/>
      <c r="D17" s="108" t="s">
        <v>29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03" t="s">
        <v>144</v>
      </c>
      <c r="BA17" s="103" t="s">
        <v>19</v>
      </c>
      <c r="BB17" s="103" t="s">
        <v>19</v>
      </c>
      <c r="BC17" s="103" t="s">
        <v>84</v>
      </c>
      <c r="BD17" s="103" t="s">
        <v>84</v>
      </c>
    </row>
    <row r="18" spans="1:56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08" t="s">
        <v>28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03" t="s">
        <v>153</v>
      </c>
      <c r="BA18" s="103" t="s">
        <v>19</v>
      </c>
      <c r="BB18" s="103" t="s">
        <v>19</v>
      </c>
      <c r="BC18" s="103" t="s">
        <v>1071</v>
      </c>
      <c r="BD18" s="103" t="s">
        <v>84</v>
      </c>
    </row>
    <row r="19" spans="1:56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03" t="s">
        <v>157</v>
      </c>
      <c r="BA19" s="103" t="s">
        <v>19</v>
      </c>
      <c r="BB19" s="103" t="s">
        <v>19</v>
      </c>
      <c r="BC19" s="103" t="s">
        <v>1072</v>
      </c>
      <c r="BD19" s="103" t="s">
        <v>84</v>
      </c>
    </row>
    <row r="20" spans="1:56" s="2" customFormat="1" ht="12" customHeight="1">
      <c r="A20" s="36"/>
      <c r="B20" s="41"/>
      <c r="C20" s="36"/>
      <c r="D20" s="108" t="s">
        <v>31</v>
      </c>
      <c r="E20" s="36"/>
      <c r="F20" s="36"/>
      <c r="G20" s="36"/>
      <c r="H20" s="36"/>
      <c r="I20" s="108" t="s">
        <v>26</v>
      </c>
      <c r="J20" s="110" t="s">
        <v>32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03" t="s">
        <v>155</v>
      </c>
      <c r="BA20" s="103" t="s">
        <v>19</v>
      </c>
      <c r="BB20" s="103" t="s">
        <v>19</v>
      </c>
      <c r="BC20" s="103" t="s">
        <v>1073</v>
      </c>
      <c r="BD20" s="103" t="s">
        <v>84</v>
      </c>
    </row>
    <row r="21" spans="1:56" s="2" customFormat="1" ht="18" customHeight="1">
      <c r="A21" s="36"/>
      <c r="B21" s="41"/>
      <c r="C21" s="36"/>
      <c r="D21" s="36"/>
      <c r="E21" s="110" t="s">
        <v>33</v>
      </c>
      <c r="F21" s="36"/>
      <c r="G21" s="36"/>
      <c r="H21" s="36"/>
      <c r="I21" s="108" t="s">
        <v>28</v>
      </c>
      <c r="J21" s="110" t="s">
        <v>19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03" t="s">
        <v>158</v>
      </c>
      <c r="BA21" s="103" t="s">
        <v>19</v>
      </c>
      <c r="BB21" s="103" t="s">
        <v>19</v>
      </c>
      <c r="BC21" s="103" t="s">
        <v>161</v>
      </c>
      <c r="BD21" s="103" t="s">
        <v>84</v>
      </c>
    </row>
    <row r="22" spans="1:56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03" t="s">
        <v>160</v>
      </c>
      <c r="BA22" s="103" t="s">
        <v>19</v>
      </c>
      <c r="BB22" s="103" t="s">
        <v>19</v>
      </c>
      <c r="BC22" s="103" t="s">
        <v>1074</v>
      </c>
      <c r="BD22" s="103" t="s">
        <v>84</v>
      </c>
    </row>
    <row r="23" spans="1:56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26</v>
      </c>
      <c r="J23" s="110" t="s">
        <v>36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03" t="s">
        <v>162</v>
      </c>
      <c r="BA23" s="103" t="s">
        <v>19</v>
      </c>
      <c r="BB23" s="103" t="s">
        <v>19</v>
      </c>
      <c r="BC23" s="103" t="s">
        <v>1075</v>
      </c>
      <c r="BD23" s="103" t="s">
        <v>84</v>
      </c>
    </row>
    <row r="24" spans="1:56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28</v>
      </c>
      <c r="J24" s="110" t="s">
        <v>19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03" t="s">
        <v>164</v>
      </c>
      <c r="BA24" s="103" t="s">
        <v>19</v>
      </c>
      <c r="BB24" s="103" t="s">
        <v>93</v>
      </c>
      <c r="BC24" s="103" t="s">
        <v>1076</v>
      </c>
      <c r="BD24" s="103" t="s">
        <v>95</v>
      </c>
    </row>
    <row r="25" spans="1:56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Z25" s="103" t="s">
        <v>850</v>
      </c>
      <c r="BA25" s="103" t="s">
        <v>19</v>
      </c>
      <c r="BB25" s="103" t="s">
        <v>19</v>
      </c>
      <c r="BC25" s="103" t="s">
        <v>95</v>
      </c>
      <c r="BD25" s="103" t="s">
        <v>84</v>
      </c>
    </row>
    <row r="26" spans="1:56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Z26" s="103" t="s">
        <v>166</v>
      </c>
      <c r="BA26" s="103" t="s">
        <v>167</v>
      </c>
      <c r="BB26" s="103" t="s">
        <v>168</v>
      </c>
      <c r="BC26" s="103" t="s">
        <v>145</v>
      </c>
      <c r="BD26" s="103" t="s">
        <v>95</v>
      </c>
    </row>
    <row r="27" spans="1:56" s="8" customFormat="1" ht="16.5" customHeight="1">
      <c r="A27" s="112"/>
      <c r="B27" s="113"/>
      <c r="C27" s="112"/>
      <c r="D27" s="112"/>
      <c r="E27" s="397" t="s">
        <v>19</v>
      </c>
      <c r="F27" s="397"/>
      <c r="G27" s="397"/>
      <c r="H27" s="397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Z27" s="115" t="s">
        <v>170</v>
      </c>
      <c r="BA27" s="115" t="s">
        <v>171</v>
      </c>
      <c r="BB27" s="115" t="s">
        <v>93</v>
      </c>
      <c r="BC27" s="115" t="s">
        <v>116</v>
      </c>
      <c r="BD27" s="115" t="s">
        <v>95</v>
      </c>
    </row>
    <row r="28" spans="1:56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Z28" s="103" t="s">
        <v>172</v>
      </c>
      <c r="BA28" s="103" t="s">
        <v>19</v>
      </c>
      <c r="BB28" s="103" t="s">
        <v>93</v>
      </c>
      <c r="BC28" s="103" t="s">
        <v>1077</v>
      </c>
      <c r="BD28" s="103" t="s">
        <v>95</v>
      </c>
    </row>
    <row r="29" spans="1:56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Z29" s="103" t="s">
        <v>174</v>
      </c>
      <c r="BA29" s="103" t="s">
        <v>19</v>
      </c>
      <c r="BB29" s="103" t="s">
        <v>93</v>
      </c>
      <c r="BC29" s="103" t="s">
        <v>95</v>
      </c>
      <c r="BD29" s="103" t="s">
        <v>95</v>
      </c>
    </row>
    <row r="30" spans="1:56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ROUND(J105,2)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Z30" s="103" t="s">
        <v>175</v>
      </c>
      <c r="BA30" s="103" t="s">
        <v>171</v>
      </c>
      <c r="BB30" s="103" t="s">
        <v>93</v>
      </c>
      <c r="BC30" s="103" t="s">
        <v>116</v>
      </c>
      <c r="BD30" s="103" t="s">
        <v>95</v>
      </c>
    </row>
    <row r="31" spans="1:56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Z31" s="103" t="s">
        <v>176</v>
      </c>
      <c r="BA31" s="103" t="s">
        <v>177</v>
      </c>
      <c r="BB31" s="103" t="s">
        <v>93</v>
      </c>
      <c r="BC31" s="103" t="s">
        <v>8</v>
      </c>
      <c r="BD31" s="103" t="s">
        <v>95</v>
      </c>
    </row>
    <row r="32" spans="1:56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Z32" s="103" t="s">
        <v>178</v>
      </c>
      <c r="BA32" s="103" t="s">
        <v>171</v>
      </c>
      <c r="BB32" s="103" t="s">
        <v>93</v>
      </c>
      <c r="BC32" s="103" t="s">
        <v>116</v>
      </c>
      <c r="BD32" s="103" t="s">
        <v>95</v>
      </c>
    </row>
    <row r="33" spans="1:56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ROUND((SUM(BE105:BE850)),2)</f>
        <v>0</v>
      </c>
      <c r="G33" s="36"/>
      <c r="H33" s="36"/>
      <c r="I33" s="122">
        <v>0.21</v>
      </c>
      <c r="J33" s="121">
        <f>ROUND(((SUM(BE105:BE850))*I33),2)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Z33" s="103" t="s">
        <v>1078</v>
      </c>
      <c r="BA33" s="103" t="s">
        <v>19</v>
      </c>
      <c r="BB33" s="103" t="s">
        <v>19</v>
      </c>
      <c r="BC33" s="103" t="s">
        <v>832</v>
      </c>
      <c r="BD33" s="103" t="s">
        <v>84</v>
      </c>
    </row>
    <row r="34" spans="1:56" s="2" customFormat="1" ht="14.45" customHeight="1">
      <c r="A34" s="36"/>
      <c r="B34" s="41"/>
      <c r="C34" s="36"/>
      <c r="D34" s="36"/>
      <c r="E34" s="108" t="s">
        <v>46</v>
      </c>
      <c r="F34" s="121">
        <f>ROUND((SUM(BF105:BF850)),2)</f>
        <v>0</v>
      </c>
      <c r="G34" s="36"/>
      <c r="H34" s="36"/>
      <c r="I34" s="122">
        <v>0.15</v>
      </c>
      <c r="J34" s="121">
        <f>ROUND(((SUM(BF105:BF850))*I34),2)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Z34" s="103" t="s">
        <v>1079</v>
      </c>
      <c r="BA34" s="103" t="s">
        <v>19</v>
      </c>
      <c r="BB34" s="103" t="s">
        <v>19</v>
      </c>
      <c r="BC34" s="103" t="s">
        <v>193</v>
      </c>
      <c r="BD34" s="103" t="s">
        <v>84</v>
      </c>
    </row>
    <row r="35" spans="1:56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ROUND((SUM(BG105:BG850)),2)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Z35" s="103" t="s">
        <v>1080</v>
      </c>
      <c r="BA35" s="103" t="s">
        <v>19</v>
      </c>
      <c r="BB35" s="103" t="s">
        <v>19</v>
      </c>
      <c r="BC35" s="103" t="s">
        <v>84</v>
      </c>
      <c r="BD35" s="103" t="s">
        <v>84</v>
      </c>
    </row>
    <row r="36" spans="1:56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ROUND((SUM(BH105:BH850)),2)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Z36" s="103" t="s">
        <v>1081</v>
      </c>
      <c r="BA36" s="103" t="s">
        <v>19</v>
      </c>
      <c r="BB36" s="103" t="s">
        <v>19</v>
      </c>
      <c r="BC36" s="103" t="s">
        <v>84</v>
      </c>
      <c r="BD36" s="103" t="s">
        <v>84</v>
      </c>
    </row>
    <row r="37" spans="1:56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ROUND((SUM(BI105:BI850)),2)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Z37" s="103" t="s">
        <v>1082</v>
      </c>
      <c r="BA37" s="103" t="s">
        <v>19</v>
      </c>
      <c r="BB37" s="103" t="s">
        <v>19</v>
      </c>
      <c r="BC37" s="103" t="s">
        <v>82</v>
      </c>
      <c r="BD37" s="103" t="s">
        <v>84</v>
      </c>
    </row>
    <row r="38" spans="1:56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Z38" s="103" t="s">
        <v>1083</v>
      </c>
      <c r="BA38" s="103" t="s">
        <v>19</v>
      </c>
      <c r="BB38" s="103" t="s">
        <v>19</v>
      </c>
      <c r="BC38" s="103" t="s">
        <v>84</v>
      </c>
      <c r="BD38" s="103" t="s">
        <v>84</v>
      </c>
    </row>
    <row r="39" spans="1:56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Z39" s="103" t="s">
        <v>1084</v>
      </c>
      <c r="BA39" s="103" t="s">
        <v>19</v>
      </c>
      <c r="BB39" s="103" t="s">
        <v>19</v>
      </c>
      <c r="BC39" s="103" t="s">
        <v>137</v>
      </c>
      <c r="BD39" s="103" t="s">
        <v>84</v>
      </c>
    </row>
    <row r="40" spans="1:56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Z40" s="103" t="s">
        <v>1085</v>
      </c>
      <c r="BA40" s="103" t="s">
        <v>19</v>
      </c>
      <c r="BB40" s="103" t="s">
        <v>19</v>
      </c>
      <c r="BC40" s="103" t="s">
        <v>82</v>
      </c>
      <c r="BD40" s="103" t="s">
        <v>84</v>
      </c>
    </row>
    <row r="41" spans="52:56" ht="11.25">
      <c r="AZ41" s="103" t="s">
        <v>1086</v>
      </c>
      <c r="BA41" s="103" t="s">
        <v>19</v>
      </c>
      <c r="BB41" s="103" t="s">
        <v>19</v>
      </c>
      <c r="BC41" s="103" t="s">
        <v>82</v>
      </c>
      <c r="BD41" s="103" t="s">
        <v>84</v>
      </c>
    </row>
    <row r="42" spans="52:56" ht="11.25">
      <c r="AZ42" s="103" t="s">
        <v>1087</v>
      </c>
      <c r="BA42" s="103" t="s">
        <v>19</v>
      </c>
      <c r="BB42" s="103" t="s">
        <v>19</v>
      </c>
      <c r="BC42" s="103" t="s">
        <v>82</v>
      </c>
      <c r="BD42" s="103" t="s">
        <v>84</v>
      </c>
    </row>
    <row r="43" spans="52:56" ht="11.25">
      <c r="AZ43" s="103" t="s">
        <v>1088</v>
      </c>
      <c r="BA43" s="103" t="s">
        <v>19</v>
      </c>
      <c r="BB43" s="103" t="s">
        <v>19</v>
      </c>
      <c r="BC43" s="103" t="s">
        <v>95</v>
      </c>
      <c r="BD43" s="103" t="s">
        <v>84</v>
      </c>
    </row>
    <row r="44" spans="1:56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Z44" s="103" t="s">
        <v>1089</v>
      </c>
      <c r="BA44" s="103" t="s">
        <v>19</v>
      </c>
      <c r="BB44" s="103" t="s">
        <v>19</v>
      </c>
      <c r="BC44" s="103" t="s">
        <v>137</v>
      </c>
      <c r="BD44" s="103" t="s">
        <v>84</v>
      </c>
    </row>
    <row r="45" spans="1:56" s="2" customFormat="1" ht="24.95" customHeight="1">
      <c r="A45" s="36"/>
      <c r="B45" s="37"/>
      <c r="C45" s="25" t="s">
        <v>190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Z45" s="103" t="s">
        <v>1090</v>
      </c>
      <c r="BA45" s="103" t="s">
        <v>19</v>
      </c>
      <c r="BB45" s="103" t="s">
        <v>19</v>
      </c>
      <c r="BC45" s="103" t="s">
        <v>189</v>
      </c>
      <c r="BD45" s="103" t="s">
        <v>84</v>
      </c>
    </row>
    <row r="46" spans="1:56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Z46" s="103" t="s">
        <v>1091</v>
      </c>
      <c r="BA46" s="103" t="s">
        <v>19</v>
      </c>
      <c r="BB46" s="103" t="s">
        <v>19</v>
      </c>
      <c r="BC46" s="103" t="s">
        <v>82</v>
      </c>
      <c r="BD46" s="103" t="s">
        <v>84</v>
      </c>
    </row>
    <row r="47" spans="1:56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Z47" s="103" t="s">
        <v>1092</v>
      </c>
      <c r="BA47" s="103" t="s">
        <v>19</v>
      </c>
      <c r="BB47" s="103" t="s">
        <v>19</v>
      </c>
      <c r="BC47" s="103" t="s">
        <v>82</v>
      </c>
      <c r="BD47" s="103" t="s">
        <v>84</v>
      </c>
    </row>
    <row r="48" spans="1:56" s="2" customFormat="1" ht="16.5" customHeight="1">
      <c r="A48" s="36"/>
      <c r="B48" s="37"/>
      <c r="C48" s="38"/>
      <c r="D48" s="38"/>
      <c r="E48" s="398" t="str">
        <f>E7</f>
        <v>ÚSTÍ NAD ORLICÍ - OBNOVA – VODOVODNÍ ŘADY V ULICI BRATŘÍ KOVÁŘŮ</v>
      </c>
      <c r="F48" s="399"/>
      <c r="G48" s="399"/>
      <c r="H48" s="399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Z48" s="103" t="s">
        <v>1093</v>
      </c>
      <c r="BA48" s="103" t="s">
        <v>19</v>
      </c>
      <c r="BB48" s="103" t="s">
        <v>19</v>
      </c>
      <c r="BC48" s="103" t="s">
        <v>189</v>
      </c>
      <c r="BD48" s="103" t="s">
        <v>84</v>
      </c>
    </row>
    <row r="49" spans="1:56" s="2" customFormat="1" ht="12" customHeight="1">
      <c r="A49" s="36"/>
      <c r="B49" s="37"/>
      <c r="C49" s="31" t="s">
        <v>113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Z49" s="103" t="s">
        <v>1094</v>
      </c>
      <c r="BA49" s="103" t="s">
        <v>19</v>
      </c>
      <c r="BB49" s="103" t="s">
        <v>19</v>
      </c>
      <c r="BC49" s="103" t="s">
        <v>143</v>
      </c>
      <c r="BD49" s="103" t="s">
        <v>84</v>
      </c>
    </row>
    <row r="50" spans="1:56" s="2" customFormat="1" ht="16.5" customHeight="1">
      <c r="A50" s="36"/>
      <c r="B50" s="37"/>
      <c r="C50" s="38"/>
      <c r="D50" s="38"/>
      <c r="E50" s="370" t="str">
        <f>E9</f>
        <v>SO 02 - OBNOVA VODOVODU – VODOVOD DN125</v>
      </c>
      <c r="F50" s="400"/>
      <c r="G50" s="400"/>
      <c r="H50" s="400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Z50" s="103" t="s">
        <v>1095</v>
      </c>
      <c r="BA50" s="103" t="s">
        <v>19</v>
      </c>
      <c r="BB50" s="103" t="s">
        <v>19</v>
      </c>
      <c r="BC50" s="103" t="s">
        <v>143</v>
      </c>
      <c r="BD50" s="103" t="s">
        <v>84</v>
      </c>
    </row>
    <row r="51" spans="1:56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Z51" s="103" t="s">
        <v>1096</v>
      </c>
      <c r="BA51" s="103" t="s">
        <v>19</v>
      </c>
      <c r="BB51" s="103" t="s">
        <v>19</v>
      </c>
      <c r="BC51" s="103" t="s">
        <v>137</v>
      </c>
      <c r="BD51" s="103" t="s">
        <v>84</v>
      </c>
    </row>
    <row r="52" spans="1:56" s="2" customFormat="1" ht="12" customHeight="1">
      <c r="A52" s="36"/>
      <c r="B52" s="37"/>
      <c r="C52" s="31" t="s">
        <v>21</v>
      </c>
      <c r="D52" s="38"/>
      <c r="E52" s="38"/>
      <c r="F52" s="29" t="str">
        <f>F12</f>
        <v>ÚSTÍ NAD ORLICÍ</v>
      </c>
      <c r="G52" s="38"/>
      <c r="H52" s="38"/>
      <c r="I52" s="31" t="s">
        <v>23</v>
      </c>
      <c r="J52" s="61" t="str">
        <f>IF(J12="","",J12)</f>
        <v>18. 12. 2021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Z52" s="103" t="s">
        <v>1097</v>
      </c>
      <c r="BA52" s="103" t="s">
        <v>19</v>
      </c>
      <c r="BB52" s="103" t="s">
        <v>19</v>
      </c>
      <c r="BC52" s="103" t="s">
        <v>313</v>
      </c>
      <c r="BD52" s="103" t="s">
        <v>84</v>
      </c>
    </row>
    <row r="53" spans="1:56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Z53" s="103" t="s">
        <v>1098</v>
      </c>
      <c r="BA53" s="103" t="s">
        <v>19</v>
      </c>
      <c r="BB53" s="103" t="s">
        <v>19</v>
      </c>
      <c r="BC53" s="103" t="s">
        <v>137</v>
      </c>
      <c r="BD53" s="103" t="s">
        <v>84</v>
      </c>
    </row>
    <row r="54" spans="1:56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TEPVOS, spol. s r.o. </v>
      </c>
      <c r="G54" s="38"/>
      <c r="H54" s="38"/>
      <c r="I54" s="31" t="s">
        <v>31</v>
      </c>
      <c r="J54" s="34" t="str">
        <f>E21</f>
        <v xml:space="preserve"> Ing. Jan Falta 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Z54" s="103" t="s">
        <v>147</v>
      </c>
      <c r="BA54" s="103" t="s">
        <v>19</v>
      </c>
      <c r="BB54" s="103" t="s">
        <v>19</v>
      </c>
      <c r="BC54" s="103" t="s">
        <v>489</v>
      </c>
      <c r="BD54" s="103" t="s">
        <v>84</v>
      </c>
    </row>
    <row r="55" spans="1:56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Theodor Collino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Z55" s="103" t="s">
        <v>1099</v>
      </c>
      <c r="BA55" s="103" t="s">
        <v>19</v>
      </c>
      <c r="BB55" s="103" t="s">
        <v>19</v>
      </c>
      <c r="BC55" s="103" t="s">
        <v>1100</v>
      </c>
      <c r="BD55" s="103" t="s">
        <v>84</v>
      </c>
    </row>
    <row r="56" spans="1:56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Z56" s="103" t="s">
        <v>1101</v>
      </c>
      <c r="BA56" s="103" t="s">
        <v>19</v>
      </c>
      <c r="BB56" s="103" t="s">
        <v>19</v>
      </c>
      <c r="BC56" s="103" t="s">
        <v>1102</v>
      </c>
      <c r="BD56" s="103" t="s">
        <v>84</v>
      </c>
    </row>
    <row r="57" spans="1:56" s="2" customFormat="1" ht="29.25" customHeight="1">
      <c r="A57" s="36"/>
      <c r="B57" s="37"/>
      <c r="C57" s="134" t="s">
        <v>194</v>
      </c>
      <c r="D57" s="135"/>
      <c r="E57" s="135"/>
      <c r="F57" s="135"/>
      <c r="G57" s="135"/>
      <c r="H57" s="135"/>
      <c r="I57" s="135"/>
      <c r="J57" s="136" t="s">
        <v>195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Z57" s="103" t="s">
        <v>1103</v>
      </c>
      <c r="BA57" s="103" t="s">
        <v>19</v>
      </c>
      <c r="BB57" s="103" t="s">
        <v>19</v>
      </c>
      <c r="BC57" s="103" t="s">
        <v>1026</v>
      </c>
      <c r="BD57" s="103" t="s">
        <v>84</v>
      </c>
    </row>
    <row r="58" spans="1:56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Z58" s="103" t="s">
        <v>1104</v>
      </c>
      <c r="BA58" s="103" t="s">
        <v>19</v>
      </c>
      <c r="BB58" s="103" t="s">
        <v>19</v>
      </c>
      <c r="BC58" s="103" t="s">
        <v>315</v>
      </c>
      <c r="BD58" s="103" t="s">
        <v>84</v>
      </c>
    </row>
    <row r="59" spans="1:56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J105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196</v>
      </c>
      <c r="AZ59" s="103" t="s">
        <v>1105</v>
      </c>
      <c r="BA59" s="103" t="s">
        <v>19</v>
      </c>
      <c r="BB59" s="103" t="s">
        <v>19</v>
      </c>
      <c r="BC59" s="103" t="s">
        <v>141</v>
      </c>
      <c r="BD59" s="103" t="s">
        <v>84</v>
      </c>
    </row>
    <row r="60" spans="2:56" s="9" customFormat="1" ht="24.95" customHeight="1">
      <c r="B60" s="138"/>
      <c r="C60" s="139"/>
      <c r="D60" s="140" t="s">
        <v>197</v>
      </c>
      <c r="E60" s="141"/>
      <c r="F60" s="141"/>
      <c r="G60" s="141"/>
      <c r="H60" s="141"/>
      <c r="I60" s="141"/>
      <c r="J60" s="142">
        <f>J106</f>
        <v>0</v>
      </c>
      <c r="K60" s="139"/>
      <c r="L60" s="143"/>
      <c r="AZ60" s="254" t="s">
        <v>1106</v>
      </c>
      <c r="BA60" s="254" t="s">
        <v>19</v>
      </c>
      <c r="BB60" s="254" t="s">
        <v>19</v>
      </c>
      <c r="BC60" s="254" t="s">
        <v>494</v>
      </c>
      <c r="BD60" s="254" t="s">
        <v>84</v>
      </c>
    </row>
    <row r="61" spans="2:56" s="10" customFormat="1" ht="19.9" customHeight="1">
      <c r="B61" s="144"/>
      <c r="C61" s="145"/>
      <c r="D61" s="146" t="s">
        <v>198</v>
      </c>
      <c r="E61" s="147"/>
      <c r="F61" s="147"/>
      <c r="G61" s="147"/>
      <c r="H61" s="147"/>
      <c r="I61" s="147"/>
      <c r="J61" s="148">
        <f>J107</f>
        <v>0</v>
      </c>
      <c r="K61" s="145"/>
      <c r="L61" s="149"/>
      <c r="AZ61" s="255" t="s">
        <v>1107</v>
      </c>
      <c r="BA61" s="255" t="s">
        <v>19</v>
      </c>
      <c r="BB61" s="255" t="s">
        <v>19</v>
      </c>
      <c r="BC61" s="255" t="s">
        <v>95</v>
      </c>
      <c r="BD61" s="255" t="s">
        <v>84</v>
      </c>
    </row>
    <row r="62" spans="2:56" s="10" customFormat="1" ht="14.85" customHeight="1">
      <c r="B62" s="144"/>
      <c r="C62" s="145"/>
      <c r="D62" s="146" t="s">
        <v>199</v>
      </c>
      <c r="E62" s="147"/>
      <c r="F62" s="147"/>
      <c r="G62" s="147"/>
      <c r="H62" s="147"/>
      <c r="I62" s="147"/>
      <c r="J62" s="148">
        <f>J108</f>
        <v>0</v>
      </c>
      <c r="K62" s="145"/>
      <c r="L62" s="149"/>
      <c r="AZ62" s="255" t="s">
        <v>1108</v>
      </c>
      <c r="BA62" s="255" t="s">
        <v>19</v>
      </c>
      <c r="BB62" s="255" t="s">
        <v>19</v>
      </c>
      <c r="BC62" s="255" t="s">
        <v>189</v>
      </c>
      <c r="BD62" s="255" t="s">
        <v>84</v>
      </c>
    </row>
    <row r="63" spans="2:56" s="10" customFormat="1" ht="14.85" customHeight="1">
      <c r="B63" s="144"/>
      <c r="C63" s="145"/>
      <c r="D63" s="146" t="s">
        <v>200</v>
      </c>
      <c r="E63" s="147"/>
      <c r="F63" s="147"/>
      <c r="G63" s="147"/>
      <c r="H63" s="147"/>
      <c r="I63" s="147"/>
      <c r="J63" s="148">
        <f>J200</f>
        <v>0</v>
      </c>
      <c r="K63" s="145"/>
      <c r="L63" s="149"/>
      <c r="AZ63" s="255" t="s">
        <v>192</v>
      </c>
      <c r="BA63" s="255" t="s">
        <v>19</v>
      </c>
      <c r="BB63" s="255" t="s">
        <v>19</v>
      </c>
      <c r="BC63" s="255" t="s">
        <v>1109</v>
      </c>
      <c r="BD63" s="255" t="s">
        <v>95</v>
      </c>
    </row>
    <row r="64" spans="2:56" s="10" customFormat="1" ht="14.85" customHeight="1">
      <c r="B64" s="144"/>
      <c r="C64" s="145"/>
      <c r="D64" s="146" t="s">
        <v>201</v>
      </c>
      <c r="E64" s="147"/>
      <c r="F64" s="147"/>
      <c r="G64" s="147"/>
      <c r="H64" s="147"/>
      <c r="I64" s="147"/>
      <c r="J64" s="148">
        <f>J208</f>
        <v>0</v>
      </c>
      <c r="K64" s="145"/>
      <c r="L64" s="149"/>
      <c r="AZ64" s="255" t="s">
        <v>1110</v>
      </c>
      <c r="BA64" s="255" t="s">
        <v>19</v>
      </c>
      <c r="BB64" s="255" t="s">
        <v>19</v>
      </c>
      <c r="BC64" s="255" t="s">
        <v>1111</v>
      </c>
      <c r="BD64" s="255" t="s">
        <v>84</v>
      </c>
    </row>
    <row r="65" spans="2:12" s="10" customFormat="1" ht="14.85" customHeight="1">
      <c r="B65" s="144"/>
      <c r="C65" s="145"/>
      <c r="D65" s="146" t="s">
        <v>202</v>
      </c>
      <c r="E65" s="147"/>
      <c r="F65" s="147"/>
      <c r="G65" s="147"/>
      <c r="H65" s="147"/>
      <c r="I65" s="147"/>
      <c r="J65" s="148">
        <f>J300</f>
        <v>0</v>
      </c>
      <c r="K65" s="145"/>
      <c r="L65" s="149"/>
    </row>
    <row r="66" spans="2:12" s="10" customFormat="1" ht="14.85" customHeight="1">
      <c r="B66" s="144"/>
      <c r="C66" s="145"/>
      <c r="D66" s="146" t="s">
        <v>203</v>
      </c>
      <c r="E66" s="147"/>
      <c r="F66" s="147"/>
      <c r="G66" s="147"/>
      <c r="H66" s="147"/>
      <c r="I66" s="147"/>
      <c r="J66" s="148">
        <f>J301</f>
        <v>0</v>
      </c>
      <c r="K66" s="145"/>
      <c r="L66" s="149"/>
    </row>
    <row r="67" spans="2:12" s="10" customFormat="1" ht="14.85" customHeight="1">
      <c r="B67" s="144"/>
      <c r="C67" s="145"/>
      <c r="D67" s="146" t="s">
        <v>204</v>
      </c>
      <c r="E67" s="147"/>
      <c r="F67" s="147"/>
      <c r="G67" s="147"/>
      <c r="H67" s="147"/>
      <c r="I67" s="147"/>
      <c r="J67" s="148">
        <f>J319</f>
        <v>0</v>
      </c>
      <c r="K67" s="145"/>
      <c r="L67" s="149"/>
    </row>
    <row r="68" spans="2:12" s="10" customFormat="1" ht="14.85" customHeight="1">
      <c r="B68" s="144"/>
      <c r="C68" s="145"/>
      <c r="D68" s="146" t="s">
        <v>205</v>
      </c>
      <c r="E68" s="147"/>
      <c r="F68" s="147"/>
      <c r="G68" s="147"/>
      <c r="H68" s="147"/>
      <c r="I68" s="147"/>
      <c r="J68" s="148">
        <f>J353</f>
        <v>0</v>
      </c>
      <c r="K68" s="145"/>
      <c r="L68" s="149"/>
    </row>
    <row r="69" spans="2:12" s="10" customFormat="1" ht="14.85" customHeight="1">
      <c r="B69" s="144"/>
      <c r="C69" s="145"/>
      <c r="D69" s="146" t="s">
        <v>206</v>
      </c>
      <c r="E69" s="147"/>
      <c r="F69" s="147"/>
      <c r="G69" s="147"/>
      <c r="H69" s="147"/>
      <c r="I69" s="147"/>
      <c r="J69" s="148">
        <f>J393</f>
        <v>0</v>
      </c>
      <c r="K69" s="145"/>
      <c r="L69" s="149"/>
    </row>
    <row r="70" spans="2:12" s="10" customFormat="1" ht="19.9" customHeight="1">
      <c r="B70" s="144"/>
      <c r="C70" s="145"/>
      <c r="D70" s="146" t="s">
        <v>207</v>
      </c>
      <c r="E70" s="147"/>
      <c r="F70" s="147"/>
      <c r="G70" s="147"/>
      <c r="H70" s="147"/>
      <c r="I70" s="147"/>
      <c r="J70" s="148">
        <f>J410</f>
        <v>0</v>
      </c>
      <c r="K70" s="145"/>
      <c r="L70" s="149"/>
    </row>
    <row r="71" spans="2:12" s="10" customFormat="1" ht="14.85" customHeight="1">
      <c r="B71" s="144"/>
      <c r="C71" s="145"/>
      <c r="D71" s="146" t="s">
        <v>208</v>
      </c>
      <c r="E71" s="147"/>
      <c r="F71" s="147"/>
      <c r="G71" s="147"/>
      <c r="H71" s="147"/>
      <c r="I71" s="147"/>
      <c r="J71" s="148">
        <f>J418</f>
        <v>0</v>
      </c>
      <c r="K71" s="145"/>
      <c r="L71" s="149"/>
    </row>
    <row r="72" spans="2:12" s="10" customFormat="1" ht="14.85" customHeight="1">
      <c r="B72" s="144"/>
      <c r="C72" s="145"/>
      <c r="D72" s="146" t="s">
        <v>209</v>
      </c>
      <c r="E72" s="147"/>
      <c r="F72" s="147"/>
      <c r="G72" s="147"/>
      <c r="H72" s="147"/>
      <c r="I72" s="147"/>
      <c r="J72" s="148">
        <f>J419</f>
        <v>0</v>
      </c>
      <c r="K72" s="145"/>
      <c r="L72" s="149"/>
    </row>
    <row r="73" spans="2:12" s="10" customFormat="1" ht="19.9" customHeight="1">
      <c r="B73" s="144"/>
      <c r="C73" s="145"/>
      <c r="D73" s="146" t="s">
        <v>210</v>
      </c>
      <c r="E73" s="147"/>
      <c r="F73" s="147"/>
      <c r="G73" s="147"/>
      <c r="H73" s="147"/>
      <c r="I73" s="147"/>
      <c r="J73" s="148">
        <f>J429</f>
        <v>0</v>
      </c>
      <c r="K73" s="145"/>
      <c r="L73" s="149"/>
    </row>
    <row r="74" spans="2:12" s="10" customFormat="1" ht="19.9" customHeight="1">
      <c r="B74" s="144"/>
      <c r="C74" s="145"/>
      <c r="D74" s="146" t="s">
        <v>211</v>
      </c>
      <c r="E74" s="147"/>
      <c r="F74" s="147"/>
      <c r="G74" s="147"/>
      <c r="H74" s="147"/>
      <c r="I74" s="147"/>
      <c r="J74" s="148">
        <f>J440</f>
        <v>0</v>
      </c>
      <c r="K74" s="145"/>
      <c r="L74" s="149"/>
    </row>
    <row r="75" spans="2:12" s="10" customFormat="1" ht="14.85" customHeight="1">
      <c r="B75" s="144"/>
      <c r="C75" s="145"/>
      <c r="D75" s="146" t="s">
        <v>212</v>
      </c>
      <c r="E75" s="147"/>
      <c r="F75" s="147"/>
      <c r="G75" s="147"/>
      <c r="H75" s="147"/>
      <c r="I75" s="147"/>
      <c r="J75" s="148">
        <f>J441</f>
        <v>0</v>
      </c>
      <c r="K75" s="145"/>
      <c r="L75" s="149"/>
    </row>
    <row r="76" spans="2:12" s="10" customFormat="1" ht="14.85" customHeight="1">
      <c r="B76" s="144"/>
      <c r="C76" s="145"/>
      <c r="D76" s="146" t="s">
        <v>213</v>
      </c>
      <c r="E76" s="147"/>
      <c r="F76" s="147"/>
      <c r="G76" s="147"/>
      <c r="H76" s="147"/>
      <c r="I76" s="147"/>
      <c r="J76" s="148">
        <f>J464</f>
        <v>0</v>
      </c>
      <c r="K76" s="145"/>
      <c r="L76" s="149"/>
    </row>
    <row r="77" spans="2:12" s="10" customFormat="1" ht="14.85" customHeight="1">
      <c r="B77" s="144"/>
      <c r="C77" s="145"/>
      <c r="D77" s="146" t="s">
        <v>214</v>
      </c>
      <c r="E77" s="147"/>
      <c r="F77" s="147"/>
      <c r="G77" s="147"/>
      <c r="H77" s="147"/>
      <c r="I77" s="147"/>
      <c r="J77" s="148">
        <f>J482</f>
        <v>0</v>
      </c>
      <c r="K77" s="145"/>
      <c r="L77" s="149"/>
    </row>
    <row r="78" spans="2:12" s="10" customFormat="1" ht="19.9" customHeight="1">
      <c r="B78" s="144"/>
      <c r="C78" s="145"/>
      <c r="D78" s="146" t="s">
        <v>215</v>
      </c>
      <c r="E78" s="147"/>
      <c r="F78" s="147"/>
      <c r="G78" s="147"/>
      <c r="H78" s="147"/>
      <c r="I78" s="147"/>
      <c r="J78" s="148">
        <f>J490</f>
        <v>0</v>
      </c>
      <c r="K78" s="145"/>
      <c r="L78" s="149"/>
    </row>
    <row r="79" spans="2:12" s="10" customFormat="1" ht="14.85" customHeight="1">
      <c r="B79" s="144"/>
      <c r="C79" s="145"/>
      <c r="D79" s="146" t="s">
        <v>216</v>
      </c>
      <c r="E79" s="147"/>
      <c r="F79" s="147"/>
      <c r="G79" s="147"/>
      <c r="H79" s="147"/>
      <c r="I79" s="147"/>
      <c r="J79" s="148">
        <f>J491</f>
        <v>0</v>
      </c>
      <c r="K79" s="145"/>
      <c r="L79" s="149"/>
    </row>
    <row r="80" spans="2:12" s="10" customFormat="1" ht="14.85" customHeight="1">
      <c r="B80" s="144"/>
      <c r="C80" s="145"/>
      <c r="D80" s="146" t="s">
        <v>217</v>
      </c>
      <c r="E80" s="147"/>
      <c r="F80" s="147"/>
      <c r="G80" s="147"/>
      <c r="H80" s="147"/>
      <c r="I80" s="147"/>
      <c r="J80" s="148">
        <f>J570</f>
        <v>0</v>
      </c>
      <c r="K80" s="145"/>
      <c r="L80" s="149"/>
    </row>
    <row r="81" spans="2:12" s="10" customFormat="1" ht="14.85" customHeight="1">
      <c r="B81" s="144"/>
      <c r="C81" s="145"/>
      <c r="D81" s="146" t="s">
        <v>218</v>
      </c>
      <c r="E81" s="147"/>
      <c r="F81" s="147"/>
      <c r="G81" s="147"/>
      <c r="H81" s="147"/>
      <c r="I81" s="147"/>
      <c r="J81" s="148">
        <f>J673</f>
        <v>0</v>
      </c>
      <c r="K81" s="145"/>
      <c r="L81" s="149"/>
    </row>
    <row r="82" spans="2:12" s="10" customFormat="1" ht="14.85" customHeight="1">
      <c r="B82" s="144"/>
      <c r="C82" s="145"/>
      <c r="D82" s="146" t="s">
        <v>219</v>
      </c>
      <c r="E82" s="147"/>
      <c r="F82" s="147"/>
      <c r="G82" s="147"/>
      <c r="H82" s="147"/>
      <c r="I82" s="147"/>
      <c r="J82" s="148">
        <f>J800</f>
        <v>0</v>
      </c>
      <c r="K82" s="145"/>
      <c r="L82" s="149"/>
    </row>
    <row r="83" spans="2:12" s="10" customFormat="1" ht="19.9" customHeight="1">
      <c r="B83" s="144"/>
      <c r="C83" s="145"/>
      <c r="D83" s="146" t="s">
        <v>220</v>
      </c>
      <c r="E83" s="147"/>
      <c r="F83" s="147"/>
      <c r="G83" s="147"/>
      <c r="H83" s="147"/>
      <c r="I83" s="147"/>
      <c r="J83" s="148">
        <f>J819</f>
        <v>0</v>
      </c>
      <c r="K83" s="145"/>
      <c r="L83" s="149"/>
    </row>
    <row r="84" spans="2:12" s="10" customFormat="1" ht="19.9" customHeight="1">
      <c r="B84" s="144"/>
      <c r="C84" s="145"/>
      <c r="D84" s="146" t="s">
        <v>221</v>
      </c>
      <c r="E84" s="147"/>
      <c r="F84" s="147"/>
      <c r="G84" s="147"/>
      <c r="H84" s="147"/>
      <c r="I84" s="147"/>
      <c r="J84" s="148">
        <f>J826</f>
        <v>0</v>
      </c>
      <c r="K84" s="145"/>
      <c r="L84" s="149"/>
    </row>
    <row r="85" spans="2:12" s="10" customFormat="1" ht="19.9" customHeight="1">
      <c r="B85" s="144"/>
      <c r="C85" s="145"/>
      <c r="D85" s="146" t="s">
        <v>222</v>
      </c>
      <c r="E85" s="147"/>
      <c r="F85" s="147"/>
      <c r="G85" s="147"/>
      <c r="H85" s="147"/>
      <c r="I85" s="147"/>
      <c r="J85" s="148">
        <f>J846</f>
        <v>0</v>
      </c>
      <c r="K85" s="145"/>
      <c r="L85" s="149"/>
    </row>
    <row r="86" spans="1:31" s="2" customFormat="1" ht="21.7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91" spans="1:31" s="2" customFormat="1" ht="6.95" customHeight="1">
      <c r="A91" s="36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109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4.95" customHeight="1">
      <c r="A92" s="36"/>
      <c r="B92" s="37"/>
      <c r="C92" s="25" t="s">
        <v>223</v>
      </c>
      <c r="D92" s="38"/>
      <c r="E92" s="38"/>
      <c r="F92" s="38"/>
      <c r="G92" s="38"/>
      <c r="H92" s="38"/>
      <c r="I92" s="38"/>
      <c r="J92" s="38"/>
      <c r="K92" s="38"/>
      <c r="L92" s="109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9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16</v>
      </c>
      <c r="D94" s="38"/>
      <c r="E94" s="38"/>
      <c r="F94" s="38"/>
      <c r="G94" s="38"/>
      <c r="H94" s="38"/>
      <c r="I94" s="38"/>
      <c r="J94" s="38"/>
      <c r="K94" s="38"/>
      <c r="L94" s="109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98" t="str">
        <f>E7</f>
        <v>ÚSTÍ NAD ORLICÍ - OBNOVA – VODOVODNÍ ŘADY V ULICI BRATŘÍ KOVÁŘŮ</v>
      </c>
      <c r="F95" s="399"/>
      <c r="G95" s="399"/>
      <c r="H95" s="399"/>
      <c r="I95" s="38"/>
      <c r="J95" s="38"/>
      <c r="K95" s="38"/>
      <c r="L95" s="109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1" t="s">
        <v>113</v>
      </c>
      <c r="D96" s="38"/>
      <c r="E96" s="38"/>
      <c r="F96" s="38"/>
      <c r="G96" s="38"/>
      <c r="H96" s="38"/>
      <c r="I96" s="38"/>
      <c r="J96" s="38"/>
      <c r="K96" s="38"/>
      <c r="L96" s="109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6.5" customHeight="1">
      <c r="A97" s="36"/>
      <c r="B97" s="37"/>
      <c r="C97" s="38"/>
      <c r="D97" s="38"/>
      <c r="E97" s="370" t="str">
        <f>E9</f>
        <v>SO 02 - OBNOVA VODOVODU – VODOVOD DN125</v>
      </c>
      <c r="F97" s="400"/>
      <c r="G97" s="400"/>
      <c r="H97" s="400"/>
      <c r="I97" s="38"/>
      <c r="J97" s="38"/>
      <c r="K97" s="38"/>
      <c r="L97" s="109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9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2" customHeight="1">
      <c r="A99" s="36"/>
      <c r="B99" s="37"/>
      <c r="C99" s="31" t="s">
        <v>21</v>
      </c>
      <c r="D99" s="38"/>
      <c r="E99" s="38"/>
      <c r="F99" s="29" t="str">
        <f>F12</f>
        <v>ÚSTÍ NAD ORLICÍ</v>
      </c>
      <c r="G99" s="38"/>
      <c r="H99" s="38"/>
      <c r="I99" s="31" t="s">
        <v>23</v>
      </c>
      <c r="J99" s="61" t="str">
        <f>IF(J12="","",J12)</f>
        <v>18. 12. 2021</v>
      </c>
      <c r="K99" s="38"/>
      <c r="L99" s="109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109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1" t="s">
        <v>25</v>
      </c>
      <c r="D101" s="38"/>
      <c r="E101" s="38"/>
      <c r="F101" s="29" t="str">
        <f>E15</f>
        <v xml:space="preserve">TEPVOS, spol. s r.o. </v>
      </c>
      <c r="G101" s="38"/>
      <c r="H101" s="38"/>
      <c r="I101" s="31" t="s">
        <v>31</v>
      </c>
      <c r="J101" s="34" t="str">
        <f>E21</f>
        <v xml:space="preserve"> Ing. Jan Falta </v>
      </c>
      <c r="K101" s="38"/>
      <c r="L101" s="109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5.2" customHeight="1">
      <c r="A102" s="36"/>
      <c r="B102" s="37"/>
      <c r="C102" s="31" t="s">
        <v>29</v>
      </c>
      <c r="D102" s="38"/>
      <c r="E102" s="38"/>
      <c r="F102" s="29" t="str">
        <f>IF(E18="","",E18)</f>
        <v>Vyplň údaj</v>
      </c>
      <c r="G102" s="38"/>
      <c r="H102" s="38"/>
      <c r="I102" s="31" t="s">
        <v>35</v>
      </c>
      <c r="J102" s="34" t="str">
        <f>E24</f>
        <v>Ing. Theodor Collino</v>
      </c>
      <c r="K102" s="38"/>
      <c r="L102" s="109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0.3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109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11" customFormat="1" ht="29.25" customHeight="1">
      <c r="A104" s="150"/>
      <c r="B104" s="151"/>
      <c r="C104" s="152" t="s">
        <v>224</v>
      </c>
      <c r="D104" s="153" t="s">
        <v>59</v>
      </c>
      <c r="E104" s="153" t="s">
        <v>55</v>
      </c>
      <c r="F104" s="153" t="s">
        <v>56</v>
      </c>
      <c r="G104" s="153" t="s">
        <v>225</v>
      </c>
      <c r="H104" s="153" t="s">
        <v>226</v>
      </c>
      <c r="I104" s="153" t="s">
        <v>227</v>
      </c>
      <c r="J104" s="153" t="s">
        <v>195</v>
      </c>
      <c r="K104" s="154" t="s">
        <v>228</v>
      </c>
      <c r="L104" s="155"/>
      <c r="M104" s="70" t="s">
        <v>19</v>
      </c>
      <c r="N104" s="71" t="s">
        <v>44</v>
      </c>
      <c r="O104" s="71" t="s">
        <v>229</v>
      </c>
      <c r="P104" s="71" t="s">
        <v>230</v>
      </c>
      <c r="Q104" s="71" t="s">
        <v>231</v>
      </c>
      <c r="R104" s="71" t="s">
        <v>232</v>
      </c>
      <c r="S104" s="71" t="s">
        <v>233</v>
      </c>
      <c r="T104" s="72" t="s">
        <v>234</v>
      </c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</row>
    <row r="105" spans="1:63" s="2" customFormat="1" ht="22.9" customHeight="1">
      <c r="A105" s="36"/>
      <c r="B105" s="37"/>
      <c r="C105" s="77" t="s">
        <v>235</v>
      </c>
      <c r="D105" s="38"/>
      <c r="E105" s="38"/>
      <c r="F105" s="38"/>
      <c r="G105" s="38"/>
      <c r="H105" s="38"/>
      <c r="I105" s="38"/>
      <c r="J105" s="156">
        <f>BK105</f>
        <v>0</v>
      </c>
      <c r="K105" s="38"/>
      <c r="L105" s="41"/>
      <c r="M105" s="73"/>
      <c r="N105" s="157"/>
      <c r="O105" s="74"/>
      <c r="P105" s="158">
        <f>P106</f>
        <v>0</v>
      </c>
      <c r="Q105" s="74"/>
      <c r="R105" s="158">
        <f>R106</f>
        <v>2414.1908116500003</v>
      </c>
      <c r="S105" s="74"/>
      <c r="T105" s="159">
        <f>T106</f>
        <v>657.4928749999999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73</v>
      </c>
      <c r="AU105" s="19" t="s">
        <v>196</v>
      </c>
      <c r="BK105" s="160">
        <f>BK106</f>
        <v>0</v>
      </c>
    </row>
    <row r="106" spans="2:63" s="12" customFormat="1" ht="25.9" customHeight="1">
      <c r="B106" s="161"/>
      <c r="C106" s="162"/>
      <c r="D106" s="163" t="s">
        <v>73</v>
      </c>
      <c r="E106" s="164" t="s">
        <v>236</v>
      </c>
      <c r="F106" s="164" t="s">
        <v>237</v>
      </c>
      <c r="G106" s="162"/>
      <c r="H106" s="162"/>
      <c r="I106" s="165"/>
      <c r="J106" s="166">
        <f>BK106</f>
        <v>0</v>
      </c>
      <c r="K106" s="162"/>
      <c r="L106" s="167"/>
      <c r="M106" s="168"/>
      <c r="N106" s="169"/>
      <c r="O106" s="169"/>
      <c r="P106" s="170">
        <f>P107+P410+P429+P440+P490+P819+P826+P846</f>
        <v>0</v>
      </c>
      <c r="Q106" s="169"/>
      <c r="R106" s="170">
        <f>R107+R410+R429+R440+R490+R819+R826+R846</f>
        <v>2414.1908116500003</v>
      </c>
      <c r="S106" s="169"/>
      <c r="T106" s="171">
        <f>T107+T410+T429+T440+T490+T819+T826+T846</f>
        <v>657.4928749999999</v>
      </c>
      <c r="AR106" s="172" t="s">
        <v>82</v>
      </c>
      <c r="AT106" s="173" t="s">
        <v>73</v>
      </c>
      <c r="AU106" s="173" t="s">
        <v>74</v>
      </c>
      <c r="AY106" s="172" t="s">
        <v>238</v>
      </c>
      <c r="BK106" s="174">
        <f>BK107+BK410+BK429+BK440+BK490+BK819+BK826+BK846</f>
        <v>0</v>
      </c>
    </row>
    <row r="107" spans="2:63" s="12" customFormat="1" ht="22.9" customHeight="1">
      <c r="B107" s="161"/>
      <c r="C107" s="162"/>
      <c r="D107" s="163" t="s">
        <v>73</v>
      </c>
      <c r="E107" s="175" t="s">
        <v>82</v>
      </c>
      <c r="F107" s="175" t="s">
        <v>239</v>
      </c>
      <c r="G107" s="162"/>
      <c r="H107" s="162"/>
      <c r="I107" s="165"/>
      <c r="J107" s="176">
        <f>BK107</f>
        <v>0</v>
      </c>
      <c r="K107" s="162"/>
      <c r="L107" s="167"/>
      <c r="M107" s="168"/>
      <c r="N107" s="169"/>
      <c r="O107" s="169"/>
      <c r="P107" s="170">
        <f>P108+P200+P208+P300+P301+P319+P353+P393</f>
        <v>0</v>
      </c>
      <c r="Q107" s="169"/>
      <c r="R107" s="170">
        <f>R108+R200+R208+R300+R301+R319+R353+R393</f>
        <v>2113.2739902499998</v>
      </c>
      <c r="S107" s="169"/>
      <c r="T107" s="171">
        <f>T108+T200+T208+T300+T301+T319+T353+T393</f>
        <v>635.052875</v>
      </c>
      <c r="AR107" s="172" t="s">
        <v>82</v>
      </c>
      <c r="AT107" s="173" t="s">
        <v>73</v>
      </c>
      <c r="AU107" s="173" t="s">
        <v>82</v>
      </c>
      <c r="AY107" s="172" t="s">
        <v>238</v>
      </c>
      <c r="BK107" s="174">
        <f>BK108+BK200+BK208+BK300+BK301+BK319+BK353+BK393</f>
        <v>0</v>
      </c>
    </row>
    <row r="108" spans="2:63" s="12" customFormat="1" ht="20.85" customHeight="1">
      <c r="B108" s="161"/>
      <c r="C108" s="162"/>
      <c r="D108" s="163" t="s">
        <v>73</v>
      </c>
      <c r="E108" s="175" t="s">
        <v>148</v>
      </c>
      <c r="F108" s="175" t="s">
        <v>240</v>
      </c>
      <c r="G108" s="162"/>
      <c r="H108" s="162"/>
      <c r="I108" s="165"/>
      <c r="J108" s="176">
        <f>BK108</f>
        <v>0</v>
      </c>
      <c r="K108" s="162"/>
      <c r="L108" s="167"/>
      <c r="M108" s="168"/>
      <c r="N108" s="169"/>
      <c r="O108" s="169"/>
      <c r="P108" s="170">
        <f>SUM(P109:P199)</f>
        <v>0</v>
      </c>
      <c r="Q108" s="169"/>
      <c r="R108" s="170">
        <f>SUM(R109:R199)</f>
        <v>5.52163125</v>
      </c>
      <c r="S108" s="169"/>
      <c r="T108" s="171">
        <f>SUM(T109:T199)</f>
        <v>595.395275</v>
      </c>
      <c r="AR108" s="172" t="s">
        <v>82</v>
      </c>
      <c r="AT108" s="173" t="s">
        <v>73</v>
      </c>
      <c r="AU108" s="173" t="s">
        <v>84</v>
      </c>
      <c r="AY108" s="172" t="s">
        <v>238</v>
      </c>
      <c r="BK108" s="174">
        <f>SUM(BK109:BK199)</f>
        <v>0</v>
      </c>
    </row>
    <row r="109" spans="1:65" s="2" customFormat="1" ht="37.9" customHeight="1">
      <c r="A109" s="36"/>
      <c r="B109" s="37"/>
      <c r="C109" s="177" t="s">
        <v>82</v>
      </c>
      <c r="D109" s="177" t="s">
        <v>241</v>
      </c>
      <c r="E109" s="178" t="s">
        <v>242</v>
      </c>
      <c r="F109" s="179" t="s">
        <v>243</v>
      </c>
      <c r="G109" s="180" t="s">
        <v>98</v>
      </c>
      <c r="H109" s="181">
        <v>25.5</v>
      </c>
      <c r="I109" s="182"/>
      <c r="J109" s="183">
        <f>ROUND(I109*H109,2)</f>
        <v>0</v>
      </c>
      <c r="K109" s="179" t="s">
        <v>244</v>
      </c>
      <c r="L109" s="41"/>
      <c r="M109" s="184" t="s">
        <v>19</v>
      </c>
      <c r="N109" s="185" t="s">
        <v>45</v>
      </c>
      <c r="O109" s="66"/>
      <c r="P109" s="186">
        <f>O109*H109</f>
        <v>0</v>
      </c>
      <c r="Q109" s="186">
        <v>0</v>
      </c>
      <c r="R109" s="186">
        <f>Q109*H109</f>
        <v>0</v>
      </c>
      <c r="S109" s="186">
        <v>0.26</v>
      </c>
      <c r="T109" s="187">
        <f>S109*H109</f>
        <v>6.63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189</v>
      </c>
      <c r="AT109" s="188" t="s">
        <v>241</v>
      </c>
      <c r="AU109" s="188" t="s">
        <v>95</v>
      </c>
      <c r="AY109" s="19" t="s">
        <v>238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9" t="s">
        <v>82</v>
      </c>
      <c r="BK109" s="189">
        <f>ROUND(I109*H109,2)</f>
        <v>0</v>
      </c>
      <c r="BL109" s="19" t="s">
        <v>189</v>
      </c>
      <c r="BM109" s="188" t="s">
        <v>245</v>
      </c>
    </row>
    <row r="110" spans="1:47" s="2" customFormat="1" ht="11.25">
      <c r="A110" s="36"/>
      <c r="B110" s="37"/>
      <c r="C110" s="38"/>
      <c r="D110" s="190" t="s">
        <v>246</v>
      </c>
      <c r="E110" s="38"/>
      <c r="F110" s="191" t="s">
        <v>247</v>
      </c>
      <c r="G110" s="38"/>
      <c r="H110" s="38"/>
      <c r="I110" s="192"/>
      <c r="J110" s="38"/>
      <c r="K110" s="38"/>
      <c r="L110" s="41"/>
      <c r="M110" s="193"/>
      <c r="N110" s="194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246</v>
      </c>
      <c r="AU110" s="19" t="s">
        <v>95</v>
      </c>
    </row>
    <row r="111" spans="1:47" s="2" customFormat="1" ht="19.5">
      <c r="A111" s="36"/>
      <c r="B111" s="37"/>
      <c r="C111" s="38"/>
      <c r="D111" s="195" t="s">
        <v>248</v>
      </c>
      <c r="E111" s="38"/>
      <c r="F111" s="196" t="s">
        <v>249</v>
      </c>
      <c r="G111" s="38"/>
      <c r="H111" s="38"/>
      <c r="I111" s="192"/>
      <c r="J111" s="38"/>
      <c r="K111" s="38"/>
      <c r="L111" s="41"/>
      <c r="M111" s="193"/>
      <c r="N111" s="194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248</v>
      </c>
      <c r="AU111" s="19" t="s">
        <v>95</v>
      </c>
    </row>
    <row r="112" spans="2:51" s="13" customFormat="1" ht="11.25">
      <c r="B112" s="197"/>
      <c r="C112" s="198"/>
      <c r="D112" s="195" t="s">
        <v>250</v>
      </c>
      <c r="E112" s="199" t="s">
        <v>19</v>
      </c>
      <c r="F112" s="200" t="s">
        <v>251</v>
      </c>
      <c r="G112" s="198"/>
      <c r="H112" s="199" t="s">
        <v>19</v>
      </c>
      <c r="I112" s="201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250</v>
      </c>
      <c r="AU112" s="206" t="s">
        <v>95</v>
      </c>
      <c r="AV112" s="13" t="s">
        <v>82</v>
      </c>
      <c r="AW112" s="13" t="s">
        <v>34</v>
      </c>
      <c r="AX112" s="13" t="s">
        <v>74</v>
      </c>
      <c r="AY112" s="206" t="s">
        <v>238</v>
      </c>
    </row>
    <row r="113" spans="2:51" s="13" customFormat="1" ht="11.25">
      <c r="B113" s="197"/>
      <c r="C113" s="198"/>
      <c r="D113" s="195" t="s">
        <v>250</v>
      </c>
      <c r="E113" s="199" t="s">
        <v>19</v>
      </c>
      <c r="F113" s="200" t="s">
        <v>1112</v>
      </c>
      <c r="G113" s="198"/>
      <c r="H113" s="199" t="s">
        <v>19</v>
      </c>
      <c r="I113" s="201"/>
      <c r="J113" s="198"/>
      <c r="K113" s="198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250</v>
      </c>
      <c r="AU113" s="206" t="s">
        <v>95</v>
      </c>
      <c r="AV113" s="13" t="s">
        <v>82</v>
      </c>
      <c r="AW113" s="13" t="s">
        <v>34</v>
      </c>
      <c r="AX113" s="13" t="s">
        <v>74</v>
      </c>
      <c r="AY113" s="206" t="s">
        <v>238</v>
      </c>
    </row>
    <row r="114" spans="2:51" s="14" customFormat="1" ht="11.25">
      <c r="B114" s="207"/>
      <c r="C114" s="208"/>
      <c r="D114" s="195" t="s">
        <v>250</v>
      </c>
      <c r="E114" s="209" t="s">
        <v>19</v>
      </c>
      <c r="F114" s="210" t="s">
        <v>322</v>
      </c>
      <c r="G114" s="208"/>
      <c r="H114" s="211">
        <v>6.8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250</v>
      </c>
      <c r="AU114" s="217" t="s">
        <v>95</v>
      </c>
      <c r="AV114" s="14" t="s">
        <v>84</v>
      </c>
      <c r="AW114" s="14" t="s">
        <v>34</v>
      </c>
      <c r="AX114" s="14" t="s">
        <v>74</v>
      </c>
      <c r="AY114" s="217" t="s">
        <v>238</v>
      </c>
    </row>
    <row r="115" spans="2:51" s="13" customFormat="1" ht="11.25">
      <c r="B115" s="197"/>
      <c r="C115" s="198"/>
      <c r="D115" s="195" t="s">
        <v>250</v>
      </c>
      <c r="E115" s="199" t="s">
        <v>19</v>
      </c>
      <c r="F115" s="200" t="s">
        <v>1113</v>
      </c>
      <c r="G115" s="198"/>
      <c r="H115" s="199" t="s">
        <v>19</v>
      </c>
      <c r="I115" s="201"/>
      <c r="J115" s="198"/>
      <c r="K115" s="198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250</v>
      </c>
      <c r="AU115" s="206" t="s">
        <v>95</v>
      </c>
      <c r="AV115" s="13" t="s">
        <v>82</v>
      </c>
      <c r="AW115" s="13" t="s">
        <v>34</v>
      </c>
      <c r="AX115" s="13" t="s">
        <v>74</v>
      </c>
      <c r="AY115" s="206" t="s">
        <v>238</v>
      </c>
    </row>
    <row r="116" spans="2:51" s="14" customFormat="1" ht="11.25">
      <c r="B116" s="207"/>
      <c r="C116" s="208"/>
      <c r="D116" s="195" t="s">
        <v>250</v>
      </c>
      <c r="E116" s="209" t="s">
        <v>19</v>
      </c>
      <c r="F116" s="210" t="s">
        <v>320</v>
      </c>
      <c r="G116" s="208"/>
      <c r="H116" s="211">
        <v>18.7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250</v>
      </c>
      <c r="AU116" s="217" t="s">
        <v>95</v>
      </c>
      <c r="AV116" s="14" t="s">
        <v>84</v>
      </c>
      <c r="AW116" s="14" t="s">
        <v>34</v>
      </c>
      <c r="AX116" s="14" t="s">
        <v>74</v>
      </c>
      <c r="AY116" s="217" t="s">
        <v>238</v>
      </c>
    </row>
    <row r="117" spans="2:51" s="15" customFormat="1" ht="11.25">
      <c r="B117" s="218"/>
      <c r="C117" s="219"/>
      <c r="D117" s="195" t="s">
        <v>250</v>
      </c>
      <c r="E117" s="220" t="s">
        <v>160</v>
      </c>
      <c r="F117" s="221" t="s">
        <v>257</v>
      </c>
      <c r="G117" s="219"/>
      <c r="H117" s="222">
        <v>25.5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250</v>
      </c>
      <c r="AU117" s="228" t="s">
        <v>95</v>
      </c>
      <c r="AV117" s="15" t="s">
        <v>95</v>
      </c>
      <c r="AW117" s="15" t="s">
        <v>34</v>
      </c>
      <c r="AX117" s="15" t="s">
        <v>74</v>
      </c>
      <c r="AY117" s="228" t="s">
        <v>238</v>
      </c>
    </row>
    <row r="118" spans="2:51" s="16" customFormat="1" ht="11.25">
      <c r="B118" s="229"/>
      <c r="C118" s="230"/>
      <c r="D118" s="195" t="s">
        <v>250</v>
      </c>
      <c r="E118" s="231" t="s">
        <v>19</v>
      </c>
      <c r="F118" s="232" t="s">
        <v>258</v>
      </c>
      <c r="G118" s="230"/>
      <c r="H118" s="233">
        <v>25.5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250</v>
      </c>
      <c r="AU118" s="239" t="s">
        <v>95</v>
      </c>
      <c r="AV118" s="16" t="s">
        <v>189</v>
      </c>
      <c r="AW118" s="16" t="s">
        <v>34</v>
      </c>
      <c r="AX118" s="16" t="s">
        <v>82</v>
      </c>
      <c r="AY118" s="239" t="s">
        <v>238</v>
      </c>
    </row>
    <row r="119" spans="1:65" s="2" customFormat="1" ht="37.9" customHeight="1">
      <c r="A119" s="36"/>
      <c r="B119" s="37"/>
      <c r="C119" s="177" t="s">
        <v>84</v>
      </c>
      <c r="D119" s="177" t="s">
        <v>241</v>
      </c>
      <c r="E119" s="178" t="s">
        <v>259</v>
      </c>
      <c r="F119" s="179" t="s">
        <v>260</v>
      </c>
      <c r="G119" s="180" t="s">
        <v>98</v>
      </c>
      <c r="H119" s="181">
        <v>5.1</v>
      </c>
      <c r="I119" s="182"/>
      <c r="J119" s="183">
        <f>ROUND(I119*H119,2)</f>
        <v>0</v>
      </c>
      <c r="K119" s="179" t="s">
        <v>244</v>
      </c>
      <c r="L119" s="41"/>
      <c r="M119" s="184" t="s">
        <v>19</v>
      </c>
      <c r="N119" s="185" t="s">
        <v>45</v>
      </c>
      <c r="O119" s="66"/>
      <c r="P119" s="186">
        <f>O119*H119</f>
        <v>0</v>
      </c>
      <c r="Q119" s="186">
        <v>0</v>
      </c>
      <c r="R119" s="186">
        <f>Q119*H119</f>
        <v>0</v>
      </c>
      <c r="S119" s="186">
        <v>0.32</v>
      </c>
      <c r="T119" s="187">
        <f>S119*H119</f>
        <v>1.632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8" t="s">
        <v>189</v>
      </c>
      <c r="AT119" s="188" t="s">
        <v>241</v>
      </c>
      <c r="AU119" s="188" t="s">
        <v>95</v>
      </c>
      <c r="AY119" s="19" t="s">
        <v>238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9" t="s">
        <v>82</v>
      </c>
      <c r="BK119" s="189">
        <f>ROUND(I119*H119,2)</f>
        <v>0</v>
      </c>
      <c r="BL119" s="19" t="s">
        <v>189</v>
      </c>
      <c r="BM119" s="188" t="s">
        <v>261</v>
      </c>
    </row>
    <row r="120" spans="1:47" s="2" customFormat="1" ht="11.25">
      <c r="A120" s="36"/>
      <c r="B120" s="37"/>
      <c r="C120" s="38"/>
      <c r="D120" s="190" t="s">
        <v>246</v>
      </c>
      <c r="E120" s="38"/>
      <c r="F120" s="191" t="s">
        <v>262</v>
      </c>
      <c r="G120" s="38"/>
      <c r="H120" s="38"/>
      <c r="I120" s="192"/>
      <c r="J120" s="38"/>
      <c r="K120" s="38"/>
      <c r="L120" s="41"/>
      <c r="M120" s="193"/>
      <c r="N120" s="194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246</v>
      </c>
      <c r="AU120" s="19" t="s">
        <v>95</v>
      </c>
    </row>
    <row r="121" spans="1:47" s="2" customFormat="1" ht="19.5">
      <c r="A121" s="36"/>
      <c r="B121" s="37"/>
      <c r="C121" s="38"/>
      <c r="D121" s="195" t="s">
        <v>248</v>
      </c>
      <c r="E121" s="38"/>
      <c r="F121" s="196" t="s">
        <v>263</v>
      </c>
      <c r="G121" s="38"/>
      <c r="H121" s="38"/>
      <c r="I121" s="192"/>
      <c r="J121" s="38"/>
      <c r="K121" s="38"/>
      <c r="L121" s="41"/>
      <c r="M121" s="193"/>
      <c r="N121" s="194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248</v>
      </c>
      <c r="AU121" s="19" t="s">
        <v>95</v>
      </c>
    </row>
    <row r="122" spans="2:51" s="13" customFormat="1" ht="11.25">
      <c r="B122" s="197"/>
      <c r="C122" s="198"/>
      <c r="D122" s="195" t="s">
        <v>250</v>
      </c>
      <c r="E122" s="199" t="s">
        <v>19</v>
      </c>
      <c r="F122" s="200" t="s">
        <v>264</v>
      </c>
      <c r="G122" s="198"/>
      <c r="H122" s="199" t="s">
        <v>19</v>
      </c>
      <c r="I122" s="201"/>
      <c r="J122" s="198"/>
      <c r="K122" s="198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250</v>
      </c>
      <c r="AU122" s="206" t="s">
        <v>95</v>
      </c>
      <c r="AV122" s="13" t="s">
        <v>82</v>
      </c>
      <c r="AW122" s="13" t="s">
        <v>34</v>
      </c>
      <c r="AX122" s="13" t="s">
        <v>74</v>
      </c>
      <c r="AY122" s="206" t="s">
        <v>238</v>
      </c>
    </row>
    <row r="123" spans="2:51" s="13" customFormat="1" ht="11.25">
      <c r="B123" s="197"/>
      <c r="C123" s="198"/>
      <c r="D123" s="195" t="s">
        <v>250</v>
      </c>
      <c r="E123" s="199" t="s">
        <v>19</v>
      </c>
      <c r="F123" s="200" t="s">
        <v>1112</v>
      </c>
      <c r="G123" s="198"/>
      <c r="H123" s="199" t="s">
        <v>19</v>
      </c>
      <c r="I123" s="201"/>
      <c r="J123" s="198"/>
      <c r="K123" s="198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250</v>
      </c>
      <c r="AU123" s="206" t="s">
        <v>95</v>
      </c>
      <c r="AV123" s="13" t="s">
        <v>82</v>
      </c>
      <c r="AW123" s="13" t="s">
        <v>34</v>
      </c>
      <c r="AX123" s="13" t="s">
        <v>74</v>
      </c>
      <c r="AY123" s="206" t="s">
        <v>238</v>
      </c>
    </row>
    <row r="124" spans="2:51" s="14" customFormat="1" ht="11.25">
      <c r="B124" s="207"/>
      <c r="C124" s="208"/>
      <c r="D124" s="195" t="s">
        <v>250</v>
      </c>
      <c r="E124" s="209" t="s">
        <v>19</v>
      </c>
      <c r="F124" s="210" t="s">
        <v>253</v>
      </c>
      <c r="G124" s="208"/>
      <c r="H124" s="211">
        <v>5.1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250</v>
      </c>
      <c r="AU124" s="217" t="s">
        <v>95</v>
      </c>
      <c r="AV124" s="14" t="s">
        <v>84</v>
      </c>
      <c r="AW124" s="14" t="s">
        <v>34</v>
      </c>
      <c r="AX124" s="14" t="s">
        <v>74</v>
      </c>
      <c r="AY124" s="217" t="s">
        <v>238</v>
      </c>
    </row>
    <row r="125" spans="2:51" s="13" customFormat="1" ht="11.25">
      <c r="B125" s="197"/>
      <c r="C125" s="198"/>
      <c r="D125" s="195" t="s">
        <v>250</v>
      </c>
      <c r="E125" s="199" t="s">
        <v>19</v>
      </c>
      <c r="F125" s="200" t="s">
        <v>1113</v>
      </c>
      <c r="G125" s="198"/>
      <c r="H125" s="199" t="s">
        <v>19</v>
      </c>
      <c r="I125" s="201"/>
      <c r="J125" s="198"/>
      <c r="K125" s="198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250</v>
      </c>
      <c r="AU125" s="206" t="s">
        <v>95</v>
      </c>
      <c r="AV125" s="13" t="s">
        <v>82</v>
      </c>
      <c r="AW125" s="13" t="s">
        <v>34</v>
      </c>
      <c r="AX125" s="13" t="s">
        <v>74</v>
      </c>
      <c r="AY125" s="206" t="s">
        <v>238</v>
      </c>
    </row>
    <row r="126" spans="2:51" s="14" customFormat="1" ht="11.25">
      <c r="B126" s="207"/>
      <c r="C126" s="208"/>
      <c r="D126" s="195" t="s">
        <v>250</v>
      </c>
      <c r="E126" s="209" t="s">
        <v>19</v>
      </c>
      <c r="F126" s="210" t="s">
        <v>255</v>
      </c>
      <c r="G126" s="208"/>
      <c r="H126" s="211">
        <v>0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250</v>
      </c>
      <c r="AU126" s="217" t="s">
        <v>95</v>
      </c>
      <c r="AV126" s="14" t="s">
        <v>84</v>
      </c>
      <c r="AW126" s="14" t="s">
        <v>34</v>
      </c>
      <c r="AX126" s="14" t="s">
        <v>74</v>
      </c>
      <c r="AY126" s="217" t="s">
        <v>238</v>
      </c>
    </row>
    <row r="127" spans="2:51" s="15" customFormat="1" ht="11.25">
      <c r="B127" s="218"/>
      <c r="C127" s="219"/>
      <c r="D127" s="195" t="s">
        <v>250</v>
      </c>
      <c r="E127" s="220" t="s">
        <v>158</v>
      </c>
      <c r="F127" s="221" t="s">
        <v>257</v>
      </c>
      <c r="G127" s="219"/>
      <c r="H127" s="222">
        <v>5.1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250</v>
      </c>
      <c r="AU127" s="228" t="s">
        <v>95</v>
      </c>
      <c r="AV127" s="15" t="s">
        <v>95</v>
      </c>
      <c r="AW127" s="15" t="s">
        <v>34</v>
      </c>
      <c r="AX127" s="15" t="s">
        <v>74</v>
      </c>
      <c r="AY127" s="228" t="s">
        <v>238</v>
      </c>
    </row>
    <row r="128" spans="2:51" s="16" customFormat="1" ht="11.25">
      <c r="B128" s="229"/>
      <c r="C128" s="230"/>
      <c r="D128" s="195" t="s">
        <v>250</v>
      </c>
      <c r="E128" s="231" t="s">
        <v>19</v>
      </c>
      <c r="F128" s="232" t="s">
        <v>258</v>
      </c>
      <c r="G128" s="230"/>
      <c r="H128" s="233">
        <v>5.1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250</v>
      </c>
      <c r="AU128" s="239" t="s">
        <v>95</v>
      </c>
      <c r="AV128" s="16" t="s">
        <v>189</v>
      </c>
      <c r="AW128" s="16" t="s">
        <v>34</v>
      </c>
      <c r="AX128" s="16" t="s">
        <v>82</v>
      </c>
      <c r="AY128" s="239" t="s">
        <v>238</v>
      </c>
    </row>
    <row r="129" spans="1:65" s="2" customFormat="1" ht="24.2" customHeight="1">
      <c r="A129" s="36"/>
      <c r="B129" s="37"/>
      <c r="C129" s="177" t="s">
        <v>95</v>
      </c>
      <c r="D129" s="177" t="s">
        <v>241</v>
      </c>
      <c r="E129" s="178" t="s">
        <v>266</v>
      </c>
      <c r="F129" s="179" t="s">
        <v>267</v>
      </c>
      <c r="G129" s="180" t="s">
        <v>120</v>
      </c>
      <c r="H129" s="181">
        <v>118.26</v>
      </c>
      <c r="I129" s="182"/>
      <c r="J129" s="183">
        <f>ROUND(I129*H129,2)</f>
        <v>0</v>
      </c>
      <c r="K129" s="179" t="s">
        <v>244</v>
      </c>
      <c r="L129" s="41"/>
      <c r="M129" s="184" t="s">
        <v>19</v>
      </c>
      <c r="N129" s="185" t="s">
        <v>45</v>
      </c>
      <c r="O129" s="66"/>
      <c r="P129" s="186">
        <f>O129*H129</f>
        <v>0</v>
      </c>
      <c r="Q129" s="186">
        <v>0</v>
      </c>
      <c r="R129" s="186">
        <f>Q129*H129</f>
        <v>0</v>
      </c>
      <c r="S129" s="186">
        <v>1.3</v>
      </c>
      <c r="T129" s="187">
        <f>S129*H129</f>
        <v>153.738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8" t="s">
        <v>189</v>
      </c>
      <c r="AT129" s="188" t="s">
        <v>241</v>
      </c>
      <c r="AU129" s="188" t="s">
        <v>95</v>
      </c>
      <c r="AY129" s="19" t="s">
        <v>238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9" t="s">
        <v>82</v>
      </c>
      <c r="BK129" s="189">
        <f>ROUND(I129*H129,2)</f>
        <v>0</v>
      </c>
      <c r="BL129" s="19" t="s">
        <v>189</v>
      </c>
      <c r="BM129" s="188" t="s">
        <v>268</v>
      </c>
    </row>
    <row r="130" spans="1:47" s="2" customFormat="1" ht="11.25">
      <c r="A130" s="36"/>
      <c r="B130" s="37"/>
      <c r="C130" s="38"/>
      <c r="D130" s="190" t="s">
        <v>246</v>
      </c>
      <c r="E130" s="38"/>
      <c r="F130" s="191" t="s">
        <v>269</v>
      </c>
      <c r="G130" s="38"/>
      <c r="H130" s="38"/>
      <c r="I130" s="192"/>
      <c r="J130" s="38"/>
      <c r="K130" s="38"/>
      <c r="L130" s="41"/>
      <c r="M130" s="193"/>
      <c r="N130" s="194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246</v>
      </c>
      <c r="AU130" s="19" t="s">
        <v>95</v>
      </c>
    </row>
    <row r="131" spans="1:47" s="2" customFormat="1" ht="19.5">
      <c r="A131" s="36"/>
      <c r="B131" s="37"/>
      <c r="C131" s="38"/>
      <c r="D131" s="195" t="s">
        <v>248</v>
      </c>
      <c r="E131" s="38"/>
      <c r="F131" s="196" t="s">
        <v>270</v>
      </c>
      <c r="G131" s="38"/>
      <c r="H131" s="38"/>
      <c r="I131" s="192"/>
      <c r="J131" s="38"/>
      <c r="K131" s="38"/>
      <c r="L131" s="41"/>
      <c r="M131" s="193"/>
      <c r="N131" s="194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248</v>
      </c>
      <c r="AU131" s="19" t="s">
        <v>95</v>
      </c>
    </row>
    <row r="132" spans="2:51" s="13" customFormat="1" ht="11.25">
      <c r="B132" s="197"/>
      <c r="C132" s="198"/>
      <c r="D132" s="195" t="s">
        <v>250</v>
      </c>
      <c r="E132" s="199" t="s">
        <v>19</v>
      </c>
      <c r="F132" s="200" t="s">
        <v>271</v>
      </c>
      <c r="G132" s="198"/>
      <c r="H132" s="199" t="s">
        <v>19</v>
      </c>
      <c r="I132" s="201"/>
      <c r="J132" s="198"/>
      <c r="K132" s="198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250</v>
      </c>
      <c r="AU132" s="206" t="s">
        <v>95</v>
      </c>
      <c r="AV132" s="13" t="s">
        <v>82</v>
      </c>
      <c r="AW132" s="13" t="s">
        <v>34</v>
      </c>
      <c r="AX132" s="13" t="s">
        <v>74</v>
      </c>
      <c r="AY132" s="206" t="s">
        <v>238</v>
      </c>
    </row>
    <row r="133" spans="2:51" s="13" customFormat="1" ht="11.25">
      <c r="B133" s="197"/>
      <c r="C133" s="198"/>
      <c r="D133" s="195" t="s">
        <v>250</v>
      </c>
      <c r="E133" s="199" t="s">
        <v>19</v>
      </c>
      <c r="F133" s="200" t="s">
        <v>272</v>
      </c>
      <c r="G133" s="198"/>
      <c r="H133" s="199" t="s">
        <v>19</v>
      </c>
      <c r="I133" s="201"/>
      <c r="J133" s="198"/>
      <c r="K133" s="198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250</v>
      </c>
      <c r="AU133" s="206" t="s">
        <v>95</v>
      </c>
      <c r="AV133" s="13" t="s">
        <v>82</v>
      </c>
      <c r="AW133" s="13" t="s">
        <v>34</v>
      </c>
      <c r="AX133" s="13" t="s">
        <v>74</v>
      </c>
      <c r="AY133" s="206" t="s">
        <v>238</v>
      </c>
    </row>
    <row r="134" spans="2:51" s="13" customFormat="1" ht="11.25">
      <c r="B134" s="197"/>
      <c r="C134" s="198"/>
      <c r="D134" s="195" t="s">
        <v>250</v>
      </c>
      <c r="E134" s="199" t="s">
        <v>19</v>
      </c>
      <c r="F134" s="200" t="s">
        <v>1112</v>
      </c>
      <c r="G134" s="198"/>
      <c r="H134" s="199" t="s">
        <v>19</v>
      </c>
      <c r="I134" s="201"/>
      <c r="J134" s="198"/>
      <c r="K134" s="198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250</v>
      </c>
      <c r="AU134" s="206" t="s">
        <v>95</v>
      </c>
      <c r="AV134" s="13" t="s">
        <v>82</v>
      </c>
      <c r="AW134" s="13" t="s">
        <v>34</v>
      </c>
      <c r="AX134" s="13" t="s">
        <v>74</v>
      </c>
      <c r="AY134" s="206" t="s">
        <v>238</v>
      </c>
    </row>
    <row r="135" spans="2:51" s="14" customFormat="1" ht="11.25">
      <c r="B135" s="207"/>
      <c r="C135" s="208"/>
      <c r="D135" s="195" t="s">
        <v>250</v>
      </c>
      <c r="E135" s="209" t="s">
        <v>19</v>
      </c>
      <c r="F135" s="210" t="s">
        <v>1114</v>
      </c>
      <c r="G135" s="208"/>
      <c r="H135" s="211">
        <v>75.84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250</v>
      </c>
      <c r="AU135" s="217" t="s">
        <v>95</v>
      </c>
      <c r="AV135" s="14" t="s">
        <v>84</v>
      </c>
      <c r="AW135" s="14" t="s">
        <v>34</v>
      </c>
      <c r="AX135" s="14" t="s">
        <v>74</v>
      </c>
      <c r="AY135" s="217" t="s">
        <v>238</v>
      </c>
    </row>
    <row r="136" spans="2:51" s="14" customFormat="1" ht="11.25">
      <c r="B136" s="207"/>
      <c r="C136" s="208"/>
      <c r="D136" s="195" t="s">
        <v>250</v>
      </c>
      <c r="E136" s="209" t="s">
        <v>19</v>
      </c>
      <c r="F136" s="210" t="s">
        <v>1115</v>
      </c>
      <c r="G136" s="208"/>
      <c r="H136" s="211">
        <v>14.16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250</v>
      </c>
      <c r="AU136" s="217" t="s">
        <v>95</v>
      </c>
      <c r="AV136" s="14" t="s">
        <v>84</v>
      </c>
      <c r="AW136" s="14" t="s">
        <v>34</v>
      </c>
      <c r="AX136" s="14" t="s">
        <v>74</v>
      </c>
      <c r="AY136" s="217" t="s">
        <v>238</v>
      </c>
    </row>
    <row r="137" spans="2:51" s="13" customFormat="1" ht="11.25">
      <c r="B137" s="197"/>
      <c r="C137" s="198"/>
      <c r="D137" s="195" t="s">
        <v>250</v>
      </c>
      <c r="E137" s="199" t="s">
        <v>19</v>
      </c>
      <c r="F137" s="200" t="s">
        <v>1113</v>
      </c>
      <c r="G137" s="198"/>
      <c r="H137" s="199" t="s">
        <v>19</v>
      </c>
      <c r="I137" s="201"/>
      <c r="J137" s="198"/>
      <c r="K137" s="198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250</v>
      </c>
      <c r="AU137" s="206" t="s">
        <v>95</v>
      </c>
      <c r="AV137" s="13" t="s">
        <v>82</v>
      </c>
      <c r="AW137" s="13" t="s">
        <v>34</v>
      </c>
      <c r="AX137" s="13" t="s">
        <v>74</v>
      </c>
      <c r="AY137" s="206" t="s">
        <v>238</v>
      </c>
    </row>
    <row r="138" spans="2:51" s="14" customFormat="1" ht="11.25">
      <c r="B138" s="207"/>
      <c r="C138" s="208"/>
      <c r="D138" s="195" t="s">
        <v>250</v>
      </c>
      <c r="E138" s="209" t="s">
        <v>19</v>
      </c>
      <c r="F138" s="210" t="s">
        <v>1116</v>
      </c>
      <c r="G138" s="208"/>
      <c r="H138" s="211">
        <v>15.6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250</v>
      </c>
      <c r="AU138" s="217" t="s">
        <v>95</v>
      </c>
      <c r="AV138" s="14" t="s">
        <v>84</v>
      </c>
      <c r="AW138" s="14" t="s">
        <v>34</v>
      </c>
      <c r="AX138" s="14" t="s">
        <v>74</v>
      </c>
      <c r="AY138" s="217" t="s">
        <v>238</v>
      </c>
    </row>
    <row r="139" spans="2:51" s="14" customFormat="1" ht="11.25">
      <c r="B139" s="207"/>
      <c r="C139" s="208"/>
      <c r="D139" s="195" t="s">
        <v>250</v>
      </c>
      <c r="E139" s="209" t="s">
        <v>19</v>
      </c>
      <c r="F139" s="210" t="s">
        <v>1117</v>
      </c>
      <c r="G139" s="208"/>
      <c r="H139" s="211">
        <v>11.64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250</v>
      </c>
      <c r="AU139" s="217" t="s">
        <v>95</v>
      </c>
      <c r="AV139" s="14" t="s">
        <v>84</v>
      </c>
      <c r="AW139" s="14" t="s">
        <v>34</v>
      </c>
      <c r="AX139" s="14" t="s">
        <v>74</v>
      </c>
      <c r="AY139" s="217" t="s">
        <v>238</v>
      </c>
    </row>
    <row r="140" spans="2:51" s="15" customFormat="1" ht="11.25">
      <c r="B140" s="218"/>
      <c r="C140" s="219"/>
      <c r="D140" s="195" t="s">
        <v>250</v>
      </c>
      <c r="E140" s="220" t="s">
        <v>157</v>
      </c>
      <c r="F140" s="221" t="s">
        <v>257</v>
      </c>
      <c r="G140" s="219"/>
      <c r="H140" s="222">
        <v>117.24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250</v>
      </c>
      <c r="AU140" s="228" t="s">
        <v>95</v>
      </c>
      <c r="AV140" s="15" t="s">
        <v>95</v>
      </c>
      <c r="AW140" s="15" t="s">
        <v>34</v>
      </c>
      <c r="AX140" s="15" t="s">
        <v>74</v>
      </c>
      <c r="AY140" s="228" t="s">
        <v>238</v>
      </c>
    </row>
    <row r="141" spans="2:51" s="13" customFormat="1" ht="11.25">
      <c r="B141" s="197"/>
      <c r="C141" s="198"/>
      <c r="D141" s="195" t="s">
        <v>250</v>
      </c>
      <c r="E141" s="199" t="s">
        <v>19</v>
      </c>
      <c r="F141" s="200" t="s">
        <v>264</v>
      </c>
      <c r="G141" s="198"/>
      <c r="H141" s="199" t="s">
        <v>19</v>
      </c>
      <c r="I141" s="201"/>
      <c r="J141" s="198"/>
      <c r="K141" s="198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250</v>
      </c>
      <c r="AU141" s="206" t="s">
        <v>95</v>
      </c>
      <c r="AV141" s="13" t="s">
        <v>82</v>
      </c>
      <c r="AW141" s="13" t="s">
        <v>34</v>
      </c>
      <c r="AX141" s="13" t="s">
        <v>74</v>
      </c>
      <c r="AY141" s="206" t="s">
        <v>238</v>
      </c>
    </row>
    <row r="142" spans="2:51" s="14" customFormat="1" ht="11.25">
      <c r="B142" s="207"/>
      <c r="C142" s="208"/>
      <c r="D142" s="195" t="s">
        <v>250</v>
      </c>
      <c r="E142" s="209" t="s">
        <v>19</v>
      </c>
      <c r="F142" s="210" t="s">
        <v>277</v>
      </c>
      <c r="G142" s="208"/>
      <c r="H142" s="211">
        <v>1.02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250</v>
      </c>
      <c r="AU142" s="217" t="s">
        <v>95</v>
      </c>
      <c r="AV142" s="14" t="s">
        <v>84</v>
      </c>
      <c r="AW142" s="14" t="s">
        <v>34</v>
      </c>
      <c r="AX142" s="14" t="s">
        <v>74</v>
      </c>
      <c r="AY142" s="217" t="s">
        <v>238</v>
      </c>
    </row>
    <row r="143" spans="2:51" s="15" customFormat="1" ht="11.25">
      <c r="B143" s="218"/>
      <c r="C143" s="219"/>
      <c r="D143" s="195" t="s">
        <v>250</v>
      </c>
      <c r="E143" s="220" t="s">
        <v>19</v>
      </c>
      <c r="F143" s="221" t="s">
        <v>257</v>
      </c>
      <c r="G143" s="219"/>
      <c r="H143" s="222">
        <v>1.02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250</v>
      </c>
      <c r="AU143" s="228" t="s">
        <v>95</v>
      </c>
      <c r="AV143" s="15" t="s">
        <v>95</v>
      </c>
      <c r="AW143" s="15" t="s">
        <v>34</v>
      </c>
      <c r="AX143" s="15" t="s">
        <v>74</v>
      </c>
      <c r="AY143" s="228" t="s">
        <v>238</v>
      </c>
    </row>
    <row r="144" spans="2:51" s="16" customFormat="1" ht="11.25">
      <c r="B144" s="229"/>
      <c r="C144" s="230"/>
      <c r="D144" s="195" t="s">
        <v>250</v>
      </c>
      <c r="E144" s="231" t="s">
        <v>19</v>
      </c>
      <c r="F144" s="232" t="s">
        <v>258</v>
      </c>
      <c r="G144" s="230"/>
      <c r="H144" s="233">
        <v>118.26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250</v>
      </c>
      <c r="AU144" s="239" t="s">
        <v>95</v>
      </c>
      <c r="AV144" s="16" t="s">
        <v>189</v>
      </c>
      <c r="AW144" s="16" t="s">
        <v>34</v>
      </c>
      <c r="AX144" s="16" t="s">
        <v>82</v>
      </c>
      <c r="AY144" s="239" t="s">
        <v>238</v>
      </c>
    </row>
    <row r="145" spans="1:65" s="2" customFormat="1" ht="24.2" customHeight="1">
      <c r="A145" s="36"/>
      <c r="B145" s="37"/>
      <c r="C145" s="177" t="s">
        <v>189</v>
      </c>
      <c r="D145" s="177" t="s">
        <v>241</v>
      </c>
      <c r="E145" s="178" t="s">
        <v>278</v>
      </c>
      <c r="F145" s="179" t="s">
        <v>279</v>
      </c>
      <c r="G145" s="180" t="s">
        <v>120</v>
      </c>
      <c r="H145" s="181">
        <v>91.44</v>
      </c>
      <c r="I145" s="182"/>
      <c r="J145" s="183">
        <f>ROUND(I145*H145,2)</f>
        <v>0</v>
      </c>
      <c r="K145" s="179" t="s">
        <v>244</v>
      </c>
      <c r="L145" s="41"/>
      <c r="M145" s="184" t="s">
        <v>19</v>
      </c>
      <c r="N145" s="185" t="s">
        <v>45</v>
      </c>
      <c r="O145" s="66"/>
      <c r="P145" s="186">
        <f>O145*H145</f>
        <v>0</v>
      </c>
      <c r="Q145" s="186">
        <v>0</v>
      </c>
      <c r="R145" s="186">
        <f>Q145*H145</f>
        <v>0</v>
      </c>
      <c r="S145" s="186">
        <v>1.76</v>
      </c>
      <c r="T145" s="187">
        <f>S145*H145</f>
        <v>160.9344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8" t="s">
        <v>189</v>
      </c>
      <c r="AT145" s="188" t="s">
        <v>241</v>
      </c>
      <c r="AU145" s="188" t="s">
        <v>95</v>
      </c>
      <c r="AY145" s="19" t="s">
        <v>238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9" t="s">
        <v>82</v>
      </c>
      <c r="BK145" s="189">
        <f>ROUND(I145*H145,2)</f>
        <v>0</v>
      </c>
      <c r="BL145" s="19" t="s">
        <v>189</v>
      </c>
      <c r="BM145" s="188" t="s">
        <v>280</v>
      </c>
    </row>
    <row r="146" spans="1:47" s="2" customFormat="1" ht="11.25">
      <c r="A146" s="36"/>
      <c r="B146" s="37"/>
      <c r="C146" s="38"/>
      <c r="D146" s="190" t="s">
        <v>246</v>
      </c>
      <c r="E146" s="38"/>
      <c r="F146" s="191" t="s">
        <v>281</v>
      </c>
      <c r="G146" s="38"/>
      <c r="H146" s="38"/>
      <c r="I146" s="192"/>
      <c r="J146" s="38"/>
      <c r="K146" s="38"/>
      <c r="L146" s="41"/>
      <c r="M146" s="193"/>
      <c r="N146" s="194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246</v>
      </c>
      <c r="AU146" s="19" t="s">
        <v>95</v>
      </c>
    </row>
    <row r="147" spans="1:47" s="2" customFormat="1" ht="19.5">
      <c r="A147" s="36"/>
      <c r="B147" s="37"/>
      <c r="C147" s="38"/>
      <c r="D147" s="195" t="s">
        <v>248</v>
      </c>
      <c r="E147" s="38"/>
      <c r="F147" s="196" t="s">
        <v>282</v>
      </c>
      <c r="G147" s="38"/>
      <c r="H147" s="38"/>
      <c r="I147" s="192"/>
      <c r="J147" s="38"/>
      <c r="K147" s="38"/>
      <c r="L147" s="41"/>
      <c r="M147" s="193"/>
      <c r="N147" s="194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248</v>
      </c>
      <c r="AU147" s="19" t="s">
        <v>95</v>
      </c>
    </row>
    <row r="148" spans="2:51" s="13" customFormat="1" ht="11.25">
      <c r="B148" s="197"/>
      <c r="C148" s="198"/>
      <c r="D148" s="195" t="s">
        <v>250</v>
      </c>
      <c r="E148" s="199" t="s">
        <v>19</v>
      </c>
      <c r="F148" s="200" t="s">
        <v>271</v>
      </c>
      <c r="G148" s="198"/>
      <c r="H148" s="199" t="s">
        <v>19</v>
      </c>
      <c r="I148" s="201"/>
      <c r="J148" s="198"/>
      <c r="K148" s="198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250</v>
      </c>
      <c r="AU148" s="206" t="s">
        <v>95</v>
      </c>
      <c r="AV148" s="13" t="s">
        <v>82</v>
      </c>
      <c r="AW148" s="13" t="s">
        <v>34</v>
      </c>
      <c r="AX148" s="13" t="s">
        <v>74</v>
      </c>
      <c r="AY148" s="206" t="s">
        <v>238</v>
      </c>
    </row>
    <row r="149" spans="2:51" s="13" customFormat="1" ht="11.25">
      <c r="B149" s="197"/>
      <c r="C149" s="198"/>
      <c r="D149" s="195" t="s">
        <v>250</v>
      </c>
      <c r="E149" s="199" t="s">
        <v>19</v>
      </c>
      <c r="F149" s="200" t="s">
        <v>272</v>
      </c>
      <c r="G149" s="198"/>
      <c r="H149" s="199" t="s">
        <v>19</v>
      </c>
      <c r="I149" s="201"/>
      <c r="J149" s="198"/>
      <c r="K149" s="198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250</v>
      </c>
      <c r="AU149" s="206" t="s">
        <v>95</v>
      </c>
      <c r="AV149" s="13" t="s">
        <v>82</v>
      </c>
      <c r="AW149" s="13" t="s">
        <v>34</v>
      </c>
      <c r="AX149" s="13" t="s">
        <v>74</v>
      </c>
      <c r="AY149" s="206" t="s">
        <v>238</v>
      </c>
    </row>
    <row r="150" spans="2:51" s="13" customFormat="1" ht="11.25">
      <c r="B150" s="197"/>
      <c r="C150" s="198"/>
      <c r="D150" s="195" t="s">
        <v>250</v>
      </c>
      <c r="E150" s="199" t="s">
        <v>19</v>
      </c>
      <c r="F150" s="200" t="s">
        <v>1112</v>
      </c>
      <c r="G150" s="198"/>
      <c r="H150" s="199" t="s">
        <v>19</v>
      </c>
      <c r="I150" s="201"/>
      <c r="J150" s="198"/>
      <c r="K150" s="198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250</v>
      </c>
      <c r="AU150" s="206" t="s">
        <v>95</v>
      </c>
      <c r="AV150" s="13" t="s">
        <v>82</v>
      </c>
      <c r="AW150" s="13" t="s">
        <v>34</v>
      </c>
      <c r="AX150" s="13" t="s">
        <v>74</v>
      </c>
      <c r="AY150" s="206" t="s">
        <v>238</v>
      </c>
    </row>
    <row r="151" spans="2:51" s="14" customFormat="1" ht="11.25">
      <c r="B151" s="207"/>
      <c r="C151" s="208"/>
      <c r="D151" s="195" t="s">
        <v>250</v>
      </c>
      <c r="E151" s="209" t="s">
        <v>19</v>
      </c>
      <c r="F151" s="210" t="s">
        <v>1114</v>
      </c>
      <c r="G151" s="208"/>
      <c r="H151" s="211">
        <v>75.84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250</v>
      </c>
      <c r="AU151" s="217" t="s">
        <v>95</v>
      </c>
      <c r="AV151" s="14" t="s">
        <v>84</v>
      </c>
      <c r="AW151" s="14" t="s">
        <v>34</v>
      </c>
      <c r="AX151" s="14" t="s">
        <v>74</v>
      </c>
      <c r="AY151" s="217" t="s">
        <v>238</v>
      </c>
    </row>
    <row r="152" spans="2:51" s="13" customFormat="1" ht="11.25">
      <c r="B152" s="197"/>
      <c r="C152" s="198"/>
      <c r="D152" s="195" t="s">
        <v>250</v>
      </c>
      <c r="E152" s="199" t="s">
        <v>19</v>
      </c>
      <c r="F152" s="200" t="s">
        <v>1113</v>
      </c>
      <c r="G152" s="198"/>
      <c r="H152" s="199" t="s">
        <v>19</v>
      </c>
      <c r="I152" s="201"/>
      <c r="J152" s="198"/>
      <c r="K152" s="198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250</v>
      </c>
      <c r="AU152" s="206" t="s">
        <v>95</v>
      </c>
      <c r="AV152" s="13" t="s">
        <v>82</v>
      </c>
      <c r="AW152" s="13" t="s">
        <v>34</v>
      </c>
      <c r="AX152" s="13" t="s">
        <v>74</v>
      </c>
      <c r="AY152" s="206" t="s">
        <v>238</v>
      </c>
    </row>
    <row r="153" spans="2:51" s="14" customFormat="1" ht="11.25">
      <c r="B153" s="207"/>
      <c r="C153" s="208"/>
      <c r="D153" s="195" t="s">
        <v>250</v>
      </c>
      <c r="E153" s="209" t="s">
        <v>19</v>
      </c>
      <c r="F153" s="210" t="s">
        <v>1116</v>
      </c>
      <c r="G153" s="208"/>
      <c r="H153" s="211">
        <v>15.6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250</v>
      </c>
      <c r="AU153" s="217" t="s">
        <v>95</v>
      </c>
      <c r="AV153" s="14" t="s">
        <v>84</v>
      </c>
      <c r="AW153" s="14" t="s">
        <v>34</v>
      </c>
      <c r="AX153" s="14" t="s">
        <v>74</v>
      </c>
      <c r="AY153" s="217" t="s">
        <v>238</v>
      </c>
    </row>
    <row r="154" spans="2:51" s="15" customFormat="1" ht="11.25">
      <c r="B154" s="218"/>
      <c r="C154" s="219"/>
      <c r="D154" s="195" t="s">
        <v>250</v>
      </c>
      <c r="E154" s="220" t="s">
        <v>155</v>
      </c>
      <c r="F154" s="221" t="s">
        <v>257</v>
      </c>
      <c r="G154" s="219"/>
      <c r="H154" s="222">
        <v>91.44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250</v>
      </c>
      <c r="AU154" s="228" t="s">
        <v>95</v>
      </c>
      <c r="AV154" s="15" t="s">
        <v>95</v>
      </c>
      <c r="AW154" s="15" t="s">
        <v>34</v>
      </c>
      <c r="AX154" s="15" t="s">
        <v>74</v>
      </c>
      <c r="AY154" s="228" t="s">
        <v>238</v>
      </c>
    </row>
    <row r="155" spans="2:51" s="16" customFormat="1" ht="11.25">
      <c r="B155" s="229"/>
      <c r="C155" s="230"/>
      <c r="D155" s="195" t="s">
        <v>250</v>
      </c>
      <c r="E155" s="231" t="s">
        <v>19</v>
      </c>
      <c r="F155" s="232" t="s">
        <v>258</v>
      </c>
      <c r="G155" s="230"/>
      <c r="H155" s="233">
        <v>91.44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250</v>
      </c>
      <c r="AU155" s="239" t="s">
        <v>95</v>
      </c>
      <c r="AV155" s="16" t="s">
        <v>189</v>
      </c>
      <c r="AW155" s="16" t="s">
        <v>34</v>
      </c>
      <c r="AX155" s="16" t="s">
        <v>82</v>
      </c>
      <c r="AY155" s="239" t="s">
        <v>238</v>
      </c>
    </row>
    <row r="156" spans="1:65" s="2" customFormat="1" ht="24.2" customHeight="1">
      <c r="A156" s="36"/>
      <c r="B156" s="37"/>
      <c r="C156" s="177" t="s">
        <v>283</v>
      </c>
      <c r="D156" s="177" t="s">
        <v>241</v>
      </c>
      <c r="E156" s="178" t="s">
        <v>284</v>
      </c>
      <c r="F156" s="179" t="s">
        <v>285</v>
      </c>
      <c r="G156" s="180" t="s">
        <v>98</v>
      </c>
      <c r="H156" s="181">
        <v>2369.225</v>
      </c>
      <c r="I156" s="182"/>
      <c r="J156" s="183">
        <f>ROUND(I156*H156,2)</f>
        <v>0</v>
      </c>
      <c r="K156" s="179" t="s">
        <v>244</v>
      </c>
      <c r="L156" s="41"/>
      <c r="M156" s="184" t="s">
        <v>19</v>
      </c>
      <c r="N156" s="185" t="s">
        <v>45</v>
      </c>
      <c r="O156" s="66"/>
      <c r="P156" s="186">
        <f>O156*H156</f>
        <v>0</v>
      </c>
      <c r="Q156" s="186">
        <v>5E-05</v>
      </c>
      <c r="R156" s="186">
        <f>Q156*H156</f>
        <v>0.11846125</v>
      </c>
      <c r="S156" s="186">
        <v>0.115</v>
      </c>
      <c r="T156" s="187">
        <f>S156*H156</f>
        <v>272.460875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8" t="s">
        <v>189</v>
      </c>
      <c r="AT156" s="188" t="s">
        <v>241</v>
      </c>
      <c r="AU156" s="188" t="s">
        <v>95</v>
      </c>
      <c r="AY156" s="19" t="s">
        <v>238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9" t="s">
        <v>82</v>
      </c>
      <c r="BK156" s="189">
        <f>ROUND(I156*H156,2)</f>
        <v>0</v>
      </c>
      <c r="BL156" s="19" t="s">
        <v>189</v>
      </c>
      <c r="BM156" s="188" t="s">
        <v>286</v>
      </c>
    </row>
    <row r="157" spans="1:47" s="2" customFormat="1" ht="11.25">
      <c r="A157" s="36"/>
      <c r="B157" s="37"/>
      <c r="C157" s="38"/>
      <c r="D157" s="190" t="s">
        <v>246</v>
      </c>
      <c r="E157" s="38"/>
      <c r="F157" s="191" t="s">
        <v>287</v>
      </c>
      <c r="G157" s="38"/>
      <c r="H157" s="38"/>
      <c r="I157" s="192"/>
      <c r="J157" s="38"/>
      <c r="K157" s="38"/>
      <c r="L157" s="41"/>
      <c r="M157" s="193"/>
      <c r="N157" s="194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246</v>
      </c>
      <c r="AU157" s="19" t="s">
        <v>95</v>
      </c>
    </row>
    <row r="158" spans="1:47" s="2" customFormat="1" ht="19.5">
      <c r="A158" s="36"/>
      <c r="B158" s="37"/>
      <c r="C158" s="38"/>
      <c r="D158" s="195" t="s">
        <v>248</v>
      </c>
      <c r="E158" s="38"/>
      <c r="F158" s="196" t="s">
        <v>288</v>
      </c>
      <c r="G158" s="38"/>
      <c r="H158" s="38"/>
      <c r="I158" s="192"/>
      <c r="J158" s="38"/>
      <c r="K158" s="38"/>
      <c r="L158" s="41"/>
      <c r="M158" s="193"/>
      <c r="N158" s="194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248</v>
      </c>
      <c r="AU158" s="19" t="s">
        <v>95</v>
      </c>
    </row>
    <row r="159" spans="2:51" s="13" customFormat="1" ht="11.25">
      <c r="B159" s="197"/>
      <c r="C159" s="198"/>
      <c r="D159" s="195" t="s">
        <v>250</v>
      </c>
      <c r="E159" s="199" t="s">
        <v>19</v>
      </c>
      <c r="F159" s="200" t="s">
        <v>272</v>
      </c>
      <c r="G159" s="198"/>
      <c r="H159" s="199" t="s">
        <v>19</v>
      </c>
      <c r="I159" s="201"/>
      <c r="J159" s="198"/>
      <c r="K159" s="198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250</v>
      </c>
      <c r="AU159" s="206" t="s">
        <v>95</v>
      </c>
      <c r="AV159" s="13" t="s">
        <v>82</v>
      </c>
      <c r="AW159" s="13" t="s">
        <v>34</v>
      </c>
      <c r="AX159" s="13" t="s">
        <v>74</v>
      </c>
      <c r="AY159" s="206" t="s">
        <v>238</v>
      </c>
    </row>
    <row r="160" spans="2:51" s="13" customFormat="1" ht="11.25">
      <c r="B160" s="197"/>
      <c r="C160" s="198"/>
      <c r="D160" s="195" t="s">
        <v>250</v>
      </c>
      <c r="E160" s="199" t="s">
        <v>19</v>
      </c>
      <c r="F160" s="200" t="s">
        <v>1112</v>
      </c>
      <c r="G160" s="198"/>
      <c r="H160" s="199" t="s">
        <v>19</v>
      </c>
      <c r="I160" s="201"/>
      <c r="J160" s="198"/>
      <c r="K160" s="198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250</v>
      </c>
      <c r="AU160" s="206" t="s">
        <v>95</v>
      </c>
      <c r="AV160" s="13" t="s">
        <v>82</v>
      </c>
      <c r="AW160" s="13" t="s">
        <v>34</v>
      </c>
      <c r="AX160" s="13" t="s">
        <v>74</v>
      </c>
      <c r="AY160" s="206" t="s">
        <v>238</v>
      </c>
    </row>
    <row r="161" spans="2:51" s="14" customFormat="1" ht="11.25">
      <c r="B161" s="207"/>
      <c r="C161" s="208"/>
      <c r="D161" s="195" t="s">
        <v>250</v>
      </c>
      <c r="E161" s="209" t="s">
        <v>19</v>
      </c>
      <c r="F161" s="210" t="s">
        <v>1118</v>
      </c>
      <c r="G161" s="208"/>
      <c r="H161" s="211">
        <v>537.2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250</v>
      </c>
      <c r="AU161" s="217" t="s">
        <v>95</v>
      </c>
      <c r="AV161" s="14" t="s">
        <v>84</v>
      </c>
      <c r="AW161" s="14" t="s">
        <v>34</v>
      </c>
      <c r="AX161" s="14" t="s">
        <v>74</v>
      </c>
      <c r="AY161" s="217" t="s">
        <v>238</v>
      </c>
    </row>
    <row r="162" spans="2:51" s="13" customFormat="1" ht="11.25">
      <c r="B162" s="197"/>
      <c r="C162" s="198"/>
      <c r="D162" s="195" t="s">
        <v>250</v>
      </c>
      <c r="E162" s="199" t="s">
        <v>19</v>
      </c>
      <c r="F162" s="200" t="s">
        <v>1119</v>
      </c>
      <c r="G162" s="198"/>
      <c r="H162" s="199" t="s">
        <v>19</v>
      </c>
      <c r="I162" s="201"/>
      <c r="J162" s="198"/>
      <c r="K162" s="198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250</v>
      </c>
      <c r="AU162" s="206" t="s">
        <v>95</v>
      </c>
      <c r="AV162" s="13" t="s">
        <v>82</v>
      </c>
      <c r="AW162" s="13" t="s">
        <v>34</v>
      </c>
      <c r="AX162" s="13" t="s">
        <v>74</v>
      </c>
      <c r="AY162" s="206" t="s">
        <v>238</v>
      </c>
    </row>
    <row r="163" spans="2:51" s="14" customFormat="1" ht="11.25">
      <c r="B163" s="207"/>
      <c r="C163" s="208"/>
      <c r="D163" s="195" t="s">
        <v>250</v>
      </c>
      <c r="E163" s="209" t="s">
        <v>19</v>
      </c>
      <c r="F163" s="210" t="s">
        <v>1120</v>
      </c>
      <c r="G163" s="208"/>
      <c r="H163" s="211">
        <v>100.3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250</v>
      </c>
      <c r="AU163" s="217" t="s">
        <v>95</v>
      </c>
      <c r="AV163" s="14" t="s">
        <v>84</v>
      </c>
      <c r="AW163" s="14" t="s">
        <v>34</v>
      </c>
      <c r="AX163" s="14" t="s">
        <v>74</v>
      </c>
      <c r="AY163" s="217" t="s">
        <v>238</v>
      </c>
    </row>
    <row r="164" spans="2:51" s="13" customFormat="1" ht="11.25">
      <c r="B164" s="197"/>
      <c r="C164" s="198"/>
      <c r="D164" s="195" t="s">
        <v>250</v>
      </c>
      <c r="E164" s="199" t="s">
        <v>19</v>
      </c>
      <c r="F164" s="200" t="s">
        <v>1113</v>
      </c>
      <c r="G164" s="198"/>
      <c r="H164" s="199" t="s">
        <v>19</v>
      </c>
      <c r="I164" s="201"/>
      <c r="J164" s="198"/>
      <c r="K164" s="198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250</v>
      </c>
      <c r="AU164" s="206" t="s">
        <v>95</v>
      </c>
      <c r="AV164" s="13" t="s">
        <v>82</v>
      </c>
      <c r="AW164" s="13" t="s">
        <v>34</v>
      </c>
      <c r="AX164" s="13" t="s">
        <v>74</v>
      </c>
      <c r="AY164" s="206" t="s">
        <v>238</v>
      </c>
    </row>
    <row r="165" spans="2:51" s="14" customFormat="1" ht="11.25">
      <c r="B165" s="207"/>
      <c r="C165" s="208"/>
      <c r="D165" s="195" t="s">
        <v>250</v>
      </c>
      <c r="E165" s="209" t="s">
        <v>19</v>
      </c>
      <c r="F165" s="210" t="s">
        <v>1121</v>
      </c>
      <c r="G165" s="208"/>
      <c r="H165" s="211">
        <v>110.5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250</v>
      </c>
      <c r="AU165" s="217" t="s">
        <v>95</v>
      </c>
      <c r="AV165" s="14" t="s">
        <v>84</v>
      </c>
      <c r="AW165" s="14" t="s">
        <v>34</v>
      </c>
      <c r="AX165" s="14" t="s">
        <v>74</v>
      </c>
      <c r="AY165" s="217" t="s">
        <v>238</v>
      </c>
    </row>
    <row r="166" spans="2:51" s="13" customFormat="1" ht="11.25">
      <c r="B166" s="197"/>
      <c r="C166" s="198"/>
      <c r="D166" s="195" t="s">
        <v>250</v>
      </c>
      <c r="E166" s="199" t="s">
        <v>19</v>
      </c>
      <c r="F166" s="200" t="s">
        <v>1119</v>
      </c>
      <c r="G166" s="198"/>
      <c r="H166" s="199" t="s">
        <v>19</v>
      </c>
      <c r="I166" s="201"/>
      <c r="J166" s="198"/>
      <c r="K166" s="198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250</v>
      </c>
      <c r="AU166" s="206" t="s">
        <v>95</v>
      </c>
      <c r="AV166" s="13" t="s">
        <v>82</v>
      </c>
      <c r="AW166" s="13" t="s">
        <v>34</v>
      </c>
      <c r="AX166" s="13" t="s">
        <v>74</v>
      </c>
      <c r="AY166" s="206" t="s">
        <v>238</v>
      </c>
    </row>
    <row r="167" spans="2:51" s="14" customFormat="1" ht="11.25">
      <c r="B167" s="207"/>
      <c r="C167" s="208"/>
      <c r="D167" s="195" t="s">
        <v>250</v>
      </c>
      <c r="E167" s="209" t="s">
        <v>19</v>
      </c>
      <c r="F167" s="210" t="s">
        <v>1122</v>
      </c>
      <c r="G167" s="208"/>
      <c r="H167" s="211">
        <v>82.45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250</v>
      </c>
      <c r="AU167" s="217" t="s">
        <v>95</v>
      </c>
      <c r="AV167" s="14" t="s">
        <v>84</v>
      </c>
      <c r="AW167" s="14" t="s">
        <v>34</v>
      </c>
      <c r="AX167" s="14" t="s">
        <v>74</v>
      </c>
      <c r="AY167" s="217" t="s">
        <v>238</v>
      </c>
    </row>
    <row r="168" spans="2:51" s="15" customFormat="1" ht="11.25">
      <c r="B168" s="218"/>
      <c r="C168" s="219"/>
      <c r="D168" s="195" t="s">
        <v>250</v>
      </c>
      <c r="E168" s="220" t="s">
        <v>96</v>
      </c>
      <c r="F168" s="221" t="s">
        <v>257</v>
      </c>
      <c r="G168" s="219"/>
      <c r="H168" s="222">
        <v>830.45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250</v>
      </c>
      <c r="AU168" s="228" t="s">
        <v>95</v>
      </c>
      <c r="AV168" s="15" t="s">
        <v>95</v>
      </c>
      <c r="AW168" s="15" t="s">
        <v>34</v>
      </c>
      <c r="AX168" s="15" t="s">
        <v>74</v>
      </c>
      <c r="AY168" s="228" t="s">
        <v>238</v>
      </c>
    </row>
    <row r="169" spans="2:51" s="13" customFormat="1" ht="11.25">
      <c r="B169" s="197"/>
      <c r="C169" s="198"/>
      <c r="D169" s="195" t="s">
        <v>250</v>
      </c>
      <c r="E169" s="199" t="s">
        <v>19</v>
      </c>
      <c r="F169" s="200" t="s">
        <v>272</v>
      </c>
      <c r="G169" s="198"/>
      <c r="H169" s="199" t="s">
        <v>19</v>
      </c>
      <c r="I169" s="201"/>
      <c r="J169" s="198"/>
      <c r="K169" s="198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250</v>
      </c>
      <c r="AU169" s="206" t="s">
        <v>95</v>
      </c>
      <c r="AV169" s="13" t="s">
        <v>82</v>
      </c>
      <c r="AW169" s="13" t="s">
        <v>34</v>
      </c>
      <c r="AX169" s="13" t="s">
        <v>74</v>
      </c>
      <c r="AY169" s="206" t="s">
        <v>238</v>
      </c>
    </row>
    <row r="170" spans="2:51" s="13" customFormat="1" ht="11.25">
      <c r="B170" s="197"/>
      <c r="C170" s="198"/>
      <c r="D170" s="195" t="s">
        <v>250</v>
      </c>
      <c r="E170" s="199" t="s">
        <v>19</v>
      </c>
      <c r="F170" s="200" t="s">
        <v>1112</v>
      </c>
      <c r="G170" s="198"/>
      <c r="H170" s="199" t="s">
        <v>19</v>
      </c>
      <c r="I170" s="201"/>
      <c r="J170" s="198"/>
      <c r="K170" s="198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250</v>
      </c>
      <c r="AU170" s="206" t="s">
        <v>95</v>
      </c>
      <c r="AV170" s="13" t="s">
        <v>82</v>
      </c>
      <c r="AW170" s="13" t="s">
        <v>34</v>
      </c>
      <c r="AX170" s="13" t="s">
        <v>74</v>
      </c>
      <c r="AY170" s="206" t="s">
        <v>238</v>
      </c>
    </row>
    <row r="171" spans="2:51" s="14" customFormat="1" ht="11.25">
      <c r="B171" s="207"/>
      <c r="C171" s="208"/>
      <c r="D171" s="195" t="s">
        <v>250</v>
      </c>
      <c r="E171" s="209" t="s">
        <v>19</v>
      </c>
      <c r="F171" s="210" t="s">
        <v>1123</v>
      </c>
      <c r="G171" s="208"/>
      <c r="H171" s="211">
        <v>458.2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250</v>
      </c>
      <c r="AU171" s="217" t="s">
        <v>95</v>
      </c>
      <c r="AV171" s="14" t="s">
        <v>84</v>
      </c>
      <c r="AW171" s="14" t="s">
        <v>34</v>
      </c>
      <c r="AX171" s="14" t="s">
        <v>74</v>
      </c>
      <c r="AY171" s="217" t="s">
        <v>238</v>
      </c>
    </row>
    <row r="172" spans="2:51" s="14" customFormat="1" ht="11.25">
      <c r="B172" s="207"/>
      <c r="C172" s="208"/>
      <c r="D172" s="195" t="s">
        <v>250</v>
      </c>
      <c r="E172" s="209" t="s">
        <v>19</v>
      </c>
      <c r="F172" s="210" t="s">
        <v>1124</v>
      </c>
      <c r="G172" s="208"/>
      <c r="H172" s="211">
        <v>85.55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250</v>
      </c>
      <c r="AU172" s="217" t="s">
        <v>95</v>
      </c>
      <c r="AV172" s="14" t="s">
        <v>84</v>
      </c>
      <c r="AW172" s="14" t="s">
        <v>34</v>
      </c>
      <c r="AX172" s="14" t="s">
        <v>74</v>
      </c>
      <c r="AY172" s="217" t="s">
        <v>238</v>
      </c>
    </row>
    <row r="173" spans="2:51" s="13" customFormat="1" ht="11.25">
      <c r="B173" s="197"/>
      <c r="C173" s="198"/>
      <c r="D173" s="195" t="s">
        <v>250</v>
      </c>
      <c r="E173" s="199" t="s">
        <v>19</v>
      </c>
      <c r="F173" s="200" t="s">
        <v>1113</v>
      </c>
      <c r="G173" s="198"/>
      <c r="H173" s="199" t="s">
        <v>19</v>
      </c>
      <c r="I173" s="201"/>
      <c r="J173" s="198"/>
      <c r="K173" s="198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250</v>
      </c>
      <c r="AU173" s="206" t="s">
        <v>95</v>
      </c>
      <c r="AV173" s="13" t="s">
        <v>82</v>
      </c>
      <c r="AW173" s="13" t="s">
        <v>34</v>
      </c>
      <c r="AX173" s="13" t="s">
        <v>74</v>
      </c>
      <c r="AY173" s="206" t="s">
        <v>238</v>
      </c>
    </row>
    <row r="174" spans="2:51" s="14" customFormat="1" ht="11.25">
      <c r="B174" s="207"/>
      <c r="C174" s="208"/>
      <c r="D174" s="195" t="s">
        <v>250</v>
      </c>
      <c r="E174" s="209" t="s">
        <v>19</v>
      </c>
      <c r="F174" s="210" t="s">
        <v>1125</v>
      </c>
      <c r="G174" s="208"/>
      <c r="H174" s="211">
        <v>94.25</v>
      </c>
      <c r="I174" s="212"/>
      <c r="J174" s="208"/>
      <c r="K174" s="208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250</v>
      </c>
      <c r="AU174" s="217" t="s">
        <v>95</v>
      </c>
      <c r="AV174" s="14" t="s">
        <v>84</v>
      </c>
      <c r="AW174" s="14" t="s">
        <v>34</v>
      </c>
      <c r="AX174" s="14" t="s">
        <v>74</v>
      </c>
      <c r="AY174" s="217" t="s">
        <v>238</v>
      </c>
    </row>
    <row r="175" spans="2:51" s="14" customFormat="1" ht="11.25">
      <c r="B175" s="207"/>
      <c r="C175" s="208"/>
      <c r="D175" s="195" t="s">
        <v>250</v>
      </c>
      <c r="E175" s="209" t="s">
        <v>19</v>
      </c>
      <c r="F175" s="210" t="s">
        <v>1126</v>
      </c>
      <c r="G175" s="208"/>
      <c r="H175" s="211">
        <v>70.325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250</v>
      </c>
      <c r="AU175" s="217" t="s">
        <v>95</v>
      </c>
      <c r="AV175" s="14" t="s">
        <v>84</v>
      </c>
      <c r="AW175" s="14" t="s">
        <v>34</v>
      </c>
      <c r="AX175" s="14" t="s">
        <v>74</v>
      </c>
      <c r="AY175" s="217" t="s">
        <v>238</v>
      </c>
    </row>
    <row r="176" spans="2:51" s="15" customFormat="1" ht="11.25">
      <c r="B176" s="218"/>
      <c r="C176" s="219"/>
      <c r="D176" s="195" t="s">
        <v>250</v>
      </c>
      <c r="E176" s="220" t="s">
        <v>153</v>
      </c>
      <c r="F176" s="221" t="s">
        <v>257</v>
      </c>
      <c r="G176" s="219"/>
      <c r="H176" s="222">
        <v>708.325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250</v>
      </c>
      <c r="AU176" s="228" t="s">
        <v>95</v>
      </c>
      <c r="AV176" s="15" t="s">
        <v>95</v>
      </c>
      <c r="AW176" s="15" t="s">
        <v>34</v>
      </c>
      <c r="AX176" s="15" t="s">
        <v>74</v>
      </c>
      <c r="AY176" s="228" t="s">
        <v>238</v>
      </c>
    </row>
    <row r="177" spans="2:51" s="13" customFormat="1" ht="11.25">
      <c r="B177" s="197"/>
      <c r="C177" s="198"/>
      <c r="D177" s="195" t="s">
        <v>250</v>
      </c>
      <c r="E177" s="199" t="s">
        <v>19</v>
      </c>
      <c r="F177" s="200" t="s">
        <v>296</v>
      </c>
      <c r="G177" s="198"/>
      <c r="H177" s="199" t="s">
        <v>19</v>
      </c>
      <c r="I177" s="201"/>
      <c r="J177" s="198"/>
      <c r="K177" s="198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250</v>
      </c>
      <c r="AU177" s="206" t="s">
        <v>95</v>
      </c>
      <c r="AV177" s="13" t="s">
        <v>82</v>
      </c>
      <c r="AW177" s="13" t="s">
        <v>34</v>
      </c>
      <c r="AX177" s="13" t="s">
        <v>74</v>
      </c>
      <c r="AY177" s="206" t="s">
        <v>238</v>
      </c>
    </row>
    <row r="178" spans="2:51" s="14" customFormat="1" ht="11.25">
      <c r="B178" s="207"/>
      <c r="C178" s="208"/>
      <c r="D178" s="195" t="s">
        <v>250</v>
      </c>
      <c r="E178" s="209" t="s">
        <v>19</v>
      </c>
      <c r="F178" s="210" t="s">
        <v>96</v>
      </c>
      <c r="G178" s="208"/>
      <c r="H178" s="211">
        <v>830.45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250</v>
      </c>
      <c r="AU178" s="217" t="s">
        <v>95</v>
      </c>
      <c r="AV178" s="14" t="s">
        <v>84</v>
      </c>
      <c r="AW178" s="14" t="s">
        <v>34</v>
      </c>
      <c r="AX178" s="14" t="s">
        <v>74</v>
      </c>
      <c r="AY178" s="217" t="s">
        <v>238</v>
      </c>
    </row>
    <row r="179" spans="2:51" s="15" customFormat="1" ht="11.25">
      <c r="B179" s="218"/>
      <c r="C179" s="219"/>
      <c r="D179" s="195" t="s">
        <v>250</v>
      </c>
      <c r="E179" s="220" t="s">
        <v>19</v>
      </c>
      <c r="F179" s="221" t="s">
        <v>257</v>
      </c>
      <c r="G179" s="219"/>
      <c r="H179" s="222">
        <v>830.45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250</v>
      </c>
      <c r="AU179" s="228" t="s">
        <v>95</v>
      </c>
      <c r="AV179" s="15" t="s">
        <v>95</v>
      </c>
      <c r="AW179" s="15" t="s">
        <v>34</v>
      </c>
      <c r="AX179" s="15" t="s">
        <v>74</v>
      </c>
      <c r="AY179" s="228" t="s">
        <v>238</v>
      </c>
    </row>
    <row r="180" spans="2:51" s="16" customFormat="1" ht="11.25">
      <c r="B180" s="229"/>
      <c r="C180" s="230"/>
      <c r="D180" s="195" t="s">
        <v>250</v>
      </c>
      <c r="E180" s="231" t="s">
        <v>19</v>
      </c>
      <c r="F180" s="232" t="s">
        <v>258</v>
      </c>
      <c r="G180" s="230"/>
      <c r="H180" s="233">
        <v>2369.225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250</v>
      </c>
      <c r="AU180" s="239" t="s">
        <v>95</v>
      </c>
      <c r="AV180" s="16" t="s">
        <v>189</v>
      </c>
      <c r="AW180" s="16" t="s">
        <v>34</v>
      </c>
      <c r="AX180" s="16" t="s">
        <v>82</v>
      </c>
      <c r="AY180" s="239" t="s">
        <v>238</v>
      </c>
    </row>
    <row r="181" spans="1:65" s="2" customFormat="1" ht="49.15" customHeight="1">
      <c r="A181" s="36"/>
      <c r="B181" s="37"/>
      <c r="C181" s="177" t="s">
        <v>297</v>
      </c>
      <c r="D181" s="177" t="s">
        <v>241</v>
      </c>
      <c r="E181" s="178" t="s">
        <v>298</v>
      </c>
      <c r="F181" s="179" t="s">
        <v>299</v>
      </c>
      <c r="G181" s="180" t="s">
        <v>93</v>
      </c>
      <c r="H181" s="181">
        <v>42</v>
      </c>
      <c r="I181" s="182"/>
      <c r="J181" s="183">
        <f>ROUND(I181*H181,2)</f>
        <v>0</v>
      </c>
      <c r="K181" s="179" t="s">
        <v>244</v>
      </c>
      <c r="L181" s="41"/>
      <c r="M181" s="184" t="s">
        <v>19</v>
      </c>
      <c r="N181" s="185" t="s">
        <v>45</v>
      </c>
      <c r="O181" s="66"/>
      <c r="P181" s="186">
        <f>O181*H181</f>
        <v>0</v>
      </c>
      <c r="Q181" s="186">
        <v>0.0369</v>
      </c>
      <c r="R181" s="186">
        <f>Q181*H181</f>
        <v>1.5498</v>
      </c>
      <c r="S181" s="186">
        <v>0</v>
      </c>
      <c r="T181" s="187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8" t="s">
        <v>189</v>
      </c>
      <c r="AT181" s="188" t="s">
        <v>241</v>
      </c>
      <c r="AU181" s="188" t="s">
        <v>95</v>
      </c>
      <c r="AY181" s="19" t="s">
        <v>238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9" t="s">
        <v>82</v>
      </c>
      <c r="BK181" s="189">
        <f>ROUND(I181*H181,2)</f>
        <v>0</v>
      </c>
      <c r="BL181" s="19" t="s">
        <v>189</v>
      </c>
      <c r="BM181" s="188" t="s">
        <v>300</v>
      </c>
    </row>
    <row r="182" spans="1:47" s="2" customFormat="1" ht="11.25">
      <c r="A182" s="36"/>
      <c r="B182" s="37"/>
      <c r="C182" s="38"/>
      <c r="D182" s="190" t="s">
        <v>246</v>
      </c>
      <c r="E182" s="38"/>
      <c r="F182" s="191" t="s">
        <v>301</v>
      </c>
      <c r="G182" s="38"/>
      <c r="H182" s="38"/>
      <c r="I182" s="192"/>
      <c r="J182" s="38"/>
      <c r="K182" s="38"/>
      <c r="L182" s="41"/>
      <c r="M182" s="193"/>
      <c r="N182" s="194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246</v>
      </c>
      <c r="AU182" s="19" t="s">
        <v>95</v>
      </c>
    </row>
    <row r="183" spans="2:51" s="13" customFormat="1" ht="11.25">
      <c r="B183" s="197"/>
      <c r="C183" s="198"/>
      <c r="D183" s="195" t="s">
        <v>250</v>
      </c>
      <c r="E183" s="199" t="s">
        <v>19</v>
      </c>
      <c r="F183" s="200" t="s">
        <v>302</v>
      </c>
      <c r="G183" s="198"/>
      <c r="H183" s="199" t="s">
        <v>19</v>
      </c>
      <c r="I183" s="201"/>
      <c r="J183" s="198"/>
      <c r="K183" s="198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250</v>
      </c>
      <c r="AU183" s="206" t="s">
        <v>95</v>
      </c>
      <c r="AV183" s="13" t="s">
        <v>82</v>
      </c>
      <c r="AW183" s="13" t="s">
        <v>34</v>
      </c>
      <c r="AX183" s="13" t="s">
        <v>74</v>
      </c>
      <c r="AY183" s="206" t="s">
        <v>238</v>
      </c>
    </row>
    <row r="184" spans="2:51" s="13" customFormat="1" ht="11.25">
      <c r="B184" s="197"/>
      <c r="C184" s="198"/>
      <c r="D184" s="195" t="s">
        <v>250</v>
      </c>
      <c r="E184" s="199" t="s">
        <v>19</v>
      </c>
      <c r="F184" s="200" t="s">
        <v>303</v>
      </c>
      <c r="G184" s="198"/>
      <c r="H184" s="199" t="s">
        <v>19</v>
      </c>
      <c r="I184" s="201"/>
      <c r="J184" s="198"/>
      <c r="K184" s="198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250</v>
      </c>
      <c r="AU184" s="206" t="s">
        <v>95</v>
      </c>
      <c r="AV184" s="13" t="s">
        <v>82</v>
      </c>
      <c r="AW184" s="13" t="s">
        <v>34</v>
      </c>
      <c r="AX184" s="13" t="s">
        <v>74</v>
      </c>
      <c r="AY184" s="206" t="s">
        <v>238</v>
      </c>
    </row>
    <row r="185" spans="2:51" s="14" customFormat="1" ht="11.25">
      <c r="B185" s="207"/>
      <c r="C185" s="208"/>
      <c r="D185" s="195" t="s">
        <v>250</v>
      </c>
      <c r="E185" s="209" t="s">
        <v>19</v>
      </c>
      <c r="F185" s="210" t="s">
        <v>1127</v>
      </c>
      <c r="G185" s="208"/>
      <c r="H185" s="211">
        <v>23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250</v>
      </c>
      <c r="AU185" s="217" t="s">
        <v>95</v>
      </c>
      <c r="AV185" s="14" t="s">
        <v>84</v>
      </c>
      <c r="AW185" s="14" t="s">
        <v>34</v>
      </c>
      <c r="AX185" s="14" t="s">
        <v>74</v>
      </c>
      <c r="AY185" s="217" t="s">
        <v>238</v>
      </c>
    </row>
    <row r="186" spans="2:51" s="14" customFormat="1" ht="11.25">
      <c r="B186" s="207"/>
      <c r="C186" s="208"/>
      <c r="D186" s="195" t="s">
        <v>250</v>
      </c>
      <c r="E186" s="209" t="s">
        <v>19</v>
      </c>
      <c r="F186" s="210" t="s">
        <v>1128</v>
      </c>
      <c r="G186" s="208"/>
      <c r="H186" s="211">
        <v>19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250</v>
      </c>
      <c r="AU186" s="217" t="s">
        <v>95</v>
      </c>
      <c r="AV186" s="14" t="s">
        <v>84</v>
      </c>
      <c r="AW186" s="14" t="s">
        <v>34</v>
      </c>
      <c r="AX186" s="14" t="s">
        <v>74</v>
      </c>
      <c r="AY186" s="217" t="s">
        <v>238</v>
      </c>
    </row>
    <row r="187" spans="2:51" s="15" customFormat="1" ht="11.25">
      <c r="B187" s="218"/>
      <c r="C187" s="219"/>
      <c r="D187" s="195" t="s">
        <v>250</v>
      </c>
      <c r="E187" s="220" t="s">
        <v>19</v>
      </c>
      <c r="F187" s="221" t="s">
        <v>257</v>
      </c>
      <c r="G187" s="219"/>
      <c r="H187" s="222">
        <v>42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250</v>
      </c>
      <c r="AU187" s="228" t="s">
        <v>95</v>
      </c>
      <c r="AV187" s="15" t="s">
        <v>95</v>
      </c>
      <c r="AW187" s="15" t="s">
        <v>34</v>
      </c>
      <c r="AX187" s="15" t="s">
        <v>82</v>
      </c>
      <c r="AY187" s="228" t="s">
        <v>238</v>
      </c>
    </row>
    <row r="188" spans="1:65" s="2" customFormat="1" ht="49.15" customHeight="1">
      <c r="A188" s="36"/>
      <c r="B188" s="37"/>
      <c r="C188" s="177" t="s">
        <v>143</v>
      </c>
      <c r="D188" s="177" t="s">
        <v>241</v>
      </c>
      <c r="E188" s="178" t="s">
        <v>304</v>
      </c>
      <c r="F188" s="179" t="s">
        <v>305</v>
      </c>
      <c r="G188" s="180" t="s">
        <v>93</v>
      </c>
      <c r="H188" s="181">
        <v>27</v>
      </c>
      <c r="I188" s="182"/>
      <c r="J188" s="183">
        <f>ROUND(I188*H188,2)</f>
        <v>0</v>
      </c>
      <c r="K188" s="179" t="s">
        <v>19</v>
      </c>
      <c r="L188" s="41"/>
      <c r="M188" s="184" t="s">
        <v>19</v>
      </c>
      <c r="N188" s="185" t="s">
        <v>45</v>
      </c>
      <c r="O188" s="66"/>
      <c r="P188" s="186">
        <f>O188*H188</f>
        <v>0</v>
      </c>
      <c r="Q188" s="186">
        <v>0.01269</v>
      </c>
      <c r="R188" s="186">
        <f>Q188*H188</f>
        <v>0.34263</v>
      </c>
      <c r="S188" s="186">
        <v>0</v>
      </c>
      <c r="T188" s="187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8" t="s">
        <v>189</v>
      </c>
      <c r="AT188" s="188" t="s">
        <v>241</v>
      </c>
      <c r="AU188" s="188" t="s">
        <v>95</v>
      </c>
      <c r="AY188" s="19" t="s">
        <v>238</v>
      </c>
      <c r="BE188" s="189">
        <f>IF(N188="základní",J188,0)</f>
        <v>0</v>
      </c>
      <c r="BF188" s="189">
        <f>IF(N188="snížená",J188,0)</f>
        <v>0</v>
      </c>
      <c r="BG188" s="189">
        <f>IF(N188="zákl. přenesená",J188,0)</f>
        <v>0</v>
      </c>
      <c r="BH188" s="189">
        <f>IF(N188="sníž. přenesená",J188,0)</f>
        <v>0</v>
      </c>
      <c r="BI188" s="189">
        <f>IF(N188="nulová",J188,0)</f>
        <v>0</v>
      </c>
      <c r="BJ188" s="19" t="s">
        <v>82</v>
      </c>
      <c r="BK188" s="189">
        <f>ROUND(I188*H188,2)</f>
        <v>0</v>
      </c>
      <c r="BL188" s="19" t="s">
        <v>189</v>
      </c>
      <c r="BM188" s="188" t="s">
        <v>306</v>
      </c>
    </row>
    <row r="189" spans="2:51" s="13" customFormat="1" ht="11.25">
      <c r="B189" s="197"/>
      <c r="C189" s="198"/>
      <c r="D189" s="195" t="s">
        <v>250</v>
      </c>
      <c r="E189" s="199" t="s">
        <v>19</v>
      </c>
      <c r="F189" s="200" t="s">
        <v>302</v>
      </c>
      <c r="G189" s="198"/>
      <c r="H189" s="199" t="s">
        <v>19</v>
      </c>
      <c r="I189" s="201"/>
      <c r="J189" s="198"/>
      <c r="K189" s="198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250</v>
      </c>
      <c r="AU189" s="206" t="s">
        <v>95</v>
      </c>
      <c r="AV189" s="13" t="s">
        <v>82</v>
      </c>
      <c r="AW189" s="13" t="s">
        <v>34</v>
      </c>
      <c r="AX189" s="13" t="s">
        <v>74</v>
      </c>
      <c r="AY189" s="206" t="s">
        <v>238</v>
      </c>
    </row>
    <row r="190" spans="2:51" s="13" customFormat="1" ht="11.25">
      <c r="B190" s="197"/>
      <c r="C190" s="198"/>
      <c r="D190" s="195" t="s">
        <v>250</v>
      </c>
      <c r="E190" s="199" t="s">
        <v>19</v>
      </c>
      <c r="F190" s="200" t="s">
        <v>307</v>
      </c>
      <c r="G190" s="198"/>
      <c r="H190" s="199" t="s">
        <v>19</v>
      </c>
      <c r="I190" s="201"/>
      <c r="J190" s="198"/>
      <c r="K190" s="198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250</v>
      </c>
      <c r="AU190" s="206" t="s">
        <v>95</v>
      </c>
      <c r="AV190" s="13" t="s">
        <v>82</v>
      </c>
      <c r="AW190" s="13" t="s">
        <v>34</v>
      </c>
      <c r="AX190" s="13" t="s">
        <v>74</v>
      </c>
      <c r="AY190" s="206" t="s">
        <v>238</v>
      </c>
    </row>
    <row r="191" spans="2:51" s="14" customFormat="1" ht="11.25">
      <c r="B191" s="207"/>
      <c r="C191" s="208"/>
      <c r="D191" s="195" t="s">
        <v>250</v>
      </c>
      <c r="E191" s="209" t="s">
        <v>19</v>
      </c>
      <c r="F191" s="210" t="s">
        <v>1129</v>
      </c>
      <c r="G191" s="208"/>
      <c r="H191" s="211">
        <v>27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250</v>
      </c>
      <c r="AU191" s="217" t="s">
        <v>95</v>
      </c>
      <c r="AV191" s="14" t="s">
        <v>84</v>
      </c>
      <c r="AW191" s="14" t="s">
        <v>34</v>
      </c>
      <c r="AX191" s="14" t="s">
        <v>74</v>
      </c>
      <c r="AY191" s="217" t="s">
        <v>238</v>
      </c>
    </row>
    <row r="192" spans="2:51" s="15" customFormat="1" ht="11.25">
      <c r="B192" s="218"/>
      <c r="C192" s="219"/>
      <c r="D192" s="195" t="s">
        <v>250</v>
      </c>
      <c r="E192" s="220" t="s">
        <v>19</v>
      </c>
      <c r="F192" s="221" t="s">
        <v>257</v>
      </c>
      <c r="G192" s="219"/>
      <c r="H192" s="222">
        <v>27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250</v>
      </c>
      <c r="AU192" s="228" t="s">
        <v>95</v>
      </c>
      <c r="AV192" s="15" t="s">
        <v>95</v>
      </c>
      <c r="AW192" s="15" t="s">
        <v>34</v>
      </c>
      <c r="AX192" s="15" t="s">
        <v>82</v>
      </c>
      <c r="AY192" s="228" t="s">
        <v>238</v>
      </c>
    </row>
    <row r="193" spans="1:65" s="2" customFormat="1" ht="44.25" customHeight="1">
      <c r="A193" s="36"/>
      <c r="B193" s="37"/>
      <c r="C193" s="177" t="s">
        <v>186</v>
      </c>
      <c r="D193" s="177" t="s">
        <v>241</v>
      </c>
      <c r="E193" s="178" t="s">
        <v>308</v>
      </c>
      <c r="F193" s="179" t="s">
        <v>309</v>
      </c>
      <c r="G193" s="180" t="s">
        <v>93</v>
      </c>
      <c r="H193" s="181">
        <v>58</v>
      </c>
      <c r="I193" s="182"/>
      <c r="J193" s="183">
        <f>ROUND(I193*H193,2)</f>
        <v>0</v>
      </c>
      <c r="K193" s="179" t="s">
        <v>19</v>
      </c>
      <c r="L193" s="41"/>
      <c r="M193" s="184" t="s">
        <v>19</v>
      </c>
      <c r="N193" s="185" t="s">
        <v>45</v>
      </c>
      <c r="O193" s="66"/>
      <c r="P193" s="186">
        <f>O193*H193</f>
        <v>0</v>
      </c>
      <c r="Q193" s="186">
        <v>0.06053</v>
      </c>
      <c r="R193" s="186">
        <f>Q193*H193</f>
        <v>3.51074</v>
      </c>
      <c r="S193" s="186">
        <v>0</v>
      </c>
      <c r="T193" s="187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8" t="s">
        <v>189</v>
      </c>
      <c r="AT193" s="188" t="s">
        <v>241</v>
      </c>
      <c r="AU193" s="188" t="s">
        <v>95</v>
      </c>
      <c r="AY193" s="19" t="s">
        <v>238</v>
      </c>
      <c r="BE193" s="189">
        <f>IF(N193="základní",J193,0)</f>
        <v>0</v>
      </c>
      <c r="BF193" s="189">
        <f>IF(N193="snížená",J193,0)</f>
        <v>0</v>
      </c>
      <c r="BG193" s="189">
        <f>IF(N193="zákl. přenesená",J193,0)</f>
        <v>0</v>
      </c>
      <c r="BH193" s="189">
        <f>IF(N193="sníž. přenesená",J193,0)</f>
        <v>0</v>
      </c>
      <c r="BI193" s="189">
        <f>IF(N193="nulová",J193,0)</f>
        <v>0</v>
      </c>
      <c r="BJ193" s="19" t="s">
        <v>82</v>
      </c>
      <c r="BK193" s="189">
        <f>ROUND(I193*H193,2)</f>
        <v>0</v>
      </c>
      <c r="BL193" s="19" t="s">
        <v>189</v>
      </c>
      <c r="BM193" s="188" t="s">
        <v>310</v>
      </c>
    </row>
    <row r="194" spans="2:51" s="13" customFormat="1" ht="11.25">
      <c r="B194" s="197"/>
      <c r="C194" s="198"/>
      <c r="D194" s="195" t="s">
        <v>250</v>
      </c>
      <c r="E194" s="199" t="s">
        <v>19</v>
      </c>
      <c r="F194" s="200" t="s">
        <v>302</v>
      </c>
      <c r="G194" s="198"/>
      <c r="H194" s="199" t="s">
        <v>19</v>
      </c>
      <c r="I194" s="201"/>
      <c r="J194" s="198"/>
      <c r="K194" s="198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250</v>
      </c>
      <c r="AU194" s="206" t="s">
        <v>95</v>
      </c>
      <c r="AV194" s="13" t="s">
        <v>82</v>
      </c>
      <c r="AW194" s="13" t="s">
        <v>34</v>
      </c>
      <c r="AX194" s="13" t="s">
        <v>74</v>
      </c>
      <c r="AY194" s="206" t="s">
        <v>238</v>
      </c>
    </row>
    <row r="195" spans="2:51" s="13" customFormat="1" ht="11.25">
      <c r="B195" s="197"/>
      <c r="C195" s="198"/>
      <c r="D195" s="195" t="s">
        <v>250</v>
      </c>
      <c r="E195" s="199" t="s">
        <v>19</v>
      </c>
      <c r="F195" s="200" t="s">
        <v>311</v>
      </c>
      <c r="G195" s="198"/>
      <c r="H195" s="199" t="s">
        <v>19</v>
      </c>
      <c r="I195" s="201"/>
      <c r="J195" s="198"/>
      <c r="K195" s="198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250</v>
      </c>
      <c r="AU195" s="206" t="s">
        <v>95</v>
      </c>
      <c r="AV195" s="13" t="s">
        <v>82</v>
      </c>
      <c r="AW195" s="13" t="s">
        <v>34</v>
      </c>
      <c r="AX195" s="13" t="s">
        <v>74</v>
      </c>
      <c r="AY195" s="206" t="s">
        <v>238</v>
      </c>
    </row>
    <row r="196" spans="2:51" s="14" customFormat="1" ht="11.25">
      <c r="B196" s="207"/>
      <c r="C196" s="208"/>
      <c r="D196" s="195" t="s">
        <v>250</v>
      </c>
      <c r="E196" s="209" t="s">
        <v>19</v>
      </c>
      <c r="F196" s="210" t="s">
        <v>1130</v>
      </c>
      <c r="G196" s="208"/>
      <c r="H196" s="211">
        <v>21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250</v>
      </c>
      <c r="AU196" s="217" t="s">
        <v>95</v>
      </c>
      <c r="AV196" s="14" t="s">
        <v>84</v>
      </c>
      <c r="AW196" s="14" t="s">
        <v>34</v>
      </c>
      <c r="AX196" s="14" t="s">
        <v>74</v>
      </c>
      <c r="AY196" s="217" t="s">
        <v>238</v>
      </c>
    </row>
    <row r="197" spans="2:51" s="13" customFormat="1" ht="11.25">
      <c r="B197" s="197"/>
      <c r="C197" s="198"/>
      <c r="D197" s="195" t="s">
        <v>250</v>
      </c>
      <c r="E197" s="199" t="s">
        <v>19</v>
      </c>
      <c r="F197" s="200" t="s">
        <v>312</v>
      </c>
      <c r="G197" s="198"/>
      <c r="H197" s="199" t="s">
        <v>19</v>
      </c>
      <c r="I197" s="201"/>
      <c r="J197" s="198"/>
      <c r="K197" s="198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250</v>
      </c>
      <c r="AU197" s="206" t="s">
        <v>95</v>
      </c>
      <c r="AV197" s="13" t="s">
        <v>82</v>
      </c>
      <c r="AW197" s="13" t="s">
        <v>34</v>
      </c>
      <c r="AX197" s="13" t="s">
        <v>74</v>
      </c>
      <c r="AY197" s="206" t="s">
        <v>238</v>
      </c>
    </row>
    <row r="198" spans="2:51" s="14" customFormat="1" ht="11.25">
      <c r="B198" s="207"/>
      <c r="C198" s="208"/>
      <c r="D198" s="195" t="s">
        <v>250</v>
      </c>
      <c r="E198" s="209" t="s">
        <v>19</v>
      </c>
      <c r="F198" s="210" t="s">
        <v>1131</v>
      </c>
      <c r="G198" s="208"/>
      <c r="H198" s="211">
        <v>37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250</v>
      </c>
      <c r="AU198" s="217" t="s">
        <v>95</v>
      </c>
      <c r="AV198" s="14" t="s">
        <v>84</v>
      </c>
      <c r="AW198" s="14" t="s">
        <v>34</v>
      </c>
      <c r="AX198" s="14" t="s">
        <v>74</v>
      </c>
      <c r="AY198" s="217" t="s">
        <v>238</v>
      </c>
    </row>
    <row r="199" spans="2:51" s="15" customFormat="1" ht="11.25">
      <c r="B199" s="218"/>
      <c r="C199" s="219"/>
      <c r="D199" s="195" t="s">
        <v>250</v>
      </c>
      <c r="E199" s="220" t="s">
        <v>19</v>
      </c>
      <c r="F199" s="221" t="s">
        <v>257</v>
      </c>
      <c r="G199" s="219"/>
      <c r="H199" s="222">
        <v>58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250</v>
      </c>
      <c r="AU199" s="228" t="s">
        <v>95</v>
      </c>
      <c r="AV199" s="15" t="s">
        <v>95</v>
      </c>
      <c r="AW199" s="15" t="s">
        <v>34</v>
      </c>
      <c r="AX199" s="15" t="s">
        <v>82</v>
      </c>
      <c r="AY199" s="228" t="s">
        <v>238</v>
      </c>
    </row>
    <row r="200" spans="2:63" s="12" customFormat="1" ht="20.85" customHeight="1">
      <c r="B200" s="161"/>
      <c r="C200" s="162"/>
      <c r="D200" s="163" t="s">
        <v>73</v>
      </c>
      <c r="E200" s="175" t="s">
        <v>313</v>
      </c>
      <c r="F200" s="175" t="s">
        <v>314</v>
      </c>
      <c r="G200" s="162"/>
      <c r="H200" s="162"/>
      <c r="I200" s="165"/>
      <c r="J200" s="176">
        <f>BK200</f>
        <v>0</v>
      </c>
      <c r="K200" s="162"/>
      <c r="L200" s="167"/>
      <c r="M200" s="168"/>
      <c r="N200" s="169"/>
      <c r="O200" s="169"/>
      <c r="P200" s="170">
        <f>SUM(P201:P207)</f>
        <v>0</v>
      </c>
      <c r="Q200" s="169"/>
      <c r="R200" s="170">
        <f>SUM(R201:R207)</f>
        <v>0</v>
      </c>
      <c r="S200" s="169"/>
      <c r="T200" s="171">
        <f>SUM(T201:T207)</f>
        <v>0</v>
      </c>
      <c r="AR200" s="172" t="s">
        <v>82</v>
      </c>
      <c r="AT200" s="173" t="s">
        <v>73</v>
      </c>
      <c r="AU200" s="173" t="s">
        <v>84</v>
      </c>
      <c r="AY200" s="172" t="s">
        <v>238</v>
      </c>
      <c r="BK200" s="174">
        <f>SUM(BK201:BK207)</f>
        <v>0</v>
      </c>
    </row>
    <row r="201" spans="1:65" s="2" customFormat="1" ht="16.5" customHeight="1">
      <c r="A201" s="36"/>
      <c r="B201" s="37"/>
      <c r="C201" s="177" t="s">
        <v>315</v>
      </c>
      <c r="D201" s="177" t="s">
        <v>241</v>
      </c>
      <c r="E201" s="178" t="s">
        <v>316</v>
      </c>
      <c r="F201" s="179" t="s">
        <v>317</v>
      </c>
      <c r="G201" s="180" t="s">
        <v>98</v>
      </c>
      <c r="H201" s="181">
        <v>5.95</v>
      </c>
      <c r="I201" s="182"/>
      <c r="J201" s="183">
        <f>ROUND(I201*H201,2)</f>
        <v>0</v>
      </c>
      <c r="K201" s="179" t="s">
        <v>244</v>
      </c>
      <c r="L201" s="41"/>
      <c r="M201" s="184" t="s">
        <v>19</v>
      </c>
      <c r="N201" s="185" t="s">
        <v>45</v>
      </c>
      <c r="O201" s="66"/>
      <c r="P201" s="186">
        <f>O201*H201</f>
        <v>0</v>
      </c>
      <c r="Q201" s="186">
        <v>0</v>
      </c>
      <c r="R201" s="186">
        <f>Q201*H201</f>
        <v>0</v>
      </c>
      <c r="S201" s="186">
        <v>0</v>
      </c>
      <c r="T201" s="187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8" t="s">
        <v>189</v>
      </c>
      <c r="AT201" s="188" t="s">
        <v>241</v>
      </c>
      <c r="AU201" s="188" t="s">
        <v>95</v>
      </c>
      <c r="AY201" s="19" t="s">
        <v>238</v>
      </c>
      <c r="BE201" s="189">
        <f>IF(N201="základní",J201,0)</f>
        <v>0</v>
      </c>
      <c r="BF201" s="189">
        <f>IF(N201="snížená",J201,0)</f>
        <v>0</v>
      </c>
      <c r="BG201" s="189">
        <f>IF(N201="zákl. přenesená",J201,0)</f>
        <v>0</v>
      </c>
      <c r="BH201" s="189">
        <f>IF(N201="sníž. přenesená",J201,0)</f>
        <v>0</v>
      </c>
      <c r="BI201" s="189">
        <f>IF(N201="nulová",J201,0)</f>
        <v>0</v>
      </c>
      <c r="BJ201" s="19" t="s">
        <v>82</v>
      </c>
      <c r="BK201" s="189">
        <f>ROUND(I201*H201,2)</f>
        <v>0</v>
      </c>
      <c r="BL201" s="19" t="s">
        <v>189</v>
      </c>
      <c r="BM201" s="188" t="s">
        <v>318</v>
      </c>
    </row>
    <row r="202" spans="1:47" s="2" customFormat="1" ht="11.25">
      <c r="A202" s="36"/>
      <c r="B202" s="37"/>
      <c r="C202" s="38"/>
      <c r="D202" s="190" t="s">
        <v>246</v>
      </c>
      <c r="E202" s="38"/>
      <c r="F202" s="191" t="s">
        <v>319</v>
      </c>
      <c r="G202" s="38"/>
      <c r="H202" s="38"/>
      <c r="I202" s="192"/>
      <c r="J202" s="38"/>
      <c r="K202" s="38"/>
      <c r="L202" s="41"/>
      <c r="M202" s="193"/>
      <c r="N202" s="194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246</v>
      </c>
      <c r="AU202" s="19" t="s">
        <v>95</v>
      </c>
    </row>
    <row r="203" spans="2:51" s="13" customFormat="1" ht="11.25">
      <c r="B203" s="197"/>
      <c r="C203" s="198"/>
      <c r="D203" s="195" t="s">
        <v>250</v>
      </c>
      <c r="E203" s="199" t="s">
        <v>19</v>
      </c>
      <c r="F203" s="200" t="s">
        <v>1132</v>
      </c>
      <c r="G203" s="198"/>
      <c r="H203" s="199" t="s">
        <v>19</v>
      </c>
      <c r="I203" s="201"/>
      <c r="J203" s="198"/>
      <c r="K203" s="198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250</v>
      </c>
      <c r="AU203" s="206" t="s">
        <v>95</v>
      </c>
      <c r="AV203" s="13" t="s">
        <v>82</v>
      </c>
      <c r="AW203" s="13" t="s">
        <v>34</v>
      </c>
      <c r="AX203" s="13" t="s">
        <v>74</v>
      </c>
      <c r="AY203" s="206" t="s">
        <v>238</v>
      </c>
    </row>
    <row r="204" spans="2:51" s="13" customFormat="1" ht="11.25">
      <c r="B204" s="197"/>
      <c r="C204" s="198"/>
      <c r="D204" s="195" t="s">
        <v>250</v>
      </c>
      <c r="E204" s="199" t="s">
        <v>19</v>
      </c>
      <c r="F204" s="200" t="s">
        <v>1113</v>
      </c>
      <c r="G204" s="198"/>
      <c r="H204" s="199" t="s">
        <v>19</v>
      </c>
      <c r="I204" s="201"/>
      <c r="J204" s="198"/>
      <c r="K204" s="198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250</v>
      </c>
      <c r="AU204" s="206" t="s">
        <v>95</v>
      </c>
      <c r="AV204" s="13" t="s">
        <v>82</v>
      </c>
      <c r="AW204" s="13" t="s">
        <v>34</v>
      </c>
      <c r="AX204" s="13" t="s">
        <v>74</v>
      </c>
      <c r="AY204" s="206" t="s">
        <v>238</v>
      </c>
    </row>
    <row r="205" spans="2:51" s="14" customFormat="1" ht="11.25">
      <c r="B205" s="207"/>
      <c r="C205" s="208"/>
      <c r="D205" s="195" t="s">
        <v>250</v>
      </c>
      <c r="E205" s="209" t="s">
        <v>19</v>
      </c>
      <c r="F205" s="210" t="s">
        <v>1133</v>
      </c>
      <c r="G205" s="208"/>
      <c r="H205" s="211">
        <v>5.95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250</v>
      </c>
      <c r="AU205" s="217" t="s">
        <v>95</v>
      </c>
      <c r="AV205" s="14" t="s">
        <v>84</v>
      </c>
      <c r="AW205" s="14" t="s">
        <v>34</v>
      </c>
      <c r="AX205" s="14" t="s">
        <v>74</v>
      </c>
      <c r="AY205" s="217" t="s">
        <v>238</v>
      </c>
    </row>
    <row r="206" spans="2:51" s="15" customFormat="1" ht="11.25">
      <c r="B206" s="218"/>
      <c r="C206" s="219"/>
      <c r="D206" s="195" t="s">
        <v>250</v>
      </c>
      <c r="E206" s="220" t="s">
        <v>162</v>
      </c>
      <c r="F206" s="221" t="s">
        <v>257</v>
      </c>
      <c r="G206" s="219"/>
      <c r="H206" s="222">
        <v>5.95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250</v>
      </c>
      <c r="AU206" s="228" t="s">
        <v>95</v>
      </c>
      <c r="AV206" s="15" t="s">
        <v>95</v>
      </c>
      <c r="AW206" s="15" t="s">
        <v>34</v>
      </c>
      <c r="AX206" s="15" t="s">
        <v>74</v>
      </c>
      <c r="AY206" s="228" t="s">
        <v>238</v>
      </c>
    </row>
    <row r="207" spans="2:51" s="16" customFormat="1" ht="11.25">
      <c r="B207" s="229"/>
      <c r="C207" s="230"/>
      <c r="D207" s="195" t="s">
        <v>250</v>
      </c>
      <c r="E207" s="231" t="s">
        <v>19</v>
      </c>
      <c r="F207" s="232" t="s">
        <v>258</v>
      </c>
      <c r="G207" s="230"/>
      <c r="H207" s="233">
        <v>5.95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250</v>
      </c>
      <c r="AU207" s="239" t="s">
        <v>95</v>
      </c>
      <c r="AV207" s="16" t="s">
        <v>189</v>
      </c>
      <c r="AW207" s="16" t="s">
        <v>34</v>
      </c>
      <c r="AX207" s="16" t="s">
        <v>82</v>
      </c>
      <c r="AY207" s="239" t="s">
        <v>238</v>
      </c>
    </row>
    <row r="208" spans="2:63" s="12" customFormat="1" ht="20.85" customHeight="1">
      <c r="B208" s="161"/>
      <c r="C208" s="162"/>
      <c r="D208" s="163" t="s">
        <v>73</v>
      </c>
      <c r="E208" s="175" t="s">
        <v>323</v>
      </c>
      <c r="F208" s="175" t="s">
        <v>324</v>
      </c>
      <c r="G208" s="162"/>
      <c r="H208" s="162"/>
      <c r="I208" s="165"/>
      <c r="J208" s="176">
        <f>BK208</f>
        <v>0</v>
      </c>
      <c r="K208" s="162"/>
      <c r="L208" s="167"/>
      <c r="M208" s="168"/>
      <c r="N208" s="169"/>
      <c r="O208" s="169"/>
      <c r="P208" s="170">
        <f>SUM(P209:P299)</f>
        <v>0</v>
      </c>
      <c r="Q208" s="169"/>
      <c r="R208" s="170">
        <f>SUM(R209:R299)</f>
        <v>0</v>
      </c>
      <c r="S208" s="169"/>
      <c r="T208" s="171">
        <f>SUM(T209:T299)</f>
        <v>39.6576</v>
      </c>
      <c r="AR208" s="172" t="s">
        <v>82</v>
      </c>
      <c r="AT208" s="173" t="s">
        <v>73</v>
      </c>
      <c r="AU208" s="173" t="s">
        <v>84</v>
      </c>
      <c r="AY208" s="172" t="s">
        <v>238</v>
      </c>
      <c r="BK208" s="174">
        <f>SUM(BK209:BK299)</f>
        <v>0</v>
      </c>
    </row>
    <row r="209" spans="1:65" s="2" customFormat="1" ht="24.2" customHeight="1">
      <c r="A209" s="36"/>
      <c r="B209" s="37"/>
      <c r="C209" s="177" t="s">
        <v>145</v>
      </c>
      <c r="D209" s="177" t="s">
        <v>241</v>
      </c>
      <c r="E209" s="178" t="s">
        <v>325</v>
      </c>
      <c r="F209" s="179" t="s">
        <v>326</v>
      </c>
      <c r="G209" s="180" t="s">
        <v>120</v>
      </c>
      <c r="H209" s="181">
        <v>14.5</v>
      </c>
      <c r="I209" s="182"/>
      <c r="J209" s="183">
        <f>ROUND(I209*H209,2)</f>
        <v>0</v>
      </c>
      <c r="K209" s="179" t="s">
        <v>244</v>
      </c>
      <c r="L209" s="41"/>
      <c r="M209" s="184" t="s">
        <v>19</v>
      </c>
      <c r="N209" s="185" t="s">
        <v>45</v>
      </c>
      <c r="O209" s="66"/>
      <c r="P209" s="186">
        <f>O209*H209</f>
        <v>0</v>
      </c>
      <c r="Q209" s="186">
        <v>0</v>
      </c>
      <c r="R209" s="186">
        <f>Q209*H209</f>
        <v>0</v>
      </c>
      <c r="S209" s="186">
        <v>0</v>
      </c>
      <c r="T209" s="187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8" t="s">
        <v>189</v>
      </c>
      <c r="AT209" s="188" t="s">
        <v>241</v>
      </c>
      <c r="AU209" s="188" t="s">
        <v>95</v>
      </c>
      <c r="AY209" s="19" t="s">
        <v>238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9" t="s">
        <v>82</v>
      </c>
      <c r="BK209" s="189">
        <f>ROUND(I209*H209,2)</f>
        <v>0</v>
      </c>
      <c r="BL209" s="19" t="s">
        <v>189</v>
      </c>
      <c r="BM209" s="188" t="s">
        <v>327</v>
      </c>
    </row>
    <row r="210" spans="1:47" s="2" customFormat="1" ht="11.25">
      <c r="A210" s="36"/>
      <c r="B210" s="37"/>
      <c r="C210" s="38"/>
      <c r="D210" s="190" t="s">
        <v>246</v>
      </c>
      <c r="E210" s="38"/>
      <c r="F210" s="191" t="s">
        <v>328</v>
      </c>
      <c r="G210" s="38"/>
      <c r="H210" s="38"/>
      <c r="I210" s="192"/>
      <c r="J210" s="38"/>
      <c r="K210" s="38"/>
      <c r="L210" s="41"/>
      <c r="M210" s="193"/>
      <c r="N210" s="194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246</v>
      </c>
      <c r="AU210" s="19" t="s">
        <v>95</v>
      </c>
    </row>
    <row r="211" spans="1:47" s="2" customFormat="1" ht="19.5">
      <c r="A211" s="36"/>
      <c r="B211" s="37"/>
      <c r="C211" s="38"/>
      <c r="D211" s="195" t="s">
        <v>248</v>
      </c>
      <c r="E211" s="38"/>
      <c r="F211" s="196" t="s">
        <v>329</v>
      </c>
      <c r="G211" s="38"/>
      <c r="H211" s="38"/>
      <c r="I211" s="192"/>
      <c r="J211" s="38"/>
      <c r="K211" s="38"/>
      <c r="L211" s="41"/>
      <c r="M211" s="193"/>
      <c r="N211" s="194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248</v>
      </c>
      <c r="AU211" s="19" t="s">
        <v>95</v>
      </c>
    </row>
    <row r="212" spans="2:51" s="13" customFormat="1" ht="11.25">
      <c r="B212" s="197"/>
      <c r="C212" s="198"/>
      <c r="D212" s="195" t="s">
        <v>250</v>
      </c>
      <c r="E212" s="199" t="s">
        <v>19</v>
      </c>
      <c r="F212" s="200" t="s">
        <v>119</v>
      </c>
      <c r="G212" s="198"/>
      <c r="H212" s="199" t="s">
        <v>19</v>
      </c>
      <c r="I212" s="201"/>
      <c r="J212" s="198"/>
      <c r="K212" s="198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250</v>
      </c>
      <c r="AU212" s="206" t="s">
        <v>95</v>
      </c>
      <c r="AV212" s="13" t="s">
        <v>82</v>
      </c>
      <c r="AW212" s="13" t="s">
        <v>34</v>
      </c>
      <c r="AX212" s="13" t="s">
        <v>74</v>
      </c>
      <c r="AY212" s="206" t="s">
        <v>238</v>
      </c>
    </row>
    <row r="213" spans="2:51" s="14" customFormat="1" ht="11.25">
      <c r="B213" s="207"/>
      <c r="C213" s="208"/>
      <c r="D213" s="195" t="s">
        <v>250</v>
      </c>
      <c r="E213" s="209" t="s">
        <v>19</v>
      </c>
      <c r="F213" s="210" t="s">
        <v>330</v>
      </c>
      <c r="G213" s="208"/>
      <c r="H213" s="211">
        <v>14.5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250</v>
      </c>
      <c r="AU213" s="217" t="s">
        <v>95</v>
      </c>
      <c r="AV213" s="14" t="s">
        <v>84</v>
      </c>
      <c r="AW213" s="14" t="s">
        <v>34</v>
      </c>
      <c r="AX213" s="14" t="s">
        <v>74</v>
      </c>
      <c r="AY213" s="217" t="s">
        <v>238</v>
      </c>
    </row>
    <row r="214" spans="2:51" s="15" customFormat="1" ht="11.25">
      <c r="B214" s="218"/>
      <c r="C214" s="219"/>
      <c r="D214" s="195" t="s">
        <v>250</v>
      </c>
      <c r="E214" s="220" t="s">
        <v>19</v>
      </c>
      <c r="F214" s="221" t="s">
        <v>257</v>
      </c>
      <c r="G214" s="219"/>
      <c r="H214" s="222">
        <v>14.5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250</v>
      </c>
      <c r="AU214" s="228" t="s">
        <v>95</v>
      </c>
      <c r="AV214" s="15" t="s">
        <v>95</v>
      </c>
      <c r="AW214" s="15" t="s">
        <v>34</v>
      </c>
      <c r="AX214" s="15" t="s">
        <v>82</v>
      </c>
      <c r="AY214" s="228" t="s">
        <v>238</v>
      </c>
    </row>
    <row r="215" spans="1:65" s="2" customFormat="1" ht="24.2" customHeight="1">
      <c r="A215" s="36"/>
      <c r="B215" s="37"/>
      <c r="C215" s="177" t="s">
        <v>148</v>
      </c>
      <c r="D215" s="177" t="s">
        <v>241</v>
      </c>
      <c r="E215" s="178" t="s">
        <v>331</v>
      </c>
      <c r="F215" s="179" t="s">
        <v>332</v>
      </c>
      <c r="G215" s="180" t="s">
        <v>120</v>
      </c>
      <c r="H215" s="181">
        <v>26.1</v>
      </c>
      <c r="I215" s="182"/>
      <c r="J215" s="183">
        <f>ROUND(I215*H215,2)</f>
        <v>0</v>
      </c>
      <c r="K215" s="179" t="s">
        <v>244</v>
      </c>
      <c r="L215" s="41"/>
      <c r="M215" s="184" t="s">
        <v>19</v>
      </c>
      <c r="N215" s="185" t="s">
        <v>45</v>
      </c>
      <c r="O215" s="66"/>
      <c r="P215" s="186">
        <f>O215*H215</f>
        <v>0</v>
      </c>
      <c r="Q215" s="186">
        <v>0</v>
      </c>
      <c r="R215" s="186">
        <f>Q215*H215</f>
        <v>0</v>
      </c>
      <c r="S215" s="186">
        <v>0</v>
      </c>
      <c r="T215" s="187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8" t="s">
        <v>189</v>
      </c>
      <c r="AT215" s="188" t="s">
        <v>241</v>
      </c>
      <c r="AU215" s="188" t="s">
        <v>95</v>
      </c>
      <c r="AY215" s="19" t="s">
        <v>238</v>
      </c>
      <c r="BE215" s="189">
        <f>IF(N215="základní",J215,0)</f>
        <v>0</v>
      </c>
      <c r="BF215" s="189">
        <f>IF(N215="snížená",J215,0)</f>
        <v>0</v>
      </c>
      <c r="BG215" s="189">
        <f>IF(N215="zákl. přenesená",J215,0)</f>
        <v>0</v>
      </c>
      <c r="BH215" s="189">
        <f>IF(N215="sníž. přenesená",J215,0)</f>
        <v>0</v>
      </c>
      <c r="BI215" s="189">
        <f>IF(N215="nulová",J215,0)</f>
        <v>0</v>
      </c>
      <c r="BJ215" s="19" t="s">
        <v>82</v>
      </c>
      <c r="BK215" s="189">
        <f>ROUND(I215*H215,2)</f>
        <v>0</v>
      </c>
      <c r="BL215" s="19" t="s">
        <v>189</v>
      </c>
      <c r="BM215" s="188" t="s">
        <v>333</v>
      </c>
    </row>
    <row r="216" spans="1:47" s="2" customFormat="1" ht="11.25">
      <c r="A216" s="36"/>
      <c r="B216" s="37"/>
      <c r="C216" s="38"/>
      <c r="D216" s="190" t="s">
        <v>246</v>
      </c>
      <c r="E216" s="38"/>
      <c r="F216" s="191" t="s">
        <v>334</v>
      </c>
      <c r="G216" s="38"/>
      <c r="H216" s="38"/>
      <c r="I216" s="192"/>
      <c r="J216" s="38"/>
      <c r="K216" s="38"/>
      <c r="L216" s="41"/>
      <c r="M216" s="193"/>
      <c r="N216" s="194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246</v>
      </c>
      <c r="AU216" s="19" t="s">
        <v>95</v>
      </c>
    </row>
    <row r="217" spans="1:47" s="2" customFormat="1" ht="19.5">
      <c r="A217" s="36"/>
      <c r="B217" s="37"/>
      <c r="C217" s="38"/>
      <c r="D217" s="195" t="s">
        <v>248</v>
      </c>
      <c r="E217" s="38"/>
      <c r="F217" s="196" t="s">
        <v>329</v>
      </c>
      <c r="G217" s="38"/>
      <c r="H217" s="38"/>
      <c r="I217" s="192"/>
      <c r="J217" s="38"/>
      <c r="K217" s="38"/>
      <c r="L217" s="41"/>
      <c r="M217" s="193"/>
      <c r="N217" s="194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248</v>
      </c>
      <c r="AU217" s="19" t="s">
        <v>95</v>
      </c>
    </row>
    <row r="218" spans="2:51" s="13" customFormat="1" ht="11.25">
      <c r="B218" s="197"/>
      <c r="C218" s="198"/>
      <c r="D218" s="195" t="s">
        <v>250</v>
      </c>
      <c r="E218" s="199" t="s">
        <v>19</v>
      </c>
      <c r="F218" s="200" t="s">
        <v>119</v>
      </c>
      <c r="G218" s="198"/>
      <c r="H218" s="199" t="s">
        <v>19</v>
      </c>
      <c r="I218" s="201"/>
      <c r="J218" s="198"/>
      <c r="K218" s="198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250</v>
      </c>
      <c r="AU218" s="206" t="s">
        <v>95</v>
      </c>
      <c r="AV218" s="13" t="s">
        <v>82</v>
      </c>
      <c r="AW218" s="13" t="s">
        <v>34</v>
      </c>
      <c r="AX218" s="13" t="s">
        <v>74</v>
      </c>
      <c r="AY218" s="206" t="s">
        <v>238</v>
      </c>
    </row>
    <row r="219" spans="2:51" s="14" customFormat="1" ht="11.25">
      <c r="B219" s="207"/>
      <c r="C219" s="208"/>
      <c r="D219" s="195" t="s">
        <v>250</v>
      </c>
      <c r="E219" s="209" t="s">
        <v>19</v>
      </c>
      <c r="F219" s="210" t="s">
        <v>335</v>
      </c>
      <c r="G219" s="208"/>
      <c r="H219" s="211">
        <v>26.1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250</v>
      </c>
      <c r="AU219" s="217" t="s">
        <v>95</v>
      </c>
      <c r="AV219" s="14" t="s">
        <v>84</v>
      </c>
      <c r="AW219" s="14" t="s">
        <v>34</v>
      </c>
      <c r="AX219" s="14" t="s">
        <v>74</v>
      </c>
      <c r="AY219" s="217" t="s">
        <v>238</v>
      </c>
    </row>
    <row r="220" spans="2:51" s="15" customFormat="1" ht="11.25">
      <c r="B220" s="218"/>
      <c r="C220" s="219"/>
      <c r="D220" s="195" t="s">
        <v>250</v>
      </c>
      <c r="E220" s="220" t="s">
        <v>19</v>
      </c>
      <c r="F220" s="221" t="s">
        <v>257</v>
      </c>
      <c r="G220" s="219"/>
      <c r="H220" s="222">
        <v>26.1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250</v>
      </c>
      <c r="AU220" s="228" t="s">
        <v>95</v>
      </c>
      <c r="AV220" s="15" t="s">
        <v>95</v>
      </c>
      <c r="AW220" s="15" t="s">
        <v>34</v>
      </c>
      <c r="AX220" s="15" t="s">
        <v>82</v>
      </c>
      <c r="AY220" s="228" t="s">
        <v>238</v>
      </c>
    </row>
    <row r="221" spans="1:65" s="2" customFormat="1" ht="24.2" customHeight="1">
      <c r="A221" s="36"/>
      <c r="B221" s="37"/>
      <c r="C221" s="177" t="s">
        <v>313</v>
      </c>
      <c r="D221" s="177" t="s">
        <v>241</v>
      </c>
      <c r="E221" s="178" t="s">
        <v>336</v>
      </c>
      <c r="F221" s="179" t="s">
        <v>337</v>
      </c>
      <c r="G221" s="180" t="s">
        <v>120</v>
      </c>
      <c r="H221" s="181">
        <v>11.6</v>
      </c>
      <c r="I221" s="182"/>
      <c r="J221" s="183">
        <f>ROUND(I221*H221,2)</f>
        <v>0</v>
      </c>
      <c r="K221" s="179" t="s">
        <v>244</v>
      </c>
      <c r="L221" s="41"/>
      <c r="M221" s="184" t="s">
        <v>19</v>
      </c>
      <c r="N221" s="185" t="s">
        <v>45</v>
      </c>
      <c r="O221" s="66"/>
      <c r="P221" s="186">
        <f>O221*H221</f>
        <v>0</v>
      </c>
      <c r="Q221" s="186">
        <v>0</v>
      </c>
      <c r="R221" s="186">
        <f>Q221*H221</f>
        <v>0</v>
      </c>
      <c r="S221" s="186">
        <v>0</v>
      </c>
      <c r="T221" s="187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8" t="s">
        <v>189</v>
      </c>
      <c r="AT221" s="188" t="s">
        <v>241</v>
      </c>
      <c r="AU221" s="188" t="s">
        <v>95</v>
      </c>
      <c r="AY221" s="19" t="s">
        <v>238</v>
      </c>
      <c r="BE221" s="189">
        <f>IF(N221="základní",J221,0)</f>
        <v>0</v>
      </c>
      <c r="BF221" s="189">
        <f>IF(N221="snížená",J221,0)</f>
        <v>0</v>
      </c>
      <c r="BG221" s="189">
        <f>IF(N221="zákl. přenesená",J221,0)</f>
        <v>0</v>
      </c>
      <c r="BH221" s="189">
        <f>IF(N221="sníž. přenesená",J221,0)</f>
        <v>0</v>
      </c>
      <c r="BI221" s="189">
        <f>IF(N221="nulová",J221,0)</f>
        <v>0</v>
      </c>
      <c r="BJ221" s="19" t="s">
        <v>82</v>
      </c>
      <c r="BK221" s="189">
        <f>ROUND(I221*H221,2)</f>
        <v>0</v>
      </c>
      <c r="BL221" s="19" t="s">
        <v>189</v>
      </c>
      <c r="BM221" s="188" t="s">
        <v>338</v>
      </c>
    </row>
    <row r="222" spans="1:47" s="2" customFormat="1" ht="11.25">
      <c r="A222" s="36"/>
      <c r="B222" s="37"/>
      <c r="C222" s="38"/>
      <c r="D222" s="190" t="s">
        <v>246</v>
      </c>
      <c r="E222" s="38"/>
      <c r="F222" s="191" t="s">
        <v>339</v>
      </c>
      <c r="G222" s="38"/>
      <c r="H222" s="38"/>
      <c r="I222" s="192"/>
      <c r="J222" s="38"/>
      <c r="K222" s="38"/>
      <c r="L222" s="41"/>
      <c r="M222" s="193"/>
      <c r="N222" s="194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246</v>
      </c>
      <c r="AU222" s="19" t="s">
        <v>95</v>
      </c>
    </row>
    <row r="223" spans="1:47" s="2" customFormat="1" ht="19.5">
      <c r="A223" s="36"/>
      <c r="B223" s="37"/>
      <c r="C223" s="38"/>
      <c r="D223" s="195" t="s">
        <v>248</v>
      </c>
      <c r="E223" s="38"/>
      <c r="F223" s="196" t="s">
        <v>329</v>
      </c>
      <c r="G223" s="38"/>
      <c r="H223" s="38"/>
      <c r="I223" s="192"/>
      <c r="J223" s="38"/>
      <c r="K223" s="38"/>
      <c r="L223" s="41"/>
      <c r="M223" s="193"/>
      <c r="N223" s="194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248</v>
      </c>
      <c r="AU223" s="19" t="s">
        <v>95</v>
      </c>
    </row>
    <row r="224" spans="2:51" s="13" customFormat="1" ht="11.25">
      <c r="B224" s="197"/>
      <c r="C224" s="198"/>
      <c r="D224" s="195" t="s">
        <v>250</v>
      </c>
      <c r="E224" s="199" t="s">
        <v>19</v>
      </c>
      <c r="F224" s="200" t="s">
        <v>119</v>
      </c>
      <c r="G224" s="198"/>
      <c r="H224" s="199" t="s">
        <v>19</v>
      </c>
      <c r="I224" s="201"/>
      <c r="J224" s="198"/>
      <c r="K224" s="198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250</v>
      </c>
      <c r="AU224" s="206" t="s">
        <v>95</v>
      </c>
      <c r="AV224" s="13" t="s">
        <v>82</v>
      </c>
      <c r="AW224" s="13" t="s">
        <v>34</v>
      </c>
      <c r="AX224" s="13" t="s">
        <v>74</v>
      </c>
      <c r="AY224" s="206" t="s">
        <v>238</v>
      </c>
    </row>
    <row r="225" spans="2:51" s="14" customFormat="1" ht="11.25">
      <c r="B225" s="207"/>
      <c r="C225" s="208"/>
      <c r="D225" s="195" t="s">
        <v>250</v>
      </c>
      <c r="E225" s="209" t="s">
        <v>19</v>
      </c>
      <c r="F225" s="210" t="s">
        <v>340</v>
      </c>
      <c r="G225" s="208"/>
      <c r="H225" s="211">
        <v>11.6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250</v>
      </c>
      <c r="AU225" s="217" t="s">
        <v>95</v>
      </c>
      <c r="AV225" s="14" t="s">
        <v>84</v>
      </c>
      <c r="AW225" s="14" t="s">
        <v>34</v>
      </c>
      <c r="AX225" s="14" t="s">
        <v>74</v>
      </c>
      <c r="AY225" s="217" t="s">
        <v>238</v>
      </c>
    </row>
    <row r="226" spans="2:51" s="15" customFormat="1" ht="11.25">
      <c r="B226" s="218"/>
      <c r="C226" s="219"/>
      <c r="D226" s="195" t="s">
        <v>250</v>
      </c>
      <c r="E226" s="220" t="s">
        <v>19</v>
      </c>
      <c r="F226" s="221" t="s">
        <v>257</v>
      </c>
      <c r="G226" s="219"/>
      <c r="H226" s="222">
        <v>11.6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250</v>
      </c>
      <c r="AU226" s="228" t="s">
        <v>95</v>
      </c>
      <c r="AV226" s="15" t="s">
        <v>95</v>
      </c>
      <c r="AW226" s="15" t="s">
        <v>34</v>
      </c>
      <c r="AX226" s="15" t="s">
        <v>82</v>
      </c>
      <c r="AY226" s="228" t="s">
        <v>238</v>
      </c>
    </row>
    <row r="227" spans="1:65" s="2" customFormat="1" ht="24.2" customHeight="1">
      <c r="A227" s="36"/>
      <c r="B227" s="37"/>
      <c r="C227" s="177" t="s">
        <v>323</v>
      </c>
      <c r="D227" s="177" t="s">
        <v>241</v>
      </c>
      <c r="E227" s="178" t="s">
        <v>341</v>
      </c>
      <c r="F227" s="179" t="s">
        <v>342</v>
      </c>
      <c r="G227" s="180" t="s">
        <v>120</v>
      </c>
      <c r="H227" s="181">
        <v>5.8</v>
      </c>
      <c r="I227" s="182"/>
      <c r="J227" s="183">
        <f>ROUND(I227*H227,2)</f>
        <v>0</v>
      </c>
      <c r="K227" s="179" t="s">
        <v>244</v>
      </c>
      <c r="L227" s="41"/>
      <c r="M227" s="184" t="s">
        <v>19</v>
      </c>
      <c r="N227" s="185" t="s">
        <v>45</v>
      </c>
      <c r="O227" s="66"/>
      <c r="P227" s="186">
        <f>O227*H227</f>
        <v>0</v>
      </c>
      <c r="Q227" s="186">
        <v>0</v>
      </c>
      <c r="R227" s="186">
        <f>Q227*H227</f>
        <v>0</v>
      </c>
      <c r="S227" s="186">
        <v>0</v>
      </c>
      <c r="T227" s="187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8" t="s">
        <v>189</v>
      </c>
      <c r="AT227" s="188" t="s">
        <v>241</v>
      </c>
      <c r="AU227" s="188" t="s">
        <v>95</v>
      </c>
      <c r="AY227" s="19" t="s">
        <v>238</v>
      </c>
      <c r="BE227" s="189">
        <f>IF(N227="základní",J227,0)</f>
        <v>0</v>
      </c>
      <c r="BF227" s="189">
        <f>IF(N227="snížená",J227,0)</f>
        <v>0</v>
      </c>
      <c r="BG227" s="189">
        <f>IF(N227="zákl. přenesená",J227,0)</f>
        <v>0</v>
      </c>
      <c r="BH227" s="189">
        <f>IF(N227="sníž. přenesená",J227,0)</f>
        <v>0</v>
      </c>
      <c r="BI227" s="189">
        <f>IF(N227="nulová",J227,0)</f>
        <v>0</v>
      </c>
      <c r="BJ227" s="19" t="s">
        <v>82</v>
      </c>
      <c r="BK227" s="189">
        <f>ROUND(I227*H227,2)</f>
        <v>0</v>
      </c>
      <c r="BL227" s="19" t="s">
        <v>189</v>
      </c>
      <c r="BM227" s="188" t="s">
        <v>343</v>
      </c>
    </row>
    <row r="228" spans="1:47" s="2" customFormat="1" ht="11.25">
      <c r="A228" s="36"/>
      <c r="B228" s="37"/>
      <c r="C228" s="38"/>
      <c r="D228" s="190" t="s">
        <v>246</v>
      </c>
      <c r="E228" s="38"/>
      <c r="F228" s="191" t="s">
        <v>344</v>
      </c>
      <c r="G228" s="38"/>
      <c r="H228" s="38"/>
      <c r="I228" s="192"/>
      <c r="J228" s="38"/>
      <c r="K228" s="38"/>
      <c r="L228" s="41"/>
      <c r="M228" s="193"/>
      <c r="N228" s="194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246</v>
      </c>
      <c r="AU228" s="19" t="s">
        <v>95</v>
      </c>
    </row>
    <row r="229" spans="1:47" s="2" customFormat="1" ht="19.5">
      <c r="A229" s="36"/>
      <c r="B229" s="37"/>
      <c r="C229" s="38"/>
      <c r="D229" s="195" t="s">
        <v>248</v>
      </c>
      <c r="E229" s="38"/>
      <c r="F229" s="196" t="s">
        <v>329</v>
      </c>
      <c r="G229" s="38"/>
      <c r="H229" s="38"/>
      <c r="I229" s="192"/>
      <c r="J229" s="38"/>
      <c r="K229" s="38"/>
      <c r="L229" s="41"/>
      <c r="M229" s="193"/>
      <c r="N229" s="194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248</v>
      </c>
      <c r="AU229" s="19" t="s">
        <v>95</v>
      </c>
    </row>
    <row r="230" spans="2:51" s="13" customFormat="1" ht="11.25">
      <c r="B230" s="197"/>
      <c r="C230" s="198"/>
      <c r="D230" s="195" t="s">
        <v>250</v>
      </c>
      <c r="E230" s="199" t="s">
        <v>19</v>
      </c>
      <c r="F230" s="200" t="s">
        <v>119</v>
      </c>
      <c r="G230" s="198"/>
      <c r="H230" s="199" t="s">
        <v>19</v>
      </c>
      <c r="I230" s="201"/>
      <c r="J230" s="198"/>
      <c r="K230" s="198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250</v>
      </c>
      <c r="AU230" s="206" t="s">
        <v>95</v>
      </c>
      <c r="AV230" s="13" t="s">
        <v>82</v>
      </c>
      <c r="AW230" s="13" t="s">
        <v>34</v>
      </c>
      <c r="AX230" s="13" t="s">
        <v>74</v>
      </c>
      <c r="AY230" s="206" t="s">
        <v>238</v>
      </c>
    </row>
    <row r="231" spans="2:51" s="14" customFormat="1" ht="11.25">
      <c r="B231" s="207"/>
      <c r="C231" s="208"/>
      <c r="D231" s="195" t="s">
        <v>250</v>
      </c>
      <c r="E231" s="209" t="s">
        <v>19</v>
      </c>
      <c r="F231" s="210" t="s">
        <v>345</v>
      </c>
      <c r="G231" s="208"/>
      <c r="H231" s="211">
        <v>5.8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250</v>
      </c>
      <c r="AU231" s="217" t="s">
        <v>95</v>
      </c>
      <c r="AV231" s="14" t="s">
        <v>84</v>
      </c>
      <c r="AW231" s="14" t="s">
        <v>34</v>
      </c>
      <c r="AX231" s="14" t="s">
        <v>74</v>
      </c>
      <c r="AY231" s="217" t="s">
        <v>238</v>
      </c>
    </row>
    <row r="232" spans="2:51" s="15" customFormat="1" ht="11.25">
      <c r="B232" s="218"/>
      <c r="C232" s="219"/>
      <c r="D232" s="195" t="s">
        <v>250</v>
      </c>
      <c r="E232" s="220" t="s">
        <v>19</v>
      </c>
      <c r="F232" s="221" t="s">
        <v>257</v>
      </c>
      <c r="G232" s="219"/>
      <c r="H232" s="222">
        <v>5.8</v>
      </c>
      <c r="I232" s="223"/>
      <c r="J232" s="219"/>
      <c r="K232" s="219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250</v>
      </c>
      <c r="AU232" s="228" t="s">
        <v>95</v>
      </c>
      <c r="AV232" s="15" t="s">
        <v>95</v>
      </c>
      <c r="AW232" s="15" t="s">
        <v>34</v>
      </c>
      <c r="AX232" s="15" t="s">
        <v>82</v>
      </c>
      <c r="AY232" s="228" t="s">
        <v>238</v>
      </c>
    </row>
    <row r="233" spans="1:65" s="2" customFormat="1" ht="24.2" customHeight="1">
      <c r="A233" s="36"/>
      <c r="B233" s="37"/>
      <c r="C233" s="177" t="s">
        <v>180</v>
      </c>
      <c r="D233" s="177" t="s">
        <v>241</v>
      </c>
      <c r="E233" s="178" t="s">
        <v>346</v>
      </c>
      <c r="F233" s="179" t="s">
        <v>347</v>
      </c>
      <c r="G233" s="180" t="s">
        <v>120</v>
      </c>
      <c r="H233" s="181">
        <v>89.25</v>
      </c>
      <c r="I233" s="182"/>
      <c r="J233" s="183">
        <f>ROUND(I233*H233,2)</f>
        <v>0</v>
      </c>
      <c r="K233" s="179" t="s">
        <v>244</v>
      </c>
      <c r="L233" s="41"/>
      <c r="M233" s="184" t="s">
        <v>19</v>
      </c>
      <c r="N233" s="185" t="s">
        <v>45</v>
      </c>
      <c r="O233" s="66"/>
      <c r="P233" s="186">
        <f>O233*H233</f>
        <v>0</v>
      </c>
      <c r="Q233" s="186">
        <v>0</v>
      </c>
      <c r="R233" s="186">
        <f>Q233*H233</f>
        <v>0</v>
      </c>
      <c r="S233" s="186">
        <v>0</v>
      </c>
      <c r="T233" s="187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8" t="s">
        <v>189</v>
      </c>
      <c r="AT233" s="188" t="s">
        <v>241</v>
      </c>
      <c r="AU233" s="188" t="s">
        <v>95</v>
      </c>
      <c r="AY233" s="19" t="s">
        <v>238</v>
      </c>
      <c r="BE233" s="189">
        <f>IF(N233="základní",J233,0)</f>
        <v>0</v>
      </c>
      <c r="BF233" s="189">
        <f>IF(N233="snížená",J233,0)</f>
        <v>0</v>
      </c>
      <c r="BG233" s="189">
        <f>IF(N233="zákl. přenesená",J233,0)</f>
        <v>0</v>
      </c>
      <c r="BH233" s="189">
        <f>IF(N233="sníž. přenesená",J233,0)</f>
        <v>0</v>
      </c>
      <c r="BI233" s="189">
        <f>IF(N233="nulová",J233,0)</f>
        <v>0</v>
      </c>
      <c r="BJ233" s="19" t="s">
        <v>82</v>
      </c>
      <c r="BK233" s="189">
        <f>ROUND(I233*H233,2)</f>
        <v>0</v>
      </c>
      <c r="BL233" s="19" t="s">
        <v>189</v>
      </c>
      <c r="BM233" s="188" t="s">
        <v>348</v>
      </c>
    </row>
    <row r="234" spans="1:47" s="2" customFormat="1" ht="11.25">
      <c r="A234" s="36"/>
      <c r="B234" s="37"/>
      <c r="C234" s="38"/>
      <c r="D234" s="190" t="s">
        <v>246</v>
      </c>
      <c r="E234" s="38"/>
      <c r="F234" s="191" t="s">
        <v>349</v>
      </c>
      <c r="G234" s="38"/>
      <c r="H234" s="38"/>
      <c r="I234" s="192"/>
      <c r="J234" s="38"/>
      <c r="K234" s="38"/>
      <c r="L234" s="41"/>
      <c r="M234" s="193"/>
      <c r="N234" s="194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246</v>
      </c>
      <c r="AU234" s="19" t="s">
        <v>95</v>
      </c>
    </row>
    <row r="235" spans="1:47" s="2" customFormat="1" ht="19.5">
      <c r="A235" s="36"/>
      <c r="B235" s="37"/>
      <c r="C235" s="38"/>
      <c r="D235" s="195" t="s">
        <v>248</v>
      </c>
      <c r="E235" s="38"/>
      <c r="F235" s="196" t="s">
        <v>350</v>
      </c>
      <c r="G235" s="38"/>
      <c r="H235" s="38"/>
      <c r="I235" s="192"/>
      <c r="J235" s="38"/>
      <c r="K235" s="38"/>
      <c r="L235" s="41"/>
      <c r="M235" s="193"/>
      <c r="N235" s="194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248</v>
      </c>
      <c r="AU235" s="19" t="s">
        <v>95</v>
      </c>
    </row>
    <row r="236" spans="2:51" s="13" customFormat="1" ht="11.25">
      <c r="B236" s="197"/>
      <c r="C236" s="198"/>
      <c r="D236" s="195" t="s">
        <v>250</v>
      </c>
      <c r="E236" s="199" t="s">
        <v>19</v>
      </c>
      <c r="F236" s="200" t="s">
        <v>351</v>
      </c>
      <c r="G236" s="198"/>
      <c r="H236" s="199" t="s">
        <v>19</v>
      </c>
      <c r="I236" s="201"/>
      <c r="J236" s="198"/>
      <c r="K236" s="198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250</v>
      </c>
      <c r="AU236" s="206" t="s">
        <v>95</v>
      </c>
      <c r="AV236" s="13" t="s">
        <v>82</v>
      </c>
      <c r="AW236" s="13" t="s">
        <v>34</v>
      </c>
      <c r="AX236" s="13" t="s">
        <v>74</v>
      </c>
      <c r="AY236" s="206" t="s">
        <v>238</v>
      </c>
    </row>
    <row r="237" spans="2:51" s="14" customFormat="1" ht="11.25">
      <c r="B237" s="207"/>
      <c r="C237" s="208"/>
      <c r="D237" s="195" t="s">
        <v>250</v>
      </c>
      <c r="E237" s="209" t="s">
        <v>19</v>
      </c>
      <c r="F237" s="210" t="s">
        <v>352</v>
      </c>
      <c r="G237" s="208"/>
      <c r="H237" s="211">
        <v>89.25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250</v>
      </c>
      <c r="AU237" s="217" t="s">
        <v>95</v>
      </c>
      <c r="AV237" s="14" t="s">
        <v>84</v>
      </c>
      <c r="AW237" s="14" t="s">
        <v>34</v>
      </c>
      <c r="AX237" s="14" t="s">
        <v>74</v>
      </c>
      <c r="AY237" s="217" t="s">
        <v>238</v>
      </c>
    </row>
    <row r="238" spans="2:51" s="15" customFormat="1" ht="11.25">
      <c r="B238" s="218"/>
      <c r="C238" s="219"/>
      <c r="D238" s="195" t="s">
        <v>250</v>
      </c>
      <c r="E238" s="220" t="s">
        <v>19</v>
      </c>
      <c r="F238" s="221" t="s">
        <v>257</v>
      </c>
      <c r="G238" s="219"/>
      <c r="H238" s="222">
        <v>89.25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250</v>
      </c>
      <c r="AU238" s="228" t="s">
        <v>95</v>
      </c>
      <c r="AV238" s="15" t="s">
        <v>95</v>
      </c>
      <c r="AW238" s="15" t="s">
        <v>34</v>
      </c>
      <c r="AX238" s="15" t="s">
        <v>82</v>
      </c>
      <c r="AY238" s="228" t="s">
        <v>238</v>
      </c>
    </row>
    <row r="239" spans="1:65" s="2" customFormat="1" ht="24.2" customHeight="1">
      <c r="A239" s="36"/>
      <c r="B239" s="37"/>
      <c r="C239" s="177" t="s">
        <v>8</v>
      </c>
      <c r="D239" s="177" t="s">
        <v>241</v>
      </c>
      <c r="E239" s="178" t="s">
        <v>353</v>
      </c>
      <c r="F239" s="179" t="s">
        <v>354</v>
      </c>
      <c r="G239" s="180" t="s">
        <v>120</v>
      </c>
      <c r="H239" s="181">
        <v>260.1</v>
      </c>
      <c r="I239" s="182"/>
      <c r="J239" s="183">
        <f>ROUND(I239*H239,2)</f>
        <v>0</v>
      </c>
      <c r="K239" s="179" t="s">
        <v>244</v>
      </c>
      <c r="L239" s="41"/>
      <c r="M239" s="184" t="s">
        <v>19</v>
      </c>
      <c r="N239" s="185" t="s">
        <v>45</v>
      </c>
      <c r="O239" s="66"/>
      <c r="P239" s="186">
        <f>O239*H239</f>
        <v>0</v>
      </c>
      <c r="Q239" s="186">
        <v>0</v>
      </c>
      <c r="R239" s="186">
        <f>Q239*H239</f>
        <v>0</v>
      </c>
      <c r="S239" s="186">
        <v>0</v>
      </c>
      <c r="T239" s="187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8" t="s">
        <v>189</v>
      </c>
      <c r="AT239" s="188" t="s">
        <v>241</v>
      </c>
      <c r="AU239" s="188" t="s">
        <v>95</v>
      </c>
      <c r="AY239" s="19" t="s">
        <v>238</v>
      </c>
      <c r="BE239" s="189">
        <f>IF(N239="základní",J239,0)</f>
        <v>0</v>
      </c>
      <c r="BF239" s="189">
        <f>IF(N239="snížená",J239,0)</f>
        <v>0</v>
      </c>
      <c r="BG239" s="189">
        <f>IF(N239="zákl. přenesená",J239,0)</f>
        <v>0</v>
      </c>
      <c r="BH239" s="189">
        <f>IF(N239="sníž. přenesená",J239,0)</f>
        <v>0</v>
      </c>
      <c r="BI239" s="189">
        <f>IF(N239="nulová",J239,0)</f>
        <v>0</v>
      </c>
      <c r="BJ239" s="19" t="s">
        <v>82</v>
      </c>
      <c r="BK239" s="189">
        <f>ROUND(I239*H239,2)</f>
        <v>0</v>
      </c>
      <c r="BL239" s="19" t="s">
        <v>189</v>
      </c>
      <c r="BM239" s="188" t="s">
        <v>355</v>
      </c>
    </row>
    <row r="240" spans="1:47" s="2" customFormat="1" ht="11.25">
      <c r="A240" s="36"/>
      <c r="B240" s="37"/>
      <c r="C240" s="38"/>
      <c r="D240" s="190" t="s">
        <v>246</v>
      </c>
      <c r="E240" s="38"/>
      <c r="F240" s="191" t="s">
        <v>356</v>
      </c>
      <c r="G240" s="38"/>
      <c r="H240" s="38"/>
      <c r="I240" s="192"/>
      <c r="J240" s="38"/>
      <c r="K240" s="38"/>
      <c r="L240" s="41"/>
      <c r="M240" s="193"/>
      <c r="N240" s="194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246</v>
      </c>
      <c r="AU240" s="19" t="s">
        <v>95</v>
      </c>
    </row>
    <row r="241" spans="2:51" s="13" customFormat="1" ht="11.25">
      <c r="B241" s="197"/>
      <c r="C241" s="198"/>
      <c r="D241" s="195" t="s">
        <v>250</v>
      </c>
      <c r="E241" s="199" t="s">
        <v>19</v>
      </c>
      <c r="F241" s="200" t="s">
        <v>357</v>
      </c>
      <c r="G241" s="198"/>
      <c r="H241" s="199" t="s">
        <v>19</v>
      </c>
      <c r="I241" s="201"/>
      <c r="J241" s="198"/>
      <c r="K241" s="198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250</v>
      </c>
      <c r="AU241" s="206" t="s">
        <v>95</v>
      </c>
      <c r="AV241" s="13" t="s">
        <v>82</v>
      </c>
      <c r="AW241" s="13" t="s">
        <v>34</v>
      </c>
      <c r="AX241" s="13" t="s">
        <v>74</v>
      </c>
      <c r="AY241" s="206" t="s">
        <v>238</v>
      </c>
    </row>
    <row r="242" spans="2:51" s="14" customFormat="1" ht="11.25">
      <c r="B242" s="207"/>
      <c r="C242" s="208"/>
      <c r="D242" s="195" t="s">
        <v>250</v>
      </c>
      <c r="E242" s="209" t="s">
        <v>19</v>
      </c>
      <c r="F242" s="210" t="s">
        <v>358</v>
      </c>
      <c r="G242" s="208"/>
      <c r="H242" s="211">
        <v>249.135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250</v>
      </c>
      <c r="AU242" s="217" t="s">
        <v>95</v>
      </c>
      <c r="AV242" s="14" t="s">
        <v>84</v>
      </c>
      <c r="AW242" s="14" t="s">
        <v>34</v>
      </c>
      <c r="AX242" s="14" t="s">
        <v>74</v>
      </c>
      <c r="AY242" s="217" t="s">
        <v>238</v>
      </c>
    </row>
    <row r="243" spans="2:51" s="14" customFormat="1" ht="11.25">
      <c r="B243" s="207"/>
      <c r="C243" s="208"/>
      <c r="D243" s="195" t="s">
        <v>250</v>
      </c>
      <c r="E243" s="209" t="s">
        <v>19</v>
      </c>
      <c r="F243" s="210" t="s">
        <v>359</v>
      </c>
      <c r="G243" s="208"/>
      <c r="H243" s="211">
        <v>1.53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250</v>
      </c>
      <c r="AU243" s="217" t="s">
        <v>95</v>
      </c>
      <c r="AV243" s="14" t="s">
        <v>84</v>
      </c>
      <c r="AW243" s="14" t="s">
        <v>34</v>
      </c>
      <c r="AX243" s="14" t="s">
        <v>74</v>
      </c>
      <c r="AY243" s="217" t="s">
        <v>238</v>
      </c>
    </row>
    <row r="244" spans="2:51" s="14" customFormat="1" ht="11.25">
      <c r="B244" s="207"/>
      <c r="C244" s="208"/>
      <c r="D244" s="195" t="s">
        <v>250</v>
      </c>
      <c r="E244" s="209" t="s">
        <v>19</v>
      </c>
      <c r="F244" s="210" t="s">
        <v>360</v>
      </c>
      <c r="G244" s="208"/>
      <c r="H244" s="211">
        <v>7.65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250</v>
      </c>
      <c r="AU244" s="217" t="s">
        <v>95</v>
      </c>
      <c r="AV244" s="14" t="s">
        <v>84</v>
      </c>
      <c r="AW244" s="14" t="s">
        <v>34</v>
      </c>
      <c r="AX244" s="14" t="s">
        <v>74</v>
      </c>
      <c r="AY244" s="217" t="s">
        <v>238</v>
      </c>
    </row>
    <row r="245" spans="2:51" s="14" customFormat="1" ht="11.25">
      <c r="B245" s="207"/>
      <c r="C245" s="208"/>
      <c r="D245" s="195" t="s">
        <v>250</v>
      </c>
      <c r="E245" s="209" t="s">
        <v>19</v>
      </c>
      <c r="F245" s="210" t="s">
        <v>361</v>
      </c>
      <c r="G245" s="208"/>
      <c r="H245" s="211">
        <v>1.785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250</v>
      </c>
      <c r="AU245" s="217" t="s">
        <v>95</v>
      </c>
      <c r="AV245" s="14" t="s">
        <v>84</v>
      </c>
      <c r="AW245" s="14" t="s">
        <v>34</v>
      </c>
      <c r="AX245" s="14" t="s">
        <v>74</v>
      </c>
      <c r="AY245" s="217" t="s">
        <v>238</v>
      </c>
    </row>
    <row r="246" spans="2:51" s="16" customFormat="1" ht="11.25">
      <c r="B246" s="229"/>
      <c r="C246" s="230"/>
      <c r="D246" s="195" t="s">
        <v>250</v>
      </c>
      <c r="E246" s="231" t="s">
        <v>19</v>
      </c>
      <c r="F246" s="232" t="s">
        <v>258</v>
      </c>
      <c r="G246" s="230"/>
      <c r="H246" s="233">
        <v>260.1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250</v>
      </c>
      <c r="AU246" s="239" t="s">
        <v>95</v>
      </c>
      <c r="AV246" s="16" t="s">
        <v>189</v>
      </c>
      <c r="AW246" s="16" t="s">
        <v>34</v>
      </c>
      <c r="AX246" s="16" t="s">
        <v>82</v>
      </c>
      <c r="AY246" s="239" t="s">
        <v>238</v>
      </c>
    </row>
    <row r="247" spans="1:65" s="2" customFormat="1" ht="24.2" customHeight="1">
      <c r="A247" s="36"/>
      <c r="B247" s="37"/>
      <c r="C247" s="177" t="s">
        <v>193</v>
      </c>
      <c r="D247" s="177" t="s">
        <v>241</v>
      </c>
      <c r="E247" s="178" t="s">
        <v>362</v>
      </c>
      <c r="F247" s="179" t="s">
        <v>363</v>
      </c>
      <c r="G247" s="180" t="s">
        <v>120</v>
      </c>
      <c r="H247" s="181">
        <v>468.18</v>
      </c>
      <c r="I247" s="182"/>
      <c r="J247" s="183">
        <f>ROUND(I247*H247,2)</f>
        <v>0</v>
      </c>
      <c r="K247" s="179" t="s">
        <v>244</v>
      </c>
      <c r="L247" s="41"/>
      <c r="M247" s="184" t="s">
        <v>19</v>
      </c>
      <c r="N247" s="185" t="s">
        <v>45</v>
      </c>
      <c r="O247" s="66"/>
      <c r="P247" s="186">
        <f>O247*H247</f>
        <v>0</v>
      </c>
      <c r="Q247" s="186">
        <v>0</v>
      </c>
      <c r="R247" s="186">
        <f>Q247*H247</f>
        <v>0</v>
      </c>
      <c r="S247" s="186">
        <v>0</v>
      </c>
      <c r="T247" s="187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8" t="s">
        <v>189</v>
      </c>
      <c r="AT247" s="188" t="s">
        <v>241</v>
      </c>
      <c r="AU247" s="188" t="s">
        <v>95</v>
      </c>
      <c r="AY247" s="19" t="s">
        <v>238</v>
      </c>
      <c r="BE247" s="189">
        <f>IF(N247="základní",J247,0)</f>
        <v>0</v>
      </c>
      <c r="BF247" s="189">
        <f>IF(N247="snížená",J247,0)</f>
        <v>0</v>
      </c>
      <c r="BG247" s="189">
        <f>IF(N247="zákl. přenesená",J247,0)</f>
        <v>0</v>
      </c>
      <c r="BH247" s="189">
        <f>IF(N247="sníž. přenesená",J247,0)</f>
        <v>0</v>
      </c>
      <c r="BI247" s="189">
        <f>IF(N247="nulová",J247,0)</f>
        <v>0</v>
      </c>
      <c r="BJ247" s="19" t="s">
        <v>82</v>
      </c>
      <c r="BK247" s="189">
        <f>ROUND(I247*H247,2)</f>
        <v>0</v>
      </c>
      <c r="BL247" s="19" t="s">
        <v>189</v>
      </c>
      <c r="BM247" s="188" t="s">
        <v>364</v>
      </c>
    </row>
    <row r="248" spans="1:47" s="2" customFormat="1" ht="11.25">
      <c r="A248" s="36"/>
      <c r="B248" s="37"/>
      <c r="C248" s="38"/>
      <c r="D248" s="190" t="s">
        <v>246</v>
      </c>
      <c r="E248" s="38"/>
      <c r="F248" s="191" t="s">
        <v>365</v>
      </c>
      <c r="G248" s="38"/>
      <c r="H248" s="38"/>
      <c r="I248" s="192"/>
      <c r="J248" s="38"/>
      <c r="K248" s="38"/>
      <c r="L248" s="41"/>
      <c r="M248" s="193"/>
      <c r="N248" s="194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246</v>
      </c>
      <c r="AU248" s="19" t="s">
        <v>95</v>
      </c>
    </row>
    <row r="249" spans="2:51" s="13" customFormat="1" ht="11.25">
      <c r="B249" s="197"/>
      <c r="C249" s="198"/>
      <c r="D249" s="195" t="s">
        <v>250</v>
      </c>
      <c r="E249" s="199" t="s">
        <v>19</v>
      </c>
      <c r="F249" s="200" t="s">
        <v>357</v>
      </c>
      <c r="G249" s="198"/>
      <c r="H249" s="199" t="s">
        <v>19</v>
      </c>
      <c r="I249" s="201"/>
      <c r="J249" s="198"/>
      <c r="K249" s="198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250</v>
      </c>
      <c r="AU249" s="206" t="s">
        <v>95</v>
      </c>
      <c r="AV249" s="13" t="s">
        <v>82</v>
      </c>
      <c r="AW249" s="13" t="s">
        <v>34</v>
      </c>
      <c r="AX249" s="13" t="s">
        <v>74</v>
      </c>
      <c r="AY249" s="206" t="s">
        <v>238</v>
      </c>
    </row>
    <row r="250" spans="2:51" s="14" customFormat="1" ht="11.25">
      <c r="B250" s="207"/>
      <c r="C250" s="208"/>
      <c r="D250" s="195" t="s">
        <v>250</v>
      </c>
      <c r="E250" s="209" t="s">
        <v>19</v>
      </c>
      <c r="F250" s="210" t="s">
        <v>366</v>
      </c>
      <c r="G250" s="208"/>
      <c r="H250" s="211">
        <v>448.443</v>
      </c>
      <c r="I250" s="212"/>
      <c r="J250" s="208"/>
      <c r="K250" s="208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250</v>
      </c>
      <c r="AU250" s="217" t="s">
        <v>95</v>
      </c>
      <c r="AV250" s="14" t="s">
        <v>84</v>
      </c>
      <c r="AW250" s="14" t="s">
        <v>34</v>
      </c>
      <c r="AX250" s="14" t="s">
        <v>74</v>
      </c>
      <c r="AY250" s="217" t="s">
        <v>238</v>
      </c>
    </row>
    <row r="251" spans="2:51" s="14" customFormat="1" ht="11.25">
      <c r="B251" s="207"/>
      <c r="C251" s="208"/>
      <c r="D251" s="195" t="s">
        <v>250</v>
      </c>
      <c r="E251" s="209" t="s">
        <v>19</v>
      </c>
      <c r="F251" s="210" t="s">
        <v>367</v>
      </c>
      <c r="G251" s="208"/>
      <c r="H251" s="211">
        <v>2.754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250</v>
      </c>
      <c r="AU251" s="217" t="s">
        <v>95</v>
      </c>
      <c r="AV251" s="14" t="s">
        <v>84</v>
      </c>
      <c r="AW251" s="14" t="s">
        <v>34</v>
      </c>
      <c r="AX251" s="14" t="s">
        <v>74</v>
      </c>
      <c r="AY251" s="217" t="s">
        <v>238</v>
      </c>
    </row>
    <row r="252" spans="2:51" s="14" customFormat="1" ht="11.25">
      <c r="B252" s="207"/>
      <c r="C252" s="208"/>
      <c r="D252" s="195" t="s">
        <v>250</v>
      </c>
      <c r="E252" s="209" t="s">
        <v>19</v>
      </c>
      <c r="F252" s="210" t="s">
        <v>368</v>
      </c>
      <c r="G252" s="208"/>
      <c r="H252" s="211">
        <v>13.77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250</v>
      </c>
      <c r="AU252" s="217" t="s">
        <v>95</v>
      </c>
      <c r="AV252" s="14" t="s">
        <v>84</v>
      </c>
      <c r="AW252" s="14" t="s">
        <v>34</v>
      </c>
      <c r="AX252" s="14" t="s">
        <v>74</v>
      </c>
      <c r="AY252" s="217" t="s">
        <v>238</v>
      </c>
    </row>
    <row r="253" spans="2:51" s="14" customFormat="1" ht="11.25">
      <c r="B253" s="207"/>
      <c r="C253" s="208"/>
      <c r="D253" s="195" t="s">
        <v>250</v>
      </c>
      <c r="E253" s="209" t="s">
        <v>19</v>
      </c>
      <c r="F253" s="210" t="s">
        <v>369</v>
      </c>
      <c r="G253" s="208"/>
      <c r="H253" s="211">
        <v>3.213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250</v>
      </c>
      <c r="AU253" s="217" t="s">
        <v>95</v>
      </c>
      <c r="AV253" s="14" t="s">
        <v>84</v>
      </c>
      <c r="AW253" s="14" t="s">
        <v>34</v>
      </c>
      <c r="AX253" s="14" t="s">
        <v>74</v>
      </c>
      <c r="AY253" s="217" t="s">
        <v>238</v>
      </c>
    </row>
    <row r="254" spans="2:51" s="16" customFormat="1" ht="11.25">
      <c r="B254" s="229"/>
      <c r="C254" s="230"/>
      <c r="D254" s="195" t="s">
        <v>250</v>
      </c>
      <c r="E254" s="231" t="s">
        <v>19</v>
      </c>
      <c r="F254" s="232" t="s">
        <v>258</v>
      </c>
      <c r="G254" s="230"/>
      <c r="H254" s="233">
        <v>468.18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250</v>
      </c>
      <c r="AU254" s="239" t="s">
        <v>95</v>
      </c>
      <c r="AV254" s="16" t="s">
        <v>189</v>
      </c>
      <c r="AW254" s="16" t="s">
        <v>34</v>
      </c>
      <c r="AX254" s="16" t="s">
        <v>82</v>
      </c>
      <c r="AY254" s="239" t="s">
        <v>238</v>
      </c>
    </row>
    <row r="255" spans="1:65" s="2" customFormat="1" ht="24.2" customHeight="1">
      <c r="A255" s="36"/>
      <c r="B255" s="37"/>
      <c r="C255" s="177" t="s">
        <v>169</v>
      </c>
      <c r="D255" s="177" t="s">
        <v>241</v>
      </c>
      <c r="E255" s="178" t="s">
        <v>370</v>
      </c>
      <c r="F255" s="179" t="s">
        <v>371</v>
      </c>
      <c r="G255" s="180" t="s">
        <v>120</v>
      </c>
      <c r="H255" s="181">
        <v>208.08</v>
      </c>
      <c r="I255" s="182"/>
      <c r="J255" s="183">
        <f>ROUND(I255*H255,2)</f>
        <v>0</v>
      </c>
      <c r="K255" s="179" t="s">
        <v>244</v>
      </c>
      <c r="L255" s="41"/>
      <c r="M255" s="184" t="s">
        <v>19</v>
      </c>
      <c r="N255" s="185" t="s">
        <v>45</v>
      </c>
      <c r="O255" s="66"/>
      <c r="P255" s="186">
        <f>O255*H255</f>
        <v>0</v>
      </c>
      <c r="Q255" s="186">
        <v>0</v>
      </c>
      <c r="R255" s="186">
        <f>Q255*H255</f>
        <v>0</v>
      </c>
      <c r="S255" s="186">
        <v>0</v>
      </c>
      <c r="T255" s="18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8" t="s">
        <v>189</v>
      </c>
      <c r="AT255" s="188" t="s">
        <v>241</v>
      </c>
      <c r="AU255" s="188" t="s">
        <v>95</v>
      </c>
      <c r="AY255" s="19" t="s">
        <v>238</v>
      </c>
      <c r="BE255" s="189">
        <f>IF(N255="základní",J255,0)</f>
        <v>0</v>
      </c>
      <c r="BF255" s="189">
        <f>IF(N255="snížená",J255,0)</f>
        <v>0</v>
      </c>
      <c r="BG255" s="189">
        <f>IF(N255="zákl. přenesená",J255,0)</f>
        <v>0</v>
      </c>
      <c r="BH255" s="189">
        <f>IF(N255="sníž. přenesená",J255,0)</f>
        <v>0</v>
      </c>
      <c r="BI255" s="189">
        <f>IF(N255="nulová",J255,0)</f>
        <v>0</v>
      </c>
      <c r="BJ255" s="19" t="s">
        <v>82</v>
      </c>
      <c r="BK255" s="189">
        <f>ROUND(I255*H255,2)</f>
        <v>0</v>
      </c>
      <c r="BL255" s="19" t="s">
        <v>189</v>
      </c>
      <c r="BM255" s="188" t="s">
        <v>372</v>
      </c>
    </row>
    <row r="256" spans="1:47" s="2" customFormat="1" ht="11.25">
      <c r="A256" s="36"/>
      <c r="B256" s="37"/>
      <c r="C256" s="38"/>
      <c r="D256" s="190" t="s">
        <v>246</v>
      </c>
      <c r="E256" s="38"/>
      <c r="F256" s="191" t="s">
        <v>373</v>
      </c>
      <c r="G256" s="38"/>
      <c r="H256" s="38"/>
      <c r="I256" s="192"/>
      <c r="J256" s="38"/>
      <c r="K256" s="38"/>
      <c r="L256" s="41"/>
      <c r="M256" s="193"/>
      <c r="N256" s="194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246</v>
      </c>
      <c r="AU256" s="19" t="s">
        <v>95</v>
      </c>
    </row>
    <row r="257" spans="2:51" s="13" customFormat="1" ht="11.25">
      <c r="B257" s="197"/>
      <c r="C257" s="198"/>
      <c r="D257" s="195" t="s">
        <v>250</v>
      </c>
      <c r="E257" s="199" t="s">
        <v>19</v>
      </c>
      <c r="F257" s="200" t="s">
        <v>357</v>
      </c>
      <c r="G257" s="198"/>
      <c r="H257" s="199" t="s">
        <v>19</v>
      </c>
      <c r="I257" s="201"/>
      <c r="J257" s="198"/>
      <c r="K257" s="198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250</v>
      </c>
      <c r="AU257" s="206" t="s">
        <v>95</v>
      </c>
      <c r="AV257" s="13" t="s">
        <v>82</v>
      </c>
      <c r="AW257" s="13" t="s">
        <v>34</v>
      </c>
      <c r="AX257" s="13" t="s">
        <v>74</v>
      </c>
      <c r="AY257" s="206" t="s">
        <v>238</v>
      </c>
    </row>
    <row r="258" spans="2:51" s="14" customFormat="1" ht="11.25">
      <c r="B258" s="207"/>
      <c r="C258" s="208"/>
      <c r="D258" s="195" t="s">
        <v>250</v>
      </c>
      <c r="E258" s="209" t="s">
        <v>19</v>
      </c>
      <c r="F258" s="210" t="s">
        <v>374</v>
      </c>
      <c r="G258" s="208"/>
      <c r="H258" s="211">
        <v>199.308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250</v>
      </c>
      <c r="AU258" s="217" t="s">
        <v>95</v>
      </c>
      <c r="AV258" s="14" t="s">
        <v>84</v>
      </c>
      <c r="AW258" s="14" t="s">
        <v>34</v>
      </c>
      <c r="AX258" s="14" t="s">
        <v>74</v>
      </c>
      <c r="AY258" s="217" t="s">
        <v>238</v>
      </c>
    </row>
    <row r="259" spans="2:51" s="14" customFormat="1" ht="11.25">
      <c r="B259" s="207"/>
      <c r="C259" s="208"/>
      <c r="D259" s="195" t="s">
        <v>250</v>
      </c>
      <c r="E259" s="209" t="s">
        <v>19</v>
      </c>
      <c r="F259" s="210" t="s">
        <v>375</v>
      </c>
      <c r="G259" s="208"/>
      <c r="H259" s="211">
        <v>1.224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250</v>
      </c>
      <c r="AU259" s="217" t="s">
        <v>95</v>
      </c>
      <c r="AV259" s="14" t="s">
        <v>84</v>
      </c>
      <c r="AW259" s="14" t="s">
        <v>34</v>
      </c>
      <c r="AX259" s="14" t="s">
        <v>74</v>
      </c>
      <c r="AY259" s="217" t="s">
        <v>238</v>
      </c>
    </row>
    <row r="260" spans="2:51" s="14" customFormat="1" ht="11.25">
      <c r="B260" s="207"/>
      <c r="C260" s="208"/>
      <c r="D260" s="195" t="s">
        <v>250</v>
      </c>
      <c r="E260" s="209" t="s">
        <v>19</v>
      </c>
      <c r="F260" s="210" t="s">
        <v>376</v>
      </c>
      <c r="G260" s="208"/>
      <c r="H260" s="211">
        <v>6.12</v>
      </c>
      <c r="I260" s="212"/>
      <c r="J260" s="208"/>
      <c r="K260" s="208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250</v>
      </c>
      <c r="AU260" s="217" t="s">
        <v>95</v>
      </c>
      <c r="AV260" s="14" t="s">
        <v>84</v>
      </c>
      <c r="AW260" s="14" t="s">
        <v>34</v>
      </c>
      <c r="AX260" s="14" t="s">
        <v>74</v>
      </c>
      <c r="AY260" s="217" t="s">
        <v>238</v>
      </c>
    </row>
    <row r="261" spans="2:51" s="14" customFormat="1" ht="11.25">
      <c r="B261" s="207"/>
      <c r="C261" s="208"/>
      <c r="D261" s="195" t="s">
        <v>250</v>
      </c>
      <c r="E261" s="209" t="s">
        <v>19</v>
      </c>
      <c r="F261" s="210" t="s">
        <v>377</v>
      </c>
      <c r="G261" s="208"/>
      <c r="H261" s="211">
        <v>1.428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250</v>
      </c>
      <c r="AU261" s="217" t="s">
        <v>95</v>
      </c>
      <c r="AV261" s="14" t="s">
        <v>84</v>
      </c>
      <c r="AW261" s="14" t="s">
        <v>34</v>
      </c>
      <c r="AX261" s="14" t="s">
        <v>74</v>
      </c>
      <c r="AY261" s="217" t="s">
        <v>238</v>
      </c>
    </row>
    <row r="262" spans="2:51" s="16" customFormat="1" ht="11.25">
      <c r="B262" s="229"/>
      <c r="C262" s="230"/>
      <c r="D262" s="195" t="s">
        <v>250</v>
      </c>
      <c r="E262" s="231" t="s">
        <v>19</v>
      </c>
      <c r="F262" s="232" t="s">
        <v>258</v>
      </c>
      <c r="G262" s="230"/>
      <c r="H262" s="233">
        <v>208.08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250</v>
      </c>
      <c r="AU262" s="239" t="s">
        <v>95</v>
      </c>
      <c r="AV262" s="16" t="s">
        <v>189</v>
      </c>
      <c r="AW262" s="16" t="s">
        <v>34</v>
      </c>
      <c r="AX262" s="16" t="s">
        <v>82</v>
      </c>
      <c r="AY262" s="239" t="s">
        <v>238</v>
      </c>
    </row>
    <row r="263" spans="1:65" s="2" customFormat="1" ht="24.2" customHeight="1">
      <c r="A263" s="36"/>
      <c r="B263" s="37"/>
      <c r="C263" s="177" t="s">
        <v>184</v>
      </c>
      <c r="D263" s="177" t="s">
        <v>241</v>
      </c>
      <c r="E263" s="178" t="s">
        <v>1134</v>
      </c>
      <c r="F263" s="179" t="s">
        <v>1135</v>
      </c>
      <c r="G263" s="180" t="s">
        <v>120</v>
      </c>
      <c r="H263" s="181">
        <v>104.04</v>
      </c>
      <c r="I263" s="182"/>
      <c r="J263" s="183">
        <f>ROUND(I263*H263,2)</f>
        <v>0</v>
      </c>
      <c r="K263" s="179" t="s">
        <v>244</v>
      </c>
      <c r="L263" s="41"/>
      <c r="M263" s="184" t="s">
        <v>19</v>
      </c>
      <c r="N263" s="185" t="s">
        <v>45</v>
      </c>
      <c r="O263" s="66"/>
      <c r="P263" s="186">
        <f>O263*H263</f>
        <v>0</v>
      </c>
      <c r="Q263" s="186">
        <v>0</v>
      </c>
      <c r="R263" s="186">
        <f>Q263*H263</f>
        <v>0</v>
      </c>
      <c r="S263" s="186">
        <v>0</v>
      </c>
      <c r="T263" s="187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8" t="s">
        <v>189</v>
      </c>
      <c r="AT263" s="188" t="s">
        <v>241</v>
      </c>
      <c r="AU263" s="188" t="s">
        <v>95</v>
      </c>
      <c r="AY263" s="19" t="s">
        <v>238</v>
      </c>
      <c r="BE263" s="189">
        <f>IF(N263="základní",J263,0)</f>
        <v>0</v>
      </c>
      <c r="BF263" s="189">
        <f>IF(N263="snížená",J263,0)</f>
        <v>0</v>
      </c>
      <c r="BG263" s="189">
        <f>IF(N263="zákl. přenesená",J263,0)</f>
        <v>0</v>
      </c>
      <c r="BH263" s="189">
        <f>IF(N263="sníž. přenesená",J263,0)</f>
        <v>0</v>
      </c>
      <c r="BI263" s="189">
        <f>IF(N263="nulová",J263,0)</f>
        <v>0</v>
      </c>
      <c r="BJ263" s="19" t="s">
        <v>82</v>
      </c>
      <c r="BK263" s="189">
        <f>ROUND(I263*H263,2)</f>
        <v>0</v>
      </c>
      <c r="BL263" s="19" t="s">
        <v>189</v>
      </c>
      <c r="BM263" s="188" t="s">
        <v>380</v>
      </c>
    </row>
    <row r="264" spans="1:47" s="2" customFormat="1" ht="11.25">
      <c r="A264" s="36"/>
      <c r="B264" s="37"/>
      <c r="C264" s="38"/>
      <c r="D264" s="190" t="s">
        <v>246</v>
      </c>
      <c r="E264" s="38"/>
      <c r="F264" s="191" t="s">
        <v>1136</v>
      </c>
      <c r="G264" s="38"/>
      <c r="H264" s="38"/>
      <c r="I264" s="192"/>
      <c r="J264" s="38"/>
      <c r="K264" s="38"/>
      <c r="L264" s="41"/>
      <c r="M264" s="193"/>
      <c r="N264" s="194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246</v>
      </c>
      <c r="AU264" s="19" t="s">
        <v>95</v>
      </c>
    </row>
    <row r="265" spans="2:51" s="13" customFormat="1" ht="11.25">
      <c r="B265" s="197"/>
      <c r="C265" s="198"/>
      <c r="D265" s="195" t="s">
        <v>250</v>
      </c>
      <c r="E265" s="199" t="s">
        <v>19</v>
      </c>
      <c r="F265" s="200" t="s">
        <v>357</v>
      </c>
      <c r="G265" s="198"/>
      <c r="H265" s="199" t="s">
        <v>19</v>
      </c>
      <c r="I265" s="201"/>
      <c r="J265" s="198"/>
      <c r="K265" s="198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250</v>
      </c>
      <c r="AU265" s="206" t="s">
        <v>95</v>
      </c>
      <c r="AV265" s="13" t="s">
        <v>82</v>
      </c>
      <c r="AW265" s="13" t="s">
        <v>34</v>
      </c>
      <c r="AX265" s="13" t="s">
        <v>74</v>
      </c>
      <c r="AY265" s="206" t="s">
        <v>238</v>
      </c>
    </row>
    <row r="266" spans="2:51" s="14" customFormat="1" ht="11.25">
      <c r="B266" s="207"/>
      <c r="C266" s="208"/>
      <c r="D266" s="195" t="s">
        <v>250</v>
      </c>
      <c r="E266" s="209" t="s">
        <v>19</v>
      </c>
      <c r="F266" s="210" t="s">
        <v>382</v>
      </c>
      <c r="G266" s="208"/>
      <c r="H266" s="211">
        <v>99.654</v>
      </c>
      <c r="I266" s="212"/>
      <c r="J266" s="208"/>
      <c r="K266" s="208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250</v>
      </c>
      <c r="AU266" s="217" t="s">
        <v>95</v>
      </c>
      <c r="AV266" s="14" t="s">
        <v>84</v>
      </c>
      <c r="AW266" s="14" t="s">
        <v>34</v>
      </c>
      <c r="AX266" s="14" t="s">
        <v>74</v>
      </c>
      <c r="AY266" s="217" t="s">
        <v>238</v>
      </c>
    </row>
    <row r="267" spans="2:51" s="14" customFormat="1" ht="11.25">
      <c r="B267" s="207"/>
      <c r="C267" s="208"/>
      <c r="D267" s="195" t="s">
        <v>250</v>
      </c>
      <c r="E267" s="209" t="s">
        <v>19</v>
      </c>
      <c r="F267" s="210" t="s">
        <v>383</v>
      </c>
      <c r="G267" s="208"/>
      <c r="H267" s="211">
        <v>0.612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250</v>
      </c>
      <c r="AU267" s="217" t="s">
        <v>95</v>
      </c>
      <c r="AV267" s="14" t="s">
        <v>84</v>
      </c>
      <c r="AW267" s="14" t="s">
        <v>34</v>
      </c>
      <c r="AX267" s="14" t="s">
        <v>74</v>
      </c>
      <c r="AY267" s="217" t="s">
        <v>238</v>
      </c>
    </row>
    <row r="268" spans="2:51" s="14" customFormat="1" ht="11.25">
      <c r="B268" s="207"/>
      <c r="C268" s="208"/>
      <c r="D268" s="195" t="s">
        <v>250</v>
      </c>
      <c r="E268" s="209" t="s">
        <v>19</v>
      </c>
      <c r="F268" s="210" t="s">
        <v>384</v>
      </c>
      <c r="G268" s="208"/>
      <c r="H268" s="211">
        <v>3.06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250</v>
      </c>
      <c r="AU268" s="217" t="s">
        <v>95</v>
      </c>
      <c r="AV268" s="14" t="s">
        <v>84</v>
      </c>
      <c r="AW268" s="14" t="s">
        <v>34</v>
      </c>
      <c r="AX268" s="14" t="s">
        <v>74</v>
      </c>
      <c r="AY268" s="217" t="s">
        <v>238</v>
      </c>
    </row>
    <row r="269" spans="2:51" s="14" customFormat="1" ht="11.25">
      <c r="B269" s="207"/>
      <c r="C269" s="208"/>
      <c r="D269" s="195" t="s">
        <v>250</v>
      </c>
      <c r="E269" s="209" t="s">
        <v>19</v>
      </c>
      <c r="F269" s="210" t="s">
        <v>385</v>
      </c>
      <c r="G269" s="208"/>
      <c r="H269" s="211">
        <v>0.714</v>
      </c>
      <c r="I269" s="212"/>
      <c r="J269" s="208"/>
      <c r="K269" s="208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250</v>
      </c>
      <c r="AU269" s="217" t="s">
        <v>95</v>
      </c>
      <c r="AV269" s="14" t="s">
        <v>84</v>
      </c>
      <c r="AW269" s="14" t="s">
        <v>34</v>
      </c>
      <c r="AX269" s="14" t="s">
        <v>74</v>
      </c>
      <c r="AY269" s="217" t="s">
        <v>238</v>
      </c>
    </row>
    <row r="270" spans="2:51" s="16" customFormat="1" ht="11.25">
      <c r="B270" s="229"/>
      <c r="C270" s="230"/>
      <c r="D270" s="195" t="s">
        <v>250</v>
      </c>
      <c r="E270" s="231" t="s">
        <v>19</v>
      </c>
      <c r="F270" s="232" t="s">
        <v>258</v>
      </c>
      <c r="G270" s="230"/>
      <c r="H270" s="233">
        <v>104.04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250</v>
      </c>
      <c r="AU270" s="239" t="s">
        <v>95</v>
      </c>
      <c r="AV270" s="16" t="s">
        <v>189</v>
      </c>
      <c r="AW270" s="16" t="s">
        <v>34</v>
      </c>
      <c r="AX270" s="16" t="s">
        <v>82</v>
      </c>
      <c r="AY270" s="239" t="s">
        <v>238</v>
      </c>
    </row>
    <row r="271" spans="1:65" s="2" customFormat="1" ht="24.2" customHeight="1">
      <c r="A271" s="36"/>
      <c r="B271" s="37"/>
      <c r="C271" s="177" t="s">
        <v>141</v>
      </c>
      <c r="D271" s="177" t="s">
        <v>241</v>
      </c>
      <c r="E271" s="178" t="s">
        <v>386</v>
      </c>
      <c r="F271" s="179" t="s">
        <v>387</v>
      </c>
      <c r="G271" s="180" t="s">
        <v>120</v>
      </c>
      <c r="H271" s="181">
        <v>127</v>
      </c>
      <c r="I271" s="182"/>
      <c r="J271" s="183">
        <f>ROUND(I271*H271,2)</f>
        <v>0</v>
      </c>
      <c r="K271" s="179" t="s">
        <v>244</v>
      </c>
      <c r="L271" s="41"/>
      <c r="M271" s="184" t="s">
        <v>19</v>
      </c>
      <c r="N271" s="185" t="s">
        <v>45</v>
      </c>
      <c r="O271" s="66"/>
      <c r="P271" s="186">
        <f>O271*H271</f>
        <v>0</v>
      </c>
      <c r="Q271" s="186">
        <v>0</v>
      </c>
      <c r="R271" s="186">
        <f>Q271*H271</f>
        <v>0</v>
      </c>
      <c r="S271" s="186">
        <v>0</v>
      </c>
      <c r="T271" s="187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8" t="s">
        <v>189</v>
      </c>
      <c r="AT271" s="188" t="s">
        <v>241</v>
      </c>
      <c r="AU271" s="188" t="s">
        <v>95</v>
      </c>
      <c r="AY271" s="19" t="s">
        <v>238</v>
      </c>
      <c r="BE271" s="189">
        <f>IF(N271="základní",J271,0)</f>
        <v>0</v>
      </c>
      <c r="BF271" s="189">
        <f>IF(N271="snížená",J271,0)</f>
        <v>0</v>
      </c>
      <c r="BG271" s="189">
        <f>IF(N271="zákl. přenesená",J271,0)</f>
        <v>0</v>
      </c>
      <c r="BH271" s="189">
        <f>IF(N271="sníž. přenesená",J271,0)</f>
        <v>0</v>
      </c>
      <c r="BI271" s="189">
        <f>IF(N271="nulová",J271,0)</f>
        <v>0</v>
      </c>
      <c r="BJ271" s="19" t="s">
        <v>82</v>
      </c>
      <c r="BK271" s="189">
        <f>ROUND(I271*H271,2)</f>
        <v>0</v>
      </c>
      <c r="BL271" s="19" t="s">
        <v>189</v>
      </c>
      <c r="BM271" s="188" t="s">
        <v>388</v>
      </c>
    </row>
    <row r="272" spans="1:47" s="2" customFormat="1" ht="11.25">
      <c r="A272" s="36"/>
      <c r="B272" s="37"/>
      <c r="C272" s="38"/>
      <c r="D272" s="190" t="s">
        <v>246</v>
      </c>
      <c r="E272" s="38"/>
      <c r="F272" s="191" t="s">
        <v>389</v>
      </c>
      <c r="G272" s="38"/>
      <c r="H272" s="38"/>
      <c r="I272" s="192"/>
      <c r="J272" s="38"/>
      <c r="K272" s="38"/>
      <c r="L272" s="41"/>
      <c r="M272" s="193"/>
      <c r="N272" s="194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246</v>
      </c>
      <c r="AU272" s="19" t="s">
        <v>95</v>
      </c>
    </row>
    <row r="273" spans="2:51" s="13" customFormat="1" ht="11.25">
      <c r="B273" s="197"/>
      <c r="C273" s="198"/>
      <c r="D273" s="195" t="s">
        <v>250</v>
      </c>
      <c r="E273" s="199" t="s">
        <v>19</v>
      </c>
      <c r="F273" s="200" t="s">
        <v>302</v>
      </c>
      <c r="G273" s="198"/>
      <c r="H273" s="199" t="s">
        <v>19</v>
      </c>
      <c r="I273" s="201"/>
      <c r="J273" s="198"/>
      <c r="K273" s="198"/>
      <c r="L273" s="202"/>
      <c r="M273" s="203"/>
      <c r="N273" s="204"/>
      <c r="O273" s="204"/>
      <c r="P273" s="204"/>
      <c r="Q273" s="204"/>
      <c r="R273" s="204"/>
      <c r="S273" s="204"/>
      <c r="T273" s="205"/>
      <c r="AT273" s="206" t="s">
        <v>250</v>
      </c>
      <c r="AU273" s="206" t="s">
        <v>95</v>
      </c>
      <c r="AV273" s="13" t="s">
        <v>82</v>
      </c>
      <c r="AW273" s="13" t="s">
        <v>34</v>
      </c>
      <c r="AX273" s="13" t="s">
        <v>74</v>
      </c>
      <c r="AY273" s="206" t="s">
        <v>238</v>
      </c>
    </row>
    <row r="274" spans="2:51" s="13" customFormat="1" ht="11.25">
      <c r="B274" s="197"/>
      <c r="C274" s="198"/>
      <c r="D274" s="195" t="s">
        <v>250</v>
      </c>
      <c r="E274" s="199" t="s">
        <v>19</v>
      </c>
      <c r="F274" s="200" t="s">
        <v>303</v>
      </c>
      <c r="G274" s="198"/>
      <c r="H274" s="199" t="s">
        <v>19</v>
      </c>
      <c r="I274" s="201"/>
      <c r="J274" s="198"/>
      <c r="K274" s="198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250</v>
      </c>
      <c r="AU274" s="206" t="s">
        <v>95</v>
      </c>
      <c r="AV274" s="13" t="s">
        <v>82</v>
      </c>
      <c r="AW274" s="13" t="s">
        <v>34</v>
      </c>
      <c r="AX274" s="13" t="s">
        <v>74</v>
      </c>
      <c r="AY274" s="206" t="s">
        <v>238</v>
      </c>
    </row>
    <row r="275" spans="2:51" s="14" customFormat="1" ht="11.25">
      <c r="B275" s="207"/>
      <c r="C275" s="208"/>
      <c r="D275" s="195" t="s">
        <v>250</v>
      </c>
      <c r="E275" s="209" t="s">
        <v>136</v>
      </c>
      <c r="F275" s="210" t="s">
        <v>180</v>
      </c>
      <c r="G275" s="208"/>
      <c r="H275" s="211">
        <v>14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250</v>
      </c>
      <c r="AU275" s="217" t="s">
        <v>95</v>
      </c>
      <c r="AV275" s="14" t="s">
        <v>84</v>
      </c>
      <c r="AW275" s="14" t="s">
        <v>34</v>
      </c>
      <c r="AX275" s="14" t="s">
        <v>74</v>
      </c>
      <c r="AY275" s="217" t="s">
        <v>238</v>
      </c>
    </row>
    <row r="276" spans="2:51" s="14" customFormat="1" ht="11.25">
      <c r="B276" s="207"/>
      <c r="C276" s="208"/>
      <c r="D276" s="195" t="s">
        <v>250</v>
      </c>
      <c r="E276" s="209" t="s">
        <v>1104</v>
      </c>
      <c r="F276" s="210" t="s">
        <v>315</v>
      </c>
      <c r="G276" s="208"/>
      <c r="H276" s="211">
        <v>9</v>
      </c>
      <c r="I276" s="212"/>
      <c r="J276" s="208"/>
      <c r="K276" s="208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250</v>
      </c>
      <c r="AU276" s="217" t="s">
        <v>95</v>
      </c>
      <c r="AV276" s="14" t="s">
        <v>84</v>
      </c>
      <c r="AW276" s="14" t="s">
        <v>34</v>
      </c>
      <c r="AX276" s="14" t="s">
        <v>74</v>
      </c>
      <c r="AY276" s="217" t="s">
        <v>238</v>
      </c>
    </row>
    <row r="277" spans="2:51" s="13" customFormat="1" ht="11.25">
      <c r="B277" s="197"/>
      <c r="C277" s="198"/>
      <c r="D277" s="195" t="s">
        <v>250</v>
      </c>
      <c r="E277" s="199" t="s">
        <v>19</v>
      </c>
      <c r="F277" s="200" t="s">
        <v>391</v>
      </c>
      <c r="G277" s="198"/>
      <c r="H277" s="199" t="s">
        <v>19</v>
      </c>
      <c r="I277" s="201"/>
      <c r="J277" s="198"/>
      <c r="K277" s="198"/>
      <c r="L277" s="202"/>
      <c r="M277" s="203"/>
      <c r="N277" s="204"/>
      <c r="O277" s="204"/>
      <c r="P277" s="204"/>
      <c r="Q277" s="204"/>
      <c r="R277" s="204"/>
      <c r="S277" s="204"/>
      <c r="T277" s="205"/>
      <c r="AT277" s="206" t="s">
        <v>250</v>
      </c>
      <c r="AU277" s="206" t="s">
        <v>95</v>
      </c>
      <c r="AV277" s="13" t="s">
        <v>82</v>
      </c>
      <c r="AW277" s="13" t="s">
        <v>34</v>
      </c>
      <c r="AX277" s="13" t="s">
        <v>74</v>
      </c>
      <c r="AY277" s="206" t="s">
        <v>238</v>
      </c>
    </row>
    <row r="278" spans="2:51" s="14" customFormat="1" ht="11.25">
      <c r="B278" s="207"/>
      <c r="C278" s="208"/>
      <c r="D278" s="195" t="s">
        <v>250</v>
      </c>
      <c r="E278" s="209" t="s">
        <v>144</v>
      </c>
      <c r="F278" s="210" t="s">
        <v>84</v>
      </c>
      <c r="G278" s="208"/>
      <c r="H278" s="211">
        <v>2</v>
      </c>
      <c r="I278" s="212"/>
      <c r="J278" s="208"/>
      <c r="K278" s="208"/>
      <c r="L278" s="213"/>
      <c r="M278" s="214"/>
      <c r="N278" s="215"/>
      <c r="O278" s="215"/>
      <c r="P278" s="215"/>
      <c r="Q278" s="215"/>
      <c r="R278" s="215"/>
      <c r="S278" s="215"/>
      <c r="T278" s="216"/>
      <c r="AT278" s="217" t="s">
        <v>250</v>
      </c>
      <c r="AU278" s="217" t="s">
        <v>95</v>
      </c>
      <c r="AV278" s="14" t="s">
        <v>84</v>
      </c>
      <c r="AW278" s="14" t="s">
        <v>34</v>
      </c>
      <c r="AX278" s="14" t="s">
        <v>74</v>
      </c>
      <c r="AY278" s="217" t="s">
        <v>238</v>
      </c>
    </row>
    <row r="279" spans="2:51" s="14" customFormat="1" ht="11.25">
      <c r="B279" s="207"/>
      <c r="C279" s="208"/>
      <c r="D279" s="195" t="s">
        <v>250</v>
      </c>
      <c r="E279" s="209" t="s">
        <v>1105</v>
      </c>
      <c r="F279" s="210" t="s">
        <v>141</v>
      </c>
      <c r="G279" s="208"/>
      <c r="H279" s="211">
        <v>19</v>
      </c>
      <c r="I279" s="212"/>
      <c r="J279" s="208"/>
      <c r="K279" s="208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250</v>
      </c>
      <c r="AU279" s="217" t="s">
        <v>95</v>
      </c>
      <c r="AV279" s="14" t="s">
        <v>84</v>
      </c>
      <c r="AW279" s="14" t="s">
        <v>34</v>
      </c>
      <c r="AX279" s="14" t="s">
        <v>74</v>
      </c>
      <c r="AY279" s="217" t="s">
        <v>238</v>
      </c>
    </row>
    <row r="280" spans="2:51" s="13" customFormat="1" ht="11.25">
      <c r="B280" s="197"/>
      <c r="C280" s="198"/>
      <c r="D280" s="195" t="s">
        <v>250</v>
      </c>
      <c r="E280" s="199" t="s">
        <v>19</v>
      </c>
      <c r="F280" s="200" t="s">
        <v>393</v>
      </c>
      <c r="G280" s="198"/>
      <c r="H280" s="199" t="s">
        <v>19</v>
      </c>
      <c r="I280" s="201"/>
      <c r="J280" s="198"/>
      <c r="K280" s="198"/>
      <c r="L280" s="202"/>
      <c r="M280" s="203"/>
      <c r="N280" s="204"/>
      <c r="O280" s="204"/>
      <c r="P280" s="204"/>
      <c r="Q280" s="204"/>
      <c r="R280" s="204"/>
      <c r="S280" s="204"/>
      <c r="T280" s="205"/>
      <c r="AT280" s="206" t="s">
        <v>250</v>
      </c>
      <c r="AU280" s="206" t="s">
        <v>95</v>
      </c>
      <c r="AV280" s="13" t="s">
        <v>82</v>
      </c>
      <c r="AW280" s="13" t="s">
        <v>34</v>
      </c>
      <c r="AX280" s="13" t="s">
        <v>74</v>
      </c>
      <c r="AY280" s="206" t="s">
        <v>238</v>
      </c>
    </row>
    <row r="281" spans="2:51" s="14" customFormat="1" ht="11.25">
      <c r="B281" s="207"/>
      <c r="C281" s="208"/>
      <c r="D281" s="195" t="s">
        <v>250</v>
      </c>
      <c r="E281" s="209" t="s">
        <v>142</v>
      </c>
      <c r="F281" s="210" t="s">
        <v>95</v>
      </c>
      <c r="G281" s="208"/>
      <c r="H281" s="211">
        <v>3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250</v>
      </c>
      <c r="AU281" s="217" t="s">
        <v>95</v>
      </c>
      <c r="AV281" s="14" t="s">
        <v>84</v>
      </c>
      <c r="AW281" s="14" t="s">
        <v>34</v>
      </c>
      <c r="AX281" s="14" t="s">
        <v>74</v>
      </c>
      <c r="AY281" s="217" t="s">
        <v>238</v>
      </c>
    </row>
    <row r="282" spans="2:51" s="14" customFormat="1" ht="11.25">
      <c r="B282" s="207"/>
      <c r="C282" s="208"/>
      <c r="D282" s="195" t="s">
        <v>250</v>
      </c>
      <c r="E282" s="209" t="s">
        <v>1106</v>
      </c>
      <c r="F282" s="210" t="s">
        <v>494</v>
      </c>
      <c r="G282" s="208"/>
      <c r="H282" s="211">
        <v>34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250</v>
      </c>
      <c r="AU282" s="217" t="s">
        <v>95</v>
      </c>
      <c r="AV282" s="14" t="s">
        <v>84</v>
      </c>
      <c r="AW282" s="14" t="s">
        <v>34</v>
      </c>
      <c r="AX282" s="14" t="s">
        <v>74</v>
      </c>
      <c r="AY282" s="217" t="s">
        <v>238</v>
      </c>
    </row>
    <row r="283" spans="2:51" s="13" customFormat="1" ht="11.25">
      <c r="B283" s="197"/>
      <c r="C283" s="198"/>
      <c r="D283" s="195" t="s">
        <v>250</v>
      </c>
      <c r="E283" s="199" t="s">
        <v>19</v>
      </c>
      <c r="F283" s="200" t="s">
        <v>395</v>
      </c>
      <c r="G283" s="198"/>
      <c r="H283" s="199" t="s">
        <v>19</v>
      </c>
      <c r="I283" s="201"/>
      <c r="J283" s="198"/>
      <c r="K283" s="198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250</v>
      </c>
      <c r="AU283" s="206" t="s">
        <v>95</v>
      </c>
      <c r="AV283" s="13" t="s">
        <v>82</v>
      </c>
      <c r="AW283" s="13" t="s">
        <v>34</v>
      </c>
      <c r="AX283" s="13" t="s">
        <v>74</v>
      </c>
      <c r="AY283" s="206" t="s">
        <v>238</v>
      </c>
    </row>
    <row r="284" spans="2:51" s="14" customFormat="1" ht="11.25">
      <c r="B284" s="207"/>
      <c r="C284" s="208"/>
      <c r="D284" s="195" t="s">
        <v>250</v>
      </c>
      <c r="E284" s="209" t="s">
        <v>1070</v>
      </c>
      <c r="F284" s="210" t="s">
        <v>427</v>
      </c>
      <c r="G284" s="208"/>
      <c r="H284" s="211">
        <v>24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250</v>
      </c>
      <c r="AU284" s="217" t="s">
        <v>95</v>
      </c>
      <c r="AV284" s="14" t="s">
        <v>84</v>
      </c>
      <c r="AW284" s="14" t="s">
        <v>34</v>
      </c>
      <c r="AX284" s="14" t="s">
        <v>74</v>
      </c>
      <c r="AY284" s="217" t="s">
        <v>238</v>
      </c>
    </row>
    <row r="285" spans="2:51" s="14" customFormat="1" ht="11.25">
      <c r="B285" s="207"/>
      <c r="C285" s="208"/>
      <c r="D285" s="195" t="s">
        <v>250</v>
      </c>
      <c r="E285" s="209" t="s">
        <v>1107</v>
      </c>
      <c r="F285" s="210" t="s">
        <v>95</v>
      </c>
      <c r="G285" s="208"/>
      <c r="H285" s="211">
        <v>3</v>
      </c>
      <c r="I285" s="212"/>
      <c r="J285" s="208"/>
      <c r="K285" s="208"/>
      <c r="L285" s="213"/>
      <c r="M285" s="214"/>
      <c r="N285" s="215"/>
      <c r="O285" s="215"/>
      <c r="P285" s="215"/>
      <c r="Q285" s="215"/>
      <c r="R285" s="215"/>
      <c r="S285" s="215"/>
      <c r="T285" s="216"/>
      <c r="AT285" s="217" t="s">
        <v>250</v>
      </c>
      <c r="AU285" s="217" t="s">
        <v>95</v>
      </c>
      <c r="AV285" s="14" t="s">
        <v>84</v>
      </c>
      <c r="AW285" s="14" t="s">
        <v>34</v>
      </c>
      <c r="AX285" s="14" t="s">
        <v>74</v>
      </c>
      <c r="AY285" s="217" t="s">
        <v>238</v>
      </c>
    </row>
    <row r="286" spans="2:51" s="13" customFormat="1" ht="11.25">
      <c r="B286" s="197"/>
      <c r="C286" s="198"/>
      <c r="D286" s="195" t="s">
        <v>250</v>
      </c>
      <c r="E286" s="199" t="s">
        <v>19</v>
      </c>
      <c r="F286" s="200" t="s">
        <v>396</v>
      </c>
      <c r="G286" s="198"/>
      <c r="H286" s="199" t="s">
        <v>19</v>
      </c>
      <c r="I286" s="201"/>
      <c r="J286" s="198"/>
      <c r="K286" s="198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250</v>
      </c>
      <c r="AU286" s="206" t="s">
        <v>95</v>
      </c>
      <c r="AV286" s="13" t="s">
        <v>82</v>
      </c>
      <c r="AW286" s="13" t="s">
        <v>34</v>
      </c>
      <c r="AX286" s="13" t="s">
        <v>74</v>
      </c>
      <c r="AY286" s="206" t="s">
        <v>238</v>
      </c>
    </row>
    <row r="287" spans="2:51" s="14" customFormat="1" ht="11.25">
      <c r="B287" s="207"/>
      <c r="C287" s="208"/>
      <c r="D287" s="195" t="s">
        <v>250</v>
      </c>
      <c r="E287" s="209" t="s">
        <v>138</v>
      </c>
      <c r="F287" s="210" t="s">
        <v>8</v>
      </c>
      <c r="G287" s="208"/>
      <c r="H287" s="211">
        <v>15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250</v>
      </c>
      <c r="AU287" s="217" t="s">
        <v>95</v>
      </c>
      <c r="AV287" s="14" t="s">
        <v>84</v>
      </c>
      <c r="AW287" s="14" t="s">
        <v>34</v>
      </c>
      <c r="AX287" s="14" t="s">
        <v>74</v>
      </c>
      <c r="AY287" s="217" t="s">
        <v>238</v>
      </c>
    </row>
    <row r="288" spans="2:51" s="14" customFormat="1" ht="11.25">
      <c r="B288" s="207"/>
      <c r="C288" s="208"/>
      <c r="D288" s="195" t="s">
        <v>250</v>
      </c>
      <c r="E288" s="209" t="s">
        <v>1108</v>
      </c>
      <c r="F288" s="210" t="s">
        <v>189</v>
      </c>
      <c r="G288" s="208"/>
      <c r="H288" s="211">
        <v>4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250</v>
      </c>
      <c r="AU288" s="217" t="s">
        <v>95</v>
      </c>
      <c r="AV288" s="14" t="s">
        <v>84</v>
      </c>
      <c r="AW288" s="14" t="s">
        <v>34</v>
      </c>
      <c r="AX288" s="14" t="s">
        <v>74</v>
      </c>
      <c r="AY288" s="217" t="s">
        <v>238</v>
      </c>
    </row>
    <row r="289" spans="2:51" s="15" customFormat="1" ht="11.25">
      <c r="B289" s="218"/>
      <c r="C289" s="219"/>
      <c r="D289" s="195" t="s">
        <v>250</v>
      </c>
      <c r="E289" s="220" t="s">
        <v>19</v>
      </c>
      <c r="F289" s="221" t="s">
        <v>257</v>
      </c>
      <c r="G289" s="219"/>
      <c r="H289" s="222">
        <v>127</v>
      </c>
      <c r="I289" s="223"/>
      <c r="J289" s="219"/>
      <c r="K289" s="219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250</v>
      </c>
      <c r="AU289" s="228" t="s">
        <v>95</v>
      </c>
      <c r="AV289" s="15" t="s">
        <v>95</v>
      </c>
      <c r="AW289" s="15" t="s">
        <v>34</v>
      </c>
      <c r="AX289" s="15" t="s">
        <v>82</v>
      </c>
      <c r="AY289" s="228" t="s">
        <v>238</v>
      </c>
    </row>
    <row r="290" spans="1:65" s="2" customFormat="1" ht="33" customHeight="1">
      <c r="A290" s="36"/>
      <c r="B290" s="37"/>
      <c r="C290" s="177" t="s">
        <v>137</v>
      </c>
      <c r="D290" s="177" t="s">
        <v>241</v>
      </c>
      <c r="E290" s="178" t="s">
        <v>398</v>
      </c>
      <c r="F290" s="179" t="s">
        <v>399</v>
      </c>
      <c r="G290" s="180" t="s">
        <v>120</v>
      </c>
      <c r="H290" s="181">
        <v>16.524</v>
      </c>
      <c r="I290" s="182"/>
      <c r="J290" s="183">
        <f>ROUND(I290*H290,2)</f>
        <v>0</v>
      </c>
      <c r="K290" s="179" t="s">
        <v>244</v>
      </c>
      <c r="L290" s="41"/>
      <c r="M290" s="184" t="s">
        <v>19</v>
      </c>
      <c r="N290" s="185" t="s">
        <v>45</v>
      </c>
      <c r="O290" s="66"/>
      <c r="P290" s="186">
        <f>O290*H290</f>
        <v>0</v>
      </c>
      <c r="Q290" s="186">
        <v>0</v>
      </c>
      <c r="R290" s="186">
        <f>Q290*H290</f>
        <v>0</v>
      </c>
      <c r="S290" s="186">
        <v>2.4</v>
      </c>
      <c r="T290" s="187">
        <f>S290*H290</f>
        <v>39.6576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8" t="s">
        <v>189</v>
      </c>
      <c r="AT290" s="188" t="s">
        <v>241</v>
      </c>
      <c r="AU290" s="188" t="s">
        <v>95</v>
      </c>
      <c r="AY290" s="19" t="s">
        <v>238</v>
      </c>
      <c r="BE290" s="189">
        <f>IF(N290="základní",J290,0)</f>
        <v>0</v>
      </c>
      <c r="BF290" s="189">
        <f>IF(N290="snížená",J290,0)</f>
        <v>0</v>
      </c>
      <c r="BG290" s="189">
        <f>IF(N290="zákl. přenesená",J290,0)</f>
        <v>0</v>
      </c>
      <c r="BH290" s="189">
        <f>IF(N290="sníž. přenesená",J290,0)</f>
        <v>0</v>
      </c>
      <c r="BI290" s="189">
        <f>IF(N290="nulová",J290,0)</f>
        <v>0</v>
      </c>
      <c r="BJ290" s="19" t="s">
        <v>82</v>
      </c>
      <c r="BK290" s="189">
        <f>ROUND(I290*H290,2)</f>
        <v>0</v>
      </c>
      <c r="BL290" s="19" t="s">
        <v>189</v>
      </c>
      <c r="BM290" s="188" t="s">
        <v>400</v>
      </c>
    </row>
    <row r="291" spans="1:47" s="2" customFormat="1" ht="11.25">
      <c r="A291" s="36"/>
      <c r="B291" s="37"/>
      <c r="C291" s="38"/>
      <c r="D291" s="190" t="s">
        <v>246</v>
      </c>
      <c r="E291" s="38"/>
      <c r="F291" s="191" t="s">
        <v>401</v>
      </c>
      <c r="G291" s="38"/>
      <c r="H291" s="38"/>
      <c r="I291" s="192"/>
      <c r="J291" s="38"/>
      <c r="K291" s="38"/>
      <c r="L291" s="41"/>
      <c r="M291" s="193"/>
      <c r="N291" s="194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246</v>
      </c>
      <c r="AU291" s="19" t="s">
        <v>95</v>
      </c>
    </row>
    <row r="292" spans="2:51" s="13" customFormat="1" ht="11.25">
      <c r="B292" s="197"/>
      <c r="C292" s="198"/>
      <c r="D292" s="195" t="s">
        <v>250</v>
      </c>
      <c r="E292" s="199" t="s">
        <v>19</v>
      </c>
      <c r="F292" s="200" t="s">
        <v>402</v>
      </c>
      <c r="G292" s="198"/>
      <c r="H292" s="199" t="s">
        <v>19</v>
      </c>
      <c r="I292" s="201"/>
      <c r="J292" s="198"/>
      <c r="K292" s="198"/>
      <c r="L292" s="202"/>
      <c r="M292" s="203"/>
      <c r="N292" s="204"/>
      <c r="O292" s="204"/>
      <c r="P292" s="204"/>
      <c r="Q292" s="204"/>
      <c r="R292" s="204"/>
      <c r="S292" s="204"/>
      <c r="T292" s="205"/>
      <c r="AT292" s="206" t="s">
        <v>250</v>
      </c>
      <c r="AU292" s="206" t="s">
        <v>95</v>
      </c>
      <c r="AV292" s="13" t="s">
        <v>82</v>
      </c>
      <c r="AW292" s="13" t="s">
        <v>34</v>
      </c>
      <c r="AX292" s="13" t="s">
        <v>74</v>
      </c>
      <c r="AY292" s="206" t="s">
        <v>238</v>
      </c>
    </row>
    <row r="293" spans="2:51" s="14" customFormat="1" ht="11.25">
      <c r="B293" s="207"/>
      <c r="C293" s="208"/>
      <c r="D293" s="195" t="s">
        <v>250</v>
      </c>
      <c r="E293" s="209" t="s">
        <v>19</v>
      </c>
      <c r="F293" s="210" t="s">
        <v>403</v>
      </c>
      <c r="G293" s="208"/>
      <c r="H293" s="211">
        <v>16.524</v>
      </c>
      <c r="I293" s="212"/>
      <c r="J293" s="208"/>
      <c r="K293" s="208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250</v>
      </c>
      <c r="AU293" s="217" t="s">
        <v>95</v>
      </c>
      <c r="AV293" s="14" t="s">
        <v>84</v>
      </c>
      <c r="AW293" s="14" t="s">
        <v>34</v>
      </c>
      <c r="AX293" s="14" t="s">
        <v>74</v>
      </c>
      <c r="AY293" s="217" t="s">
        <v>238</v>
      </c>
    </row>
    <row r="294" spans="2:51" s="16" customFormat="1" ht="11.25">
      <c r="B294" s="229"/>
      <c r="C294" s="230"/>
      <c r="D294" s="195" t="s">
        <v>250</v>
      </c>
      <c r="E294" s="231" t="s">
        <v>19</v>
      </c>
      <c r="F294" s="232" t="s">
        <v>258</v>
      </c>
      <c r="G294" s="230"/>
      <c r="H294" s="233">
        <v>16.524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250</v>
      </c>
      <c r="AU294" s="239" t="s">
        <v>95</v>
      </c>
      <c r="AV294" s="16" t="s">
        <v>189</v>
      </c>
      <c r="AW294" s="16" t="s">
        <v>34</v>
      </c>
      <c r="AX294" s="16" t="s">
        <v>82</v>
      </c>
      <c r="AY294" s="239" t="s">
        <v>238</v>
      </c>
    </row>
    <row r="295" spans="1:65" s="2" customFormat="1" ht="24.2" customHeight="1">
      <c r="A295" s="36"/>
      <c r="B295" s="37"/>
      <c r="C295" s="177" t="s">
        <v>7</v>
      </c>
      <c r="D295" s="177" t="s">
        <v>241</v>
      </c>
      <c r="E295" s="178" t="s">
        <v>404</v>
      </c>
      <c r="F295" s="179" t="s">
        <v>405</v>
      </c>
      <c r="G295" s="180" t="s">
        <v>120</v>
      </c>
      <c r="H295" s="181">
        <v>16.524</v>
      </c>
      <c r="I295" s="182"/>
      <c r="J295" s="183">
        <f>ROUND(I295*H295,2)</f>
        <v>0</v>
      </c>
      <c r="K295" s="179" t="s">
        <v>244</v>
      </c>
      <c r="L295" s="41"/>
      <c r="M295" s="184" t="s">
        <v>19</v>
      </c>
      <c r="N295" s="185" t="s">
        <v>45</v>
      </c>
      <c r="O295" s="66"/>
      <c r="P295" s="186">
        <f>O295*H295</f>
        <v>0</v>
      </c>
      <c r="Q295" s="186">
        <v>0</v>
      </c>
      <c r="R295" s="186">
        <f>Q295*H295</f>
        <v>0</v>
      </c>
      <c r="S295" s="186">
        <v>0</v>
      </c>
      <c r="T295" s="187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8" t="s">
        <v>189</v>
      </c>
      <c r="AT295" s="188" t="s">
        <v>241</v>
      </c>
      <c r="AU295" s="188" t="s">
        <v>95</v>
      </c>
      <c r="AY295" s="19" t="s">
        <v>238</v>
      </c>
      <c r="BE295" s="189">
        <f>IF(N295="základní",J295,0)</f>
        <v>0</v>
      </c>
      <c r="BF295" s="189">
        <f>IF(N295="snížená",J295,0)</f>
        <v>0</v>
      </c>
      <c r="BG295" s="189">
        <f>IF(N295="zákl. přenesená",J295,0)</f>
        <v>0</v>
      </c>
      <c r="BH295" s="189">
        <f>IF(N295="sníž. přenesená",J295,0)</f>
        <v>0</v>
      </c>
      <c r="BI295" s="189">
        <f>IF(N295="nulová",J295,0)</f>
        <v>0</v>
      </c>
      <c r="BJ295" s="19" t="s">
        <v>82</v>
      </c>
      <c r="BK295" s="189">
        <f>ROUND(I295*H295,2)</f>
        <v>0</v>
      </c>
      <c r="BL295" s="19" t="s">
        <v>189</v>
      </c>
      <c r="BM295" s="188" t="s">
        <v>406</v>
      </c>
    </row>
    <row r="296" spans="1:47" s="2" customFormat="1" ht="11.25">
      <c r="A296" s="36"/>
      <c r="B296" s="37"/>
      <c r="C296" s="38"/>
      <c r="D296" s="190" t="s">
        <v>246</v>
      </c>
      <c r="E296" s="38"/>
      <c r="F296" s="191" t="s">
        <v>407</v>
      </c>
      <c r="G296" s="38"/>
      <c r="H296" s="38"/>
      <c r="I296" s="192"/>
      <c r="J296" s="38"/>
      <c r="K296" s="38"/>
      <c r="L296" s="41"/>
      <c r="M296" s="193"/>
      <c r="N296" s="194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246</v>
      </c>
      <c r="AU296" s="19" t="s">
        <v>95</v>
      </c>
    </row>
    <row r="297" spans="2:51" s="13" customFormat="1" ht="11.25">
      <c r="B297" s="197"/>
      <c r="C297" s="198"/>
      <c r="D297" s="195" t="s">
        <v>250</v>
      </c>
      <c r="E297" s="199" t="s">
        <v>19</v>
      </c>
      <c r="F297" s="200" t="s">
        <v>402</v>
      </c>
      <c r="G297" s="198"/>
      <c r="H297" s="199" t="s">
        <v>19</v>
      </c>
      <c r="I297" s="201"/>
      <c r="J297" s="198"/>
      <c r="K297" s="198"/>
      <c r="L297" s="202"/>
      <c r="M297" s="203"/>
      <c r="N297" s="204"/>
      <c r="O297" s="204"/>
      <c r="P297" s="204"/>
      <c r="Q297" s="204"/>
      <c r="R297" s="204"/>
      <c r="S297" s="204"/>
      <c r="T297" s="205"/>
      <c r="AT297" s="206" t="s">
        <v>250</v>
      </c>
      <c r="AU297" s="206" t="s">
        <v>95</v>
      </c>
      <c r="AV297" s="13" t="s">
        <v>82</v>
      </c>
      <c r="AW297" s="13" t="s">
        <v>34</v>
      </c>
      <c r="AX297" s="13" t="s">
        <v>74</v>
      </c>
      <c r="AY297" s="206" t="s">
        <v>238</v>
      </c>
    </row>
    <row r="298" spans="2:51" s="14" customFormat="1" ht="11.25">
      <c r="B298" s="207"/>
      <c r="C298" s="208"/>
      <c r="D298" s="195" t="s">
        <v>250</v>
      </c>
      <c r="E298" s="209" t="s">
        <v>19</v>
      </c>
      <c r="F298" s="210" t="s">
        <v>403</v>
      </c>
      <c r="G298" s="208"/>
      <c r="H298" s="211">
        <v>16.524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250</v>
      </c>
      <c r="AU298" s="217" t="s">
        <v>95</v>
      </c>
      <c r="AV298" s="14" t="s">
        <v>84</v>
      </c>
      <c r="AW298" s="14" t="s">
        <v>34</v>
      </c>
      <c r="AX298" s="14" t="s">
        <v>74</v>
      </c>
      <c r="AY298" s="217" t="s">
        <v>238</v>
      </c>
    </row>
    <row r="299" spans="2:51" s="16" customFormat="1" ht="11.25">
      <c r="B299" s="229"/>
      <c r="C299" s="230"/>
      <c r="D299" s="195" t="s">
        <v>250</v>
      </c>
      <c r="E299" s="231" t="s">
        <v>19</v>
      </c>
      <c r="F299" s="232" t="s">
        <v>258</v>
      </c>
      <c r="G299" s="230"/>
      <c r="H299" s="233">
        <v>16.524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250</v>
      </c>
      <c r="AU299" s="239" t="s">
        <v>95</v>
      </c>
      <c r="AV299" s="16" t="s">
        <v>189</v>
      </c>
      <c r="AW299" s="16" t="s">
        <v>34</v>
      </c>
      <c r="AX299" s="16" t="s">
        <v>82</v>
      </c>
      <c r="AY299" s="239" t="s">
        <v>238</v>
      </c>
    </row>
    <row r="300" spans="2:63" s="12" customFormat="1" ht="20.85" customHeight="1">
      <c r="B300" s="161"/>
      <c r="C300" s="162"/>
      <c r="D300" s="163" t="s">
        <v>73</v>
      </c>
      <c r="E300" s="175" t="s">
        <v>180</v>
      </c>
      <c r="F300" s="175" t="s">
        <v>408</v>
      </c>
      <c r="G300" s="162"/>
      <c r="H300" s="162"/>
      <c r="I300" s="165"/>
      <c r="J300" s="176">
        <f>BK300</f>
        <v>0</v>
      </c>
      <c r="K300" s="162"/>
      <c r="L300" s="167"/>
      <c r="M300" s="168"/>
      <c r="N300" s="169"/>
      <c r="O300" s="169"/>
      <c r="P300" s="170">
        <v>0</v>
      </c>
      <c r="Q300" s="169"/>
      <c r="R300" s="170">
        <v>0</v>
      </c>
      <c r="S300" s="169"/>
      <c r="T300" s="171">
        <v>0</v>
      </c>
      <c r="AR300" s="172" t="s">
        <v>82</v>
      </c>
      <c r="AT300" s="173" t="s">
        <v>73</v>
      </c>
      <c r="AU300" s="173" t="s">
        <v>84</v>
      </c>
      <c r="AY300" s="172" t="s">
        <v>238</v>
      </c>
      <c r="BK300" s="174">
        <v>0</v>
      </c>
    </row>
    <row r="301" spans="2:63" s="12" customFormat="1" ht="20.85" customHeight="1">
      <c r="B301" s="161"/>
      <c r="C301" s="162"/>
      <c r="D301" s="163" t="s">
        <v>73</v>
      </c>
      <c r="E301" s="175" t="s">
        <v>8</v>
      </c>
      <c r="F301" s="175" t="s">
        <v>409</v>
      </c>
      <c r="G301" s="162"/>
      <c r="H301" s="162"/>
      <c r="I301" s="165"/>
      <c r="J301" s="176">
        <f>BK301</f>
        <v>0</v>
      </c>
      <c r="K301" s="162"/>
      <c r="L301" s="167"/>
      <c r="M301" s="168"/>
      <c r="N301" s="169"/>
      <c r="O301" s="169"/>
      <c r="P301" s="170">
        <f>SUM(P302:P318)</f>
        <v>0</v>
      </c>
      <c r="Q301" s="169"/>
      <c r="R301" s="170">
        <f>SUM(R302:R318)</f>
        <v>2.26824</v>
      </c>
      <c r="S301" s="169"/>
      <c r="T301" s="171">
        <f>SUM(T302:T318)</f>
        <v>0</v>
      </c>
      <c r="AR301" s="172" t="s">
        <v>82</v>
      </c>
      <c r="AT301" s="173" t="s">
        <v>73</v>
      </c>
      <c r="AU301" s="173" t="s">
        <v>84</v>
      </c>
      <c r="AY301" s="172" t="s">
        <v>238</v>
      </c>
      <c r="BK301" s="174">
        <f>SUM(BK302:BK318)</f>
        <v>0</v>
      </c>
    </row>
    <row r="302" spans="1:65" s="2" customFormat="1" ht="16.5" customHeight="1">
      <c r="A302" s="36"/>
      <c r="B302" s="37"/>
      <c r="C302" s="177" t="s">
        <v>410</v>
      </c>
      <c r="D302" s="177" t="s">
        <v>241</v>
      </c>
      <c r="E302" s="178" t="s">
        <v>411</v>
      </c>
      <c r="F302" s="179" t="s">
        <v>412</v>
      </c>
      <c r="G302" s="180" t="s">
        <v>413</v>
      </c>
      <c r="H302" s="181">
        <v>1016</v>
      </c>
      <c r="I302" s="182"/>
      <c r="J302" s="183">
        <f>ROUND(I302*H302,2)</f>
        <v>0</v>
      </c>
      <c r="K302" s="179" t="s">
        <v>244</v>
      </c>
      <c r="L302" s="41"/>
      <c r="M302" s="184" t="s">
        <v>19</v>
      </c>
      <c r="N302" s="185" t="s">
        <v>45</v>
      </c>
      <c r="O302" s="66"/>
      <c r="P302" s="186">
        <f>O302*H302</f>
        <v>0</v>
      </c>
      <c r="Q302" s="186">
        <v>3E-05</v>
      </c>
      <c r="R302" s="186">
        <f>Q302*H302</f>
        <v>0.03048</v>
      </c>
      <c r="S302" s="186">
        <v>0</v>
      </c>
      <c r="T302" s="187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8" t="s">
        <v>189</v>
      </c>
      <c r="AT302" s="188" t="s">
        <v>241</v>
      </c>
      <c r="AU302" s="188" t="s">
        <v>95</v>
      </c>
      <c r="AY302" s="19" t="s">
        <v>238</v>
      </c>
      <c r="BE302" s="189">
        <f>IF(N302="základní",J302,0)</f>
        <v>0</v>
      </c>
      <c r="BF302" s="189">
        <f>IF(N302="snížená",J302,0)</f>
        <v>0</v>
      </c>
      <c r="BG302" s="189">
        <f>IF(N302="zákl. přenesená",J302,0)</f>
        <v>0</v>
      </c>
      <c r="BH302" s="189">
        <f>IF(N302="sníž. přenesená",J302,0)</f>
        <v>0</v>
      </c>
      <c r="BI302" s="189">
        <f>IF(N302="nulová",J302,0)</f>
        <v>0</v>
      </c>
      <c r="BJ302" s="19" t="s">
        <v>82</v>
      </c>
      <c r="BK302" s="189">
        <f>ROUND(I302*H302,2)</f>
        <v>0</v>
      </c>
      <c r="BL302" s="19" t="s">
        <v>189</v>
      </c>
      <c r="BM302" s="188" t="s">
        <v>414</v>
      </c>
    </row>
    <row r="303" spans="1:47" s="2" customFormat="1" ht="11.25">
      <c r="A303" s="36"/>
      <c r="B303" s="37"/>
      <c r="C303" s="38"/>
      <c r="D303" s="190" t="s">
        <v>246</v>
      </c>
      <c r="E303" s="38"/>
      <c r="F303" s="191" t="s">
        <v>415</v>
      </c>
      <c r="G303" s="38"/>
      <c r="H303" s="38"/>
      <c r="I303" s="192"/>
      <c r="J303" s="38"/>
      <c r="K303" s="38"/>
      <c r="L303" s="41"/>
      <c r="M303" s="193"/>
      <c r="N303" s="194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246</v>
      </c>
      <c r="AU303" s="19" t="s">
        <v>95</v>
      </c>
    </row>
    <row r="304" spans="1:47" s="2" customFormat="1" ht="19.5">
      <c r="A304" s="36"/>
      <c r="B304" s="37"/>
      <c r="C304" s="38"/>
      <c r="D304" s="195" t="s">
        <v>248</v>
      </c>
      <c r="E304" s="38"/>
      <c r="F304" s="196" t="s">
        <v>416</v>
      </c>
      <c r="G304" s="38"/>
      <c r="H304" s="38"/>
      <c r="I304" s="192"/>
      <c r="J304" s="38"/>
      <c r="K304" s="38"/>
      <c r="L304" s="41"/>
      <c r="M304" s="193"/>
      <c r="N304" s="194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248</v>
      </c>
      <c r="AU304" s="19" t="s">
        <v>95</v>
      </c>
    </row>
    <row r="305" spans="2:51" s="13" customFormat="1" ht="11.25">
      <c r="B305" s="197"/>
      <c r="C305" s="198"/>
      <c r="D305" s="195" t="s">
        <v>250</v>
      </c>
      <c r="E305" s="199" t="s">
        <v>19</v>
      </c>
      <c r="F305" s="200" t="s">
        <v>417</v>
      </c>
      <c r="G305" s="198"/>
      <c r="H305" s="199" t="s">
        <v>19</v>
      </c>
      <c r="I305" s="201"/>
      <c r="J305" s="198"/>
      <c r="K305" s="198"/>
      <c r="L305" s="202"/>
      <c r="M305" s="203"/>
      <c r="N305" s="204"/>
      <c r="O305" s="204"/>
      <c r="P305" s="204"/>
      <c r="Q305" s="204"/>
      <c r="R305" s="204"/>
      <c r="S305" s="204"/>
      <c r="T305" s="205"/>
      <c r="AT305" s="206" t="s">
        <v>250</v>
      </c>
      <c r="AU305" s="206" t="s">
        <v>95</v>
      </c>
      <c r="AV305" s="13" t="s">
        <v>82</v>
      </c>
      <c r="AW305" s="13" t="s">
        <v>34</v>
      </c>
      <c r="AX305" s="13" t="s">
        <v>74</v>
      </c>
      <c r="AY305" s="206" t="s">
        <v>238</v>
      </c>
    </row>
    <row r="306" spans="2:51" s="14" customFormat="1" ht="11.25">
      <c r="B306" s="207"/>
      <c r="C306" s="208"/>
      <c r="D306" s="195" t="s">
        <v>250</v>
      </c>
      <c r="E306" s="209" t="s">
        <v>19</v>
      </c>
      <c r="F306" s="210" t="s">
        <v>1137</v>
      </c>
      <c r="G306" s="208"/>
      <c r="H306" s="211">
        <v>1016</v>
      </c>
      <c r="I306" s="212"/>
      <c r="J306" s="208"/>
      <c r="K306" s="208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250</v>
      </c>
      <c r="AU306" s="217" t="s">
        <v>95</v>
      </c>
      <c r="AV306" s="14" t="s">
        <v>84</v>
      </c>
      <c r="AW306" s="14" t="s">
        <v>34</v>
      </c>
      <c r="AX306" s="14" t="s">
        <v>74</v>
      </c>
      <c r="AY306" s="217" t="s">
        <v>238</v>
      </c>
    </row>
    <row r="307" spans="2:51" s="15" customFormat="1" ht="11.25">
      <c r="B307" s="218"/>
      <c r="C307" s="219"/>
      <c r="D307" s="195" t="s">
        <v>250</v>
      </c>
      <c r="E307" s="220" t="s">
        <v>19</v>
      </c>
      <c r="F307" s="221" t="s">
        <v>257</v>
      </c>
      <c r="G307" s="219"/>
      <c r="H307" s="222">
        <v>1016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250</v>
      </c>
      <c r="AU307" s="228" t="s">
        <v>95</v>
      </c>
      <c r="AV307" s="15" t="s">
        <v>95</v>
      </c>
      <c r="AW307" s="15" t="s">
        <v>34</v>
      </c>
      <c r="AX307" s="15" t="s">
        <v>82</v>
      </c>
      <c r="AY307" s="228" t="s">
        <v>238</v>
      </c>
    </row>
    <row r="308" spans="1:65" s="2" customFormat="1" ht="21.75" customHeight="1">
      <c r="A308" s="36"/>
      <c r="B308" s="37"/>
      <c r="C308" s="177" t="s">
        <v>419</v>
      </c>
      <c r="D308" s="177" t="s">
        <v>241</v>
      </c>
      <c r="E308" s="178" t="s">
        <v>420</v>
      </c>
      <c r="F308" s="179" t="s">
        <v>421</v>
      </c>
      <c r="G308" s="180" t="s">
        <v>98</v>
      </c>
      <c r="H308" s="181">
        <v>2664</v>
      </c>
      <c r="I308" s="182"/>
      <c r="J308" s="183">
        <f>ROUND(I308*H308,2)</f>
        <v>0</v>
      </c>
      <c r="K308" s="179" t="s">
        <v>244</v>
      </c>
      <c r="L308" s="41"/>
      <c r="M308" s="184" t="s">
        <v>19</v>
      </c>
      <c r="N308" s="185" t="s">
        <v>45</v>
      </c>
      <c r="O308" s="66"/>
      <c r="P308" s="186">
        <f>O308*H308</f>
        <v>0</v>
      </c>
      <c r="Q308" s="186">
        <v>0.00084</v>
      </c>
      <c r="R308" s="186">
        <f>Q308*H308</f>
        <v>2.23776</v>
      </c>
      <c r="S308" s="186">
        <v>0</v>
      </c>
      <c r="T308" s="187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8" t="s">
        <v>189</v>
      </c>
      <c r="AT308" s="188" t="s">
        <v>241</v>
      </c>
      <c r="AU308" s="188" t="s">
        <v>95</v>
      </c>
      <c r="AY308" s="19" t="s">
        <v>238</v>
      </c>
      <c r="BE308" s="189">
        <f>IF(N308="základní",J308,0)</f>
        <v>0</v>
      </c>
      <c r="BF308" s="189">
        <f>IF(N308="snížená",J308,0)</f>
        <v>0</v>
      </c>
      <c r="BG308" s="189">
        <f>IF(N308="zákl. přenesená",J308,0)</f>
        <v>0</v>
      </c>
      <c r="BH308" s="189">
        <f>IF(N308="sníž. přenesená",J308,0)</f>
        <v>0</v>
      </c>
      <c r="BI308" s="189">
        <f>IF(N308="nulová",J308,0)</f>
        <v>0</v>
      </c>
      <c r="BJ308" s="19" t="s">
        <v>82</v>
      </c>
      <c r="BK308" s="189">
        <f>ROUND(I308*H308,2)</f>
        <v>0</v>
      </c>
      <c r="BL308" s="19" t="s">
        <v>189</v>
      </c>
      <c r="BM308" s="188" t="s">
        <v>422</v>
      </c>
    </row>
    <row r="309" spans="1:47" s="2" customFormat="1" ht="11.25">
      <c r="A309" s="36"/>
      <c r="B309" s="37"/>
      <c r="C309" s="38"/>
      <c r="D309" s="190" t="s">
        <v>246</v>
      </c>
      <c r="E309" s="38"/>
      <c r="F309" s="191" t="s">
        <v>423</v>
      </c>
      <c r="G309" s="38"/>
      <c r="H309" s="38"/>
      <c r="I309" s="192"/>
      <c r="J309" s="38"/>
      <c r="K309" s="38"/>
      <c r="L309" s="41"/>
      <c r="M309" s="193"/>
      <c r="N309" s="194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246</v>
      </c>
      <c r="AU309" s="19" t="s">
        <v>95</v>
      </c>
    </row>
    <row r="310" spans="2:51" s="13" customFormat="1" ht="11.25">
      <c r="B310" s="197"/>
      <c r="C310" s="198"/>
      <c r="D310" s="195" t="s">
        <v>250</v>
      </c>
      <c r="E310" s="199" t="s">
        <v>19</v>
      </c>
      <c r="F310" s="200" t="s">
        <v>119</v>
      </c>
      <c r="G310" s="198"/>
      <c r="H310" s="199" t="s">
        <v>19</v>
      </c>
      <c r="I310" s="201"/>
      <c r="J310" s="198"/>
      <c r="K310" s="198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250</v>
      </c>
      <c r="AU310" s="206" t="s">
        <v>95</v>
      </c>
      <c r="AV310" s="13" t="s">
        <v>82</v>
      </c>
      <c r="AW310" s="13" t="s">
        <v>34</v>
      </c>
      <c r="AX310" s="13" t="s">
        <v>74</v>
      </c>
      <c r="AY310" s="206" t="s">
        <v>238</v>
      </c>
    </row>
    <row r="311" spans="2:51" s="14" customFormat="1" ht="11.25">
      <c r="B311" s="207"/>
      <c r="C311" s="208"/>
      <c r="D311" s="195" t="s">
        <v>250</v>
      </c>
      <c r="E311" s="209" t="s">
        <v>19</v>
      </c>
      <c r="F311" s="210" t="s">
        <v>424</v>
      </c>
      <c r="G311" s="208"/>
      <c r="H311" s="211">
        <v>835.2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250</v>
      </c>
      <c r="AU311" s="217" t="s">
        <v>95</v>
      </c>
      <c r="AV311" s="14" t="s">
        <v>84</v>
      </c>
      <c r="AW311" s="14" t="s">
        <v>34</v>
      </c>
      <c r="AX311" s="14" t="s">
        <v>74</v>
      </c>
      <c r="AY311" s="217" t="s">
        <v>238</v>
      </c>
    </row>
    <row r="312" spans="2:51" s="13" customFormat="1" ht="11.25">
      <c r="B312" s="197"/>
      <c r="C312" s="198"/>
      <c r="D312" s="195" t="s">
        <v>250</v>
      </c>
      <c r="E312" s="199" t="s">
        <v>19</v>
      </c>
      <c r="F312" s="200" t="s">
        <v>425</v>
      </c>
      <c r="G312" s="198"/>
      <c r="H312" s="199" t="s">
        <v>19</v>
      </c>
      <c r="I312" s="201"/>
      <c r="J312" s="198"/>
      <c r="K312" s="198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250</v>
      </c>
      <c r="AU312" s="206" t="s">
        <v>95</v>
      </c>
      <c r="AV312" s="13" t="s">
        <v>82</v>
      </c>
      <c r="AW312" s="13" t="s">
        <v>34</v>
      </c>
      <c r="AX312" s="13" t="s">
        <v>74</v>
      </c>
      <c r="AY312" s="206" t="s">
        <v>238</v>
      </c>
    </row>
    <row r="313" spans="2:51" s="14" customFormat="1" ht="11.25">
      <c r="B313" s="207"/>
      <c r="C313" s="208"/>
      <c r="D313" s="195" t="s">
        <v>250</v>
      </c>
      <c r="E313" s="209" t="s">
        <v>19</v>
      </c>
      <c r="F313" s="210" t="s">
        <v>1138</v>
      </c>
      <c r="G313" s="208"/>
      <c r="H313" s="211">
        <v>1828.8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250</v>
      </c>
      <c r="AU313" s="217" t="s">
        <v>95</v>
      </c>
      <c r="AV313" s="14" t="s">
        <v>84</v>
      </c>
      <c r="AW313" s="14" t="s">
        <v>34</v>
      </c>
      <c r="AX313" s="14" t="s">
        <v>74</v>
      </c>
      <c r="AY313" s="217" t="s">
        <v>238</v>
      </c>
    </row>
    <row r="314" spans="2:51" s="16" customFormat="1" ht="11.25">
      <c r="B314" s="229"/>
      <c r="C314" s="230"/>
      <c r="D314" s="195" t="s">
        <v>250</v>
      </c>
      <c r="E314" s="231" t="s">
        <v>1110</v>
      </c>
      <c r="F314" s="232" t="s">
        <v>258</v>
      </c>
      <c r="G314" s="230"/>
      <c r="H314" s="233">
        <v>2664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250</v>
      </c>
      <c r="AU314" s="239" t="s">
        <v>95</v>
      </c>
      <c r="AV314" s="16" t="s">
        <v>189</v>
      </c>
      <c r="AW314" s="16" t="s">
        <v>34</v>
      </c>
      <c r="AX314" s="16" t="s">
        <v>82</v>
      </c>
      <c r="AY314" s="239" t="s">
        <v>238</v>
      </c>
    </row>
    <row r="315" spans="1:65" s="2" customFormat="1" ht="24.2" customHeight="1">
      <c r="A315" s="36"/>
      <c r="B315" s="37"/>
      <c r="C315" s="177" t="s">
        <v>427</v>
      </c>
      <c r="D315" s="177" t="s">
        <v>241</v>
      </c>
      <c r="E315" s="178" t="s">
        <v>428</v>
      </c>
      <c r="F315" s="179" t="s">
        <v>429</v>
      </c>
      <c r="G315" s="180" t="s">
        <v>98</v>
      </c>
      <c r="H315" s="181">
        <v>2664</v>
      </c>
      <c r="I315" s="182"/>
      <c r="J315" s="183">
        <f>ROUND(I315*H315,2)</f>
        <v>0</v>
      </c>
      <c r="K315" s="179" t="s">
        <v>244</v>
      </c>
      <c r="L315" s="41"/>
      <c r="M315" s="184" t="s">
        <v>19</v>
      </c>
      <c r="N315" s="185" t="s">
        <v>45</v>
      </c>
      <c r="O315" s="66"/>
      <c r="P315" s="186">
        <f>O315*H315</f>
        <v>0</v>
      </c>
      <c r="Q315" s="186">
        <v>0</v>
      </c>
      <c r="R315" s="186">
        <f>Q315*H315</f>
        <v>0</v>
      </c>
      <c r="S315" s="186">
        <v>0</v>
      </c>
      <c r="T315" s="187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8" t="s">
        <v>189</v>
      </c>
      <c r="AT315" s="188" t="s">
        <v>241</v>
      </c>
      <c r="AU315" s="188" t="s">
        <v>95</v>
      </c>
      <c r="AY315" s="19" t="s">
        <v>238</v>
      </c>
      <c r="BE315" s="189">
        <f>IF(N315="základní",J315,0)</f>
        <v>0</v>
      </c>
      <c r="BF315" s="189">
        <f>IF(N315="snížená",J315,0)</f>
        <v>0</v>
      </c>
      <c r="BG315" s="189">
        <f>IF(N315="zákl. přenesená",J315,0)</f>
        <v>0</v>
      </c>
      <c r="BH315" s="189">
        <f>IF(N315="sníž. přenesená",J315,0)</f>
        <v>0</v>
      </c>
      <c r="BI315" s="189">
        <f>IF(N315="nulová",J315,0)</f>
        <v>0</v>
      </c>
      <c r="BJ315" s="19" t="s">
        <v>82</v>
      </c>
      <c r="BK315" s="189">
        <f>ROUND(I315*H315,2)</f>
        <v>0</v>
      </c>
      <c r="BL315" s="19" t="s">
        <v>189</v>
      </c>
      <c r="BM315" s="188" t="s">
        <v>430</v>
      </c>
    </row>
    <row r="316" spans="1:47" s="2" customFormat="1" ht="11.25">
      <c r="A316" s="36"/>
      <c r="B316" s="37"/>
      <c r="C316" s="38"/>
      <c r="D316" s="190" t="s">
        <v>246</v>
      </c>
      <c r="E316" s="38"/>
      <c r="F316" s="191" t="s">
        <v>431</v>
      </c>
      <c r="G316" s="38"/>
      <c r="H316" s="38"/>
      <c r="I316" s="192"/>
      <c r="J316" s="38"/>
      <c r="K316" s="38"/>
      <c r="L316" s="41"/>
      <c r="M316" s="193"/>
      <c r="N316" s="194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246</v>
      </c>
      <c r="AU316" s="19" t="s">
        <v>95</v>
      </c>
    </row>
    <row r="317" spans="2:51" s="14" customFormat="1" ht="11.25">
      <c r="B317" s="207"/>
      <c r="C317" s="208"/>
      <c r="D317" s="195" t="s">
        <v>250</v>
      </c>
      <c r="E317" s="209" t="s">
        <v>19</v>
      </c>
      <c r="F317" s="210" t="s">
        <v>1110</v>
      </c>
      <c r="G317" s="208"/>
      <c r="H317" s="211">
        <v>2664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250</v>
      </c>
      <c r="AU317" s="217" t="s">
        <v>95</v>
      </c>
      <c r="AV317" s="14" t="s">
        <v>84</v>
      </c>
      <c r="AW317" s="14" t="s">
        <v>34</v>
      </c>
      <c r="AX317" s="14" t="s">
        <v>74</v>
      </c>
      <c r="AY317" s="217" t="s">
        <v>238</v>
      </c>
    </row>
    <row r="318" spans="2:51" s="15" customFormat="1" ht="11.25">
      <c r="B318" s="218"/>
      <c r="C318" s="219"/>
      <c r="D318" s="195" t="s">
        <v>250</v>
      </c>
      <c r="E318" s="220" t="s">
        <v>19</v>
      </c>
      <c r="F318" s="221" t="s">
        <v>257</v>
      </c>
      <c r="G318" s="219"/>
      <c r="H318" s="222">
        <v>2664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AT318" s="228" t="s">
        <v>250</v>
      </c>
      <c r="AU318" s="228" t="s">
        <v>95</v>
      </c>
      <c r="AV318" s="15" t="s">
        <v>95</v>
      </c>
      <c r="AW318" s="15" t="s">
        <v>34</v>
      </c>
      <c r="AX318" s="15" t="s">
        <v>82</v>
      </c>
      <c r="AY318" s="228" t="s">
        <v>238</v>
      </c>
    </row>
    <row r="319" spans="2:63" s="12" customFormat="1" ht="20.85" customHeight="1">
      <c r="B319" s="161"/>
      <c r="C319" s="162"/>
      <c r="D319" s="163" t="s">
        <v>73</v>
      </c>
      <c r="E319" s="175" t="s">
        <v>193</v>
      </c>
      <c r="F319" s="175" t="s">
        <v>432</v>
      </c>
      <c r="G319" s="162"/>
      <c r="H319" s="162"/>
      <c r="I319" s="165"/>
      <c r="J319" s="176">
        <f>BK319</f>
        <v>0</v>
      </c>
      <c r="K319" s="162"/>
      <c r="L319" s="167"/>
      <c r="M319" s="168"/>
      <c r="N319" s="169"/>
      <c r="O319" s="169"/>
      <c r="P319" s="170">
        <f>SUM(P320:P352)</f>
        <v>0</v>
      </c>
      <c r="Q319" s="169"/>
      <c r="R319" s="170">
        <f>SUM(R320:R352)</f>
        <v>0</v>
      </c>
      <c r="S319" s="169"/>
      <c r="T319" s="171">
        <f>SUM(T320:T352)</f>
        <v>0</v>
      </c>
      <c r="AR319" s="172" t="s">
        <v>82</v>
      </c>
      <c r="AT319" s="173" t="s">
        <v>73</v>
      </c>
      <c r="AU319" s="173" t="s">
        <v>84</v>
      </c>
      <c r="AY319" s="172" t="s">
        <v>238</v>
      </c>
      <c r="BK319" s="174">
        <f>SUM(BK320:BK352)</f>
        <v>0</v>
      </c>
    </row>
    <row r="320" spans="1:65" s="2" customFormat="1" ht="37.9" customHeight="1">
      <c r="A320" s="36"/>
      <c r="B320" s="37"/>
      <c r="C320" s="177" t="s">
        <v>139</v>
      </c>
      <c r="D320" s="177" t="s">
        <v>241</v>
      </c>
      <c r="E320" s="178" t="s">
        <v>433</v>
      </c>
      <c r="F320" s="179" t="s">
        <v>434</v>
      </c>
      <c r="G320" s="180" t="s">
        <v>120</v>
      </c>
      <c r="H320" s="181">
        <v>771.12</v>
      </c>
      <c r="I320" s="182"/>
      <c r="J320" s="183">
        <f>ROUND(I320*H320,2)</f>
        <v>0</v>
      </c>
      <c r="K320" s="179" t="s">
        <v>244</v>
      </c>
      <c r="L320" s="41"/>
      <c r="M320" s="184" t="s">
        <v>19</v>
      </c>
      <c r="N320" s="185" t="s">
        <v>45</v>
      </c>
      <c r="O320" s="66"/>
      <c r="P320" s="186">
        <f>O320*H320</f>
        <v>0</v>
      </c>
      <c r="Q320" s="186">
        <v>0</v>
      </c>
      <c r="R320" s="186">
        <f>Q320*H320</f>
        <v>0</v>
      </c>
      <c r="S320" s="186">
        <v>0</v>
      </c>
      <c r="T320" s="187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8" t="s">
        <v>189</v>
      </c>
      <c r="AT320" s="188" t="s">
        <v>241</v>
      </c>
      <c r="AU320" s="188" t="s">
        <v>95</v>
      </c>
      <c r="AY320" s="19" t="s">
        <v>238</v>
      </c>
      <c r="BE320" s="189">
        <f>IF(N320="základní",J320,0)</f>
        <v>0</v>
      </c>
      <c r="BF320" s="189">
        <f>IF(N320="snížená",J320,0)</f>
        <v>0</v>
      </c>
      <c r="BG320" s="189">
        <f>IF(N320="zákl. přenesená",J320,0)</f>
        <v>0</v>
      </c>
      <c r="BH320" s="189">
        <f>IF(N320="sníž. přenesená",J320,0)</f>
        <v>0</v>
      </c>
      <c r="BI320" s="189">
        <f>IF(N320="nulová",J320,0)</f>
        <v>0</v>
      </c>
      <c r="BJ320" s="19" t="s">
        <v>82</v>
      </c>
      <c r="BK320" s="189">
        <f>ROUND(I320*H320,2)</f>
        <v>0</v>
      </c>
      <c r="BL320" s="19" t="s">
        <v>189</v>
      </c>
      <c r="BM320" s="188" t="s">
        <v>435</v>
      </c>
    </row>
    <row r="321" spans="1:47" s="2" customFormat="1" ht="11.25">
      <c r="A321" s="36"/>
      <c r="B321" s="37"/>
      <c r="C321" s="38"/>
      <c r="D321" s="190" t="s">
        <v>246</v>
      </c>
      <c r="E321" s="38"/>
      <c r="F321" s="191" t="s">
        <v>436</v>
      </c>
      <c r="G321" s="38"/>
      <c r="H321" s="38"/>
      <c r="I321" s="192"/>
      <c r="J321" s="38"/>
      <c r="K321" s="38"/>
      <c r="L321" s="41"/>
      <c r="M321" s="193"/>
      <c r="N321" s="194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246</v>
      </c>
      <c r="AU321" s="19" t="s">
        <v>95</v>
      </c>
    </row>
    <row r="322" spans="2:51" s="13" customFormat="1" ht="11.25">
      <c r="B322" s="197"/>
      <c r="C322" s="198"/>
      <c r="D322" s="195" t="s">
        <v>250</v>
      </c>
      <c r="E322" s="199" t="s">
        <v>19</v>
      </c>
      <c r="F322" s="200" t="s">
        <v>437</v>
      </c>
      <c r="G322" s="198"/>
      <c r="H322" s="199" t="s">
        <v>19</v>
      </c>
      <c r="I322" s="201"/>
      <c r="J322" s="198"/>
      <c r="K322" s="198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250</v>
      </c>
      <c r="AU322" s="206" t="s">
        <v>95</v>
      </c>
      <c r="AV322" s="13" t="s">
        <v>82</v>
      </c>
      <c r="AW322" s="13" t="s">
        <v>34</v>
      </c>
      <c r="AX322" s="13" t="s">
        <v>74</v>
      </c>
      <c r="AY322" s="206" t="s">
        <v>238</v>
      </c>
    </row>
    <row r="323" spans="2:51" s="13" customFormat="1" ht="11.25">
      <c r="B323" s="197"/>
      <c r="C323" s="198"/>
      <c r="D323" s="195" t="s">
        <v>250</v>
      </c>
      <c r="E323" s="199" t="s">
        <v>19</v>
      </c>
      <c r="F323" s="200" t="s">
        <v>357</v>
      </c>
      <c r="G323" s="198"/>
      <c r="H323" s="199" t="s">
        <v>19</v>
      </c>
      <c r="I323" s="201"/>
      <c r="J323" s="198"/>
      <c r="K323" s="198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250</v>
      </c>
      <c r="AU323" s="206" t="s">
        <v>95</v>
      </c>
      <c r="AV323" s="13" t="s">
        <v>82</v>
      </c>
      <c r="AW323" s="13" t="s">
        <v>34</v>
      </c>
      <c r="AX323" s="13" t="s">
        <v>74</v>
      </c>
      <c r="AY323" s="206" t="s">
        <v>238</v>
      </c>
    </row>
    <row r="324" spans="2:51" s="14" customFormat="1" ht="11.25">
      <c r="B324" s="207"/>
      <c r="C324" s="208"/>
      <c r="D324" s="195" t="s">
        <v>250</v>
      </c>
      <c r="E324" s="209" t="s">
        <v>19</v>
      </c>
      <c r="F324" s="210" t="s">
        <v>438</v>
      </c>
      <c r="G324" s="208"/>
      <c r="H324" s="211">
        <v>771.12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250</v>
      </c>
      <c r="AU324" s="217" t="s">
        <v>95</v>
      </c>
      <c r="AV324" s="14" t="s">
        <v>84</v>
      </c>
      <c r="AW324" s="14" t="s">
        <v>34</v>
      </c>
      <c r="AX324" s="14" t="s">
        <v>74</v>
      </c>
      <c r="AY324" s="217" t="s">
        <v>238</v>
      </c>
    </row>
    <row r="325" spans="2:51" s="15" customFormat="1" ht="11.25">
      <c r="B325" s="218"/>
      <c r="C325" s="219"/>
      <c r="D325" s="195" t="s">
        <v>250</v>
      </c>
      <c r="E325" s="220" t="s">
        <v>19</v>
      </c>
      <c r="F325" s="221" t="s">
        <v>257</v>
      </c>
      <c r="G325" s="219"/>
      <c r="H325" s="222">
        <v>771.12</v>
      </c>
      <c r="I325" s="223"/>
      <c r="J325" s="219"/>
      <c r="K325" s="219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250</v>
      </c>
      <c r="AU325" s="228" t="s">
        <v>95</v>
      </c>
      <c r="AV325" s="15" t="s">
        <v>95</v>
      </c>
      <c r="AW325" s="15" t="s">
        <v>34</v>
      </c>
      <c r="AX325" s="15" t="s">
        <v>82</v>
      </c>
      <c r="AY325" s="228" t="s">
        <v>238</v>
      </c>
    </row>
    <row r="326" spans="1:65" s="2" customFormat="1" ht="37.9" customHeight="1">
      <c r="A326" s="36"/>
      <c r="B326" s="37"/>
      <c r="C326" s="177" t="s">
        <v>439</v>
      </c>
      <c r="D326" s="177" t="s">
        <v>241</v>
      </c>
      <c r="E326" s="178" t="s">
        <v>440</v>
      </c>
      <c r="F326" s="179" t="s">
        <v>441</v>
      </c>
      <c r="G326" s="180" t="s">
        <v>120</v>
      </c>
      <c r="H326" s="181">
        <v>10795.68</v>
      </c>
      <c r="I326" s="182"/>
      <c r="J326" s="183">
        <f>ROUND(I326*H326,2)</f>
        <v>0</v>
      </c>
      <c r="K326" s="179" t="s">
        <v>244</v>
      </c>
      <c r="L326" s="41"/>
      <c r="M326" s="184" t="s">
        <v>19</v>
      </c>
      <c r="N326" s="185" t="s">
        <v>45</v>
      </c>
      <c r="O326" s="66"/>
      <c r="P326" s="186">
        <f>O326*H326</f>
        <v>0</v>
      </c>
      <c r="Q326" s="186">
        <v>0</v>
      </c>
      <c r="R326" s="186">
        <f>Q326*H326</f>
        <v>0</v>
      </c>
      <c r="S326" s="186">
        <v>0</v>
      </c>
      <c r="T326" s="187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8" t="s">
        <v>189</v>
      </c>
      <c r="AT326" s="188" t="s">
        <v>241</v>
      </c>
      <c r="AU326" s="188" t="s">
        <v>95</v>
      </c>
      <c r="AY326" s="19" t="s">
        <v>238</v>
      </c>
      <c r="BE326" s="189">
        <f>IF(N326="základní",J326,0)</f>
        <v>0</v>
      </c>
      <c r="BF326" s="189">
        <f>IF(N326="snížená",J326,0)</f>
        <v>0</v>
      </c>
      <c r="BG326" s="189">
        <f>IF(N326="zákl. přenesená",J326,0)</f>
        <v>0</v>
      </c>
      <c r="BH326" s="189">
        <f>IF(N326="sníž. přenesená",J326,0)</f>
        <v>0</v>
      </c>
      <c r="BI326" s="189">
        <f>IF(N326="nulová",J326,0)</f>
        <v>0</v>
      </c>
      <c r="BJ326" s="19" t="s">
        <v>82</v>
      </c>
      <c r="BK326" s="189">
        <f>ROUND(I326*H326,2)</f>
        <v>0</v>
      </c>
      <c r="BL326" s="19" t="s">
        <v>189</v>
      </c>
      <c r="BM326" s="188" t="s">
        <v>442</v>
      </c>
    </row>
    <row r="327" spans="1:47" s="2" customFormat="1" ht="11.25">
      <c r="A327" s="36"/>
      <c r="B327" s="37"/>
      <c r="C327" s="38"/>
      <c r="D327" s="190" t="s">
        <v>246</v>
      </c>
      <c r="E327" s="38"/>
      <c r="F327" s="191" t="s">
        <v>443</v>
      </c>
      <c r="G327" s="38"/>
      <c r="H327" s="38"/>
      <c r="I327" s="192"/>
      <c r="J327" s="38"/>
      <c r="K327" s="38"/>
      <c r="L327" s="41"/>
      <c r="M327" s="193"/>
      <c r="N327" s="194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246</v>
      </c>
      <c r="AU327" s="19" t="s">
        <v>95</v>
      </c>
    </row>
    <row r="328" spans="2:51" s="13" customFormat="1" ht="11.25">
      <c r="B328" s="197"/>
      <c r="C328" s="198"/>
      <c r="D328" s="195" t="s">
        <v>250</v>
      </c>
      <c r="E328" s="199" t="s">
        <v>19</v>
      </c>
      <c r="F328" s="200" t="s">
        <v>437</v>
      </c>
      <c r="G328" s="198"/>
      <c r="H328" s="199" t="s">
        <v>19</v>
      </c>
      <c r="I328" s="201"/>
      <c r="J328" s="198"/>
      <c r="K328" s="198"/>
      <c r="L328" s="202"/>
      <c r="M328" s="203"/>
      <c r="N328" s="204"/>
      <c r="O328" s="204"/>
      <c r="P328" s="204"/>
      <c r="Q328" s="204"/>
      <c r="R328" s="204"/>
      <c r="S328" s="204"/>
      <c r="T328" s="205"/>
      <c r="AT328" s="206" t="s">
        <v>250</v>
      </c>
      <c r="AU328" s="206" t="s">
        <v>95</v>
      </c>
      <c r="AV328" s="13" t="s">
        <v>82</v>
      </c>
      <c r="AW328" s="13" t="s">
        <v>34</v>
      </c>
      <c r="AX328" s="13" t="s">
        <v>74</v>
      </c>
      <c r="AY328" s="206" t="s">
        <v>238</v>
      </c>
    </row>
    <row r="329" spans="2:51" s="13" customFormat="1" ht="11.25">
      <c r="B329" s="197"/>
      <c r="C329" s="198"/>
      <c r="D329" s="195" t="s">
        <v>250</v>
      </c>
      <c r="E329" s="199" t="s">
        <v>19</v>
      </c>
      <c r="F329" s="200" t="s">
        <v>357</v>
      </c>
      <c r="G329" s="198"/>
      <c r="H329" s="199" t="s">
        <v>19</v>
      </c>
      <c r="I329" s="201"/>
      <c r="J329" s="198"/>
      <c r="K329" s="198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250</v>
      </c>
      <c r="AU329" s="206" t="s">
        <v>95</v>
      </c>
      <c r="AV329" s="13" t="s">
        <v>82</v>
      </c>
      <c r="AW329" s="13" t="s">
        <v>34</v>
      </c>
      <c r="AX329" s="13" t="s">
        <v>74</v>
      </c>
      <c r="AY329" s="206" t="s">
        <v>238</v>
      </c>
    </row>
    <row r="330" spans="2:51" s="14" customFormat="1" ht="11.25">
      <c r="B330" s="207"/>
      <c r="C330" s="208"/>
      <c r="D330" s="195" t="s">
        <v>250</v>
      </c>
      <c r="E330" s="209" t="s">
        <v>19</v>
      </c>
      <c r="F330" s="210" t="s">
        <v>438</v>
      </c>
      <c r="G330" s="208"/>
      <c r="H330" s="211">
        <v>771.12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250</v>
      </c>
      <c r="AU330" s="217" t="s">
        <v>95</v>
      </c>
      <c r="AV330" s="14" t="s">
        <v>84</v>
      </c>
      <c r="AW330" s="14" t="s">
        <v>34</v>
      </c>
      <c r="AX330" s="14" t="s">
        <v>74</v>
      </c>
      <c r="AY330" s="217" t="s">
        <v>238</v>
      </c>
    </row>
    <row r="331" spans="2:51" s="15" customFormat="1" ht="11.25">
      <c r="B331" s="218"/>
      <c r="C331" s="219"/>
      <c r="D331" s="195" t="s">
        <v>250</v>
      </c>
      <c r="E331" s="220" t="s">
        <v>19</v>
      </c>
      <c r="F331" s="221" t="s">
        <v>257</v>
      </c>
      <c r="G331" s="219"/>
      <c r="H331" s="222">
        <v>771.12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250</v>
      </c>
      <c r="AU331" s="228" t="s">
        <v>95</v>
      </c>
      <c r="AV331" s="15" t="s">
        <v>95</v>
      </c>
      <c r="AW331" s="15" t="s">
        <v>34</v>
      </c>
      <c r="AX331" s="15" t="s">
        <v>82</v>
      </c>
      <c r="AY331" s="228" t="s">
        <v>238</v>
      </c>
    </row>
    <row r="332" spans="2:51" s="14" customFormat="1" ht="11.25">
      <c r="B332" s="207"/>
      <c r="C332" s="208"/>
      <c r="D332" s="195" t="s">
        <v>250</v>
      </c>
      <c r="E332" s="208"/>
      <c r="F332" s="210" t="s">
        <v>1139</v>
      </c>
      <c r="G332" s="208"/>
      <c r="H332" s="211">
        <v>10795.68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250</v>
      </c>
      <c r="AU332" s="217" t="s">
        <v>95</v>
      </c>
      <c r="AV332" s="14" t="s">
        <v>84</v>
      </c>
      <c r="AW332" s="14" t="s">
        <v>4</v>
      </c>
      <c r="AX332" s="14" t="s">
        <v>82</v>
      </c>
      <c r="AY332" s="217" t="s">
        <v>238</v>
      </c>
    </row>
    <row r="333" spans="1:65" s="2" customFormat="1" ht="37.9" customHeight="1">
      <c r="A333" s="36"/>
      <c r="B333" s="37"/>
      <c r="C333" s="177" t="s">
        <v>150</v>
      </c>
      <c r="D333" s="177" t="s">
        <v>241</v>
      </c>
      <c r="E333" s="178" t="s">
        <v>445</v>
      </c>
      <c r="F333" s="179" t="s">
        <v>446</v>
      </c>
      <c r="G333" s="180" t="s">
        <v>120</v>
      </c>
      <c r="H333" s="181">
        <v>330.48</v>
      </c>
      <c r="I333" s="182"/>
      <c r="J333" s="183">
        <f>ROUND(I333*H333,2)</f>
        <v>0</v>
      </c>
      <c r="K333" s="179" t="s">
        <v>244</v>
      </c>
      <c r="L333" s="41"/>
      <c r="M333" s="184" t="s">
        <v>19</v>
      </c>
      <c r="N333" s="185" t="s">
        <v>45</v>
      </c>
      <c r="O333" s="66"/>
      <c r="P333" s="186">
        <f>O333*H333</f>
        <v>0</v>
      </c>
      <c r="Q333" s="186">
        <v>0</v>
      </c>
      <c r="R333" s="186">
        <f>Q333*H333</f>
        <v>0</v>
      </c>
      <c r="S333" s="186">
        <v>0</v>
      </c>
      <c r="T333" s="187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8" t="s">
        <v>189</v>
      </c>
      <c r="AT333" s="188" t="s">
        <v>241</v>
      </c>
      <c r="AU333" s="188" t="s">
        <v>95</v>
      </c>
      <c r="AY333" s="19" t="s">
        <v>238</v>
      </c>
      <c r="BE333" s="189">
        <f>IF(N333="základní",J333,0)</f>
        <v>0</v>
      </c>
      <c r="BF333" s="189">
        <f>IF(N333="snížená",J333,0)</f>
        <v>0</v>
      </c>
      <c r="BG333" s="189">
        <f>IF(N333="zákl. přenesená",J333,0)</f>
        <v>0</v>
      </c>
      <c r="BH333" s="189">
        <f>IF(N333="sníž. přenesená",J333,0)</f>
        <v>0</v>
      </c>
      <c r="BI333" s="189">
        <f>IF(N333="nulová",J333,0)</f>
        <v>0</v>
      </c>
      <c r="BJ333" s="19" t="s">
        <v>82</v>
      </c>
      <c r="BK333" s="189">
        <f>ROUND(I333*H333,2)</f>
        <v>0</v>
      </c>
      <c r="BL333" s="19" t="s">
        <v>189</v>
      </c>
      <c r="BM333" s="188" t="s">
        <v>447</v>
      </c>
    </row>
    <row r="334" spans="1:47" s="2" customFormat="1" ht="11.25">
      <c r="A334" s="36"/>
      <c r="B334" s="37"/>
      <c r="C334" s="38"/>
      <c r="D334" s="190" t="s">
        <v>246</v>
      </c>
      <c r="E334" s="38"/>
      <c r="F334" s="191" t="s">
        <v>448</v>
      </c>
      <c r="G334" s="38"/>
      <c r="H334" s="38"/>
      <c r="I334" s="192"/>
      <c r="J334" s="38"/>
      <c r="K334" s="38"/>
      <c r="L334" s="41"/>
      <c r="M334" s="193"/>
      <c r="N334" s="194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246</v>
      </c>
      <c r="AU334" s="19" t="s">
        <v>95</v>
      </c>
    </row>
    <row r="335" spans="2:51" s="13" customFormat="1" ht="11.25">
      <c r="B335" s="197"/>
      <c r="C335" s="198"/>
      <c r="D335" s="195" t="s">
        <v>250</v>
      </c>
      <c r="E335" s="199" t="s">
        <v>19</v>
      </c>
      <c r="F335" s="200" t="s">
        <v>437</v>
      </c>
      <c r="G335" s="198"/>
      <c r="H335" s="199" t="s">
        <v>19</v>
      </c>
      <c r="I335" s="201"/>
      <c r="J335" s="198"/>
      <c r="K335" s="198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250</v>
      </c>
      <c r="AU335" s="206" t="s">
        <v>95</v>
      </c>
      <c r="AV335" s="13" t="s">
        <v>82</v>
      </c>
      <c r="AW335" s="13" t="s">
        <v>34</v>
      </c>
      <c r="AX335" s="13" t="s">
        <v>74</v>
      </c>
      <c r="AY335" s="206" t="s">
        <v>238</v>
      </c>
    </row>
    <row r="336" spans="2:51" s="13" customFormat="1" ht="11.25">
      <c r="B336" s="197"/>
      <c r="C336" s="198"/>
      <c r="D336" s="195" t="s">
        <v>250</v>
      </c>
      <c r="E336" s="199" t="s">
        <v>19</v>
      </c>
      <c r="F336" s="200" t="s">
        <v>357</v>
      </c>
      <c r="G336" s="198"/>
      <c r="H336" s="199" t="s">
        <v>19</v>
      </c>
      <c r="I336" s="201"/>
      <c r="J336" s="198"/>
      <c r="K336" s="198"/>
      <c r="L336" s="202"/>
      <c r="M336" s="203"/>
      <c r="N336" s="204"/>
      <c r="O336" s="204"/>
      <c r="P336" s="204"/>
      <c r="Q336" s="204"/>
      <c r="R336" s="204"/>
      <c r="S336" s="204"/>
      <c r="T336" s="205"/>
      <c r="AT336" s="206" t="s">
        <v>250</v>
      </c>
      <c r="AU336" s="206" t="s">
        <v>95</v>
      </c>
      <c r="AV336" s="13" t="s">
        <v>82</v>
      </c>
      <c r="AW336" s="13" t="s">
        <v>34</v>
      </c>
      <c r="AX336" s="13" t="s">
        <v>74</v>
      </c>
      <c r="AY336" s="206" t="s">
        <v>238</v>
      </c>
    </row>
    <row r="337" spans="2:51" s="14" customFormat="1" ht="11.25">
      <c r="B337" s="207"/>
      <c r="C337" s="208"/>
      <c r="D337" s="195" t="s">
        <v>250</v>
      </c>
      <c r="E337" s="209" t="s">
        <v>19</v>
      </c>
      <c r="F337" s="210" t="s">
        <v>449</v>
      </c>
      <c r="G337" s="208"/>
      <c r="H337" s="211">
        <v>330.48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250</v>
      </c>
      <c r="AU337" s="217" t="s">
        <v>95</v>
      </c>
      <c r="AV337" s="14" t="s">
        <v>84</v>
      </c>
      <c r="AW337" s="14" t="s">
        <v>34</v>
      </c>
      <c r="AX337" s="14" t="s">
        <v>74</v>
      </c>
      <c r="AY337" s="217" t="s">
        <v>238</v>
      </c>
    </row>
    <row r="338" spans="2:51" s="15" customFormat="1" ht="11.25">
      <c r="B338" s="218"/>
      <c r="C338" s="219"/>
      <c r="D338" s="195" t="s">
        <v>250</v>
      </c>
      <c r="E338" s="220" t="s">
        <v>19</v>
      </c>
      <c r="F338" s="221" t="s">
        <v>257</v>
      </c>
      <c r="G338" s="219"/>
      <c r="H338" s="222">
        <v>330.48</v>
      </c>
      <c r="I338" s="223"/>
      <c r="J338" s="219"/>
      <c r="K338" s="219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250</v>
      </c>
      <c r="AU338" s="228" t="s">
        <v>95</v>
      </c>
      <c r="AV338" s="15" t="s">
        <v>95</v>
      </c>
      <c r="AW338" s="15" t="s">
        <v>34</v>
      </c>
      <c r="AX338" s="15" t="s">
        <v>82</v>
      </c>
      <c r="AY338" s="228" t="s">
        <v>238</v>
      </c>
    </row>
    <row r="339" spans="1:65" s="2" customFormat="1" ht="37.9" customHeight="1">
      <c r="A339" s="36"/>
      <c r="B339" s="37"/>
      <c r="C339" s="177" t="s">
        <v>450</v>
      </c>
      <c r="D339" s="177" t="s">
        <v>241</v>
      </c>
      <c r="E339" s="178" t="s">
        <v>451</v>
      </c>
      <c r="F339" s="179" t="s">
        <v>452</v>
      </c>
      <c r="G339" s="180" t="s">
        <v>120</v>
      </c>
      <c r="H339" s="181">
        <v>4626.72</v>
      </c>
      <c r="I339" s="182"/>
      <c r="J339" s="183">
        <f>ROUND(I339*H339,2)</f>
        <v>0</v>
      </c>
      <c r="K339" s="179" t="s">
        <v>244</v>
      </c>
      <c r="L339" s="41"/>
      <c r="M339" s="184" t="s">
        <v>19</v>
      </c>
      <c r="N339" s="185" t="s">
        <v>45</v>
      </c>
      <c r="O339" s="66"/>
      <c r="P339" s="186">
        <f>O339*H339</f>
        <v>0</v>
      </c>
      <c r="Q339" s="186">
        <v>0</v>
      </c>
      <c r="R339" s="186">
        <f>Q339*H339</f>
        <v>0</v>
      </c>
      <c r="S339" s="186">
        <v>0</v>
      </c>
      <c r="T339" s="187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8" t="s">
        <v>189</v>
      </c>
      <c r="AT339" s="188" t="s">
        <v>241</v>
      </c>
      <c r="AU339" s="188" t="s">
        <v>95</v>
      </c>
      <c r="AY339" s="19" t="s">
        <v>238</v>
      </c>
      <c r="BE339" s="189">
        <f>IF(N339="základní",J339,0)</f>
        <v>0</v>
      </c>
      <c r="BF339" s="189">
        <f>IF(N339="snížená",J339,0)</f>
        <v>0</v>
      </c>
      <c r="BG339" s="189">
        <f>IF(N339="zákl. přenesená",J339,0)</f>
        <v>0</v>
      </c>
      <c r="BH339" s="189">
        <f>IF(N339="sníž. přenesená",J339,0)</f>
        <v>0</v>
      </c>
      <c r="BI339" s="189">
        <f>IF(N339="nulová",J339,0)</f>
        <v>0</v>
      </c>
      <c r="BJ339" s="19" t="s">
        <v>82</v>
      </c>
      <c r="BK339" s="189">
        <f>ROUND(I339*H339,2)</f>
        <v>0</v>
      </c>
      <c r="BL339" s="19" t="s">
        <v>189</v>
      </c>
      <c r="BM339" s="188" t="s">
        <v>453</v>
      </c>
    </row>
    <row r="340" spans="1:47" s="2" customFormat="1" ht="11.25">
      <c r="A340" s="36"/>
      <c r="B340" s="37"/>
      <c r="C340" s="38"/>
      <c r="D340" s="190" t="s">
        <v>246</v>
      </c>
      <c r="E340" s="38"/>
      <c r="F340" s="191" t="s">
        <v>454</v>
      </c>
      <c r="G340" s="38"/>
      <c r="H340" s="38"/>
      <c r="I340" s="192"/>
      <c r="J340" s="38"/>
      <c r="K340" s="38"/>
      <c r="L340" s="41"/>
      <c r="M340" s="193"/>
      <c r="N340" s="194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246</v>
      </c>
      <c r="AU340" s="19" t="s">
        <v>95</v>
      </c>
    </row>
    <row r="341" spans="2:51" s="13" customFormat="1" ht="11.25">
      <c r="B341" s="197"/>
      <c r="C341" s="198"/>
      <c r="D341" s="195" t="s">
        <v>250</v>
      </c>
      <c r="E341" s="199" t="s">
        <v>19</v>
      </c>
      <c r="F341" s="200" t="s">
        <v>437</v>
      </c>
      <c r="G341" s="198"/>
      <c r="H341" s="199" t="s">
        <v>19</v>
      </c>
      <c r="I341" s="201"/>
      <c r="J341" s="198"/>
      <c r="K341" s="198"/>
      <c r="L341" s="202"/>
      <c r="M341" s="203"/>
      <c r="N341" s="204"/>
      <c r="O341" s="204"/>
      <c r="P341" s="204"/>
      <c r="Q341" s="204"/>
      <c r="R341" s="204"/>
      <c r="S341" s="204"/>
      <c r="T341" s="205"/>
      <c r="AT341" s="206" t="s">
        <v>250</v>
      </c>
      <c r="AU341" s="206" t="s">
        <v>95</v>
      </c>
      <c r="AV341" s="13" t="s">
        <v>82</v>
      </c>
      <c r="AW341" s="13" t="s">
        <v>34</v>
      </c>
      <c r="AX341" s="13" t="s">
        <v>74</v>
      </c>
      <c r="AY341" s="206" t="s">
        <v>238</v>
      </c>
    </row>
    <row r="342" spans="2:51" s="13" customFormat="1" ht="11.25">
      <c r="B342" s="197"/>
      <c r="C342" s="198"/>
      <c r="D342" s="195" t="s">
        <v>250</v>
      </c>
      <c r="E342" s="199" t="s">
        <v>19</v>
      </c>
      <c r="F342" s="200" t="s">
        <v>357</v>
      </c>
      <c r="G342" s="198"/>
      <c r="H342" s="199" t="s">
        <v>19</v>
      </c>
      <c r="I342" s="201"/>
      <c r="J342" s="198"/>
      <c r="K342" s="198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250</v>
      </c>
      <c r="AU342" s="206" t="s">
        <v>95</v>
      </c>
      <c r="AV342" s="13" t="s">
        <v>82</v>
      </c>
      <c r="AW342" s="13" t="s">
        <v>34</v>
      </c>
      <c r="AX342" s="13" t="s">
        <v>74</v>
      </c>
      <c r="AY342" s="206" t="s">
        <v>238</v>
      </c>
    </row>
    <row r="343" spans="2:51" s="14" customFormat="1" ht="11.25">
      <c r="B343" s="207"/>
      <c r="C343" s="208"/>
      <c r="D343" s="195" t="s">
        <v>250</v>
      </c>
      <c r="E343" s="209" t="s">
        <v>19</v>
      </c>
      <c r="F343" s="210" t="s">
        <v>449</v>
      </c>
      <c r="G343" s="208"/>
      <c r="H343" s="211">
        <v>330.48</v>
      </c>
      <c r="I343" s="212"/>
      <c r="J343" s="208"/>
      <c r="K343" s="208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250</v>
      </c>
      <c r="AU343" s="217" t="s">
        <v>95</v>
      </c>
      <c r="AV343" s="14" t="s">
        <v>84</v>
      </c>
      <c r="AW343" s="14" t="s">
        <v>34</v>
      </c>
      <c r="AX343" s="14" t="s">
        <v>74</v>
      </c>
      <c r="AY343" s="217" t="s">
        <v>238</v>
      </c>
    </row>
    <row r="344" spans="2:51" s="15" customFormat="1" ht="11.25">
      <c r="B344" s="218"/>
      <c r="C344" s="219"/>
      <c r="D344" s="195" t="s">
        <v>250</v>
      </c>
      <c r="E344" s="220" t="s">
        <v>19</v>
      </c>
      <c r="F344" s="221" t="s">
        <v>257</v>
      </c>
      <c r="G344" s="219"/>
      <c r="H344" s="222">
        <v>330.48</v>
      </c>
      <c r="I344" s="223"/>
      <c r="J344" s="219"/>
      <c r="K344" s="219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250</v>
      </c>
      <c r="AU344" s="228" t="s">
        <v>95</v>
      </c>
      <c r="AV344" s="15" t="s">
        <v>95</v>
      </c>
      <c r="AW344" s="15" t="s">
        <v>34</v>
      </c>
      <c r="AX344" s="15" t="s">
        <v>82</v>
      </c>
      <c r="AY344" s="228" t="s">
        <v>238</v>
      </c>
    </row>
    <row r="345" spans="2:51" s="14" customFormat="1" ht="11.25">
      <c r="B345" s="207"/>
      <c r="C345" s="208"/>
      <c r="D345" s="195" t="s">
        <v>250</v>
      </c>
      <c r="E345" s="208"/>
      <c r="F345" s="210" t="s">
        <v>1140</v>
      </c>
      <c r="G345" s="208"/>
      <c r="H345" s="211">
        <v>4626.72</v>
      </c>
      <c r="I345" s="212"/>
      <c r="J345" s="208"/>
      <c r="K345" s="208"/>
      <c r="L345" s="213"/>
      <c r="M345" s="214"/>
      <c r="N345" s="215"/>
      <c r="O345" s="215"/>
      <c r="P345" s="215"/>
      <c r="Q345" s="215"/>
      <c r="R345" s="215"/>
      <c r="S345" s="215"/>
      <c r="T345" s="216"/>
      <c r="AT345" s="217" t="s">
        <v>250</v>
      </c>
      <c r="AU345" s="217" t="s">
        <v>95</v>
      </c>
      <c r="AV345" s="14" t="s">
        <v>84</v>
      </c>
      <c r="AW345" s="14" t="s">
        <v>4</v>
      </c>
      <c r="AX345" s="14" t="s">
        <v>82</v>
      </c>
      <c r="AY345" s="217" t="s">
        <v>238</v>
      </c>
    </row>
    <row r="346" spans="1:65" s="2" customFormat="1" ht="24.2" customHeight="1">
      <c r="A346" s="36"/>
      <c r="B346" s="37"/>
      <c r="C346" s="177" t="s">
        <v>456</v>
      </c>
      <c r="D346" s="177" t="s">
        <v>241</v>
      </c>
      <c r="E346" s="178" t="s">
        <v>457</v>
      </c>
      <c r="F346" s="179" t="s">
        <v>458</v>
      </c>
      <c r="G346" s="180" t="s">
        <v>459</v>
      </c>
      <c r="H346" s="181">
        <v>1982.88</v>
      </c>
      <c r="I346" s="182"/>
      <c r="J346" s="183">
        <f>ROUND(I346*H346,2)</f>
        <v>0</v>
      </c>
      <c r="K346" s="179" t="s">
        <v>244</v>
      </c>
      <c r="L346" s="41"/>
      <c r="M346" s="184" t="s">
        <v>19</v>
      </c>
      <c r="N346" s="185" t="s">
        <v>45</v>
      </c>
      <c r="O346" s="66"/>
      <c r="P346" s="186">
        <f>O346*H346</f>
        <v>0</v>
      </c>
      <c r="Q346" s="186">
        <v>0</v>
      </c>
      <c r="R346" s="186">
        <f>Q346*H346</f>
        <v>0</v>
      </c>
      <c r="S346" s="186">
        <v>0</v>
      </c>
      <c r="T346" s="187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8" t="s">
        <v>189</v>
      </c>
      <c r="AT346" s="188" t="s">
        <v>241</v>
      </c>
      <c r="AU346" s="188" t="s">
        <v>95</v>
      </c>
      <c r="AY346" s="19" t="s">
        <v>238</v>
      </c>
      <c r="BE346" s="189">
        <f>IF(N346="základní",J346,0)</f>
        <v>0</v>
      </c>
      <c r="BF346" s="189">
        <f>IF(N346="snížená",J346,0)</f>
        <v>0</v>
      </c>
      <c r="BG346" s="189">
        <f>IF(N346="zákl. přenesená",J346,0)</f>
        <v>0</v>
      </c>
      <c r="BH346" s="189">
        <f>IF(N346="sníž. přenesená",J346,0)</f>
        <v>0</v>
      </c>
      <c r="BI346" s="189">
        <f>IF(N346="nulová",J346,0)</f>
        <v>0</v>
      </c>
      <c r="BJ346" s="19" t="s">
        <v>82</v>
      </c>
      <c r="BK346" s="189">
        <f>ROUND(I346*H346,2)</f>
        <v>0</v>
      </c>
      <c r="BL346" s="19" t="s">
        <v>189</v>
      </c>
      <c r="BM346" s="188" t="s">
        <v>460</v>
      </c>
    </row>
    <row r="347" spans="1:47" s="2" customFormat="1" ht="11.25">
      <c r="A347" s="36"/>
      <c r="B347" s="37"/>
      <c r="C347" s="38"/>
      <c r="D347" s="190" t="s">
        <v>246</v>
      </c>
      <c r="E347" s="38"/>
      <c r="F347" s="191" t="s">
        <v>461</v>
      </c>
      <c r="G347" s="38"/>
      <c r="H347" s="38"/>
      <c r="I347" s="192"/>
      <c r="J347" s="38"/>
      <c r="K347" s="38"/>
      <c r="L347" s="41"/>
      <c r="M347" s="193"/>
      <c r="N347" s="194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246</v>
      </c>
      <c r="AU347" s="19" t="s">
        <v>95</v>
      </c>
    </row>
    <row r="348" spans="2:51" s="13" customFormat="1" ht="11.25">
      <c r="B348" s="197"/>
      <c r="C348" s="198"/>
      <c r="D348" s="195" t="s">
        <v>250</v>
      </c>
      <c r="E348" s="199" t="s">
        <v>19</v>
      </c>
      <c r="F348" s="200" t="s">
        <v>437</v>
      </c>
      <c r="G348" s="198"/>
      <c r="H348" s="199" t="s">
        <v>19</v>
      </c>
      <c r="I348" s="201"/>
      <c r="J348" s="198"/>
      <c r="K348" s="198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250</v>
      </c>
      <c r="AU348" s="206" t="s">
        <v>95</v>
      </c>
      <c r="AV348" s="13" t="s">
        <v>82</v>
      </c>
      <c r="AW348" s="13" t="s">
        <v>34</v>
      </c>
      <c r="AX348" s="13" t="s">
        <v>74</v>
      </c>
      <c r="AY348" s="206" t="s">
        <v>238</v>
      </c>
    </row>
    <row r="349" spans="2:51" s="13" customFormat="1" ht="11.25">
      <c r="B349" s="197"/>
      <c r="C349" s="198"/>
      <c r="D349" s="195" t="s">
        <v>250</v>
      </c>
      <c r="E349" s="199" t="s">
        <v>19</v>
      </c>
      <c r="F349" s="200" t="s">
        <v>357</v>
      </c>
      <c r="G349" s="198"/>
      <c r="H349" s="199" t="s">
        <v>19</v>
      </c>
      <c r="I349" s="201"/>
      <c r="J349" s="198"/>
      <c r="K349" s="198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250</v>
      </c>
      <c r="AU349" s="206" t="s">
        <v>95</v>
      </c>
      <c r="AV349" s="13" t="s">
        <v>82</v>
      </c>
      <c r="AW349" s="13" t="s">
        <v>34</v>
      </c>
      <c r="AX349" s="13" t="s">
        <v>74</v>
      </c>
      <c r="AY349" s="206" t="s">
        <v>238</v>
      </c>
    </row>
    <row r="350" spans="2:51" s="14" customFormat="1" ht="11.25">
      <c r="B350" s="207"/>
      <c r="C350" s="208"/>
      <c r="D350" s="195" t="s">
        <v>250</v>
      </c>
      <c r="E350" s="209" t="s">
        <v>19</v>
      </c>
      <c r="F350" s="210" t="s">
        <v>462</v>
      </c>
      <c r="G350" s="208"/>
      <c r="H350" s="211">
        <v>1101.6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250</v>
      </c>
      <c r="AU350" s="217" t="s">
        <v>95</v>
      </c>
      <c r="AV350" s="14" t="s">
        <v>84</v>
      </c>
      <c r="AW350" s="14" t="s">
        <v>34</v>
      </c>
      <c r="AX350" s="14" t="s">
        <v>74</v>
      </c>
      <c r="AY350" s="217" t="s">
        <v>238</v>
      </c>
    </row>
    <row r="351" spans="2:51" s="15" customFormat="1" ht="11.25">
      <c r="B351" s="218"/>
      <c r="C351" s="219"/>
      <c r="D351" s="195" t="s">
        <v>250</v>
      </c>
      <c r="E351" s="220" t="s">
        <v>19</v>
      </c>
      <c r="F351" s="221" t="s">
        <v>257</v>
      </c>
      <c r="G351" s="219"/>
      <c r="H351" s="222">
        <v>1101.6</v>
      </c>
      <c r="I351" s="223"/>
      <c r="J351" s="219"/>
      <c r="K351" s="219"/>
      <c r="L351" s="224"/>
      <c r="M351" s="225"/>
      <c r="N351" s="226"/>
      <c r="O351" s="226"/>
      <c r="P351" s="226"/>
      <c r="Q351" s="226"/>
      <c r="R351" s="226"/>
      <c r="S351" s="226"/>
      <c r="T351" s="227"/>
      <c r="AT351" s="228" t="s">
        <v>250</v>
      </c>
      <c r="AU351" s="228" t="s">
        <v>95</v>
      </c>
      <c r="AV351" s="15" t="s">
        <v>95</v>
      </c>
      <c r="AW351" s="15" t="s">
        <v>34</v>
      </c>
      <c r="AX351" s="15" t="s">
        <v>82</v>
      </c>
      <c r="AY351" s="228" t="s">
        <v>238</v>
      </c>
    </row>
    <row r="352" spans="2:51" s="14" customFormat="1" ht="11.25">
      <c r="B352" s="207"/>
      <c r="C352" s="208"/>
      <c r="D352" s="195" t="s">
        <v>250</v>
      </c>
      <c r="E352" s="208"/>
      <c r="F352" s="210" t="s">
        <v>1141</v>
      </c>
      <c r="G352" s="208"/>
      <c r="H352" s="211">
        <v>1982.88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250</v>
      </c>
      <c r="AU352" s="217" t="s">
        <v>95</v>
      </c>
      <c r="AV352" s="14" t="s">
        <v>84</v>
      </c>
      <c r="AW352" s="14" t="s">
        <v>4</v>
      </c>
      <c r="AX352" s="14" t="s">
        <v>82</v>
      </c>
      <c r="AY352" s="217" t="s">
        <v>238</v>
      </c>
    </row>
    <row r="353" spans="2:63" s="12" customFormat="1" ht="20.85" customHeight="1">
      <c r="B353" s="161"/>
      <c r="C353" s="162"/>
      <c r="D353" s="163" t="s">
        <v>73</v>
      </c>
      <c r="E353" s="175" t="s">
        <v>169</v>
      </c>
      <c r="F353" s="175" t="s">
        <v>464</v>
      </c>
      <c r="G353" s="162"/>
      <c r="H353" s="162"/>
      <c r="I353" s="165"/>
      <c r="J353" s="176">
        <f>BK353</f>
        <v>0</v>
      </c>
      <c r="K353" s="162"/>
      <c r="L353" s="167"/>
      <c r="M353" s="168"/>
      <c r="N353" s="169"/>
      <c r="O353" s="169"/>
      <c r="P353" s="170">
        <f>SUM(P354:P392)</f>
        <v>0</v>
      </c>
      <c r="Q353" s="169"/>
      <c r="R353" s="170">
        <f>SUM(R354:R392)</f>
        <v>2105.484</v>
      </c>
      <c r="S353" s="169"/>
      <c r="T353" s="171">
        <f>SUM(T354:T392)</f>
        <v>0</v>
      </c>
      <c r="AR353" s="172" t="s">
        <v>82</v>
      </c>
      <c r="AT353" s="173" t="s">
        <v>73</v>
      </c>
      <c r="AU353" s="173" t="s">
        <v>84</v>
      </c>
      <c r="AY353" s="172" t="s">
        <v>238</v>
      </c>
      <c r="BK353" s="174">
        <f>SUM(BK354:BK392)</f>
        <v>0</v>
      </c>
    </row>
    <row r="354" spans="1:65" s="2" customFormat="1" ht="24.2" customHeight="1">
      <c r="A354" s="36"/>
      <c r="B354" s="37"/>
      <c r="C354" s="177" t="s">
        <v>465</v>
      </c>
      <c r="D354" s="177" t="s">
        <v>241</v>
      </c>
      <c r="E354" s="178" t="s">
        <v>466</v>
      </c>
      <c r="F354" s="179" t="s">
        <v>467</v>
      </c>
      <c r="G354" s="180" t="s">
        <v>120</v>
      </c>
      <c r="H354" s="181">
        <v>58</v>
      </c>
      <c r="I354" s="182"/>
      <c r="J354" s="183">
        <f>ROUND(I354*H354,2)</f>
        <v>0</v>
      </c>
      <c r="K354" s="179" t="s">
        <v>244</v>
      </c>
      <c r="L354" s="41"/>
      <c r="M354" s="184" t="s">
        <v>19</v>
      </c>
      <c r="N354" s="185" t="s">
        <v>45</v>
      </c>
      <c r="O354" s="66"/>
      <c r="P354" s="186">
        <f>O354*H354</f>
        <v>0</v>
      </c>
      <c r="Q354" s="186">
        <v>0</v>
      </c>
      <c r="R354" s="186">
        <f>Q354*H354</f>
        <v>0</v>
      </c>
      <c r="S354" s="186">
        <v>0</v>
      </c>
      <c r="T354" s="187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8" t="s">
        <v>189</v>
      </c>
      <c r="AT354" s="188" t="s">
        <v>241</v>
      </c>
      <c r="AU354" s="188" t="s">
        <v>95</v>
      </c>
      <c r="AY354" s="19" t="s">
        <v>238</v>
      </c>
      <c r="BE354" s="189">
        <f>IF(N354="základní",J354,0)</f>
        <v>0</v>
      </c>
      <c r="BF354" s="189">
        <f>IF(N354="snížená",J354,0)</f>
        <v>0</v>
      </c>
      <c r="BG354" s="189">
        <f>IF(N354="zákl. přenesená",J354,0)</f>
        <v>0</v>
      </c>
      <c r="BH354" s="189">
        <f>IF(N354="sníž. přenesená",J354,0)</f>
        <v>0</v>
      </c>
      <c r="BI354" s="189">
        <f>IF(N354="nulová",J354,0)</f>
        <v>0</v>
      </c>
      <c r="BJ354" s="19" t="s">
        <v>82</v>
      </c>
      <c r="BK354" s="189">
        <f>ROUND(I354*H354,2)</f>
        <v>0</v>
      </c>
      <c r="BL354" s="19" t="s">
        <v>189</v>
      </c>
      <c r="BM354" s="188" t="s">
        <v>468</v>
      </c>
    </row>
    <row r="355" spans="1:47" s="2" customFormat="1" ht="11.25">
      <c r="A355" s="36"/>
      <c r="B355" s="37"/>
      <c r="C355" s="38"/>
      <c r="D355" s="190" t="s">
        <v>246</v>
      </c>
      <c r="E355" s="38"/>
      <c r="F355" s="191" t="s">
        <v>469</v>
      </c>
      <c r="G355" s="38"/>
      <c r="H355" s="38"/>
      <c r="I355" s="192"/>
      <c r="J355" s="38"/>
      <c r="K355" s="38"/>
      <c r="L355" s="41"/>
      <c r="M355" s="193"/>
      <c r="N355" s="194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246</v>
      </c>
      <c r="AU355" s="19" t="s">
        <v>95</v>
      </c>
    </row>
    <row r="356" spans="1:47" s="2" customFormat="1" ht="19.5">
      <c r="A356" s="36"/>
      <c r="B356" s="37"/>
      <c r="C356" s="38"/>
      <c r="D356" s="195" t="s">
        <v>248</v>
      </c>
      <c r="E356" s="38"/>
      <c r="F356" s="196" t="s">
        <v>470</v>
      </c>
      <c r="G356" s="38"/>
      <c r="H356" s="38"/>
      <c r="I356" s="192"/>
      <c r="J356" s="38"/>
      <c r="K356" s="38"/>
      <c r="L356" s="41"/>
      <c r="M356" s="193"/>
      <c r="N356" s="194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248</v>
      </c>
      <c r="AU356" s="19" t="s">
        <v>95</v>
      </c>
    </row>
    <row r="357" spans="2:51" s="13" customFormat="1" ht="11.25">
      <c r="B357" s="197"/>
      <c r="C357" s="198"/>
      <c r="D357" s="195" t="s">
        <v>250</v>
      </c>
      <c r="E357" s="199" t="s">
        <v>19</v>
      </c>
      <c r="F357" s="200" t="s">
        <v>471</v>
      </c>
      <c r="G357" s="198"/>
      <c r="H357" s="199" t="s">
        <v>19</v>
      </c>
      <c r="I357" s="201"/>
      <c r="J357" s="198"/>
      <c r="K357" s="198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250</v>
      </c>
      <c r="AU357" s="206" t="s">
        <v>95</v>
      </c>
      <c r="AV357" s="13" t="s">
        <v>82</v>
      </c>
      <c r="AW357" s="13" t="s">
        <v>34</v>
      </c>
      <c r="AX357" s="13" t="s">
        <v>74</v>
      </c>
      <c r="AY357" s="206" t="s">
        <v>238</v>
      </c>
    </row>
    <row r="358" spans="2:51" s="14" customFormat="1" ht="11.25">
      <c r="B358" s="207"/>
      <c r="C358" s="208"/>
      <c r="D358" s="195" t="s">
        <v>250</v>
      </c>
      <c r="E358" s="209" t="s">
        <v>19</v>
      </c>
      <c r="F358" s="210" t="s">
        <v>118</v>
      </c>
      <c r="G358" s="208"/>
      <c r="H358" s="211">
        <v>58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250</v>
      </c>
      <c r="AU358" s="217" t="s">
        <v>95</v>
      </c>
      <c r="AV358" s="14" t="s">
        <v>84</v>
      </c>
      <c r="AW358" s="14" t="s">
        <v>34</v>
      </c>
      <c r="AX358" s="14" t="s">
        <v>82</v>
      </c>
      <c r="AY358" s="217" t="s">
        <v>238</v>
      </c>
    </row>
    <row r="359" spans="1:65" s="2" customFormat="1" ht="24.2" customHeight="1">
      <c r="A359" s="36"/>
      <c r="B359" s="37"/>
      <c r="C359" s="177" t="s">
        <v>472</v>
      </c>
      <c r="D359" s="177" t="s">
        <v>241</v>
      </c>
      <c r="E359" s="178" t="s">
        <v>473</v>
      </c>
      <c r="F359" s="179" t="s">
        <v>474</v>
      </c>
      <c r="G359" s="180" t="s">
        <v>120</v>
      </c>
      <c r="H359" s="181">
        <v>769.08</v>
      </c>
      <c r="I359" s="182"/>
      <c r="J359" s="183">
        <f>ROUND(I359*H359,2)</f>
        <v>0</v>
      </c>
      <c r="K359" s="179" t="s">
        <v>244</v>
      </c>
      <c r="L359" s="41"/>
      <c r="M359" s="184" t="s">
        <v>19</v>
      </c>
      <c r="N359" s="185" t="s">
        <v>45</v>
      </c>
      <c r="O359" s="66"/>
      <c r="P359" s="186">
        <f>O359*H359</f>
        <v>0</v>
      </c>
      <c r="Q359" s="186">
        <v>0</v>
      </c>
      <c r="R359" s="186">
        <f>Q359*H359</f>
        <v>0</v>
      </c>
      <c r="S359" s="186">
        <v>0</v>
      </c>
      <c r="T359" s="187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8" t="s">
        <v>189</v>
      </c>
      <c r="AT359" s="188" t="s">
        <v>241</v>
      </c>
      <c r="AU359" s="188" t="s">
        <v>95</v>
      </c>
      <c r="AY359" s="19" t="s">
        <v>238</v>
      </c>
      <c r="BE359" s="189">
        <f>IF(N359="základní",J359,0)</f>
        <v>0</v>
      </c>
      <c r="BF359" s="189">
        <f>IF(N359="snížená",J359,0)</f>
        <v>0</v>
      </c>
      <c r="BG359" s="189">
        <f>IF(N359="zákl. přenesená",J359,0)</f>
        <v>0</v>
      </c>
      <c r="BH359" s="189">
        <f>IF(N359="sníž. přenesená",J359,0)</f>
        <v>0</v>
      </c>
      <c r="BI359" s="189">
        <f>IF(N359="nulová",J359,0)</f>
        <v>0</v>
      </c>
      <c r="BJ359" s="19" t="s">
        <v>82</v>
      </c>
      <c r="BK359" s="189">
        <f>ROUND(I359*H359,2)</f>
        <v>0</v>
      </c>
      <c r="BL359" s="19" t="s">
        <v>189</v>
      </c>
      <c r="BM359" s="188" t="s">
        <v>475</v>
      </c>
    </row>
    <row r="360" spans="1:47" s="2" customFormat="1" ht="11.25">
      <c r="A360" s="36"/>
      <c r="B360" s="37"/>
      <c r="C360" s="38"/>
      <c r="D360" s="190" t="s">
        <v>246</v>
      </c>
      <c r="E360" s="38"/>
      <c r="F360" s="191" t="s">
        <v>476</v>
      </c>
      <c r="G360" s="38"/>
      <c r="H360" s="38"/>
      <c r="I360" s="192"/>
      <c r="J360" s="38"/>
      <c r="K360" s="38"/>
      <c r="L360" s="41"/>
      <c r="M360" s="193"/>
      <c r="N360" s="194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246</v>
      </c>
      <c r="AU360" s="19" t="s">
        <v>95</v>
      </c>
    </row>
    <row r="361" spans="2:51" s="13" customFormat="1" ht="11.25">
      <c r="B361" s="197"/>
      <c r="C361" s="198"/>
      <c r="D361" s="195" t="s">
        <v>250</v>
      </c>
      <c r="E361" s="199" t="s">
        <v>19</v>
      </c>
      <c r="F361" s="200" t="s">
        <v>351</v>
      </c>
      <c r="G361" s="198"/>
      <c r="H361" s="199" t="s">
        <v>19</v>
      </c>
      <c r="I361" s="201"/>
      <c r="J361" s="198"/>
      <c r="K361" s="198"/>
      <c r="L361" s="202"/>
      <c r="M361" s="203"/>
      <c r="N361" s="204"/>
      <c r="O361" s="204"/>
      <c r="P361" s="204"/>
      <c r="Q361" s="204"/>
      <c r="R361" s="204"/>
      <c r="S361" s="204"/>
      <c r="T361" s="205"/>
      <c r="AT361" s="206" t="s">
        <v>250</v>
      </c>
      <c r="AU361" s="206" t="s">
        <v>95</v>
      </c>
      <c r="AV361" s="13" t="s">
        <v>82</v>
      </c>
      <c r="AW361" s="13" t="s">
        <v>34</v>
      </c>
      <c r="AX361" s="13" t="s">
        <v>74</v>
      </c>
      <c r="AY361" s="206" t="s">
        <v>238</v>
      </c>
    </row>
    <row r="362" spans="2:51" s="14" customFormat="1" ht="11.25">
      <c r="B362" s="207"/>
      <c r="C362" s="208"/>
      <c r="D362" s="195" t="s">
        <v>250</v>
      </c>
      <c r="E362" s="209" t="s">
        <v>19</v>
      </c>
      <c r="F362" s="210" t="s">
        <v>479</v>
      </c>
      <c r="G362" s="208"/>
      <c r="H362" s="211">
        <v>71.4</v>
      </c>
      <c r="I362" s="212"/>
      <c r="J362" s="208"/>
      <c r="K362" s="208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250</v>
      </c>
      <c r="AU362" s="217" t="s">
        <v>95</v>
      </c>
      <c r="AV362" s="14" t="s">
        <v>84</v>
      </c>
      <c r="AW362" s="14" t="s">
        <v>34</v>
      </c>
      <c r="AX362" s="14" t="s">
        <v>74</v>
      </c>
      <c r="AY362" s="217" t="s">
        <v>238</v>
      </c>
    </row>
    <row r="363" spans="2:51" s="13" customFormat="1" ht="11.25">
      <c r="B363" s="197"/>
      <c r="C363" s="198"/>
      <c r="D363" s="195" t="s">
        <v>250</v>
      </c>
      <c r="E363" s="199" t="s">
        <v>19</v>
      </c>
      <c r="F363" s="200" t="s">
        <v>357</v>
      </c>
      <c r="G363" s="198"/>
      <c r="H363" s="199" t="s">
        <v>19</v>
      </c>
      <c r="I363" s="201"/>
      <c r="J363" s="198"/>
      <c r="K363" s="198"/>
      <c r="L363" s="202"/>
      <c r="M363" s="203"/>
      <c r="N363" s="204"/>
      <c r="O363" s="204"/>
      <c r="P363" s="204"/>
      <c r="Q363" s="204"/>
      <c r="R363" s="204"/>
      <c r="S363" s="204"/>
      <c r="T363" s="205"/>
      <c r="AT363" s="206" t="s">
        <v>250</v>
      </c>
      <c r="AU363" s="206" t="s">
        <v>95</v>
      </c>
      <c r="AV363" s="13" t="s">
        <v>82</v>
      </c>
      <c r="AW363" s="13" t="s">
        <v>34</v>
      </c>
      <c r="AX363" s="13" t="s">
        <v>74</v>
      </c>
      <c r="AY363" s="206" t="s">
        <v>238</v>
      </c>
    </row>
    <row r="364" spans="2:51" s="14" customFormat="1" ht="11.25">
      <c r="B364" s="207"/>
      <c r="C364" s="208"/>
      <c r="D364" s="195" t="s">
        <v>250</v>
      </c>
      <c r="E364" s="209" t="s">
        <v>19</v>
      </c>
      <c r="F364" s="210" t="s">
        <v>480</v>
      </c>
      <c r="G364" s="208"/>
      <c r="H364" s="211">
        <v>1040.4</v>
      </c>
      <c r="I364" s="212"/>
      <c r="J364" s="208"/>
      <c r="K364" s="208"/>
      <c r="L364" s="213"/>
      <c r="M364" s="214"/>
      <c r="N364" s="215"/>
      <c r="O364" s="215"/>
      <c r="P364" s="215"/>
      <c r="Q364" s="215"/>
      <c r="R364" s="215"/>
      <c r="S364" s="215"/>
      <c r="T364" s="216"/>
      <c r="AT364" s="217" t="s">
        <v>250</v>
      </c>
      <c r="AU364" s="217" t="s">
        <v>95</v>
      </c>
      <c r="AV364" s="14" t="s">
        <v>84</v>
      </c>
      <c r="AW364" s="14" t="s">
        <v>34</v>
      </c>
      <c r="AX364" s="14" t="s">
        <v>74</v>
      </c>
      <c r="AY364" s="217" t="s">
        <v>238</v>
      </c>
    </row>
    <row r="365" spans="2:51" s="15" customFormat="1" ht="11.25">
      <c r="B365" s="218"/>
      <c r="C365" s="219"/>
      <c r="D365" s="195" t="s">
        <v>250</v>
      </c>
      <c r="E365" s="220" t="s">
        <v>19</v>
      </c>
      <c r="F365" s="221" t="s">
        <v>257</v>
      </c>
      <c r="G365" s="219"/>
      <c r="H365" s="222">
        <v>1111.8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250</v>
      </c>
      <c r="AU365" s="228" t="s">
        <v>95</v>
      </c>
      <c r="AV365" s="15" t="s">
        <v>95</v>
      </c>
      <c r="AW365" s="15" t="s">
        <v>34</v>
      </c>
      <c r="AX365" s="15" t="s">
        <v>74</v>
      </c>
      <c r="AY365" s="228" t="s">
        <v>238</v>
      </c>
    </row>
    <row r="366" spans="2:51" s="13" customFormat="1" ht="11.25">
      <c r="B366" s="197"/>
      <c r="C366" s="198"/>
      <c r="D366" s="195" t="s">
        <v>250</v>
      </c>
      <c r="E366" s="199" t="s">
        <v>19</v>
      </c>
      <c r="F366" s="200" t="s">
        <v>481</v>
      </c>
      <c r="G366" s="198"/>
      <c r="H366" s="199" t="s">
        <v>19</v>
      </c>
      <c r="I366" s="201"/>
      <c r="J366" s="198"/>
      <c r="K366" s="198"/>
      <c r="L366" s="202"/>
      <c r="M366" s="203"/>
      <c r="N366" s="204"/>
      <c r="O366" s="204"/>
      <c r="P366" s="204"/>
      <c r="Q366" s="204"/>
      <c r="R366" s="204"/>
      <c r="S366" s="204"/>
      <c r="T366" s="205"/>
      <c r="AT366" s="206" t="s">
        <v>250</v>
      </c>
      <c r="AU366" s="206" t="s">
        <v>95</v>
      </c>
      <c r="AV366" s="13" t="s">
        <v>82</v>
      </c>
      <c r="AW366" s="13" t="s">
        <v>34</v>
      </c>
      <c r="AX366" s="13" t="s">
        <v>74</v>
      </c>
      <c r="AY366" s="206" t="s">
        <v>238</v>
      </c>
    </row>
    <row r="367" spans="2:51" s="14" customFormat="1" ht="11.25">
      <c r="B367" s="207"/>
      <c r="C367" s="208"/>
      <c r="D367" s="195" t="s">
        <v>250</v>
      </c>
      <c r="E367" s="209" t="s">
        <v>19</v>
      </c>
      <c r="F367" s="210" t="s">
        <v>482</v>
      </c>
      <c r="G367" s="208"/>
      <c r="H367" s="211">
        <v>-342.72</v>
      </c>
      <c r="I367" s="212"/>
      <c r="J367" s="208"/>
      <c r="K367" s="208"/>
      <c r="L367" s="213"/>
      <c r="M367" s="214"/>
      <c r="N367" s="215"/>
      <c r="O367" s="215"/>
      <c r="P367" s="215"/>
      <c r="Q367" s="215"/>
      <c r="R367" s="215"/>
      <c r="S367" s="215"/>
      <c r="T367" s="216"/>
      <c r="AT367" s="217" t="s">
        <v>250</v>
      </c>
      <c r="AU367" s="217" t="s">
        <v>95</v>
      </c>
      <c r="AV367" s="14" t="s">
        <v>84</v>
      </c>
      <c r="AW367" s="14" t="s">
        <v>34</v>
      </c>
      <c r="AX367" s="14" t="s">
        <v>74</v>
      </c>
      <c r="AY367" s="217" t="s">
        <v>238</v>
      </c>
    </row>
    <row r="368" spans="2:51" s="15" customFormat="1" ht="11.25">
      <c r="B368" s="218"/>
      <c r="C368" s="219"/>
      <c r="D368" s="195" t="s">
        <v>250</v>
      </c>
      <c r="E368" s="220" t="s">
        <v>19</v>
      </c>
      <c r="F368" s="221" t="s">
        <v>257</v>
      </c>
      <c r="G368" s="219"/>
      <c r="H368" s="222">
        <v>-342.72</v>
      </c>
      <c r="I368" s="223"/>
      <c r="J368" s="219"/>
      <c r="K368" s="219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250</v>
      </c>
      <c r="AU368" s="228" t="s">
        <v>95</v>
      </c>
      <c r="AV368" s="15" t="s">
        <v>95</v>
      </c>
      <c r="AW368" s="15" t="s">
        <v>34</v>
      </c>
      <c r="AX368" s="15" t="s">
        <v>74</v>
      </c>
      <c r="AY368" s="228" t="s">
        <v>238</v>
      </c>
    </row>
    <row r="369" spans="2:51" s="16" customFormat="1" ht="11.25">
      <c r="B369" s="229"/>
      <c r="C369" s="230"/>
      <c r="D369" s="195" t="s">
        <v>250</v>
      </c>
      <c r="E369" s="231" t="s">
        <v>19</v>
      </c>
      <c r="F369" s="232" t="s">
        <v>258</v>
      </c>
      <c r="G369" s="230"/>
      <c r="H369" s="233">
        <v>769.08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250</v>
      </c>
      <c r="AU369" s="239" t="s">
        <v>95</v>
      </c>
      <c r="AV369" s="16" t="s">
        <v>189</v>
      </c>
      <c r="AW369" s="16" t="s">
        <v>34</v>
      </c>
      <c r="AX369" s="16" t="s">
        <v>82</v>
      </c>
      <c r="AY369" s="239" t="s">
        <v>238</v>
      </c>
    </row>
    <row r="370" spans="1:65" s="2" customFormat="1" ht="16.5" customHeight="1">
      <c r="A370" s="36"/>
      <c r="B370" s="37"/>
      <c r="C370" s="240" t="s">
        <v>483</v>
      </c>
      <c r="D370" s="240" t="s">
        <v>484</v>
      </c>
      <c r="E370" s="241" t="s">
        <v>485</v>
      </c>
      <c r="F370" s="242" t="s">
        <v>486</v>
      </c>
      <c r="G370" s="243" t="s">
        <v>459</v>
      </c>
      <c r="H370" s="244">
        <v>1384.344</v>
      </c>
      <c r="I370" s="245"/>
      <c r="J370" s="246">
        <f>ROUND(I370*H370,2)</f>
        <v>0</v>
      </c>
      <c r="K370" s="242" t="s">
        <v>244</v>
      </c>
      <c r="L370" s="247"/>
      <c r="M370" s="248" t="s">
        <v>19</v>
      </c>
      <c r="N370" s="249" t="s">
        <v>45</v>
      </c>
      <c r="O370" s="66"/>
      <c r="P370" s="186">
        <f>O370*H370</f>
        <v>0</v>
      </c>
      <c r="Q370" s="186">
        <v>1</v>
      </c>
      <c r="R370" s="186">
        <f>Q370*H370</f>
        <v>1384.344</v>
      </c>
      <c r="S370" s="186">
        <v>0</v>
      </c>
      <c r="T370" s="187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8" t="s">
        <v>186</v>
      </c>
      <c r="AT370" s="188" t="s">
        <v>484</v>
      </c>
      <c r="AU370" s="188" t="s">
        <v>95</v>
      </c>
      <c r="AY370" s="19" t="s">
        <v>238</v>
      </c>
      <c r="BE370" s="189">
        <f>IF(N370="základní",J370,0)</f>
        <v>0</v>
      </c>
      <c r="BF370" s="189">
        <f>IF(N370="snížená",J370,0)</f>
        <v>0</v>
      </c>
      <c r="BG370" s="189">
        <f>IF(N370="zákl. přenesená",J370,0)</f>
        <v>0</v>
      </c>
      <c r="BH370" s="189">
        <f>IF(N370="sníž. přenesená",J370,0)</f>
        <v>0</v>
      </c>
      <c r="BI370" s="189">
        <f>IF(N370="nulová",J370,0)</f>
        <v>0</v>
      </c>
      <c r="BJ370" s="19" t="s">
        <v>82</v>
      </c>
      <c r="BK370" s="189">
        <f>ROUND(I370*H370,2)</f>
        <v>0</v>
      </c>
      <c r="BL370" s="19" t="s">
        <v>189</v>
      </c>
      <c r="BM370" s="188" t="s">
        <v>487</v>
      </c>
    </row>
    <row r="371" spans="2:51" s="13" customFormat="1" ht="11.25">
      <c r="B371" s="197"/>
      <c r="C371" s="198"/>
      <c r="D371" s="195" t="s">
        <v>250</v>
      </c>
      <c r="E371" s="199" t="s">
        <v>19</v>
      </c>
      <c r="F371" s="200" t="s">
        <v>351</v>
      </c>
      <c r="G371" s="198"/>
      <c r="H371" s="199" t="s">
        <v>19</v>
      </c>
      <c r="I371" s="201"/>
      <c r="J371" s="198"/>
      <c r="K371" s="198"/>
      <c r="L371" s="202"/>
      <c r="M371" s="203"/>
      <c r="N371" s="204"/>
      <c r="O371" s="204"/>
      <c r="P371" s="204"/>
      <c r="Q371" s="204"/>
      <c r="R371" s="204"/>
      <c r="S371" s="204"/>
      <c r="T371" s="205"/>
      <c r="AT371" s="206" t="s">
        <v>250</v>
      </c>
      <c r="AU371" s="206" t="s">
        <v>95</v>
      </c>
      <c r="AV371" s="13" t="s">
        <v>82</v>
      </c>
      <c r="AW371" s="13" t="s">
        <v>34</v>
      </c>
      <c r="AX371" s="13" t="s">
        <v>74</v>
      </c>
      <c r="AY371" s="206" t="s">
        <v>238</v>
      </c>
    </row>
    <row r="372" spans="2:51" s="14" customFormat="1" ht="11.25">
      <c r="B372" s="207"/>
      <c r="C372" s="208"/>
      <c r="D372" s="195" t="s">
        <v>250</v>
      </c>
      <c r="E372" s="209" t="s">
        <v>19</v>
      </c>
      <c r="F372" s="210" t="s">
        <v>479</v>
      </c>
      <c r="G372" s="208"/>
      <c r="H372" s="211">
        <v>71.4</v>
      </c>
      <c r="I372" s="212"/>
      <c r="J372" s="208"/>
      <c r="K372" s="208"/>
      <c r="L372" s="213"/>
      <c r="M372" s="214"/>
      <c r="N372" s="215"/>
      <c r="O372" s="215"/>
      <c r="P372" s="215"/>
      <c r="Q372" s="215"/>
      <c r="R372" s="215"/>
      <c r="S372" s="215"/>
      <c r="T372" s="216"/>
      <c r="AT372" s="217" t="s">
        <v>250</v>
      </c>
      <c r="AU372" s="217" t="s">
        <v>95</v>
      </c>
      <c r="AV372" s="14" t="s">
        <v>84</v>
      </c>
      <c r="AW372" s="14" t="s">
        <v>34</v>
      </c>
      <c r="AX372" s="14" t="s">
        <v>74</v>
      </c>
      <c r="AY372" s="217" t="s">
        <v>238</v>
      </c>
    </row>
    <row r="373" spans="2:51" s="13" customFormat="1" ht="11.25">
      <c r="B373" s="197"/>
      <c r="C373" s="198"/>
      <c r="D373" s="195" t="s">
        <v>250</v>
      </c>
      <c r="E373" s="199" t="s">
        <v>19</v>
      </c>
      <c r="F373" s="200" t="s">
        <v>357</v>
      </c>
      <c r="G373" s="198"/>
      <c r="H373" s="199" t="s">
        <v>19</v>
      </c>
      <c r="I373" s="201"/>
      <c r="J373" s="198"/>
      <c r="K373" s="198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250</v>
      </c>
      <c r="AU373" s="206" t="s">
        <v>95</v>
      </c>
      <c r="AV373" s="13" t="s">
        <v>82</v>
      </c>
      <c r="AW373" s="13" t="s">
        <v>34</v>
      </c>
      <c r="AX373" s="13" t="s">
        <v>74</v>
      </c>
      <c r="AY373" s="206" t="s">
        <v>238</v>
      </c>
    </row>
    <row r="374" spans="2:51" s="14" customFormat="1" ht="11.25">
      <c r="B374" s="207"/>
      <c r="C374" s="208"/>
      <c r="D374" s="195" t="s">
        <v>250</v>
      </c>
      <c r="E374" s="209" t="s">
        <v>19</v>
      </c>
      <c r="F374" s="210" t="s">
        <v>480</v>
      </c>
      <c r="G374" s="208"/>
      <c r="H374" s="211">
        <v>1040.4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250</v>
      </c>
      <c r="AU374" s="217" t="s">
        <v>95</v>
      </c>
      <c r="AV374" s="14" t="s">
        <v>84</v>
      </c>
      <c r="AW374" s="14" t="s">
        <v>34</v>
      </c>
      <c r="AX374" s="14" t="s">
        <v>74</v>
      </c>
      <c r="AY374" s="217" t="s">
        <v>238</v>
      </c>
    </row>
    <row r="375" spans="2:51" s="15" customFormat="1" ht="11.25">
      <c r="B375" s="218"/>
      <c r="C375" s="219"/>
      <c r="D375" s="195" t="s">
        <v>250</v>
      </c>
      <c r="E375" s="220" t="s">
        <v>19</v>
      </c>
      <c r="F375" s="221" t="s">
        <v>257</v>
      </c>
      <c r="G375" s="219"/>
      <c r="H375" s="222">
        <v>1111.8</v>
      </c>
      <c r="I375" s="223"/>
      <c r="J375" s="219"/>
      <c r="K375" s="219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250</v>
      </c>
      <c r="AU375" s="228" t="s">
        <v>95</v>
      </c>
      <c r="AV375" s="15" t="s">
        <v>95</v>
      </c>
      <c r="AW375" s="15" t="s">
        <v>34</v>
      </c>
      <c r="AX375" s="15" t="s">
        <v>74</v>
      </c>
      <c r="AY375" s="228" t="s">
        <v>238</v>
      </c>
    </row>
    <row r="376" spans="2:51" s="13" customFormat="1" ht="11.25">
      <c r="B376" s="197"/>
      <c r="C376" s="198"/>
      <c r="D376" s="195" t="s">
        <v>250</v>
      </c>
      <c r="E376" s="199" t="s">
        <v>19</v>
      </c>
      <c r="F376" s="200" t="s">
        <v>481</v>
      </c>
      <c r="G376" s="198"/>
      <c r="H376" s="199" t="s">
        <v>19</v>
      </c>
      <c r="I376" s="201"/>
      <c r="J376" s="198"/>
      <c r="K376" s="198"/>
      <c r="L376" s="202"/>
      <c r="M376" s="203"/>
      <c r="N376" s="204"/>
      <c r="O376" s="204"/>
      <c r="P376" s="204"/>
      <c r="Q376" s="204"/>
      <c r="R376" s="204"/>
      <c r="S376" s="204"/>
      <c r="T376" s="205"/>
      <c r="AT376" s="206" t="s">
        <v>250</v>
      </c>
      <c r="AU376" s="206" t="s">
        <v>95</v>
      </c>
      <c r="AV376" s="13" t="s">
        <v>82</v>
      </c>
      <c r="AW376" s="13" t="s">
        <v>34</v>
      </c>
      <c r="AX376" s="13" t="s">
        <v>74</v>
      </c>
      <c r="AY376" s="206" t="s">
        <v>238</v>
      </c>
    </row>
    <row r="377" spans="2:51" s="14" customFormat="1" ht="11.25">
      <c r="B377" s="207"/>
      <c r="C377" s="208"/>
      <c r="D377" s="195" t="s">
        <v>250</v>
      </c>
      <c r="E377" s="209" t="s">
        <v>19</v>
      </c>
      <c r="F377" s="210" t="s">
        <v>482</v>
      </c>
      <c r="G377" s="208"/>
      <c r="H377" s="211">
        <v>-342.72</v>
      </c>
      <c r="I377" s="212"/>
      <c r="J377" s="208"/>
      <c r="K377" s="208"/>
      <c r="L377" s="213"/>
      <c r="M377" s="214"/>
      <c r="N377" s="215"/>
      <c r="O377" s="215"/>
      <c r="P377" s="215"/>
      <c r="Q377" s="215"/>
      <c r="R377" s="215"/>
      <c r="S377" s="215"/>
      <c r="T377" s="216"/>
      <c r="AT377" s="217" t="s">
        <v>250</v>
      </c>
      <c r="AU377" s="217" t="s">
        <v>95</v>
      </c>
      <c r="AV377" s="14" t="s">
        <v>84</v>
      </c>
      <c r="AW377" s="14" t="s">
        <v>34</v>
      </c>
      <c r="AX377" s="14" t="s">
        <v>74</v>
      </c>
      <c r="AY377" s="217" t="s">
        <v>238</v>
      </c>
    </row>
    <row r="378" spans="2:51" s="15" customFormat="1" ht="11.25">
      <c r="B378" s="218"/>
      <c r="C378" s="219"/>
      <c r="D378" s="195" t="s">
        <v>250</v>
      </c>
      <c r="E378" s="220" t="s">
        <v>19</v>
      </c>
      <c r="F378" s="221" t="s">
        <v>257</v>
      </c>
      <c r="G378" s="219"/>
      <c r="H378" s="222">
        <v>-342.72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250</v>
      </c>
      <c r="AU378" s="228" t="s">
        <v>95</v>
      </c>
      <c r="AV378" s="15" t="s">
        <v>95</v>
      </c>
      <c r="AW378" s="15" t="s">
        <v>34</v>
      </c>
      <c r="AX378" s="15" t="s">
        <v>74</v>
      </c>
      <c r="AY378" s="228" t="s">
        <v>238</v>
      </c>
    </row>
    <row r="379" spans="2:51" s="16" customFormat="1" ht="11.25">
      <c r="B379" s="229"/>
      <c r="C379" s="230"/>
      <c r="D379" s="195" t="s">
        <v>250</v>
      </c>
      <c r="E379" s="231" t="s">
        <v>19</v>
      </c>
      <c r="F379" s="232" t="s">
        <v>258</v>
      </c>
      <c r="G379" s="230"/>
      <c r="H379" s="233">
        <v>769.08</v>
      </c>
      <c r="I379" s="234"/>
      <c r="J379" s="230"/>
      <c r="K379" s="230"/>
      <c r="L379" s="235"/>
      <c r="M379" s="236"/>
      <c r="N379" s="237"/>
      <c r="O379" s="237"/>
      <c r="P379" s="237"/>
      <c r="Q379" s="237"/>
      <c r="R379" s="237"/>
      <c r="S379" s="237"/>
      <c r="T379" s="238"/>
      <c r="AT379" s="239" t="s">
        <v>250</v>
      </c>
      <c r="AU379" s="239" t="s">
        <v>95</v>
      </c>
      <c r="AV379" s="16" t="s">
        <v>189</v>
      </c>
      <c r="AW379" s="16" t="s">
        <v>34</v>
      </c>
      <c r="AX379" s="16" t="s">
        <v>82</v>
      </c>
      <c r="AY379" s="239" t="s">
        <v>238</v>
      </c>
    </row>
    <row r="380" spans="2:51" s="14" customFormat="1" ht="11.25">
      <c r="B380" s="207"/>
      <c r="C380" s="208"/>
      <c r="D380" s="195" t="s">
        <v>250</v>
      </c>
      <c r="E380" s="208"/>
      <c r="F380" s="210" t="s">
        <v>1142</v>
      </c>
      <c r="G380" s="208"/>
      <c r="H380" s="211">
        <v>1384.344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250</v>
      </c>
      <c r="AU380" s="217" t="s">
        <v>95</v>
      </c>
      <c r="AV380" s="14" t="s">
        <v>84</v>
      </c>
      <c r="AW380" s="14" t="s">
        <v>4</v>
      </c>
      <c r="AX380" s="14" t="s">
        <v>82</v>
      </c>
      <c r="AY380" s="217" t="s">
        <v>238</v>
      </c>
    </row>
    <row r="381" spans="1:65" s="2" customFormat="1" ht="37.9" customHeight="1">
      <c r="A381" s="36"/>
      <c r="B381" s="37"/>
      <c r="C381" s="177" t="s">
        <v>489</v>
      </c>
      <c r="D381" s="177" t="s">
        <v>241</v>
      </c>
      <c r="E381" s="178" t="s">
        <v>495</v>
      </c>
      <c r="F381" s="179" t="s">
        <v>496</v>
      </c>
      <c r="G381" s="180" t="s">
        <v>120</v>
      </c>
      <c r="H381" s="181">
        <v>360.57</v>
      </c>
      <c r="I381" s="182"/>
      <c r="J381" s="183">
        <f>ROUND(I381*H381,2)</f>
        <v>0</v>
      </c>
      <c r="K381" s="179" t="s">
        <v>244</v>
      </c>
      <c r="L381" s="41"/>
      <c r="M381" s="184" t="s">
        <v>19</v>
      </c>
      <c r="N381" s="185" t="s">
        <v>45</v>
      </c>
      <c r="O381" s="66"/>
      <c r="P381" s="186">
        <f>O381*H381</f>
        <v>0</v>
      </c>
      <c r="Q381" s="186">
        <v>0</v>
      </c>
      <c r="R381" s="186">
        <f>Q381*H381</f>
        <v>0</v>
      </c>
      <c r="S381" s="186">
        <v>0</v>
      </c>
      <c r="T381" s="187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8" t="s">
        <v>189</v>
      </c>
      <c r="AT381" s="188" t="s">
        <v>241</v>
      </c>
      <c r="AU381" s="188" t="s">
        <v>95</v>
      </c>
      <c r="AY381" s="19" t="s">
        <v>238</v>
      </c>
      <c r="BE381" s="189">
        <f>IF(N381="základní",J381,0)</f>
        <v>0</v>
      </c>
      <c r="BF381" s="189">
        <f>IF(N381="snížená",J381,0)</f>
        <v>0</v>
      </c>
      <c r="BG381" s="189">
        <f>IF(N381="zákl. přenesená",J381,0)</f>
        <v>0</v>
      </c>
      <c r="BH381" s="189">
        <f>IF(N381="sníž. přenesená",J381,0)</f>
        <v>0</v>
      </c>
      <c r="BI381" s="189">
        <f>IF(N381="nulová",J381,0)</f>
        <v>0</v>
      </c>
      <c r="BJ381" s="19" t="s">
        <v>82</v>
      </c>
      <c r="BK381" s="189">
        <f>ROUND(I381*H381,2)</f>
        <v>0</v>
      </c>
      <c r="BL381" s="19" t="s">
        <v>189</v>
      </c>
      <c r="BM381" s="188" t="s">
        <v>497</v>
      </c>
    </row>
    <row r="382" spans="1:47" s="2" customFormat="1" ht="11.25">
      <c r="A382" s="36"/>
      <c r="B382" s="37"/>
      <c r="C382" s="38"/>
      <c r="D382" s="190" t="s">
        <v>246</v>
      </c>
      <c r="E382" s="38"/>
      <c r="F382" s="191" t="s">
        <v>498</v>
      </c>
      <c r="G382" s="38"/>
      <c r="H382" s="38"/>
      <c r="I382" s="192"/>
      <c r="J382" s="38"/>
      <c r="K382" s="38"/>
      <c r="L382" s="41"/>
      <c r="M382" s="193"/>
      <c r="N382" s="194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246</v>
      </c>
      <c r="AU382" s="19" t="s">
        <v>95</v>
      </c>
    </row>
    <row r="383" spans="2:51" s="13" customFormat="1" ht="11.25">
      <c r="B383" s="197"/>
      <c r="C383" s="198"/>
      <c r="D383" s="195" t="s">
        <v>250</v>
      </c>
      <c r="E383" s="199" t="s">
        <v>19</v>
      </c>
      <c r="F383" s="200" t="s">
        <v>481</v>
      </c>
      <c r="G383" s="198"/>
      <c r="H383" s="199" t="s">
        <v>19</v>
      </c>
      <c r="I383" s="201"/>
      <c r="J383" s="198"/>
      <c r="K383" s="198"/>
      <c r="L383" s="202"/>
      <c r="M383" s="203"/>
      <c r="N383" s="204"/>
      <c r="O383" s="204"/>
      <c r="P383" s="204"/>
      <c r="Q383" s="204"/>
      <c r="R383" s="204"/>
      <c r="S383" s="204"/>
      <c r="T383" s="205"/>
      <c r="AT383" s="206" t="s">
        <v>250</v>
      </c>
      <c r="AU383" s="206" t="s">
        <v>95</v>
      </c>
      <c r="AV383" s="13" t="s">
        <v>82</v>
      </c>
      <c r="AW383" s="13" t="s">
        <v>34</v>
      </c>
      <c r="AX383" s="13" t="s">
        <v>74</v>
      </c>
      <c r="AY383" s="206" t="s">
        <v>238</v>
      </c>
    </row>
    <row r="384" spans="2:51" s="14" customFormat="1" ht="11.25">
      <c r="B384" s="207"/>
      <c r="C384" s="208"/>
      <c r="D384" s="195" t="s">
        <v>250</v>
      </c>
      <c r="E384" s="209" t="s">
        <v>19</v>
      </c>
      <c r="F384" s="210" t="s">
        <v>499</v>
      </c>
      <c r="G384" s="208"/>
      <c r="H384" s="211">
        <v>342.72</v>
      </c>
      <c r="I384" s="212"/>
      <c r="J384" s="208"/>
      <c r="K384" s="208"/>
      <c r="L384" s="213"/>
      <c r="M384" s="214"/>
      <c r="N384" s="215"/>
      <c r="O384" s="215"/>
      <c r="P384" s="215"/>
      <c r="Q384" s="215"/>
      <c r="R384" s="215"/>
      <c r="S384" s="215"/>
      <c r="T384" s="216"/>
      <c r="AT384" s="217" t="s">
        <v>250</v>
      </c>
      <c r="AU384" s="217" t="s">
        <v>95</v>
      </c>
      <c r="AV384" s="14" t="s">
        <v>84</v>
      </c>
      <c r="AW384" s="14" t="s">
        <v>34</v>
      </c>
      <c r="AX384" s="14" t="s">
        <v>74</v>
      </c>
      <c r="AY384" s="217" t="s">
        <v>238</v>
      </c>
    </row>
    <row r="385" spans="2:51" s="15" customFormat="1" ht="11.25">
      <c r="B385" s="218"/>
      <c r="C385" s="219"/>
      <c r="D385" s="195" t="s">
        <v>250</v>
      </c>
      <c r="E385" s="220" t="s">
        <v>128</v>
      </c>
      <c r="F385" s="221" t="s">
        <v>257</v>
      </c>
      <c r="G385" s="219"/>
      <c r="H385" s="222">
        <v>342.72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250</v>
      </c>
      <c r="AU385" s="228" t="s">
        <v>95</v>
      </c>
      <c r="AV385" s="15" t="s">
        <v>95</v>
      </c>
      <c r="AW385" s="15" t="s">
        <v>34</v>
      </c>
      <c r="AX385" s="15" t="s">
        <v>74</v>
      </c>
      <c r="AY385" s="228" t="s">
        <v>238</v>
      </c>
    </row>
    <row r="386" spans="2:51" s="13" customFormat="1" ht="11.25">
      <c r="B386" s="197"/>
      <c r="C386" s="198"/>
      <c r="D386" s="195" t="s">
        <v>250</v>
      </c>
      <c r="E386" s="199" t="s">
        <v>19</v>
      </c>
      <c r="F386" s="200" t="s">
        <v>351</v>
      </c>
      <c r="G386" s="198"/>
      <c r="H386" s="199" t="s">
        <v>19</v>
      </c>
      <c r="I386" s="201"/>
      <c r="J386" s="198"/>
      <c r="K386" s="198"/>
      <c r="L386" s="202"/>
      <c r="M386" s="203"/>
      <c r="N386" s="204"/>
      <c r="O386" s="204"/>
      <c r="P386" s="204"/>
      <c r="Q386" s="204"/>
      <c r="R386" s="204"/>
      <c r="S386" s="204"/>
      <c r="T386" s="205"/>
      <c r="AT386" s="206" t="s">
        <v>250</v>
      </c>
      <c r="AU386" s="206" t="s">
        <v>95</v>
      </c>
      <c r="AV386" s="13" t="s">
        <v>82</v>
      </c>
      <c r="AW386" s="13" t="s">
        <v>34</v>
      </c>
      <c r="AX386" s="13" t="s">
        <v>74</v>
      </c>
      <c r="AY386" s="206" t="s">
        <v>238</v>
      </c>
    </row>
    <row r="387" spans="2:51" s="13" customFormat="1" ht="11.25">
      <c r="B387" s="197"/>
      <c r="C387" s="198"/>
      <c r="D387" s="195" t="s">
        <v>250</v>
      </c>
      <c r="E387" s="199" t="s">
        <v>19</v>
      </c>
      <c r="F387" s="200" t="s">
        <v>481</v>
      </c>
      <c r="G387" s="198"/>
      <c r="H387" s="199" t="s">
        <v>19</v>
      </c>
      <c r="I387" s="201"/>
      <c r="J387" s="198"/>
      <c r="K387" s="198"/>
      <c r="L387" s="202"/>
      <c r="M387" s="203"/>
      <c r="N387" s="204"/>
      <c r="O387" s="204"/>
      <c r="P387" s="204"/>
      <c r="Q387" s="204"/>
      <c r="R387" s="204"/>
      <c r="S387" s="204"/>
      <c r="T387" s="205"/>
      <c r="AT387" s="206" t="s">
        <v>250</v>
      </c>
      <c r="AU387" s="206" t="s">
        <v>95</v>
      </c>
      <c r="AV387" s="13" t="s">
        <v>82</v>
      </c>
      <c r="AW387" s="13" t="s">
        <v>34</v>
      </c>
      <c r="AX387" s="13" t="s">
        <v>74</v>
      </c>
      <c r="AY387" s="206" t="s">
        <v>238</v>
      </c>
    </row>
    <row r="388" spans="2:51" s="14" customFormat="1" ht="11.25">
      <c r="B388" s="207"/>
      <c r="C388" s="208"/>
      <c r="D388" s="195" t="s">
        <v>250</v>
      </c>
      <c r="E388" s="209" t="s">
        <v>19</v>
      </c>
      <c r="F388" s="210" t="s">
        <v>500</v>
      </c>
      <c r="G388" s="208"/>
      <c r="H388" s="211">
        <v>17.85</v>
      </c>
      <c r="I388" s="212"/>
      <c r="J388" s="208"/>
      <c r="K388" s="208"/>
      <c r="L388" s="213"/>
      <c r="M388" s="214"/>
      <c r="N388" s="215"/>
      <c r="O388" s="215"/>
      <c r="P388" s="215"/>
      <c r="Q388" s="215"/>
      <c r="R388" s="215"/>
      <c r="S388" s="215"/>
      <c r="T388" s="216"/>
      <c r="AT388" s="217" t="s">
        <v>250</v>
      </c>
      <c r="AU388" s="217" t="s">
        <v>95</v>
      </c>
      <c r="AV388" s="14" t="s">
        <v>84</v>
      </c>
      <c r="AW388" s="14" t="s">
        <v>34</v>
      </c>
      <c r="AX388" s="14" t="s">
        <v>74</v>
      </c>
      <c r="AY388" s="217" t="s">
        <v>238</v>
      </c>
    </row>
    <row r="389" spans="2:51" s="15" customFormat="1" ht="11.25">
      <c r="B389" s="218"/>
      <c r="C389" s="219"/>
      <c r="D389" s="195" t="s">
        <v>250</v>
      </c>
      <c r="E389" s="220" t="s">
        <v>19</v>
      </c>
      <c r="F389" s="221" t="s">
        <v>257</v>
      </c>
      <c r="G389" s="219"/>
      <c r="H389" s="222">
        <v>17.85</v>
      </c>
      <c r="I389" s="223"/>
      <c r="J389" s="219"/>
      <c r="K389" s="219"/>
      <c r="L389" s="224"/>
      <c r="M389" s="225"/>
      <c r="N389" s="226"/>
      <c r="O389" s="226"/>
      <c r="P389" s="226"/>
      <c r="Q389" s="226"/>
      <c r="R389" s="226"/>
      <c r="S389" s="226"/>
      <c r="T389" s="227"/>
      <c r="AT389" s="228" t="s">
        <v>250</v>
      </c>
      <c r="AU389" s="228" t="s">
        <v>95</v>
      </c>
      <c r="AV389" s="15" t="s">
        <v>95</v>
      </c>
      <c r="AW389" s="15" t="s">
        <v>34</v>
      </c>
      <c r="AX389" s="15" t="s">
        <v>74</v>
      </c>
      <c r="AY389" s="228" t="s">
        <v>238</v>
      </c>
    </row>
    <row r="390" spans="2:51" s="16" customFormat="1" ht="11.25">
      <c r="B390" s="229"/>
      <c r="C390" s="230"/>
      <c r="D390" s="195" t="s">
        <v>250</v>
      </c>
      <c r="E390" s="231" t="s">
        <v>19</v>
      </c>
      <c r="F390" s="232" t="s">
        <v>258</v>
      </c>
      <c r="G390" s="230"/>
      <c r="H390" s="233">
        <v>360.57</v>
      </c>
      <c r="I390" s="234"/>
      <c r="J390" s="230"/>
      <c r="K390" s="230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250</v>
      </c>
      <c r="AU390" s="239" t="s">
        <v>95</v>
      </c>
      <c r="AV390" s="16" t="s">
        <v>189</v>
      </c>
      <c r="AW390" s="16" t="s">
        <v>34</v>
      </c>
      <c r="AX390" s="16" t="s">
        <v>82</v>
      </c>
      <c r="AY390" s="239" t="s">
        <v>238</v>
      </c>
    </row>
    <row r="391" spans="1:65" s="2" customFormat="1" ht="16.5" customHeight="1">
      <c r="A391" s="36"/>
      <c r="B391" s="37"/>
      <c r="C391" s="240" t="s">
        <v>494</v>
      </c>
      <c r="D391" s="240" t="s">
        <v>484</v>
      </c>
      <c r="E391" s="241" t="s">
        <v>502</v>
      </c>
      <c r="F391" s="242" t="s">
        <v>503</v>
      </c>
      <c r="G391" s="243" t="s">
        <v>459</v>
      </c>
      <c r="H391" s="244">
        <v>721.14</v>
      </c>
      <c r="I391" s="245"/>
      <c r="J391" s="246">
        <f>ROUND(I391*H391,2)</f>
        <v>0</v>
      </c>
      <c r="K391" s="242" t="s">
        <v>244</v>
      </c>
      <c r="L391" s="247"/>
      <c r="M391" s="248" t="s">
        <v>19</v>
      </c>
      <c r="N391" s="249" t="s">
        <v>45</v>
      </c>
      <c r="O391" s="66"/>
      <c r="P391" s="186">
        <f>O391*H391</f>
        <v>0</v>
      </c>
      <c r="Q391" s="186">
        <v>1</v>
      </c>
      <c r="R391" s="186">
        <f>Q391*H391</f>
        <v>721.14</v>
      </c>
      <c r="S391" s="186">
        <v>0</v>
      </c>
      <c r="T391" s="187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8" t="s">
        <v>186</v>
      </c>
      <c r="AT391" s="188" t="s">
        <v>484</v>
      </c>
      <c r="AU391" s="188" t="s">
        <v>95</v>
      </c>
      <c r="AY391" s="19" t="s">
        <v>238</v>
      </c>
      <c r="BE391" s="189">
        <f>IF(N391="základní",J391,0)</f>
        <v>0</v>
      </c>
      <c r="BF391" s="189">
        <f>IF(N391="snížená",J391,0)</f>
        <v>0</v>
      </c>
      <c r="BG391" s="189">
        <f>IF(N391="zákl. přenesená",J391,0)</f>
        <v>0</v>
      </c>
      <c r="BH391" s="189">
        <f>IF(N391="sníž. přenesená",J391,0)</f>
        <v>0</v>
      </c>
      <c r="BI391" s="189">
        <f>IF(N391="nulová",J391,0)</f>
        <v>0</v>
      </c>
      <c r="BJ391" s="19" t="s">
        <v>82</v>
      </c>
      <c r="BK391" s="189">
        <f>ROUND(I391*H391,2)</f>
        <v>0</v>
      </c>
      <c r="BL391" s="19" t="s">
        <v>189</v>
      </c>
      <c r="BM391" s="188" t="s">
        <v>504</v>
      </c>
    </row>
    <row r="392" spans="2:51" s="14" customFormat="1" ht="11.25">
      <c r="B392" s="207"/>
      <c r="C392" s="208"/>
      <c r="D392" s="195" t="s">
        <v>250</v>
      </c>
      <c r="E392" s="208"/>
      <c r="F392" s="210" t="s">
        <v>1143</v>
      </c>
      <c r="G392" s="208"/>
      <c r="H392" s="211">
        <v>721.14</v>
      </c>
      <c r="I392" s="212"/>
      <c r="J392" s="208"/>
      <c r="K392" s="208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250</v>
      </c>
      <c r="AU392" s="217" t="s">
        <v>95</v>
      </c>
      <c r="AV392" s="14" t="s">
        <v>84</v>
      </c>
      <c r="AW392" s="14" t="s">
        <v>4</v>
      </c>
      <c r="AX392" s="14" t="s">
        <v>82</v>
      </c>
      <c r="AY392" s="217" t="s">
        <v>238</v>
      </c>
    </row>
    <row r="393" spans="2:63" s="12" customFormat="1" ht="20.85" customHeight="1">
      <c r="B393" s="161"/>
      <c r="C393" s="162"/>
      <c r="D393" s="163" t="s">
        <v>73</v>
      </c>
      <c r="E393" s="175" t="s">
        <v>184</v>
      </c>
      <c r="F393" s="175" t="s">
        <v>506</v>
      </c>
      <c r="G393" s="162"/>
      <c r="H393" s="162"/>
      <c r="I393" s="165"/>
      <c r="J393" s="176">
        <f>BK393</f>
        <v>0</v>
      </c>
      <c r="K393" s="162"/>
      <c r="L393" s="167"/>
      <c r="M393" s="168"/>
      <c r="N393" s="169"/>
      <c r="O393" s="169"/>
      <c r="P393" s="170">
        <f>SUM(P394:P409)</f>
        <v>0</v>
      </c>
      <c r="Q393" s="169"/>
      <c r="R393" s="170">
        <f>SUM(R394:R409)</f>
        <v>0.00011899999999999999</v>
      </c>
      <c r="S393" s="169"/>
      <c r="T393" s="171">
        <f>SUM(T394:T409)</f>
        <v>0</v>
      </c>
      <c r="AR393" s="172" t="s">
        <v>82</v>
      </c>
      <c r="AT393" s="173" t="s">
        <v>73</v>
      </c>
      <c r="AU393" s="173" t="s">
        <v>84</v>
      </c>
      <c r="AY393" s="172" t="s">
        <v>238</v>
      </c>
      <c r="BK393" s="174">
        <f>SUM(BK394:BK409)</f>
        <v>0</v>
      </c>
    </row>
    <row r="394" spans="1:65" s="2" customFormat="1" ht="24.2" customHeight="1">
      <c r="A394" s="36"/>
      <c r="B394" s="37"/>
      <c r="C394" s="177" t="s">
        <v>501</v>
      </c>
      <c r="D394" s="177" t="s">
        <v>241</v>
      </c>
      <c r="E394" s="178" t="s">
        <v>508</v>
      </c>
      <c r="F394" s="179" t="s">
        <v>509</v>
      </c>
      <c r="G394" s="180" t="s">
        <v>98</v>
      </c>
      <c r="H394" s="181">
        <v>5.95</v>
      </c>
      <c r="I394" s="182"/>
      <c r="J394" s="183">
        <f>ROUND(I394*H394,2)</f>
        <v>0</v>
      </c>
      <c r="K394" s="179" t="s">
        <v>244</v>
      </c>
      <c r="L394" s="41"/>
      <c r="M394" s="184" t="s">
        <v>19</v>
      </c>
      <c r="N394" s="185" t="s">
        <v>45</v>
      </c>
      <c r="O394" s="66"/>
      <c r="P394" s="186">
        <f>O394*H394</f>
        <v>0</v>
      </c>
      <c r="Q394" s="186">
        <v>0</v>
      </c>
      <c r="R394" s="186">
        <f>Q394*H394</f>
        <v>0</v>
      </c>
      <c r="S394" s="186">
        <v>0</v>
      </c>
      <c r="T394" s="187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8" t="s">
        <v>189</v>
      </c>
      <c r="AT394" s="188" t="s">
        <v>241</v>
      </c>
      <c r="AU394" s="188" t="s">
        <v>95</v>
      </c>
      <c r="AY394" s="19" t="s">
        <v>238</v>
      </c>
      <c r="BE394" s="189">
        <f>IF(N394="základní",J394,0)</f>
        <v>0</v>
      </c>
      <c r="BF394" s="189">
        <f>IF(N394="snížená",J394,0)</f>
        <v>0</v>
      </c>
      <c r="BG394" s="189">
        <f>IF(N394="zákl. přenesená",J394,0)</f>
        <v>0</v>
      </c>
      <c r="BH394" s="189">
        <f>IF(N394="sníž. přenesená",J394,0)</f>
        <v>0</v>
      </c>
      <c r="BI394" s="189">
        <f>IF(N394="nulová",J394,0)</f>
        <v>0</v>
      </c>
      <c r="BJ394" s="19" t="s">
        <v>82</v>
      </c>
      <c r="BK394" s="189">
        <f>ROUND(I394*H394,2)</f>
        <v>0</v>
      </c>
      <c r="BL394" s="19" t="s">
        <v>189</v>
      </c>
      <c r="BM394" s="188" t="s">
        <v>510</v>
      </c>
    </row>
    <row r="395" spans="1:47" s="2" customFormat="1" ht="11.25">
      <c r="A395" s="36"/>
      <c r="B395" s="37"/>
      <c r="C395" s="38"/>
      <c r="D395" s="190" t="s">
        <v>246</v>
      </c>
      <c r="E395" s="38"/>
      <c r="F395" s="191" t="s">
        <v>511</v>
      </c>
      <c r="G395" s="38"/>
      <c r="H395" s="38"/>
      <c r="I395" s="192"/>
      <c r="J395" s="38"/>
      <c r="K395" s="38"/>
      <c r="L395" s="41"/>
      <c r="M395" s="193"/>
      <c r="N395" s="194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246</v>
      </c>
      <c r="AU395" s="19" t="s">
        <v>95</v>
      </c>
    </row>
    <row r="396" spans="2:51" s="13" customFormat="1" ht="11.25">
      <c r="B396" s="197"/>
      <c r="C396" s="198"/>
      <c r="D396" s="195" t="s">
        <v>250</v>
      </c>
      <c r="E396" s="199" t="s">
        <v>19</v>
      </c>
      <c r="F396" s="200" t="s">
        <v>1132</v>
      </c>
      <c r="G396" s="198"/>
      <c r="H396" s="199" t="s">
        <v>19</v>
      </c>
      <c r="I396" s="201"/>
      <c r="J396" s="198"/>
      <c r="K396" s="198"/>
      <c r="L396" s="202"/>
      <c r="M396" s="203"/>
      <c r="N396" s="204"/>
      <c r="O396" s="204"/>
      <c r="P396" s="204"/>
      <c r="Q396" s="204"/>
      <c r="R396" s="204"/>
      <c r="S396" s="204"/>
      <c r="T396" s="205"/>
      <c r="AT396" s="206" t="s">
        <v>250</v>
      </c>
      <c r="AU396" s="206" t="s">
        <v>95</v>
      </c>
      <c r="AV396" s="13" t="s">
        <v>82</v>
      </c>
      <c r="AW396" s="13" t="s">
        <v>34</v>
      </c>
      <c r="AX396" s="13" t="s">
        <v>74</v>
      </c>
      <c r="AY396" s="206" t="s">
        <v>238</v>
      </c>
    </row>
    <row r="397" spans="2:51" s="13" customFormat="1" ht="11.25">
      <c r="B397" s="197"/>
      <c r="C397" s="198"/>
      <c r="D397" s="195" t="s">
        <v>250</v>
      </c>
      <c r="E397" s="199" t="s">
        <v>19</v>
      </c>
      <c r="F397" s="200" t="s">
        <v>251</v>
      </c>
      <c r="G397" s="198"/>
      <c r="H397" s="199" t="s">
        <v>19</v>
      </c>
      <c r="I397" s="201"/>
      <c r="J397" s="198"/>
      <c r="K397" s="198"/>
      <c r="L397" s="202"/>
      <c r="M397" s="203"/>
      <c r="N397" s="204"/>
      <c r="O397" s="204"/>
      <c r="P397" s="204"/>
      <c r="Q397" s="204"/>
      <c r="R397" s="204"/>
      <c r="S397" s="204"/>
      <c r="T397" s="205"/>
      <c r="AT397" s="206" t="s">
        <v>250</v>
      </c>
      <c r="AU397" s="206" t="s">
        <v>95</v>
      </c>
      <c r="AV397" s="13" t="s">
        <v>82</v>
      </c>
      <c r="AW397" s="13" t="s">
        <v>34</v>
      </c>
      <c r="AX397" s="13" t="s">
        <v>74</v>
      </c>
      <c r="AY397" s="206" t="s">
        <v>238</v>
      </c>
    </row>
    <row r="398" spans="2:51" s="14" customFormat="1" ht="11.25">
      <c r="B398" s="207"/>
      <c r="C398" s="208"/>
      <c r="D398" s="195" t="s">
        <v>250</v>
      </c>
      <c r="E398" s="209" t="s">
        <v>19</v>
      </c>
      <c r="F398" s="210" t="s">
        <v>162</v>
      </c>
      <c r="G398" s="208"/>
      <c r="H398" s="211">
        <v>5.95</v>
      </c>
      <c r="I398" s="212"/>
      <c r="J398" s="208"/>
      <c r="K398" s="208"/>
      <c r="L398" s="213"/>
      <c r="M398" s="214"/>
      <c r="N398" s="215"/>
      <c r="O398" s="215"/>
      <c r="P398" s="215"/>
      <c r="Q398" s="215"/>
      <c r="R398" s="215"/>
      <c r="S398" s="215"/>
      <c r="T398" s="216"/>
      <c r="AT398" s="217" t="s">
        <v>250</v>
      </c>
      <c r="AU398" s="217" t="s">
        <v>95</v>
      </c>
      <c r="AV398" s="14" t="s">
        <v>84</v>
      </c>
      <c r="AW398" s="14" t="s">
        <v>34</v>
      </c>
      <c r="AX398" s="14" t="s">
        <v>74</v>
      </c>
      <c r="AY398" s="217" t="s">
        <v>238</v>
      </c>
    </row>
    <row r="399" spans="2:51" s="16" customFormat="1" ht="11.25">
      <c r="B399" s="229"/>
      <c r="C399" s="230"/>
      <c r="D399" s="195" t="s">
        <v>250</v>
      </c>
      <c r="E399" s="231" t="s">
        <v>19</v>
      </c>
      <c r="F399" s="232" t="s">
        <v>258</v>
      </c>
      <c r="G399" s="230"/>
      <c r="H399" s="233">
        <v>5.95</v>
      </c>
      <c r="I399" s="234"/>
      <c r="J399" s="230"/>
      <c r="K399" s="230"/>
      <c r="L399" s="235"/>
      <c r="M399" s="236"/>
      <c r="N399" s="237"/>
      <c r="O399" s="237"/>
      <c r="P399" s="237"/>
      <c r="Q399" s="237"/>
      <c r="R399" s="237"/>
      <c r="S399" s="237"/>
      <c r="T399" s="238"/>
      <c r="AT399" s="239" t="s">
        <v>250</v>
      </c>
      <c r="AU399" s="239" t="s">
        <v>95</v>
      </c>
      <c r="AV399" s="16" t="s">
        <v>189</v>
      </c>
      <c r="AW399" s="16" t="s">
        <v>34</v>
      </c>
      <c r="AX399" s="16" t="s">
        <v>82</v>
      </c>
      <c r="AY399" s="239" t="s">
        <v>238</v>
      </c>
    </row>
    <row r="400" spans="1:65" s="2" customFormat="1" ht="16.5" customHeight="1">
      <c r="A400" s="36"/>
      <c r="B400" s="37"/>
      <c r="C400" s="240" t="s">
        <v>507</v>
      </c>
      <c r="D400" s="240" t="s">
        <v>484</v>
      </c>
      <c r="E400" s="241" t="s">
        <v>513</v>
      </c>
      <c r="F400" s="242" t="s">
        <v>514</v>
      </c>
      <c r="G400" s="243" t="s">
        <v>515</v>
      </c>
      <c r="H400" s="244">
        <v>0.119</v>
      </c>
      <c r="I400" s="245"/>
      <c r="J400" s="246">
        <f>ROUND(I400*H400,2)</f>
        <v>0</v>
      </c>
      <c r="K400" s="242" t="s">
        <v>244</v>
      </c>
      <c r="L400" s="247"/>
      <c r="M400" s="248" t="s">
        <v>19</v>
      </c>
      <c r="N400" s="249" t="s">
        <v>45</v>
      </c>
      <c r="O400" s="66"/>
      <c r="P400" s="186">
        <f>O400*H400</f>
        <v>0</v>
      </c>
      <c r="Q400" s="186">
        <v>0.001</v>
      </c>
      <c r="R400" s="186">
        <f>Q400*H400</f>
        <v>0.00011899999999999999</v>
      </c>
      <c r="S400" s="186">
        <v>0</v>
      </c>
      <c r="T400" s="187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8" t="s">
        <v>186</v>
      </c>
      <c r="AT400" s="188" t="s">
        <v>484</v>
      </c>
      <c r="AU400" s="188" t="s">
        <v>95</v>
      </c>
      <c r="AY400" s="19" t="s">
        <v>238</v>
      </c>
      <c r="BE400" s="189">
        <f>IF(N400="základní",J400,0)</f>
        <v>0</v>
      </c>
      <c r="BF400" s="189">
        <f>IF(N400="snížená",J400,0)</f>
        <v>0</v>
      </c>
      <c r="BG400" s="189">
        <f>IF(N400="zákl. přenesená",J400,0)</f>
        <v>0</v>
      </c>
      <c r="BH400" s="189">
        <f>IF(N400="sníž. přenesená",J400,0)</f>
        <v>0</v>
      </c>
      <c r="BI400" s="189">
        <f>IF(N400="nulová",J400,0)</f>
        <v>0</v>
      </c>
      <c r="BJ400" s="19" t="s">
        <v>82</v>
      </c>
      <c r="BK400" s="189">
        <f>ROUND(I400*H400,2)</f>
        <v>0</v>
      </c>
      <c r="BL400" s="19" t="s">
        <v>189</v>
      </c>
      <c r="BM400" s="188" t="s">
        <v>516</v>
      </c>
    </row>
    <row r="401" spans="2:51" s="13" customFormat="1" ht="11.25">
      <c r="B401" s="197"/>
      <c r="C401" s="198"/>
      <c r="D401" s="195" t="s">
        <v>250</v>
      </c>
      <c r="E401" s="199" t="s">
        <v>19</v>
      </c>
      <c r="F401" s="200" t="s">
        <v>1132</v>
      </c>
      <c r="G401" s="198"/>
      <c r="H401" s="199" t="s">
        <v>19</v>
      </c>
      <c r="I401" s="201"/>
      <c r="J401" s="198"/>
      <c r="K401" s="198"/>
      <c r="L401" s="202"/>
      <c r="M401" s="203"/>
      <c r="N401" s="204"/>
      <c r="O401" s="204"/>
      <c r="P401" s="204"/>
      <c r="Q401" s="204"/>
      <c r="R401" s="204"/>
      <c r="S401" s="204"/>
      <c r="T401" s="205"/>
      <c r="AT401" s="206" t="s">
        <v>250</v>
      </c>
      <c r="AU401" s="206" t="s">
        <v>95</v>
      </c>
      <c r="AV401" s="13" t="s">
        <v>82</v>
      </c>
      <c r="AW401" s="13" t="s">
        <v>34</v>
      </c>
      <c r="AX401" s="13" t="s">
        <v>74</v>
      </c>
      <c r="AY401" s="206" t="s">
        <v>238</v>
      </c>
    </row>
    <row r="402" spans="2:51" s="14" customFormat="1" ht="11.25">
      <c r="B402" s="207"/>
      <c r="C402" s="208"/>
      <c r="D402" s="195" t="s">
        <v>250</v>
      </c>
      <c r="E402" s="209" t="s">
        <v>19</v>
      </c>
      <c r="F402" s="210" t="s">
        <v>162</v>
      </c>
      <c r="G402" s="208"/>
      <c r="H402" s="211">
        <v>5.95</v>
      </c>
      <c r="I402" s="212"/>
      <c r="J402" s="208"/>
      <c r="K402" s="208"/>
      <c r="L402" s="213"/>
      <c r="M402" s="214"/>
      <c r="N402" s="215"/>
      <c r="O402" s="215"/>
      <c r="P402" s="215"/>
      <c r="Q402" s="215"/>
      <c r="R402" s="215"/>
      <c r="S402" s="215"/>
      <c r="T402" s="216"/>
      <c r="AT402" s="217" t="s">
        <v>250</v>
      </c>
      <c r="AU402" s="217" t="s">
        <v>95</v>
      </c>
      <c r="AV402" s="14" t="s">
        <v>84</v>
      </c>
      <c r="AW402" s="14" t="s">
        <v>34</v>
      </c>
      <c r="AX402" s="14" t="s">
        <v>74</v>
      </c>
      <c r="AY402" s="217" t="s">
        <v>238</v>
      </c>
    </row>
    <row r="403" spans="2:51" s="16" customFormat="1" ht="11.25">
      <c r="B403" s="229"/>
      <c r="C403" s="230"/>
      <c r="D403" s="195" t="s">
        <v>250</v>
      </c>
      <c r="E403" s="231" t="s">
        <v>19</v>
      </c>
      <c r="F403" s="232" t="s">
        <v>258</v>
      </c>
      <c r="G403" s="230"/>
      <c r="H403" s="233">
        <v>5.95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AT403" s="239" t="s">
        <v>250</v>
      </c>
      <c r="AU403" s="239" t="s">
        <v>95</v>
      </c>
      <c r="AV403" s="16" t="s">
        <v>189</v>
      </c>
      <c r="AW403" s="16" t="s">
        <v>34</v>
      </c>
      <c r="AX403" s="16" t="s">
        <v>82</v>
      </c>
      <c r="AY403" s="239" t="s">
        <v>238</v>
      </c>
    </row>
    <row r="404" spans="2:51" s="14" customFormat="1" ht="11.25">
      <c r="B404" s="207"/>
      <c r="C404" s="208"/>
      <c r="D404" s="195" t="s">
        <v>250</v>
      </c>
      <c r="E404" s="208"/>
      <c r="F404" s="210" t="s">
        <v>1144</v>
      </c>
      <c r="G404" s="208"/>
      <c r="H404" s="211">
        <v>0.119</v>
      </c>
      <c r="I404" s="212"/>
      <c r="J404" s="208"/>
      <c r="K404" s="208"/>
      <c r="L404" s="213"/>
      <c r="M404" s="214"/>
      <c r="N404" s="215"/>
      <c r="O404" s="215"/>
      <c r="P404" s="215"/>
      <c r="Q404" s="215"/>
      <c r="R404" s="215"/>
      <c r="S404" s="215"/>
      <c r="T404" s="216"/>
      <c r="AT404" s="217" t="s">
        <v>250</v>
      </c>
      <c r="AU404" s="217" t="s">
        <v>95</v>
      </c>
      <c r="AV404" s="14" t="s">
        <v>84</v>
      </c>
      <c r="AW404" s="14" t="s">
        <v>4</v>
      </c>
      <c r="AX404" s="14" t="s">
        <v>82</v>
      </c>
      <c r="AY404" s="217" t="s">
        <v>238</v>
      </c>
    </row>
    <row r="405" spans="1:65" s="2" customFormat="1" ht="24.2" customHeight="1">
      <c r="A405" s="36"/>
      <c r="B405" s="37"/>
      <c r="C405" s="177" t="s">
        <v>512</v>
      </c>
      <c r="D405" s="177" t="s">
        <v>241</v>
      </c>
      <c r="E405" s="178" t="s">
        <v>519</v>
      </c>
      <c r="F405" s="179" t="s">
        <v>520</v>
      </c>
      <c r="G405" s="180" t="s">
        <v>98</v>
      </c>
      <c r="H405" s="181">
        <v>5.95</v>
      </c>
      <c r="I405" s="182"/>
      <c r="J405" s="183">
        <f>ROUND(I405*H405,2)</f>
        <v>0</v>
      </c>
      <c r="K405" s="179" t="s">
        <v>244</v>
      </c>
      <c r="L405" s="41"/>
      <c r="M405" s="184" t="s">
        <v>19</v>
      </c>
      <c r="N405" s="185" t="s">
        <v>45</v>
      </c>
      <c r="O405" s="66"/>
      <c r="P405" s="186">
        <f>O405*H405</f>
        <v>0</v>
      </c>
      <c r="Q405" s="186">
        <v>0</v>
      </c>
      <c r="R405" s="186">
        <f>Q405*H405</f>
        <v>0</v>
      </c>
      <c r="S405" s="186">
        <v>0</v>
      </c>
      <c r="T405" s="187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8" t="s">
        <v>189</v>
      </c>
      <c r="AT405" s="188" t="s">
        <v>241</v>
      </c>
      <c r="AU405" s="188" t="s">
        <v>95</v>
      </c>
      <c r="AY405" s="19" t="s">
        <v>238</v>
      </c>
      <c r="BE405" s="189">
        <f>IF(N405="základní",J405,0)</f>
        <v>0</v>
      </c>
      <c r="BF405" s="189">
        <f>IF(N405="snížená",J405,0)</f>
        <v>0</v>
      </c>
      <c r="BG405" s="189">
        <f>IF(N405="zákl. přenesená",J405,0)</f>
        <v>0</v>
      </c>
      <c r="BH405" s="189">
        <f>IF(N405="sníž. přenesená",J405,0)</f>
        <v>0</v>
      </c>
      <c r="BI405" s="189">
        <f>IF(N405="nulová",J405,0)</f>
        <v>0</v>
      </c>
      <c r="BJ405" s="19" t="s">
        <v>82</v>
      </c>
      <c r="BK405" s="189">
        <f>ROUND(I405*H405,2)</f>
        <v>0</v>
      </c>
      <c r="BL405" s="19" t="s">
        <v>189</v>
      </c>
      <c r="BM405" s="188" t="s">
        <v>521</v>
      </c>
    </row>
    <row r="406" spans="1:47" s="2" customFormat="1" ht="11.25">
      <c r="A406" s="36"/>
      <c r="B406" s="37"/>
      <c r="C406" s="38"/>
      <c r="D406" s="190" t="s">
        <v>246</v>
      </c>
      <c r="E406" s="38"/>
      <c r="F406" s="191" t="s">
        <v>522</v>
      </c>
      <c r="G406" s="38"/>
      <c r="H406" s="38"/>
      <c r="I406" s="192"/>
      <c r="J406" s="38"/>
      <c r="K406" s="38"/>
      <c r="L406" s="41"/>
      <c r="M406" s="193"/>
      <c r="N406" s="194"/>
      <c r="O406" s="66"/>
      <c r="P406" s="66"/>
      <c r="Q406" s="66"/>
      <c r="R406" s="66"/>
      <c r="S406" s="66"/>
      <c r="T406" s="67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9" t="s">
        <v>246</v>
      </c>
      <c r="AU406" s="19" t="s">
        <v>95</v>
      </c>
    </row>
    <row r="407" spans="2:51" s="13" customFormat="1" ht="11.25">
      <c r="B407" s="197"/>
      <c r="C407" s="198"/>
      <c r="D407" s="195" t="s">
        <v>250</v>
      </c>
      <c r="E407" s="199" t="s">
        <v>19</v>
      </c>
      <c r="F407" s="200" t="s">
        <v>251</v>
      </c>
      <c r="G407" s="198"/>
      <c r="H407" s="199" t="s">
        <v>19</v>
      </c>
      <c r="I407" s="201"/>
      <c r="J407" s="198"/>
      <c r="K407" s="198"/>
      <c r="L407" s="202"/>
      <c r="M407" s="203"/>
      <c r="N407" s="204"/>
      <c r="O407" s="204"/>
      <c r="P407" s="204"/>
      <c r="Q407" s="204"/>
      <c r="R407" s="204"/>
      <c r="S407" s="204"/>
      <c r="T407" s="205"/>
      <c r="AT407" s="206" t="s">
        <v>250</v>
      </c>
      <c r="AU407" s="206" t="s">
        <v>95</v>
      </c>
      <c r="AV407" s="13" t="s">
        <v>82</v>
      </c>
      <c r="AW407" s="13" t="s">
        <v>34</v>
      </c>
      <c r="AX407" s="13" t="s">
        <v>74</v>
      </c>
      <c r="AY407" s="206" t="s">
        <v>238</v>
      </c>
    </row>
    <row r="408" spans="2:51" s="14" customFormat="1" ht="11.25">
      <c r="B408" s="207"/>
      <c r="C408" s="208"/>
      <c r="D408" s="195" t="s">
        <v>250</v>
      </c>
      <c r="E408" s="209" t="s">
        <v>19</v>
      </c>
      <c r="F408" s="210" t="s">
        <v>162</v>
      </c>
      <c r="G408" s="208"/>
      <c r="H408" s="211">
        <v>5.95</v>
      </c>
      <c r="I408" s="212"/>
      <c r="J408" s="208"/>
      <c r="K408" s="208"/>
      <c r="L408" s="213"/>
      <c r="M408" s="214"/>
      <c r="N408" s="215"/>
      <c r="O408" s="215"/>
      <c r="P408" s="215"/>
      <c r="Q408" s="215"/>
      <c r="R408" s="215"/>
      <c r="S408" s="215"/>
      <c r="T408" s="216"/>
      <c r="AT408" s="217" t="s">
        <v>250</v>
      </c>
      <c r="AU408" s="217" t="s">
        <v>95</v>
      </c>
      <c r="AV408" s="14" t="s">
        <v>84</v>
      </c>
      <c r="AW408" s="14" t="s">
        <v>34</v>
      </c>
      <c r="AX408" s="14" t="s">
        <v>74</v>
      </c>
      <c r="AY408" s="217" t="s">
        <v>238</v>
      </c>
    </row>
    <row r="409" spans="2:51" s="16" customFormat="1" ht="11.25">
      <c r="B409" s="229"/>
      <c r="C409" s="230"/>
      <c r="D409" s="195" t="s">
        <v>250</v>
      </c>
      <c r="E409" s="231" t="s">
        <v>19</v>
      </c>
      <c r="F409" s="232" t="s">
        <v>258</v>
      </c>
      <c r="G409" s="230"/>
      <c r="H409" s="233">
        <v>5.95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250</v>
      </c>
      <c r="AU409" s="239" t="s">
        <v>95</v>
      </c>
      <c r="AV409" s="16" t="s">
        <v>189</v>
      </c>
      <c r="AW409" s="16" t="s">
        <v>34</v>
      </c>
      <c r="AX409" s="16" t="s">
        <v>82</v>
      </c>
      <c r="AY409" s="239" t="s">
        <v>238</v>
      </c>
    </row>
    <row r="410" spans="2:63" s="12" customFormat="1" ht="22.9" customHeight="1">
      <c r="B410" s="161"/>
      <c r="C410" s="162"/>
      <c r="D410" s="163" t="s">
        <v>73</v>
      </c>
      <c r="E410" s="175" t="s">
        <v>84</v>
      </c>
      <c r="F410" s="175" t="s">
        <v>523</v>
      </c>
      <c r="G410" s="162"/>
      <c r="H410" s="162"/>
      <c r="I410" s="165"/>
      <c r="J410" s="176">
        <f>BK410</f>
        <v>0</v>
      </c>
      <c r="K410" s="162"/>
      <c r="L410" s="167"/>
      <c r="M410" s="168"/>
      <c r="N410" s="169"/>
      <c r="O410" s="169"/>
      <c r="P410" s="170">
        <f>P411+SUM(P412:P419)</f>
        <v>0</v>
      </c>
      <c r="Q410" s="169"/>
      <c r="R410" s="170">
        <f>R411+SUM(R412:R419)</f>
        <v>10.319984999999999</v>
      </c>
      <c r="S410" s="169"/>
      <c r="T410" s="171">
        <f>T411+SUM(T412:T419)</f>
        <v>0</v>
      </c>
      <c r="AR410" s="172" t="s">
        <v>82</v>
      </c>
      <c r="AT410" s="173" t="s">
        <v>73</v>
      </c>
      <c r="AU410" s="173" t="s">
        <v>82</v>
      </c>
      <c r="AY410" s="172" t="s">
        <v>238</v>
      </c>
      <c r="BK410" s="174">
        <f>BK411+SUM(BK412:BK419)</f>
        <v>0</v>
      </c>
    </row>
    <row r="411" spans="1:65" s="2" customFormat="1" ht="16.5" customHeight="1">
      <c r="A411" s="36"/>
      <c r="B411" s="37"/>
      <c r="C411" s="177" t="s">
        <v>518</v>
      </c>
      <c r="D411" s="177" t="s">
        <v>241</v>
      </c>
      <c r="E411" s="178" t="s">
        <v>525</v>
      </c>
      <c r="F411" s="179" t="s">
        <v>526</v>
      </c>
      <c r="G411" s="180" t="s">
        <v>98</v>
      </c>
      <c r="H411" s="181">
        <v>67</v>
      </c>
      <c r="I411" s="182"/>
      <c r="J411" s="183">
        <f>ROUND(I411*H411,2)</f>
        <v>0</v>
      </c>
      <c r="K411" s="179" t="s">
        <v>244</v>
      </c>
      <c r="L411" s="41"/>
      <c r="M411" s="184" t="s">
        <v>19</v>
      </c>
      <c r="N411" s="185" t="s">
        <v>45</v>
      </c>
      <c r="O411" s="66"/>
      <c r="P411" s="186">
        <f>O411*H411</f>
        <v>0</v>
      </c>
      <c r="Q411" s="186">
        <v>0</v>
      </c>
      <c r="R411" s="186">
        <f>Q411*H411</f>
        <v>0</v>
      </c>
      <c r="S411" s="186">
        <v>0</v>
      </c>
      <c r="T411" s="187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8" t="s">
        <v>189</v>
      </c>
      <c r="AT411" s="188" t="s">
        <v>241</v>
      </c>
      <c r="AU411" s="188" t="s">
        <v>84</v>
      </c>
      <c r="AY411" s="19" t="s">
        <v>238</v>
      </c>
      <c r="BE411" s="189">
        <f>IF(N411="základní",J411,0)</f>
        <v>0</v>
      </c>
      <c r="BF411" s="189">
        <f>IF(N411="snížená",J411,0)</f>
        <v>0</v>
      </c>
      <c r="BG411" s="189">
        <f>IF(N411="zákl. přenesená",J411,0)</f>
        <v>0</v>
      </c>
      <c r="BH411" s="189">
        <f>IF(N411="sníž. přenesená",J411,0)</f>
        <v>0</v>
      </c>
      <c r="BI411" s="189">
        <f>IF(N411="nulová",J411,0)</f>
        <v>0</v>
      </c>
      <c r="BJ411" s="19" t="s">
        <v>82</v>
      </c>
      <c r="BK411" s="189">
        <f>ROUND(I411*H411,2)</f>
        <v>0</v>
      </c>
      <c r="BL411" s="19" t="s">
        <v>189</v>
      </c>
      <c r="BM411" s="188" t="s">
        <v>527</v>
      </c>
    </row>
    <row r="412" spans="1:47" s="2" customFormat="1" ht="11.25">
      <c r="A412" s="36"/>
      <c r="B412" s="37"/>
      <c r="C412" s="38"/>
      <c r="D412" s="190" t="s">
        <v>246</v>
      </c>
      <c r="E412" s="38"/>
      <c r="F412" s="191" t="s">
        <v>528</v>
      </c>
      <c r="G412" s="38"/>
      <c r="H412" s="38"/>
      <c r="I412" s="192"/>
      <c r="J412" s="38"/>
      <c r="K412" s="38"/>
      <c r="L412" s="41"/>
      <c r="M412" s="193"/>
      <c r="N412" s="194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246</v>
      </c>
      <c r="AU412" s="19" t="s">
        <v>84</v>
      </c>
    </row>
    <row r="413" spans="2:51" s="13" customFormat="1" ht="11.25">
      <c r="B413" s="197"/>
      <c r="C413" s="198"/>
      <c r="D413" s="195" t="s">
        <v>250</v>
      </c>
      <c r="E413" s="199" t="s">
        <v>19</v>
      </c>
      <c r="F413" s="200" t="s">
        <v>529</v>
      </c>
      <c r="G413" s="198"/>
      <c r="H413" s="199" t="s">
        <v>19</v>
      </c>
      <c r="I413" s="201"/>
      <c r="J413" s="198"/>
      <c r="K413" s="198"/>
      <c r="L413" s="202"/>
      <c r="M413" s="203"/>
      <c r="N413" s="204"/>
      <c r="O413" s="204"/>
      <c r="P413" s="204"/>
      <c r="Q413" s="204"/>
      <c r="R413" s="204"/>
      <c r="S413" s="204"/>
      <c r="T413" s="205"/>
      <c r="AT413" s="206" t="s">
        <v>250</v>
      </c>
      <c r="AU413" s="206" t="s">
        <v>84</v>
      </c>
      <c r="AV413" s="13" t="s">
        <v>82</v>
      </c>
      <c r="AW413" s="13" t="s">
        <v>34</v>
      </c>
      <c r="AX413" s="13" t="s">
        <v>74</v>
      </c>
      <c r="AY413" s="206" t="s">
        <v>238</v>
      </c>
    </row>
    <row r="414" spans="2:51" s="14" customFormat="1" ht="11.25">
      <c r="B414" s="207"/>
      <c r="C414" s="208"/>
      <c r="D414" s="195" t="s">
        <v>250</v>
      </c>
      <c r="E414" s="209" t="s">
        <v>19</v>
      </c>
      <c r="F414" s="210" t="s">
        <v>685</v>
      </c>
      <c r="G414" s="208"/>
      <c r="H414" s="211">
        <v>67</v>
      </c>
      <c r="I414" s="212"/>
      <c r="J414" s="208"/>
      <c r="K414" s="208"/>
      <c r="L414" s="213"/>
      <c r="M414" s="214"/>
      <c r="N414" s="215"/>
      <c r="O414" s="215"/>
      <c r="P414" s="215"/>
      <c r="Q414" s="215"/>
      <c r="R414" s="215"/>
      <c r="S414" s="215"/>
      <c r="T414" s="216"/>
      <c r="AT414" s="217" t="s">
        <v>250</v>
      </c>
      <c r="AU414" s="217" t="s">
        <v>84</v>
      </c>
      <c r="AV414" s="14" t="s">
        <v>84</v>
      </c>
      <c r="AW414" s="14" t="s">
        <v>34</v>
      </c>
      <c r="AX414" s="14" t="s">
        <v>74</v>
      </c>
      <c r="AY414" s="217" t="s">
        <v>238</v>
      </c>
    </row>
    <row r="415" spans="2:51" s="15" customFormat="1" ht="11.25">
      <c r="B415" s="218"/>
      <c r="C415" s="219"/>
      <c r="D415" s="195" t="s">
        <v>250</v>
      </c>
      <c r="E415" s="220" t="s">
        <v>531</v>
      </c>
      <c r="F415" s="221" t="s">
        <v>257</v>
      </c>
      <c r="G415" s="219"/>
      <c r="H415" s="222">
        <v>67</v>
      </c>
      <c r="I415" s="223"/>
      <c r="J415" s="219"/>
      <c r="K415" s="219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250</v>
      </c>
      <c r="AU415" s="228" t="s">
        <v>84</v>
      </c>
      <c r="AV415" s="15" t="s">
        <v>95</v>
      </c>
      <c r="AW415" s="15" t="s">
        <v>34</v>
      </c>
      <c r="AX415" s="15" t="s">
        <v>82</v>
      </c>
      <c r="AY415" s="228" t="s">
        <v>238</v>
      </c>
    </row>
    <row r="416" spans="1:65" s="2" customFormat="1" ht="16.5" customHeight="1">
      <c r="A416" s="36"/>
      <c r="B416" s="37"/>
      <c r="C416" s="240" t="s">
        <v>524</v>
      </c>
      <c r="D416" s="240" t="s">
        <v>484</v>
      </c>
      <c r="E416" s="241" t="s">
        <v>533</v>
      </c>
      <c r="F416" s="242" t="s">
        <v>534</v>
      </c>
      <c r="G416" s="243" t="s">
        <v>98</v>
      </c>
      <c r="H416" s="244">
        <v>87.1</v>
      </c>
      <c r="I416" s="245"/>
      <c r="J416" s="246">
        <f>ROUND(I416*H416,2)</f>
        <v>0</v>
      </c>
      <c r="K416" s="242" t="s">
        <v>244</v>
      </c>
      <c r="L416" s="247"/>
      <c r="M416" s="248" t="s">
        <v>19</v>
      </c>
      <c r="N416" s="249" t="s">
        <v>45</v>
      </c>
      <c r="O416" s="66"/>
      <c r="P416" s="186">
        <f>O416*H416</f>
        <v>0</v>
      </c>
      <c r="Q416" s="186">
        <v>0.00043</v>
      </c>
      <c r="R416" s="186">
        <f>Q416*H416</f>
        <v>0.03745299999999999</v>
      </c>
      <c r="S416" s="186">
        <v>0</v>
      </c>
      <c r="T416" s="187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8" t="s">
        <v>186</v>
      </c>
      <c r="AT416" s="188" t="s">
        <v>484</v>
      </c>
      <c r="AU416" s="188" t="s">
        <v>84</v>
      </c>
      <c r="AY416" s="19" t="s">
        <v>238</v>
      </c>
      <c r="BE416" s="189">
        <f>IF(N416="základní",J416,0)</f>
        <v>0</v>
      </c>
      <c r="BF416" s="189">
        <f>IF(N416="snížená",J416,0)</f>
        <v>0</v>
      </c>
      <c r="BG416" s="189">
        <f>IF(N416="zákl. přenesená",J416,0)</f>
        <v>0</v>
      </c>
      <c r="BH416" s="189">
        <f>IF(N416="sníž. přenesená",J416,0)</f>
        <v>0</v>
      </c>
      <c r="BI416" s="189">
        <f>IF(N416="nulová",J416,0)</f>
        <v>0</v>
      </c>
      <c r="BJ416" s="19" t="s">
        <v>82</v>
      </c>
      <c r="BK416" s="189">
        <f>ROUND(I416*H416,2)</f>
        <v>0</v>
      </c>
      <c r="BL416" s="19" t="s">
        <v>189</v>
      </c>
      <c r="BM416" s="188" t="s">
        <v>535</v>
      </c>
    </row>
    <row r="417" spans="2:51" s="14" customFormat="1" ht="11.25">
      <c r="B417" s="207"/>
      <c r="C417" s="208"/>
      <c r="D417" s="195" t="s">
        <v>250</v>
      </c>
      <c r="E417" s="208"/>
      <c r="F417" s="210" t="s">
        <v>1145</v>
      </c>
      <c r="G417" s="208"/>
      <c r="H417" s="211">
        <v>87.1</v>
      </c>
      <c r="I417" s="212"/>
      <c r="J417" s="208"/>
      <c r="K417" s="208"/>
      <c r="L417" s="213"/>
      <c r="M417" s="214"/>
      <c r="N417" s="215"/>
      <c r="O417" s="215"/>
      <c r="P417" s="215"/>
      <c r="Q417" s="215"/>
      <c r="R417" s="215"/>
      <c r="S417" s="215"/>
      <c r="T417" s="216"/>
      <c r="AT417" s="217" t="s">
        <v>250</v>
      </c>
      <c r="AU417" s="217" t="s">
        <v>84</v>
      </c>
      <c r="AV417" s="14" t="s">
        <v>84</v>
      </c>
      <c r="AW417" s="14" t="s">
        <v>4</v>
      </c>
      <c r="AX417" s="14" t="s">
        <v>82</v>
      </c>
      <c r="AY417" s="217" t="s">
        <v>238</v>
      </c>
    </row>
    <row r="418" spans="2:63" s="12" customFormat="1" ht="20.85" customHeight="1">
      <c r="B418" s="161"/>
      <c r="C418" s="162"/>
      <c r="D418" s="163" t="s">
        <v>73</v>
      </c>
      <c r="E418" s="175" t="s">
        <v>7</v>
      </c>
      <c r="F418" s="175" t="s">
        <v>537</v>
      </c>
      <c r="G418" s="162"/>
      <c r="H418" s="162"/>
      <c r="I418" s="165"/>
      <c r="J418" s="176">
        <f>BK418</f>
        <v>0</v>
      </c>
      <c r="K418" s="162"/>
      <c r="L418" s="167"/>
      <c r="M418" s="168"/>
      <c r="N418" s="169"/>
      <c r="O418" s="169"/>
      <c r="P418" s="170">
        <v>0</v>
      </c>
      <c r="Q418" s="169"/>
      <c r="R418" s="170">
        <v>0</v>
      </c>
      <c r="S418" s="169"/>
      <c r="T418" s="171">
        <v>0</v>
      </c>
      <c r="AR418" s="172" t="s">
        <v>82</v>
      </c>
      <c r="AT418" s="173" t="s">
        <v>73</v>
      </c>
      <c r="AU418" s="173" t="s">
        <v>84</v>
      </c>
      <c r="AY418" s="172" t="s">
        <v>238</v>
      </c>
      <c r="BK418" s="174">
        <v>0</v>
      </c>
    </row>
    <row r="419" spans="2:63" s="12" customFormat="1" ht="20.85" customHeight="1">
      <c r="B419" s="161"/>
      <c r="C419" s="162"/>
      <c r="D419" s="163" t="s">
        <v>73</v>
      </c>
      <c r="E419" s="175" t="s">
        <v>150</v>
      </c>
      <c r="F419" s="175" t="s">
        <v>545</v>
      </c>
      <c r="G419" s="162"/>
      <c r="H419" s="162"/>
      <c r="I419" s="165"/>
      <c r="J419" s="176">
        <f>BK419</f>
        <v>0</v>
      </c>
      <c r="K419" s="162"/>
      <c r="L419" s="167"/>
      <c r="M419" s="168"/>
      <c r="N419" s="169"/>
      <c r="O419" s="169"/>
      <c r="P419" s="170">
        <f>SUM(P420:P428)</f>
        <v>0</v>
      </c>
      <c r="Q419" s="169"/>
      <c r="R419" s="170">
        <f>SUM(R420:R428)</f>
        <v>10.282532</v>
      </c>
      <c r="S419" s="169"/>
      <c r="T419" s="171">
        <f>SUM(T420:T428)</f>
        <v>0</v>
      </c>
      <c r="AR419" s="172" t="s">
        <v>82</v>
      </c>
      <c r="AT419" s="173" t="s">
        <v>73</v>
      </c>
      <c r="AU419" s="173" t="s">
        <v>84</v>
      </c>
      <c r="AY419" s="172" t="s">
        <v>238</v>
      </c>
      <c r="BK419" s="174">
        <f>SUM(BK420:BK428)</f>
        <v>0</v>
      </c>
    </row>
    <row r="420" spans="1:65" s="2" customFormat="1" ht="16.5" customHeight="1">
      <c r="A420" s="36"/>
      <c r="B420" s="37"/>
      <c r="C420" s="177" t="s">
        <v>532</v>
      </c>
      <c r="D420" s="177" t="s">
        <v>241</v>
      </c>
      <c r="E420" s="178" t="s">
        <v>547</v>
      </c>
      <c r="F420" s="179" t="s">
        <v>548</v>
      </c>
      <c r="G420" s="180" t="s">
        <v>168</v>
      </c>
      <c r="H420" s="181">
        <v>33</v>
      </c>
      <c r="I420" s="182"/>
      <c r="J420" s="183">
        <f>ROUND(I420*H420,2)</f>
        <v>0</v>
      </c>
      <c r="K420" s="179" t="s">
        <v>244</v>
      </c>
      <c r="L420" s="41"/>
      <c r="M420" s="184" t="s">
        <v>19</v>
      </c>
      <c r="N420" s="185" t="s">
        <v>45</v>
      </c>
      <c r="O420" s="66"/>
      <c r="P420" s="186">
        <f>O420*H420</f>
        <v>0</v>
      </c>
      <c r="Q420" s="186">
        <v>0.12846</v>
      </c>
      <c r="R420" s="186">
        <f>Q420*H420</f>
        <v>4.239179999999999</v>
      </c>
      <c r="S420" s="186">
        <v>0</v>
      </c>
      <c r="T420" s="187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8" t="s">
        <v>189</v>
      </c>
      <c r="AT420" s="188" t="s">
        <v>241</v>
      </c>
      <c r="AU420" s="188" t="s">
        <v>95</v>
      </c>
      <c r="AY420" s="19" t="s">
        <v>238</v>
      </c>
      <c r="BE420" s="189">
        <f>IF(N420="základní",J420,0)</f>
        <v>0</v>
      </c>
      <c r="BF420" s="189">
        <f>IF(N420="snížená",J420,0)</f>
        <v>0</v>
      </c>
      <c r="BG420" s="189">
        <f>IF(N420="zákl. přenesená",J420,0)</f>
        <v>0</v>
      </c>
      <c r="BH420" s="189">
        <f>IF(N420="sníž. přenesená",J420,0)</f>
        <v>0</v>
      </c>
      <c r="BI420" s="189">
        <f>IF(N420="nulová",J420,0)</f>
        <v>0</v>
      </c>
      <c r="BJ420" s="19" t="s">
        <v>82</v>
      </c>
      <c r="BK420" s="189">
        <f>ROUND(I420*H420,2)</f>
        <v>0</v>
      </c>
      <c r="BL420" s="19" t="s">
        <v>189</v>
      </c>
      <c r="BM420" s="188" t="s">
        <v>1146</v>
      </c>
    </row>
    <row r="421" spans="1:47" s="2" customFormat="1" ht="11.25">
      <c r="A421" s="36"/>
      <c r="B421" s="37"/>
      <c r="C421" s="38"/>
      <c r="D421" s="190" t="s">
        <v>246</v>
      </c>
      <c r="E421" s="38"/>
      <c r="F421" s="191" t="s">
        <v>550</v>
      </c>
      <c r="G421" s="38"/>
      <c r="H421" s="38"/>
      <c r="I421" s="192"/>
      <c r="J421" s="38"/>
      <c r="K421" s="38"/>
      <c r="L421" s="41"/>
      <c r="M421" s="193"/>
      <c r="N421" s="194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246</v>
      </c>
      <c r="AU421" s="19" t="s">
        <v>95</v>
      </c>
    </row>
    <row r="422" spans="2:51" s="13" customFormat="1" ht="11.25">
      <c r="B422" s="197"/>
      <c r="C422" s="198"/>
      <c r="D422" s="195" t="s">
        <v>250</v>
      </c>
      <c r="E422" s="199" t="s">
        <v>19</v>
      </c>
      <c r="F422" s="200" t="s">
        <v>551</v>
      </c>
      <c r="G422" s="198"/>
      <c r="H422" s="199" t="s">
        <v>19</v>
      </c>
      <c r="I422" s="201"/>
      <c r="J422" s="198"/>
      <c r="K422" s="198"/>
      <c r="L422" s="202"/>
      <c r="M422" s="203"/>
      <c r="N422" s="204"/>
      <c r="O422" s="204"/>
      <c r="P422" s="204"/>
      <c r="Q422" s="204"/>
      <c r="R422" s="204"/>
      <c r="S422" s="204"/>
      <c r="T422" s="205"/>
      <c r="AT422" s="206" t="s">
        <v>250</v>
      </c>
      <c r="AU422" s="206" t="s">
        <v>95</v>
      </c>
      <c r="AV422" s="13" t="s">
        <v>82</v>
      </c>
      <c r="AW422" s="13" t="s">
        <v>34</v>
      </c>
      <c r="AX422" s="13" t="s">
        <v>74</v>
      </c>
      <c r="AY422" s="206" t="s">
        <v>238</v>
      </c>
    </row>
    <row r="423" spans="2:51" s="14" customFormat="1" ht="11.25">
      <c r="B423" s="207"/>
      <c r="C423" s="208"/>
      <c r="D423" s="195" t="s">
        <v>250</v>
      </c>
      <c r="E423" s="209" t="s">
        <v>19</v>
      </c>
      <c r="F423" s="210" t="s">
        <v>147</v>
      </c>
      <c r="G423" s="208"/>
      <c r="H423" s="211">
        <v>33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250</v>
      </c>
      <c r="AU423" s="217" t="s">
        <v>95</v>
      </c>
      <c r="AV423" s="14" t="s">
        <v>84</v>
      </c>
      <c r="AW423" s="14" t="s">
        <v>34</v>
      </c>
      <c r="AX423" s="14" t="s">
        <v>74</v>
      </c>
      <c r="AY423" s="217" t="s">
        <v>238</v>
      </c>
    </row>
    <row r="424" spans="2:51" s="15" customFormat="1" ht="11.25">
      <c r="B424" s="218"/>
      <c r="C424" s="219"/>
      <c r="D424" s="195" t="s">
        <v>250</v>
      </c>
      <c r="E424" s="220" t="s">
        <v>19</v>
      </c>
      <c r="F424" s="221" t="s">
        <v>257</v>
      </c>
      <c r="G424" s="219"/>
      <c r="H424" s="222">
        <v>33</v>
      </c>
      <c r="I424" s="223"/>
      <c r="J424" s="219"/>
      <c r="K424" s="219"/>
      <c r="L424" s="224"/>
      <c r="M424" s="225"/>
      <c r="N424" s="226"/>
      <c r="O424" s="226"/>
      <c r="P424" s="226"/>
      <c r="Q424" s="226"/>
      <c r="R424" s="226"/>
      <c r="S424" s="226"/>
      <c r="T424" s="227"/>
      <c r="AT424" s="228" t="s">
        <v>250</v>
      </c>
      <c r="AU424" s="228" t="s">
        <v>95</v>
      </c>
      <c r="AV424" s="15" t="s">
        <v>95</v>
      </c>
      <c r="AW424" s="15" t="s">
        <v>34</v>
      </c>
      <c r="AX424" s="15" t="s">
        <v>82</v>
      </c>
      <c r="AY424" s="228" t="s">
        <v>238</v>
      </c>
    </row>
    <row r="425" spans="1:65" s="2" customFormat="1" ht="16.5" customHeight="1">
      <c r="A425" s="36"/>
      <c r="B425" s="37"/>
      <c r="C425" s="240" t="s">
        <v>530</v>
      </c>
      <c r="D425" s="240" t="s">
        <v>484</v>
      </c>
      <c r="E425" s="241" t="s">
        <v>553</v>
      </c>
      <c r="F425" s="242" t="s">
        <v>554</v>
      </c>
      <c r="G425" s="243" t="s">
        <v>120</v>
      </c>
      <c r="H425" s="244">
        <v>2.488</v>
      </c>
      <c r="I425" s="245"/>
      <c r="J425" s="246">
        <f>ROUND(I425*H425,2)</f>
        <v>0</v>
      </c>
      <c r="K425" s="242" t="s">
        <v>19</v>
      </c>
      <c r="L425" s="247"/>
      <c r="M425" s="248" t="s">
        <v>19</v>
      </c>
      <c r="N425" s="249" t="s">
        <v>45</v>
      </c>
      <c r="O425" s="66"/>
      <c r="P425" s="186">
        <f>O425*H425</f>
        <v>0</v>
      </c>
      <c r="Q425" s="186">
        <v>2.429</v>
      </c>
      <c r="R425" s="186">
        <f>Q425*H425</f>
        <v>6.043352</v>
      </c>
      <c r="S425" s="186">
        <v>0</v>
      </c>
      <c r="T425" s="187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8" t="s">
        <v>186</v>
      </c>
      <c r="AT425" s="188" t="s">
        <v>484</v>
      </c>
      <c r="AU425" s="188" t="s">
        <v>95</v>
      </c>
      <c r="AY425" s="19" t="s">
        <v>238</v>
      </c>
      <c r="BE425" s="189">
        <f>IF(N425="základní",J425,0)</f>
        <v>0</v>
      </c>
      <c r="BF425" s="189">
        <f>IF(N425="snížená",J425,0)</f>
        <v>0</v>
      </c>
      <c r="BG425" s="189">
        <f>IF(N425="zákl. přenesená",J425,0)</f>
        <v>0</v>
      </c>
      <c r="BH425" s="189">
        <f>IF(N425="sníž. přenesená",J425,0)</f>
        <v>0</v>
      </c>
      <c r="BI425" s="189">
        <f>IF(N425="nulová",J425,0)</f>
        <v>0</v>
      </c>
      <c r="BJ425" s="19" t="s">
        <v>82</v>
      </c>
      <c r="BK425" s="189">
        <f>ROUND(I425*H425,2)</f>
        <v>0</v>
      </c>
      <c r="BL425" s="19" t="s">
        <v>189</v>
      </c>
      <c r="BM425" s="188" t="s">
        <v>1147</v>
      </c>
    </row>
    <row r="426" spans="2:51" s="13" customFormat="1" ht="11.25">
      <c r="B426" s="197"/>
      <c r="C426" s="198"/>
      <c r="D426" s="195" t="s">
        <v>250</v>
      </c>
      <c r="E426" s="199" t="s">
        <v>19</v>
      </c>
      <c r="F426" s="200" t="s">
        <v>554</v>
      </c>
      <c r="G426" s="198"/>
      <c r="H426" s="199" t="s">
        <v>19</v>
      </c>
      <c r="I426" s="201"/>
      <c r="J426" s="198"/>
      <c r="K426" s="198"/>
      <c r="L426" s="202"/>
      <c r="M426" s="203"/>
      <c r="N426" s="204"/>
      <c r="O426" s="204"/>
      <c r="P426" s="204"/>
      <c r="Q426" s="204"/>
      <c r="R426" s="204"/>
      <c r="S426" s="204"/>
      <c r="T426" s="205"/>
      <c r="AT426" s="206" t="s">
        <v>250</v>
      </c>
      <c r="AU426" s="206" t="s">
        <v>95</v>
      </c>
      <c r="AV426" s="13" t="s">
        <v>82</v>
      </c>
      <c r="AW426" s="13" t="s">
        <v>34</v>
      </c>
      <c r="AX426" s="13" t="s">
        <v>74</v>
      </c>
      <c r="AY426" s="206" t="s">
        <v>238</v>
      </c>
    </row>
    <row r="427" spans="2:51" s="14" customFormat="1" ht="11.25">
      <c r="B427" s="207"/>
      <c r="C427" s="208"/>
      <c r="D427" s="195" t="s">
        <v>250</v>
      </c>
      <c r="E427" s="209" t="s">
        <v>19</v>
      </c>
      <c r="F427" s="210" t="s">
        <v>556</v>
      </c>
      <c r="G427" s="208"/>
      <c r="H427" s="211">
        <v>2.488</v>
      </c>
      <c r="I427" s="212"/>
      <c r="J427" s="208"/>
      <c r="K427" s="208"/>
      <c r="L427" s="213"/>
      <c r="M427" s="214"/>
      <c r="N427" s="215"/>
      <c r="O427" s="215"/>
      <c r="P427" s="215"/>
      <c r="Q427" s="215"/>
      <c r="R427" s="215"/>
      <c r="S427" s="215"/>
      <c r="T427" s="216"/>
      <c r="AT427" s="217" t="s">
        <v>250</v>
      </c>
      <c r="AU427" s="217" t="s">
        <v>95</v>
      </c>
      <c r="AV427" s="14" t="s">
        <v>84</v>
      </c>
      <c r="AW427" s="14" t="s">
        <v>34</v>
      </c>
      <c r="AX427" s="14" t="s">
        <v>74</v>
      </c>
      <c r="AY427" s="217" t="s">
        <v>238</v>
      </c>
    </row>
    <row r="428" spans="2:51" s="15" customFormat="1" ht="11.25">
      <c r="B428" s="218"/>
      <c r="C428" s="219"/>
      <c r="D428" s="195" t="s">
        <v>250</v>
      </c>
      <c r="E428" s="220" t="s">
        <v>19</v>
      </c>
      <c r="F428" s="221" t="s">
        <v>257</v>
      </c>
      <c r="G428" s="219"/>
      <c r="H428" s="222">
        <v>2.488</v>
      </c>
      <c r="I428" s="223"/>
      <c r="J428" s="219"/>
      <c r="K428" s="219"/>
      <c r="L428" s="224"/>
      <c r="M428" s="225"/>
      <c r="N428" s="226"/>
      <c r="O428" s="226"/>
      <c r="P428" s="226"/>
      <c r="Q428" s="226"/>
      <c r="R428" s="226"/>
      <c r="S428" s="226"/>
      <c r="T428" s="227"/>
      <c r="AT428" s="228" t="s">
        <v>250</v>
      </c>
      <c r="AU428" s="228" t="s">
        <v>95</v>
      </c>
      <c r="AV428" s="15" t="s">
        <v>95</v>
      </c>
      <c r="AW428" s="15" t="s">
        <v>34</v>
      </c>
      <c r="AX428" s="15" t="s">
        <v>82</v>
      </c>
      <c r="AY428" s="228" t="s">
        <v>238</v>
      </c>
    </row>
    <row r="429" spans="2:63" s="12" customFormat="1" ht="22.9" customHeight="1">
      <c r="B429" s="161"/>
      <c r="C429" s="162"/>
      <c r="D429" s="163" t="s">
        <v>73</v>
      </c>
      <c r="E429" s="175" t="s">
        <v>189</v>
      </c>
      <c r="F429" s="175" t="s">
        <v>557</v>
      </c>
      <c r="G429" s="162"/>
      <c r="H429" s="162"/>
      <c r="I429" s="165"/>
      <c r="J429" s="176">
        <f>BK429</f>
        <v>0</v>
      </c>
      <c r="K429" s="162"/>
      <c r="L429" s="167"/>
      <c r="M429" s="168"/>
      <c r="N429" s="169"/>
      <c r="O429" s="169"/>
      <c r="P429" s="170">
        <f>SUM(P430:P439)</f>
        <v>0</v>
      </c>
      <c r="Q429" s="169"/>
      <c r="R429" s="170">
        <f>SUM(R430:R439)</f>
        <v>0.1278</v>
      </c>
      <c r="S429" s="169"/>
      <c r="T429" s="171">
        <f>SUM(T430:T439)</f>
        <v>0</v>
      </c>
      <c r="AR429" s="172" t="s">
        <v>82</v>
      </c>
      <c r="AT429" s="173" t="s">
        <v>73</v>
      </c>
      <c r="AU429" s="173" t="s">
        <v>82</v>
      </c>
      <c r="AY429" s="172" t="s">
        <v>238</v>
      </c>
      <c r="BK429" s="174">
        <f>SUM(BK430:BK439)</f>
        <v>0</v>
      </c>
    </row>
    <row r="430" spans="1:65" s="2" customFormat="1" ht="21.75" customHeight="1">
      <c r="A430" s="36"/>
      <c r="B430" s="37"/>
      <c r="C430" s="177" t="s">
        <v>546</v>
      </c>
      <c r="D430" s="177" t="s">
        <v>241</v>
      </c>
      <c r="E430" s="178" t="s">
        <v>559</v>
      </c>
      <c r="F430" s="179" t="s">
        <v>560</v>
      </c>
      <c r="G430" s="180" t="s">
        <v>120</v>
      </c>
      <c r="H430" s="181">
        <v>1.25</v>
      </c>
      <c r="I430" s="182"/>
      <c r="J430" s="183">
        <f>ROUND(I430*H430,2)</f>
        <v>0</v>
      </c>
      <c r="K430" s="179" t="s">
        <v>244</v>
      </c>
      <c r="L430" s="41"/>
      <c r="M430" s="184" t="s">
        <v>19</v>
      </c>
      <c r="N430" s="185" t="s">
        <v>45</v>
      </c>
      <c r="O430" s="66"/>
      <c r="P430" s="186">
        <f>O430*H430</f>
        <v>0</v>
      </c>
      <c r="Q430" s="186">
        <v>0</v>
      </c>
      <c r="R430" s="186">
        <f>Q430*H430</f>
        <v>0</v>
      </c>
      <c r="S430" s="186">
        <v>0</v>
      </c>
      <c r="T430" s="187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8" t="s">
        <v>189</v>
      </c>
      <c r="AT430" s="188" t="s">
        <v>241</v>
      </c>
      <c r="AU430" s="188" t="s">
        <v>84</v>
      </c>
      <c r="AY430" s="19" t="s">
        <v>238</v>
      </c>
      <c r="BE430" s="189">
        <f>IF(N430="základní",J430,0)</f>
        <v>0</v>
      </c>
      <c r="BF430" s="189">
        <f>IF(N430="snížená",J430,0)</f>
        <v>0</v>
      </c>
      <c r="BG430" s="189">
        <f>IF(N430="zákl. přenesená",J430,0)</f>
        <v>0</v>
      </c>
      <c r="BH430" s="189">
        <f>IF(N430="sníž. přenesená",J430,0)</f>
        <v>0</v>
      </c>
      <c r="BI430" s="189">
        <f>IF(N430="nulová",J430,0)</f>
        <v>0</v>
      </c>
      <c r="BJ430" s="19" t="s">
        <v>82</v>
      </c>
      <c r="BK430" s="189">
        <f>ROUND(I430*H430,2)</f>
        <v>0</v>
      </c>
      <c r="BL430" s="19" t="s">
        <v>189</v>
      </c>
      <c r="BM430" s="188" t="s">
        <v>561</v>
      </c>
    </row>
    <row r="431" spans="1:47" s="2" customFormat="1" ht="11.25">
      <c r="A431" s="36"/>
      <c r="B431" s="37"/>
      <c r="C431" s="38"/>
      <c r="D431" s="190" t="s">
        <v>246</v>
      </c>
      <c r="E431" s="38"/>
      <c r="F431" s="191" t="s">
        <v>562</v>
      </c>
      <c r="G431" s="38"/>
      <c r="H431" s="38"/>
      <c r="I431" s="192"/>
      <c r="J431" s="38"/>
      <c r="K431" s="38"/>
      <c r="L431" s="41"/>
      <c r="M431" s="193"/>
      <c r="N431" s="194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246</v>
      </c>
      <c r="AU431" s="19" t="s">
        <v>84</v>
      </c>
    </row>
    <row r="432" spans="2:51" s="13" customFormat="1" ht="11.25">
      <c r="B432" s="197"/>
      <c r="C432" s="198"/>
      <c r="D432" s="195" t="s">
        <v>250</v>
      </c>
      <c r="E432" s="199" t="s">
        <v>19</v>
      </c>
      <c r="F432" s="200" t="s">
        <v>167</v>
      </c>
      <c r="G432" s="198"/>
      <c r="H432" s="199" t="s">
        <v>19</v>
      </c>
      <c r="I432" s="201"/>
      <c r="J432" s="198"/>
      <c r="K432" s="198"/>
      <c r="L432" s="202"/>
      <c r="M432" s="203"/>
      <c r="N432" s="204"/>
      <c r="O432" s="204"/>
      <c r="P432" s="204"/>
      <c r="Q432" s="204"/>
      <c r="R432" s="204"/>
      <c r="S432" s="204"/>
      <c r="T432" s="205"/>
      <c r="AT432" s="206" t="s">
        <v>250</v>
      </c>
      <c r="AU432" s="206" t="s">
        <v>84</v>
      </c>
      <c r="AV432" s="13" t="s">
        <v>82</v>
      </c>
      <c r="AW432" s="13" t="s">
        <v>34</v>
      </c>
      <c r="AX432" s="13" t="s">
        <v>74</v>
      </c>
      <c r="AY432" s="206" t="s">
        <v>238</v>
      </c>
    </row>
    <row r="433" spans="2:51" s="14" customFormat="1" ht="11.25">
      <c r="B433" s="207"/>
      <c r="C433" s="208"/>
      <c r="D433" s="195" t="s">
        <v>250</v>
      </c>
      <c r="E433" s="209" t="s">
        <v>19</v>
      </c>
      <c r="F433" s="210" t="s">
        <v>563</v>
      </c>
      <c r="G433" s="208"/>
      <c r="H433" s="211">
        <v>1.25</v>
      </c>
      <c r="I433" s="212"/>
      <c r="J433" s="208"/>
      <c r="K433" s="208"/>
      <c r="L433" s="213"/>
      <c r="M433" s="214"/>
      <c r="N433" s="215"/>
      <c r="O433" s="215"/>
      <c r="P433" s="215"/>
      <c r="Q433" s="215"/>
      <c r="R433" s="215"/>
      <c r="S433" s="215"/>
      <c r="T433" s="216"/>
      <c r="AT433" s="217" t="s">
        <v>250</v>
      </c>
      <c r="AU433" s="217" t="s">
        <v>84</v>
      </c>
      <c r="AV433" s="14" t="s">
        <v>84</v>
      </c>
      <c r="AW433" s="14" t="s">
        <v>34</v>
      </c>
      <c r="AX433" s="14" t="s">
        <v>74</v>
      </c>
      <c r="AY433" s="217" t="s">
        <v>238</v>
      </c>
    </row>
    <row r="434" spans="2:51" s="15" customFormat="1" ht="11.25">
      <c r="B434" s="218"/>
      <c r="C434" s="219"/>
      <c r="D434" s="195" t="s">
        <v>250</v>
      </c>
      <c r="E434" s="220" t="s">
        <v>19</v>
      </c>
      <c r="F434" s="221" t="s">
        <v>257</v>
      </c>
      <c r="G434" s="219"/>
      <c r="H434" s="222">
        <v>1.25</v>
      </c>
      <c r="I434" s="223"/>
      <c r="J434" s="219"/>
      <c r="K434" s="219"/>
      <c r="L434" s="224"/>
      <c r="M434" s="225"/>
      <c r="N434" s="226"/>
      <c r="O434" s="226"/>
      <c r="P434" s="226"/>
      <c r="Q434" s="226"/>
      <c r="R434" s="226"/>
      <c r="S434" s="226"/>
      <c r="T434" s="227"/>
      <c r="AT434" s="228" t="s">
        <v>250</v>
      </c>
      <c r="AU434" s="228" t="s">
        <v>84</v>
      </c>
      <c r="AV434" s="15" t="s">
        <v>95</v>
      </c>
      <c r="AW434" s="15" t="s">
        <v>34</v>
      </c>
      <c r="AX434" s="15" t="s">
        <v>82</v>
      </c>
      <c r="AY434" s="228" t="s">
        <v>238</v>
      </c>
    </row>
    <row r="435" spans="1:65" s="2" customFormat="1" ht="16.5" customHeight="1">
      <c r="A435" s="36"/>
      <c r="B435" s="37"/>
      <c r="C435" s="177" t="s">
        <v>552</v>
      </c>
      <c r="D435" s="177" t="s">
        <v>241</v>
      </c>
      <c r="E435" s="178" t="s">
        <v>565</v>
      </c>
      <c r="F435" s="179" t="s">
        <v>566</v>
      </c>
      <c r="G435" s="180" t="s">
        <v>98</v>
      </c>
      <c r="H435" s="181">
        <v>20</v>
      </c>
      <c r="I435" s="182"/>
      <c r="J435" s="183">
        <f>ROUND(I435*H435,2)</f>
        <v>0</v>
      </c>
      <c r="K435" s="179" t="s">
        <v>244</v>
      </c>
      <c r="L435" s="41"/>
      <c r="M435" s="184" t="s">
        <v>19</v>
      </c>
      <c r="N435" s="185" t="s">
        <v>45</v>
      </c>
      <c r="O435" s="66"/>
      <c r="P435" s="186">
        <f>O435*H435</f>
        <v>0</v>
      </c>
      <c r="Q435" s="186">
        <v>0.00639</v>
      </c>
      <c r="R435" s="186">
        <f>Q435*H435</f>
        <v>0.1278</v>
      </c>
      <c r="S435" s="186">
        <v>0</v>
      </c>
      <c r="T435" s="187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88" t="s">
        <v>189</v>
      </c>
      <c r="AT435" s="188" t="s">
        <v>241</v>
      </c>
      <c r="AU435" s="188" t="s">
        <v>84</v>
      </c>
      <c r="AY435" s="19" t="s">
        <v>238</v>
      </c>
      <c r="BE435" s="189">
        <f>IF(N435="základní",J435,0)</f>
        <v>0</v>
      </c>
      <c r="BF435" s="189">
        <f>IF(N435="snížená",J435,0)</f>
        <v>0</v>
      </c>
      <c r="BG435" s="189">
        <f>IF(N435="zákl. přenesená",J435,0)</f>
        <v>0</v>
      </c>
      <c r="BH435" s="189">
        <f>IF(N435="sníž. přenesená",J435,0)</f>
        <v>0</v>
      </c>
      <c r="BI435" s="189">
        <f>IF(N435="nulová",J435,0)</f>
        <v>0</v>
      </c>
      <c r="BJ435" s="19" t="s">
        <v>82</v>
      </c>
      <c r="BK435" s="189">
        <f>ROUND(I435*H435,2)</f>
        <v>0</v>
      </c>
      <c r="BL435" s="19" t="s">
        <v>189</v>
      </c>
      <c r="BM435" s="188" t="s">
        <v>567</v>
      </c>
    </row>
    <row r="436" spans="1:47" s="2" customFormat="1" ht="11.25">
      <c r="A436" s="36"/>
      <c r="B436" s="37"/>
      <c r="C436" s="38"/>
      <c r="D436" s="190" t="s">
        <v>246</v>
      </c>
      <c r="E436" s="38"/>
      <c r="F436" s="191" t="s">
        <v>568</v>
      </c>
      <c r="G436" s="38"/>
      <c r="H436" s="38"/>
      <c r="I436" s="192"/>
      <c r="J436" s="38"/>
      <c r="K436" s="38"/>
      <c r="L436" s="41"/>
      <c r="M436" s="193"/>
      <c r="N436" s="194"/>
      <c r="O436" s="66"/>
      <c r="P436" s="66"/>
      <c r="Q436" s="66"/>
      <c r="R436" s="66"/>
      <c r="S436" s="66"/>
      <c r="T436" s="67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9" t="s">
        <v>246</v>
      </c>
      <c r="AU436" s="19" t="s">
        <v>84</v>
      </c>
    </row>
    <row r="437" spans="2:51" s="13" customFormat="1" ht="11.25">
      <c r="B437" s="197"/>
      <c r="C437" s="198"/>
      <c r="D437" s="195" t="s">
        <v>250</v>
      </c>
      <c r="E437" s="199" t="s">
        <v>19</v>
      </c>
      <c r="F437" s="200" t="s">
        <v>167</v>
      </c>
      <c r="G437" s="198"/>
      <c r="H437" s="199" t="s">
        <v>19</v>
      </c>
      <c r="I437" s="201"/>
      <c r="J437" s="198"/>
      <c r="K437" s="198"/>
      <c r="L437" s="202"/>
      <c r="M437" s="203"/>
      <c r="N437" s="204"/>
      <c r="O437" s="204"/>
      <c r="P437" s="204"/>
      <c r="Q437" s="204"/>
      <c r="R437" s="204"/>
      <c r="S437" s="204"/>
      <c r="T437" s="205"/>
      <c r="AT437" s="206" t="s">
        <v>250</v>
      </c>
      <c r="AU437" s="206" t="s">
        <v>84</v>
      </c>
      <c r="AV437" s="13" t="s">
        <v>82</v>
      </c>
      <c r="AW437" s="13" t="s">
        <v>34</v>
      </c>
      <c r="AX437" s="13" t="s">
        <v>74</v>
      </c>
      <c r="AY437" s="206" t="s">
        <v>238</v>
      </c>
    </row>
    <row r="438" spans="2:51" s="14" customFormat="1" ht="11.25">
      <c r="B438" s="207"/>
      <c r="C438" s="208"/>
      <c r="D438" s="195" t="s">
        <v>250</v>
      </c>
      <c r="E438" s="209" t="s">
        <v>19</v>
      </c>
      <c r="F438" s="210" t="s">
        <v>569</v>
      </c>
      <c r="G438" s="208"/>
      <c r="H438" s="211">
        <v>20</v>
      </c>
      <c r="I438" s="212"/>
      <c r="J438" s="208"/>
      <c r="K438" s="208"/>
      <c r="L438" s="213"/>
      <c r="M438" s="214"/>
      <c r="N438" s="215"/>
      <c r="O438" s="215"/>
      <c r="P438" s="215"/>
      <c r="Q438" s="215"/>
      <c r="R438" s="215"/>
      <c r="S438" s="215"/>
      <c r="T438" s="216"/>
      <c r="AT438" s="217" t="s">
        <v>250</v>
      </c>
      <c r="AU438" s="217" t="s">
        <v>84</v>
      </c>
      <c r="AV438" s="14" t="s">
        <v>84</v>
      </c>
      <c r="AW438" s="14" t="s">
        <v>34</v>
      </c>
      <c r="AX438" s="14" t="s">
        <v>74</v>
      </c>
      <c r="AY438" s="217" t="s">
        <v>238</v>
      </c>
    </row>
    <row r="439" spans="2:51" s="15" customFormat="1" ht="11.25">
      <c r="B439" s="218"/>
      <c r="C439" s="219"/>
      <c r="D439" s="195" t="s">
        <v>250</v>
      </c>
      <c r="E439" s="220" t="s">
        <v>19</v>
      </c>
      <c r="F439" s="221" t="s">
        <v>257</v>
      </c>
      <c r="G439" s="219"/>
      <c r="H439" s="222">
        <v>20</v>
      </c>
      <c r="I439" s="223"/>
      <c r="J439" s="219"/>
      <c r="K439" s="219"/>
      <c r="L439" s="224"/>
      <c r="M439" s="225"/>
      <c r="N439" s="226"/>
      <c r="O439" s="226"/>
      <c r="P439" s="226"/>
      <c r="Q439" s="226"/>
      <c r="R439" s="226"/>
      <c r="S439" s="226"/>
      <c r="T439" s="227"/>
      <c r="AT439" s="228" t="s">
        <v>250</v>
      </c>
      <c r="AU439" s="228" t="s">
        <v>84</v>
      </c>
      <c r="AV439" s="15" t="s">
        <v>95</v>
      </c>
      <c r="AW439" s="15" t="s">
        <v>34</v>
      </c>
      <c r="AX439" s="15" t="s">
        <v>82</v>
      </c>
      <c r="AY439" s="228" t="s">
        <v>238</v>
      </c>
    </row>
    <row r="440" spans="2:63" s="12" customFormat="1" ht="22.9" customHeight="1">
      <c r="B440" s="161"/>
      <c r="C440" s="162"/>
      <c r="D440" s="163" t="s">
        <v>73</v>
      </c>
      <c r="E440" s="175" t="s">
        <v>283</v>
      </c>
      <c r="F440" s="175" t="s">
        <v>570</v>
      </c>
      <c r="G440" s="162"/>
      <c r="H440" s="162"/>
      <c r="I440" s="165"/>
      <c r="J440" s="176">
        <f>BK440</f>
        <v>0</v>
      </c>
      <c r="K440" s="162"/>
      <c r="L440" s="167"/>
      <c r="M440" s="168"/>
      <c r="N440" s="169"/>
      <c r="O440" s="169"/>
      <c r="P440" s="170">
        <f>P441+P464+P482</f>
        <v>0</v>
      </c>
      <c r="Q440" s="169"/>
      <c r="R440" s="170">
        <f>R441+R464+R482</f>
        <v>277.38829200000004</v>
      </c>
      <c r="S440" s="169"/>
      <c r="T440" s="171">
        <f>T441+T464+T482</f>
        <v>0</v>
      </c>
      <c r="AR440" s="172" t="s">
        <v>82</v>
      </c>
      <c r="AT440" s="173" t="s">
        <v>73</v>
      </c>
      <c r="AU440" s="173" t="s">
        <v>82</v>
      </c>
      <c r="AY440" s="172" t="s">
        <v>238</v>
      </c>
      <c r="BK440" s="174">
        <f>BK441+BK464+BK482</f>
        <v>0</v>
      </c>
    </row>
    <row r="441" spans="2:63" s="12" customFormat="1" ht="20.85" customHeight="1">
      <c r="B441" s="161"/>
      <c r="C441" s="162"/>
      <c r="D441" s="163" t="s">
        <v>73</v>
      </c>
      <c r="E441" s="175" t="s">
        <v>571</v>
      </c>
      <c r="F441" s="175" t="s">
        <v>572</v>
      </c>
      <c r="G441" s="162"/>
      <c r="H441" s="162"/>
      <c r="I441" s="165"/>
      <c r="J441" s="176">
        <f>BK441</f>
        <v>0</v>
      </c>
      <c r="K441" s="162"/>
      <c r="L441" s="167"/>
      <c r="M441" s="168"/>
      <c r="N441" s="169"/>
      <c r="O441" s="169"/>
      <c r="P441" s="170">
        <f>SUM(P442:P463)</f>
        <v>0</v>
      </c>
      <c r="Q441" s="169"/>
      <c r="R441" s="170">
        <f>SUM(R442:R463)</f>
        <v>269.65200000000004</v>
      </c>
      <c r="S441" s="169"/>
      <c r="T441" s="171">
        <f>SUM(T442:T463)</f>
        <v>0</v>
      </c>
      <c r="AR441" s="172" t="s">
        <v>82</v>
      </c>
      <c r="AT441" s="173" t="s">
        <v>73</v>
      </c>
      <c r="AU441" s="173" t="s">
        <v>84</v>
      </c>
      <c r="AY441" s="172" t="s">
        <v>238</v>
      </c>
      <c r="BK441" s="174">
        <f>SUM(BK442:BK463)</f>
        <v>0</v>
      </c>
    </row>
    <row r="442" spans="1:65" s="2" customFormat="1" ht="16.5" customHeight="1">
      <c r="A442" s="36"/>
      <c r="B442" s="37"/>
      <c r="C442" s="177" t="s">
        <v>558</v>
      </c>
      <c r="D442" s="177" t="s">
        <v>241</v>
      </c>
      <c r="E442" s="178" t="s">
        <v>574</v>
      </c>
      <c r="F442" s="179" t="s">
        <v>575</v>
      </c>
      <c r="G442" s="180" t="s">
        <v>98</v>
      </c>
      <c r="H442" s="181">
        <v>586.2</v>
      </c>
      <c r="I442" s="182"/>
      <c r="J442" s="183">
        <f>ROUND(I442*H442,2)</f>
        <v>0</v>
      </c>
      <c r="K442" s="179" t="s">
        <v>244</v>
      </c>
      <c r="L442" s="41"/>
      <c r="M442" s="184" t="s">
        <v>19</v>
      </c>
      <c r="N442" s="185" t="s">
        <v>45</v>
      </c>
      <c r="O442" s="66"/>
      <c r="P442" s="186">
        <f>O442*H442</f>
        <v>0</v>
      </c>
      <c r="Q442" s="186">
        <v>0.46</v>
      </c>
      <c r="R442" s="186">
        <f>Q442*H442</f>
        <v>269.65200000000004</v>
      </c>
      <c r="S442" s="186">
        <v>0</v>
      </c>
      <c r="T442" s="187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8" t="s">
        <v>189</v>
      </c>
      <c r="AT442" s="188" t="s">
        <v>241</v>
      </c>
      <c r="AU442" s="188" t="s">
        <v>95</v>
      </c>
      <c r="AY442" s="19" t="s">
        <v>238</v>
      </c>
      <c r="BE442" s="189">
        <f>IF(N442="základní",J442,0)</f>
        <v>0</v>
      </c>
      <c r="BF442" s="189">
        <f>IF(N442="snížená",J442,0)</f>
        <v>0</v>
      </c>
      <c r="BG442" s="189">
        <f>IF(N442="zákl. přenesená",J442,0)</f>
        <v>0</v>
      </c>
      <c r="BH442" s="189">
        <f>IF(N442="sníž. přenesená",J442,0)</f>
        <v>0</v>
      </c>
      <c r="BI442" s="189">
        <f>IF(N442="nulová",J442,0)</f>
        <v>0</v>
      </c>
      <c r="BJ442" s="19" t="s">
        <v>82</v>
      </c>
      <c r="BK442" s="189">
        <f>ROUND(I442*H442,2)</f>
        <v>0</v>
      </c>
      <c r="BL442" s="19" t="s">
        <v>189</v>
      </c>
      <c r="BM442" s="188" t="s">
        <v>576</v>
      </c>
    </row>
    <row r="443" spans="1:47" s="2" customFormat="1" ht="11.25">
      <c r="A443" s="36"/>
      <c r="B443" s="37"/>
      <c r="C443" s="38"/>
      <c r="D443" s="190" t="s">
        <v>246</v>
      </c>
      <c r="E443" s="38"/>
      <c r="F443" s="191" t="s">
        <v>577</v>
      </c>
      <c r="G443" s="38"/>
      <c r="H443" s="38"/>
      <c r="I443" s="192"/>
      <c r="J443" s="38"/>
      <c r="K443" s="38"/>
      <c r="L443" s="41"/>
      <c r="M443" s="193"/>
      <c r="N443" s="194"/>
      <c r="O443" s="66"/>
      <c r="P443" s="66"/>
      <c r="Q443" s="66"/>
      <c r="R443" s="66"/>
      <c r="S443" s="66"/>
      <c r="T443" s="67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246</v>
      </c>
      <c r="AU443" s="19" t="s">
        <v>95</v>
      </c>
    </row>
    <row r="444" spans="2:51" s="13" customFormat="1" ht="11.25">
      <c r="B444" s="197"/>
      <c r="C444" s="198"/>
      <c r="D444" s="195" t="s">
        <v>250</v>
      </c>
      <c r="E444" s="199" t="s">
        <v>19</v>
      </c>
      <c r="F444" s="200" t="s">
        <v>271</v>
      </c>
      <c r="G444" s="198"/>
      <c r="H444" s="199" t="s">
        <v>19</v>
      </c>
      <c r="I444" s="201"/>
      <c r="J444" s="198"/>
      <c r="K444" s="198"/>
      <c r="L444" s="202"/>
      <c r="M444" s="203"/>
      <c r="N444" s="204"/>
      <c r="O444" s="204"/>
      <c r="P444" s="204"/>
      <c r="Q444" s="204"/>
      <c r="R444" s="204"/>
      <c r="S444" s="204"/>
      <c r="T444" s="205"/>
      <c r="AT444" s="206" t="s">
        <v>250</v>
      </c>
      <c r="AU444" s="206" t="s">
        <v>95</v>
      </c>
      <c r="AV444" s="13" t="s">
        <v>82</v>
      </c>
      <c r="AW444" s="13" t="s">
        <v>34</v>
      </c>
      <c r="AX444" s="13" t="s">
        <v>74</v>
      </c>
      <c r="AY444" s="206" t="s">
        <v>238</v>
      </c>
    </row>
    <row r="445" spans="2:51" s="13" customFormat="1" ht="11.25">
      <c r="B445" s="197"/>
      <c r="C445" s="198"/>
      <c r="D445" s="195" t="s">
        <v>250</v>
      </c>
      <c r="E445" s="199" t="s">
        <v>19</v>
      </c>
      <c r="F445" s="200" t="s">
        <v>272</v>
      </c>
      <c r="G445" s="198"/>
      <c r="H445" s="199" t="s">
        <v>19</v>
      </c>
      <c r="I445" s="201"/>
      <c r="J445" s="198"/>
      <c r="K445" s="198"/>
      <c r="L445" s="202"/>
      <c r="M445" s="203"/>
      <c r="N445" s="204"/>
      <c r="O445" s="204"/>
      <c r="P445" s="204"/>
      <c r="Q445" s="204"/>
      <c r="R445" s="204"/>
      <c r="S445" s="204"/>
      <c r="T445" s="205"/>
      <c r="AT445" s="206" t="s">
        <v>250</v>
      </c>
      <c r="AU445" s="206" t="s">
        <v>95</v>
      </c>
      <c r="AV445" s="13" t="s">
        <v>82</v>
      </c>
      <c r="AW445" s="13" t="s">
        <v>34</v>
      </c>
      <c r="AX445" s="13" t="s">
        <v>74</v>
      </c>
      <c r="AY445" s="206" t="s">
        <v>238</v>
      </c>
    </row>
    <row r="446" spans="2:51" s="14" customFormat="1" ht="11.25">
      <c r="B446" s="207"/>
      <c r="C446" s="208"/>
      <c r="D446" s="195" t="s">
        <v>250</v>
      </c>
      <c r="E446" s="209" t="s">
        <v>19</v>
      </c>
      <c r="F446" s="210" t="s">
        <v>578</v>
      </c>
      <c r="G446" s="208"/>
      <c r="H446" s="211">
        <v>586.2</v>
      </c>
      <c r="I446" s="212"/>
      <c r="J446" s="208"/>
      <c r="K446" s="208"/>
      <c r="L446" s="213"/>
      <c r="M446" s="214"/>
      <c r="N446" s="215"/>
      <c r="O446" s="215"/>
      <c r="P446" s="215"/>
      <c r="Q446" s="215"/>
      <c r="R446" s="215"/>
      <c r="S446" s="215"/>
      <c r="T446" s="216"/>
      <c r="AT446" s="217" t="s">
        <v>250</v>
      </c>
      <c r="AU446" s="217" t="s">
        <v>95</v>
      </c>
      <c r="AV446" s="14" t="s">
        <v>84</v>
      </c>
      <c r="AW446" s="14" t="s">
        <v>34</v>
      </c>
      <c r="AX446" s="14" t="s">
        <v>74</v>
      </c>
      <c r="AY446" s="217" t="s">
        <v>238</v>
      </c>
    </row>
    <row r="447" spans="2:51" s="15" customFormat="1" ht="11.25">
      <c r="B447" s="218"/>
      <c r="C447" s="219"/>
      <c r="D447" s="195" t="s">
        <v>250</v>
      </c>
      <c r="E447" s="220" t="s">
        <v>19</v>
      </c>
      <c r="F447" s="221" t="s">
        <v>257</v>
      </c>
      <c r="G447" s="219"/>
      <c r="H447" s="222">
        <v>586.2</v>
      </c>
      <c r="I447" s="223"/>
      <c r="J447" s="219"/>
      <c r="K447" s="219"/>
      <c r="L447" s="224"/>
      <c r="M447" s="225"/>
      <c r="N447" s="226"/>
      <c r="O447" s="226"/>
      <c r="P447" s="226"/>
      <c r="Q447" s="226"/>
      <c r="R447" s="226"/>
      <c r="S447" s="226"/>
      <c r="T447" s="227"/>
      <c r="AT447" s="228" t="s">
        <v>250</v>
      </c>
      <c r="AU447" s="228" t="s">
        <v>95</v>
      </c>
      <c r="AV447" s="15" t="s">
        <v>95</v>
      </c>
      <c r="AW447" s="15" t="s">
        <v>34</v>
      </c>
      <c r="AX447" s="15" t="s">
        <v>82</v>
      </c>
      <c r="AY447" s="228" t="s">
        <v>238</v>
      </c>
    </row>
    <row r="448" spans="1:65" s="2" customFormat="1" ht="24.2" customHeight="1">
      <c r="A448" s="36"/>
      <c r="B448" s="37"/>
      <c r="C448" s="177" t="s">
        <v>564</v>
      </c>
      <c r="D448" s="177" t="s">
        <v>241</v>
      </c>
      <c r="E448" s="178" t="s">
        <v>580</v>
      </c>
      <c r="F448" s="179" t="s">
        <v>581</v>
      </c>
      <c r="G448" s="180" t="s">
        <v>98</v>
      </c>
      <c r="H448" s="181">
        <v>457.2</v>
      </c>
      <c r="I448" s="182"/>
      <c r="J448" s="183">
        <f>ROUND(I448*H448,2)</f>
        <v>0</v>
      </c>
      <c r="K448" s="179" t="s">
        <v>244</v>
      </c>
      <c r="L448" s="41"/>
      <c r="M448" s="184" t="s">
        <v>19</v>
      </c>
      <c r="N448" s="185" t="s">
        <v>45</v>
      </c>
      <c r="O448" s="66"/>
      <c r="P448" s="186">
        <f>O448*H448</f>
        <v>0</v>
      </c>
      <c r="Q448" s="186">
        <v>0</v>
      </c>
      <c r="R448" s="186">
        <f>Q448*H448</f>
        <v>0</v>
      </c>
      <c r="S448" s="186">
        <v>0</v>
      </c>
      <c r="T448" s="187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8" t="s">
        <v>189</v>
      </c>
      <c r="AT448" s="188" t="s">
        <v>241</v>
      </c>
      <c r="AU448" s="188" t="s">
        <v>95</v>
      </c>
      <c r="AY448" s="19" t="s">
        <v>238</v>
      </c>
      <c r="BE448" s="189">
        <f>IF(N448="základní",J448,0)</f>
        <v>0</v>
      </c>
      <c r="BF448" s="189">
        <f>IF(N448="snížená",J448,0)</f>
        <v>0</v>
      </c>
      <c r="BG448" s="189">
        <f>IF(N448="zákl. přenesená",J448,0)</f>
        <v>0</v>
      </c>
      <c r="BH448" s="189">
        <f>IF(N448="sníž. přenesená",J448,0)</f>
        <v>0</v>
      </c>
      <c r="BI448" s="189">
        <f>IF(N448="nulová",J448,0)</f>
        <v>0</v>
      </c>
      <c r="BJ448" s="19" t="s">
        <v>82</v>
      </c>
      <c r="BK448" s="189">
        <f>ROUND(I448*H448,2)</f>
        <v>0</v>
      </c>
      <c r="BL448" s="19" t="s">
        <v>189</v>
      </c>
      <c r="BM448" s="188" t="s">
        <v>582</v>
      </c>
    </row>
    <row r="449" spans="1:47" s="2" customFormat="1" ht="11.25">
      <c r="A449" s="36"/>
      <c r="B449" s="37"/>
      <c r="C449" s="38"/>
      <c r="D449" s="190" t="s">
        <v>246</v>
      </c>
      <c r="E449" s="38"/>
      <c r="F449" s="191" t="s">
        <v>583</v>
      </c>
      <c r="G449" s="38"/>
      <c r="H449" s="38"/>
      <c r="I449" s="192"/>
      <c r="J449" s="38"/>
      <c r="K449" s="38"/>
      <c r="L449" s="41"/>
      <c r="M449" s="193"/>
      <c r="N449" s="194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246</v>
      </c>
      <c r="AU449" s="19" t="s">
        <v>95</v>
      </c>
    </row>
    <row r="450" spans="2:51" s="13" customFormat="1" ht="11.25">
      <c r="B450" s="197"/>
      <c r="C450" s="198"/>
      <c r="D450" s="195" t="s">
        <v>250</v>
      </c>
      <c r="E450" s="199" t="s">
        <v>19</v>
      </c>
      <c r="F450" s="200" t="s">
        <v>271</v>
      </c>
      <c r="G450" s="198"/>
      <c r="H450" s="199" t="s">
        <v>19</v>
      </c>
      <c r="I450" s="201"/>
      <c r="J450" s="198"/>
      <c r="K450" s="198"/>
      <c r="L450" s="202"/>
      <c r="M450" s="203"/>
      <c r="N450" s="204"/>
      <c r="O450" s="204"/>
      <c r="P450" s="204"/>
      <c r="Q450" s="204"/>
      <c r="R450" s="204"/>
      <c r="S450" s="204"/>
      <c r="T450" s="205"/>
      <c r="AT450" s="206" t="s">
        <v>250</v>
      </c>
      <c r="AU450" s="206" t="s">
        <v>95</v>
      </c>
      <c r="AV450" s="13" t="s">
        <v>82</v>
      </c>
      <c r="AW450" s="13" t="s">
        <v>34</v>
      </c>
      <c r="AX450" s="13" t="s">
        <v>74</v>
      </c>
      <c r="AY450" s="206" t="s">
        <v>238</v>
      </c>
    </row>
    <row r="451" spans="2:51" s="13" customFormat="1" ht="11.25">
      <c r="B451" s="197"/>
      <c r="C451" s="198"/>
      <c r="D451" s="195" t="s">
        <v>250</v>
      </c>
      <c r="E451" s="199" t="s">
        <v>19</v>
      </c>
      <c r="F451" s="200" t="s">
        <v>272</v>
      </c>
      <c r="G451" s="198"/>
      <c r="H451" s="199" t="s">
        <v>19</v>
      </c>
      <c r="I451" s="201"/>
      <c r="J451" s="198"/>
      <c r="K451" s="198"/>
      <c r="L451" s="202"/>
      <c r="M451" s="203"/>
      <c r="N451" s="204"/>
      <c r="O451" s="204"/>
      <c r="P451" s="204"/>
      <c r="Q451" s="204"/>
      <c r="R451" s="204"/>
      <c r="S451" s="204"/>
      <c r="T451" s="205"/>
      <c r="AT451" s="206" t="s">
        <v>250</v>
      </c>
      <c r="AU451" s="206" t="s">
        <v>95</v>
      </c>
      <c r="AV451" s="13" t="s">
        <v>82</v>
      </c>
      <c r="AW451" s="13" t="s">
        <v>34</v>
      </c>
      <c r="AX451" s="13" t="s">
        <v>74</v>
      </c>
      <c r="AY451" s="206" t="s">
        <v>238</v>
      </c>
    </row>
    <row r="452" spans="2:51" s="14" customFormat="1" ht="11.25">
      <c r="B452" s="207"/>
      <c r="C452" s="208"/>
      <c r="D452" s="195" t="s">
        <v>250</v>
      </c>
      <c r="E452" s="209" t="s">
        <v>19</v>
      </c>
      <c r="F452" s="210" t="s">
        <v>584</v>
      </c>
      <c r="G452" s="208"/>
      <c r="H452" s="211">
        <v>457.2</v>
      </c>
      <c r="I452" s="212"/>
      <c r="J452" s="208"/>
      <c r="K452" s="208"/>
      <c r="L452" s="213"/>
      <c r="M452" s="214"/>
      <c r="N452" s="215"/>
      <c r="O452" s="215"/>
      <c r="P452" s="215"/>
      <c r="Q452" s="215"/>
      <c r="R452" s="215"/>
      <c r="S452" s="215"/>
      <c r="T452" s="216"/>
      <c r="AT452" s="217" t="s">
        <v>250</v>
      </c>
      <c r="AU452" s="217" t="s">
        <v>95</v>
      </c>
      <c r="AV452" s="14" t="s">
        <v>84</v>
      </c>
      <c r="AW452" s="14" t="s">
        <v>34</v>
      </c>
      <c r="AX452" s="14" t="s">
        <v>74</v>
      </c>
      <c r="AY452" s="217" t="s">
        <v>238</v>
      </c>
    </row>
    <row r="453" spans="2:51" s="15" customFormat="1" ht="11.25">
      <c r="B453" s="218"/>
      <c r="C453" s="219"/>
      <c r="D453" s="195" t="s">
        <v>250</v>
      </c>
      <c r="E453" s="220" t="s">
        <v>19</v>
      </c>
      <c r="F453" s="221" t="s">
        <v>257</v>
      </c>
      <c r="G453" s="219"/>
      <c r="H453" s="222">
        <v>457.2</v>
      </c>
      <c r="I453" s="223"/>
      <c r="J453" s="219"/>
      <c r="K453" s="219"/>
      <c r="L453" s="224"/>
      <c r="M453" s="225"/>
      <c r="N453" s="226"/>
      <c r="O453" s="226"/>
      <c r="P453" s="226"/>
      <c r="Q453" s="226"/>
      <c r="R453" s="226"/>
      <c r="S453" s="226"/>
      <c r="T453" s="227"/>
      <c r="AT453" s="228" t="s">
        <v>250</v>
      </c>
      <c r="AU453" s="228" t="s">
        <v>95</v>
      </c>
      <c r="AV453" s="15" t="s">
        <v>95</v>
      </c>
      <c r="AW453" s="15" t="s">
        <v>34</v>
      </c>
      <c r="AX453" s="15" t="s">
        <v>82</v>
      </c>
      <c r="AY453" s="228" t="s">
        <v>238</v>
      </c>
    </row>
    <row r="454" spans="1:65" s="2" customFormat="1" ht="16.5" customHeight="1">
      <c r="A454" s="36"/>
      <c r="B454" s="37"/>
      <c r="C454" s="177" t="s">
        <v>573</v>
      </c>
      <c r="D454" s="177" t="s">
        <v>241</v>
      </c>
      <c r="E454" s="178" t="s">
        <v>586</v>
      </c>
      <c r="F454" s="179" t="s">
        <v>587</v>
      </c>
      <c r="G454" s="180" t="s">
        <v>98</v>
      </c>
      <c r="H454" s="181">
        <v>708.325</v>
      </c>
      <c r="I454" s="182"/>
      <c r="J454" s="183">
        <f>ROUND(I454*H454,2)</f>
        <v>0</v>
      </c>
      <c r="K454" s="179" t="s">
        <v>244</v>
      </c>
      <c r="L454" s="41"/>
      <c r="M454" s="184" t="s">
        <v>19</v>
      </c>
      <c r="N454" s="185" t="s">
        <v>45</v>
      </c>
      <c r="O454" s="66"/>
      <c r="P454" s="186">
        <f>O454*H454</f>
        <v>0</v>
      </c>
      <c r="Q454" s="186">
        <v>0</v>
      </c>
      <c r="R454" s="186">
        <f>Q454*H454</f>
        <v>0</v>
      </c>
      <c r="S454" s="186">
        <v>0</v>
      </c>
      <c r="T454" s="187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88" t="s">
        <v>189</v>
      </c>
      <c r="AT454" s="188" t="s">
        <v>241</v>
      </c>
      <c r="AU454" s="188" t="s">
        <v>95</v>
      </c>
      <c r="AY454" s="19" t="s">
        <v>238</v>
      </c>
      <c r="BE454" s="189">
        <f>IF(N454="základní",J454,0)</f>
        <v>0</v>
      </c>
      <c r="BF454" s="189">
        <f>IF(N454="snížená",J454,0)</f>
        <v>0</v>
      </c>
      <c r="BG454" s="189">
        <f>IF(N454="zákl. přenesená",J454,0)</f>
        <v>0</v>
      </c>
      <c r="BH454" s="189">
        <f>IF(N454="sníž. přenesená",J454,0)</f>
        <v>0</v>
      </c>
      <c r="BI454" s="189">
        <f>IF(N454="nulová",J454,0)</f>
        <v>0</v>
      </c>
      <c r="BJ454" s="19" t="s">
        <v>82</v>
      </c>
      <c r="BK454" s="189">
        <f>ROUND(I454*H454,2)</f>
        <v>0</v>
      </c>
      <c r="BL454" s="19" t="s">
        <v>189</v>
      </c>
      <c r="BM454" s="188" t="s">
        <v>588</v>
      </c>
    </row>
    <row r="455" spans="1:47" s="2" customFormat="1" ht="11.25">
      <c r="A455" s="36"/>
      <c r="B455" s="37"/>
      <c r="C455" s="38"/>
      <c r="D455" s="190" t="s">
        <v>246</v>
      </c>
      <c r="E455" s="38"/>
      <c r="F455" s="191" t="s">
        <v>589</v>
      </c>
      <c r="G455" s="38"/>
      <c r="H455" s="38"/>
      <c r="I455" s="192"/>
      <c r="J455" s="38"/>
      <c r="K455" s="38"/>
      <c r="L455" s="41"/>
      <c r="M455" s="193"/>
      <c r="N455" s="194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246</v>
      </c>
      <c r="AU455" s="19" t="s">
        <v>95</v>
      </c>
    </row>
    <row r="456" spans="2:51" s="13" customFormat="1" ht="11.25">
      <c r="B456" s="197"/>
      <c r="C456" s="198"/>
      <c r="D456" s="195" t="s">
        <v>250</v>
      </c>
      <c r="E456" s="199" t="s">
        <v>19</v>
      </c>
      <c r="F456" s="200" t="s">
        <v>590</v>
      </c>
      <c r="G456" s="198"/>
      <c r="H456" s="199" t="s">
        <v>19</v>
      </c>
      <c r="I456" s="201"/>
      <c r="J456" s="198"/>
      <c r="K456" s="198"/>
      <c r="L456" s="202"/>
      <c r="M456" s="203"/>
      <c r="N456" s="204"/>
      <c r="O456" s="204"/>
      <c r="P456" s="204"/>
      <c r="Q456" s="204"/>
      <c r="R456" s="204"/>
      <c r="S456" s="204"/>
      <c r="T456" s="205"/>
      <c r="AT456" s="206" t="s">
        <v>250</v>
      </c>
      <c r="AU456" s="206" t="s">
        <v>95</v>
      </c>
      <c r="AV456" s="13" t="s">
        <v>82</v>
      </c>
      <c r="AW456" s="13" t="s">
        <v>34</v>
      </c>
      <c r="AX456" s="13" t="s">
        <v>74</v>
      </c>
      <c r="AY456" s="206" t="s">
        <v>238</v>
      </c>
    </row>
    <row r="457" spans="2:51" s="14" customFormat="1" ht="11.25">
      <c r="B457" s="207"/>
      <c r="C457" s="208"/>
      <c r="D457" s="195" t="s">
        <v>250</v>
      </c>
      <c r="E457" s="209" t="s">
        <v>19</v>
      </c>
      <c r="F457" s="210" t="s">
        <v>153</v>
      </c>
      <c r="G457" s="208"/>
      <c r="H457" s="211">
        <v>708.325</v>
      </c>
      <c r="I457" s="212"/>
      <c r="J457" s="208"/>
      <c r="K457" s="208"/>
      <c r="L457" s="213"/>
      <c r="M457" s="214"/>
      <c r="N457" s="215"/>
      <c r="O457" s="215"/>
      <c r="P457" s="215"/>
      <c r="Q457" s="215"/>
      <c r="R457" s="215"/>
      <c r="S457" s="215"/>
      <c r="T457" s="216"/>
      <c r="AT457" s="217" t="s">
        <v>250</v>
      </c>
      <c r="AU457" s="217" t="s">
        <v>95</v>
      </c>
      <c r="AV457" s="14" t="s">
        <v>84</v>
      </c>
      <c r="AW457" s="14" t="s">
        <v>34</v>
      </c>
      <c r="AX457" s="14" t="s">
        <v>74</v>
      </c>
      <c r="AY457" s="217" t="s">
        <v>238</v>
      </c>
    </row>
    <row r="458" spans="2:51" s="15" customFormat="1" ht="11.25">
      <c r="B458" s="218"/>
      <c r="C458" s="219"/>
      <c r="D458" s="195" t="s">
        <v>250</v>
      </c>
      <c r="E458" s="220" t="s">
        <v>19</v>
      </c>
      <c r="F458" s="221" t="s">
        <v>257</v>
      </c>
      <c r="G458" s="219"/>
      <c r="H458" s="222">
        <v>708.325</v>
      </c>
      <c r="I458" s="223"/>
      <c r="J458" s="219"/>
      <c r="K458" s="219"/>
      <c r="L458" s="224"/>
      <c r="M458" s="225"/>
      <c r="N458" s="226"/>
      <c r="O458" s="226"/>
      <c r="P458" s="226"/>
      <c r="Q458" s="226"/>
      <c r="R458" s="226"/>
      <c r="S458" s="226"/>
      <c r="T458" s="227"/>
      <c r="AT458" s="228" t="s">
        <v>250</v>
      </c>
      <c r="AU458" s="228" t="s">
        <v>95</v>
      </c>
      <c r="AV458" s="15" t="s">
        <v>95</v>
      </c>
      <c r="AW458" s="15" t="s">
        <v>34</v>
      </c>
      <c r="AX458" s="15" t="s">
        <v>82</v>
      </c>
      <c r="AY458" s="228" t="s">
        <v>238</v>
      </c>
    </row>
    <row r="459" spans="1:65" s="2" customFormat="1" ht="24.2" customHeight="1">
      <c r="A459" s="36"/>
      <c r="B459" s="37"/>
      <c r="C459" s="177" t="s">
        <v>579</v>
      </c>
      <c r="D459" s="177" t="s">
        <v>241</v>
      </c>
      <c r="E459" s="178" t="s">
        <v>592</v>
      </c>
      <c r="F459" s="179" t="s">
        <v>593</v>
      </c>
      <c r="G459" s="180" t="s">
        <v>98</v>
      </c>
      <c r="H459" s="181">
        <v>708.325</v>
      </c>
      <c r="I459" s="182"/>
      <c r="J459" s="183">
        <f>ROUND(I459*H459,2)</f>
        <v>0</v>
      </c>
      <c r="K459" s="179" t="s">
        <v>244</v>
      </c>
      <c r="L459" s="41"/>
      <c r="M459" s="184" t="s">
        <v>19</v>
      </c>
      <c r="N459" s="185" t="s">
        <v>45</v>
      </c>
      <c r="O459" s="66"/>
      <c r="P459" s="186">
        <f>O459*H459</f>
        <v>0</v>
      </c>
      <c r="Q459" s="186">
        <v>0</v>
      </c>
      <c r="R459" s="186">
        <f>Q459*H459</f>
        <v>0</v>
      </c>
      <c r="S459" s="186">
        <v>0</v>
      </c>
      <c r="T459" s="187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88" t="s">
        <v>189</v>
      </c>
      <c r="AT459" s="188" t="s">
        <v>241</v>
      </c>
      <c r="AU459" s="188" t="s">
        <v>95</v>
      </c>
      <c r="AY459" s="19" t="s">
        <v>238</v>
      </c>
      <c r="BE459" s="189">
        <f>IF(N459="základní",J459,0)</f>
        <v>0</v>
      </c>
      <c r="BF459" s="189">
        <f>IF(N459="snížená",J459,0)</f>
        <v>0</v>
      </c>
      <c r="BG459" s="189">
        <f>IF(N459="zákl. přenesená",J459,0)</f>
        <v>0</v>
      </c>
      <c r="BH459" s="189">
        <f>IF(N459="sníž. přenesená",J459,0)</f>
        <v>0</v>
      </c>
      <c r="BI459" s="189">
        <f>IF(N459="nulová",J459,0)</f>
        <v>0</v>
      </c>
      <c r="BJ459" s="19" t="s">
        <v>82</v>
      </c>
      <c r="BK459" s="189">
        <f>ROUND(I459*H459,2)</f>
        <v>0</v>
      </c>
      <c r="BL459" s="19" t="s">
        <v>189</v>
      </c>
      <c r="BM459" s="188" t="s">
        <v>594</v>
      </c>
    </row>
    <row r="460" spans="1:47" s="2" customFormat="1" ht="11.25">
      <c r="A460" s="36"/>
      <c r="B460" s="37"/>
      <c r="C460" s="38"/>
      <c r="D460" s="190" t="s">
        <v>246</v>
      </c>
      <c r="E460" s="38"/>
      <c r="F460" s="191" t="s">
        <v>595</v>
      </c>
      <c r="G460" s="38"/>
      <c r="H460" s="38"/>
      <c r="I460" s="192"/>
      <c r="J460" s="38"/>
      <c r="K460" s="38"/>
      <c r="L460" s="41"/>
      <c r="M460" s="193"/>
      <c r="N460" s="194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246</v>
      </c>
      <c r="AU460" s="19" t="s">
        <v>95</v>
      </c>
    </row>
    <row r="461" spans="2:51" s="13" customFormat="1" ht="11.25">
      <c r="B461" s="197"/>
      <c r="C461" s="198"/>
      <c r="D461" s="195" t="s">
        <v>250</v>
      </c>
      <c r="E461" s="199" t="s">
        <v>19</v>
      </c>
      <c r="F461" s="200" t="s">
        <v>590</v>
      </c>
      <c r="G461" s="198"/>
      <c r="H461" s="199" t="s">
        <v>19</v>
      </c>
      <c r="I461" s="201"/>
      <c r="J461" s="198"/>
      <c r="K461" s="198"/>
      <c r="L461" s="202"/>
      <c r="M461" s="203"/>
      <c r="N461" s="204"/>
      <c r="O461" s="204"/>
      <c r="P461" s="204"/>
      <c r="Q461" s="204"/>
      <c r="R461" s="204"/>
      <c r="S461" s="204"/>
      <c r="T461" s="205"/>
      <c r="AT461" s="206" t="s">
        <v>250</v>
      </c>
      <c r="AU461" s="206" t="s">
        <v>95</v>
      </c>
      <c r="AV461" s="13" t="s">
        <v>82</v>
      </c>
      <c r="AW461" s="13" t="s">
        <v>34</v>
      </c>
      <c r="AX461" s="13" t="s">
        <v>74</v>
      </c>
      <c r="AY461" s="206" t="s">
        <v>238</v>
      </c>
    </row>
    <row r="462" spans="2:51" s="14" customFormat="1" ht="11.25">
      <c r="B462" s="207"/>
      <c r="C462" s="208"/>
      <c r="D462" s="195" t="s">
        <v>250</v>
      </c>
      <c r="E462" s="209" t="s">
        <v>19</v>
      </c>
      <c r="F462" s="210" t="s">
        <v>153</v>
      </c>
      <c r="G462" s="208"/>
      <c r="H462" s="211">
        <v>708.325</v>
      </c>
      <c r="I462" s="212"/>
      <c r="J462" s="208"/>
      <c r="K462" s="208"/>
      <c r="L462" s="213"/>
      <c r="M462" s="214"/>
      <c r="N462" s="215"/>
      <c r="O462" s="215"/>
      <c r="P462" s="215"/>
      <c r="Q462" s="215"/>
      <c r="R462" s="215"/>
      <c r="S462" s="215"/>
      <c r="T462" s="216"/>
      <c r="AT462" s="217" t="s">
        <v>250</v>
      </c>
      <c r="AU462" s="217" t="s">
        <v>95</v>
      </c>
      <c r="AV462" s="14" t="s">
        <v>84</v>
      </c>
      <c r="AW462" s="14" t="s">
        <v>34</v>
      </c>
      <c r="AX462" s="14" t="s">
        <v>74</v>
      </c>
      <c r="AY462" s="217" t="s">
        <v>238</v>
      </c>
    </row>
    <row r="463" spans="2:51" s="15" customFormat="1" ht="11.25">
      <c r="B463" s="218"/>
      <c r="C463" s="219"/>
      <c r="D463" s="195" t="s">
        <v>250</v>
      </c>
      <c r="E463" s="220" t="s">
        <v>19</v>
      </c>
      <c r="F463" s="221" t="s">
        <v>257</v>
      </c>
      <c r="G463" s="219"/>
      <c r="H463" s="222">
        <v>708.325</v>
      </c>
      <c r="I463" s="223"/>
      <c r="J463" s="219"/>
      <c r="K463" s="219"/>
      <c r="L463" s="224"/>
      <c r="M463" s="225"/>
      <c r="N463" s="226"/>
      <c r="O463" s="226"/>
      <c r="P463" s="226"/>
      <c r="Q463" s="226"/>
      <c r="R463" s="226"/>
      <c r="S463" s="226"/>
      <c r="T463" s="227"/>
      <c r="AT463" s="228" t="s">
        <v>250</v>
      </c>
      <c r="AU463" s="228" t="s">
        <v>95</v>
      </c>
      <c r="AV463" s="15" t="s">
        <v>95</v>
      </c>
      <c r="AW463" s="15" t="s">
        <v>34</v>
      </c>
      <c r="AX463" s="15" t="s">
        <v>82</v>
      </c>
      <c r="AY463" s="228" t="s">
        <v>238</v>
      </c>
    </row>
    <row r="464" spans="2:63" s="12" customFormat="1" ht="20.85" customHeight="1">
      <c r="B464" s="161"/>
      <c r="C464" s="162"/>
      <c r="D464" s="163" t="s">
        <v>73</v>
      </c>
      <c r="E464" s="175" t="s">
        <v>597</v>
      </c>
      <c r="F464" s="175" t="s">
        <v>598</v>
      </c>
      <c r="G464" s="162"/>
      <c r="H464" s="162"/>
      <c r="I464" s="165"/>
      <c r="J464" s="176">
        <f>BK464</f>
        <v>0</v>
      </c>
      <c r="K464" s="162"/>
      <c r="L464" s="167"/>
      <c r="M464" s="168"/>
      <c r="N464" s="169"/>
      <c r="O464" s="169"/>
      <c r="P464" s="170">
        <f>SUM(P465:P481)</f>
        <v>0</v>
      </c>
      <c r="Q464" s="169"/>
      <c r="R464" s="170">
        <f>SUM(R465:R481)</f>
        <v>2.080392</v>
      </c>
      <c r="S464" s="169"/>
      <c r="T464" s="171">
        <f>SUM(T465:T481)</f>
        <v>0</v>
      </c>
      <c r="AR464" s="172" t="s">
        <v>82</v>
      </c>
      <c r="AT464" s="173" t="s">
        <v>73</v>
      </c>
      <c r="AU464" s="173" t="s">
        <v>84</v>
      </c>
      <c r="AY464" s="172" t="s">
        <v>238</v>
      </c>
      <c r="BK464" s="174">
        <f>SUM(BK465:BK481)</f>
        <v>0</v>
      </c>
    </row>
    <row r="465" spans="1:65" s="2" customFormat="1" ht="16.5" customHeight="1">
      <c r="A465" s="36"/>
      <c r="B465" s="37"/>
      <c r="C465" s="177" t="s">
        <v>585</v>
      </c>
      <c r="D465" s="177" t="s">
        <v>241</v>
      </c>
      <c r="E465" s="178" t="s">
        <v>600</v>
      </c>
      <c r="F465" s="179" t="s">
        <v>601</v>
      </c>
      <c r="G465" s="180" t="s">
        <v>98</v>
      </c>
      <c r="H465" s="181">
        <v>830.45</v>
      </c>
      <c r="I465" s="182"/>
      <c r="J465" s="183">
        <f>ROUND(I465*H465,2)</f>
        <v>0</v>
      </c>
      <c r="K465" s="179" t="s">
        <v>244</v>
      </c>
      <c r="L465" s="41"/>
      <c r="M465" s="184" t="s">
        <v>19</v>
      </c>
      <c r="N465" s="185" t="s">
        <v>45</v>
      </c>
      <c r="O465" s="66"/>
      <c r="P465" s="186">
        <f>O465*H465</f>
        <v>0</v>
      </c>
      <c r="Q465" s="186">
        <v>0</v>
      </c>
      <c r="R465" s="186">
        <f>Q465*H465</f>
        <v>0</v>
      </c>
      <c r="S465" s="186">
        <v>0</v>
      </c>
      <c r="T465" s="187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8" t="s">
        <v>189</v>
      </c>
      <c r="AT465" s="188" t="s">
        <v>241</v>
      </c>
      <c r="AU465" s="188" t="s">
        <v>95</v>
      </c>
      <c r="AY465" s="19" t="s">
        <v>238</v>
      </c>
      <c r="BE465" s="189">
        <f>IF(N465="základní",J465,0)</f>
        <v>0</v>
      </c>
      <c r="BF465" s="189">
        <f>IF(N465="snížená",J465,0)</f>
        <v>0</v>
      </c>
      <c r="BG465" s="189">
        <f>IF(N465="zákl. přenesená",J465,0)</f>
        <v>0</v>
      </c>
      <c r="BH465" s="189">
        <f>IF(N465="sníž. přenesená",J465,0)</f>
        <v>0</v>
      </c>
      <c r="BI465" s="189">
        <f>IF(N465="nulová",J465,0)</f>
        <v>0</v>
      </c>
      <c r="BJ465" s="19" t="s">
        <v>82</v>
      </c>
      <c r="BK465" s="189">
        <f>ROUND(I465*H465,2)</f>
        <v>0</v>
      </c>
      <c r="BL465" s="19" t="s">
        <v>189</v>
      </c>
      <c r="BM465" s="188" t="s">
        <v>602</v>
      </c>
    </row>
    <row r="466" spans="1:47" s="2" customFormat="1" ht="11.25">
      <c r="A466" s="36"/>
      <c r="B466" s="37"/>
      <c r="C466" s="38"/>
      <c r="D466" s="190" t="s">
        <v>246</v>
      </c>
      <c r="E466" s="38"/>
      <c r="F466" s="191" t="s">
        <v>603</v>
      </c>
      <c r="G466" s="38"/>
      <c r="H466" s="38"/>
      <c r="I466" s="192"/>
      <c r="J466" s="38"/>
      <c r="K466" s="38"/>
      <c r="L466" s="41"/>
      <c r="M466" s="193"/>
      <c r="N466" s="194"/>
      <c r="O466" s="66"/>
      <c r="P466" s="66"/>
      <c r="Q466" s="66"/>
      <c r="R466" s="66"/>
      <c r="S466" s="66"/>
      <c r="T466" s="67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246</v>
      </c>
      <c r="AU466" s="19" t="s">
        <v>95</v>
      </c>
    </row>
    <row r="467" spans="2:51" s="13" customFormat="1" ht="11.25">
      <c r="B467" s="197"/>
      <c r="C467" s="198"/>
      <c r="D467" s="195" t="s">
        <v>250</v>
      </c>
      <c r="E467" s="199" t="s">
        <v>19</v>
      </c>
      <c r="F467" s="200" t="s">
        <v>590</v>
      </c>
      <c r="G467" s="198"/>
      <c r="H467" s="199" t="s">
        <v>19</v>
      </c>
      <c r="I467" s="201"/>
      <c r="J467" s="198"/>
      <c r="K467" s="198"/>
      <c r="L467" s="202"/>
      <c r="M467" s="203"/>
      <c r="N467" s="204"/>
      <c r="O467" s="204"/>
      <c r="P467" s="204"/>
      <c r="Q467" s="204"/>
      <c r="R467" s="204"/>
      <c r="S467" s="204"/>
      <c r="T467" s="205"/>
      <c r="AT467" s="206" t="s">
        <v>250</v>
      </c>
      <c r="AU467" s="206" t="s">
        <v>95</v>
      </c>
      <c r="AV467" s="13" t="s">
        <v>82</v>
      </c>
      <c r="AW467" s="13" t="s">
        <v>34</v>
      </c>
      <c r="AX467" s="13" t="s">
        <v>74</v>
      </c>
      <c r="AY467" s="206" t="s">
        <v>238</v>
      </c>
    </row>
    <row r="468" spans="2:51" s="14" customFormat="1" ht="11.25">
      <c r="B468" s="207"/>
      <c r="C468" s="208"/>
      <c r="D468" s="195" t="s">
        <v>250</v>
      </c>
      <c r="E468" s="209" t="s">
        <v>19</v>
      </c>
      <c r="F468" s="210" t="s">
        <v>96</v>
      </c>
      <c r="G468" s="208"/>
      <c r="H468" s="211">
        <v>830.45</v>
      </c>
      <c r="I468" s="212"/>
      <c r="J468" s="208"/>
      <c r="K468" s="208"/>
      <c r="L468" s="213"/>
      <c r="M468" s="214"/>
      <c r="N468" s="215"/>
      <c r="O468" s="215"/>
      <c r="P468" s="215"/>
      <c r="Q468" s="215"/>
      <c r="R468" s="215"/>
      <c r="S468" s="215"/>
      <c r="T468" s="216"/>
      <c r="AT468" s="217" t="s">
        <v>250</v>
      </c>
      <c r="AU468" s="217" t="s">
        <v>95</v>
      </c>
      <c r="AV468" s="14" t="s">
        <v>84</v>
      </c>
      <c r="AW468" s="14" t="s">
        <v>34</v>
      </c>
      <c r="AX468" s="14" t="s">
        <v>74</v>
      </c>
      <c r="AY468" s="217" t="s">
        <v>238</v>
      </c>
    </row>
    <row r="469" spans="2:51" s="15" customFormat="1" ht="11.25">
      <c r="B469" s="218"/>
      <c r="C469" s="219"/>
      <c r="D469" s="195" t="s">
        <v>250</v>
      </c>
      <c r="E469" s="220" t="s">
        <v>19</v>
      </c>
      <c r="F469" s="221" t="s">
        <v>257</v>
      </c>
      <c r="G469" s="219"/>
      <c r="H469" s="222">
        <v>830.45</v>
      </c>
      <c r="I469" s="223"/>
      <c r="J469" s="219"/>
      <c r="K469" s="219"/>
      <c r="L469" s="224"/>
      <c r="M469" s="225"/>
      <c r="N469" s="226"/>
      <c r="O469" s="226"/>
      <c r="P469" s="226"/>
      <c r="Q469" s="226"/>
      <c r="R469" s="226"/>
      <c r="S469" s="226"/>
      <c r="T469" s="227"/>
      <c r="AT469" s="228" t="s">
        <v>250</v>
      </c>
      <c r="AU469" s="228" t="s">
        <v>95</v>
      </c>
      <c r="AV469" s="15" t="s">
        <v>95</v>
      </c>
      <c r="AW469" s="15" t="s">
        <v>34</v>
      </c>
      <c r="AX469" s="15" t="s">
        <v>82</v>
      </c>
      <c r="AY469" s="228" t="s">
        <v>238</v>
      </c>
    </row>
    <row r="470" spans="1:65" s="2" customFormat="1" ht="24.2" customHeight="1">
      <c r="A470" s="36"/>
      <c r="B470" s="37"/>
      <c r="C470" s="177" t="s">
        <v>591</v>
      </c>
      <c r="D470" s="177" t="s">
        <v>241</v>
      </c>
      <c r="E470" s="178" t="s">
        <v>605</v>
      </c>
      <c r="F470" s="179" t="s">
        <v>606</v>
      </c>
      <c r="G470" s="180" t="s">
        <v>98</v>
      </c>
      <c r="H470" s="181">
        <v>1660.9</v>
      </c>
      <c r="I470" s="182"/>
      <c r="J470" s="183">
        <f>ROUND(I470*H470,2)</f>
        <v>0</v>
      </c>
      <c r="K470" s="179" t="s">
        <v>244</v>
      </c>
      <c r="L470" s="41"/>
      <c r="M470" s="184" t="s">
        <v>19</v>
      </c>
      <c r="N470" s="185" t="s">
        <v>45</v>
      </c>
      <c r="O470" s="66"/>
      <c r="P470" s="186">
        <f>O470*H470</f>
        <v>0</v>
      </c>
      <c r="Q470" s="186">
        <v>0</v>
      </c>
      <c r="R470" s="186">
        <f>Q470*H470</f>
        <v>0</v>
      </c>
      <c r="S470" s="186">
        <v>0</v>
      </c>
      <c r="T470" s="187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8" t="s">
        <v>189</v>
      </c>
      <c r="AT470" s="188" t="s">
        <v>241</v>
      </c>
      <c r="AU470" s="188" t="s">
        <v>95</v>
      </c>
      <c r="AY470" s="19" t="s">
        <v>238</v>
      </c>
      <c r="BE470" s="189">
        <f>IF(N470="základní",J470,0)</f>
        <v>0</v>
      </c>
      <c r="BF470" s="189">
        <f>IF(N470="snížená",J470,0)</f>
        <v>0</v>
      </c>
      <c r="BG470" s="189">
        <f>IF(N470="zákl. přenesená",J470,0)</f>
        <v>0</v>
      </c>
      <c r="BH470" s="189">
        <f>IF(N470="sníž. přenesená",J470,0)</f>
        <v>0</v>
      </c>
      <c r="BI470" s="189">
        <f>IF(N470="nulová",J470,0)</f>
        <v>0</v>
      </c>
      <c r="BJ470" s="19" t="s">
        <v>82</v>
      </c>
      <c r="BK470" s="189">
        <f>ROUND(I470*H470,2)</f>
        <v>0</v>
      </c>
      <c r="BL470" s="19" t="s">
        <v>189</v>
      </c>
      <c r="BM470" s="188" t="s">
        <v>607</v>
      </c>
    </row>
    <row r="471" spans="1:47" s="2" customFormat="1" ht="11.25">
      <c r="A471" s="36"/>
      <c r="B471" s="37"/>
      <c r="C471" s="38"/>
      <c r="D471" s="190" t="s">
        <v>246</v>
      </c>
      <c r="E471" s="38"/>
      <c r="F471" s="191" t="s">
        <v>608</v>
      </c>
      <c r="G471" s="38"/>
      <c r="H471" s="38"/>
      <c r="I471" s="192"/>
      <c r="J471" s="38"/>
      <c r="K471" s="38"/>
      <c r="L471" s="41"/>
      <c r="M471" s="193"/>
      <c r="N471" s="194"/>
      <c r="O471" s="66"/>
      <c r="P471" s="66"/>
      <c r="Q471" s="66"/>
      <c r="R471" s="66"/>
      <c r="S471" s="66"/>
      <c r="T471" s="67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246</v>
      </c>
      <c r="AU471" s="19" t="s">
        <v>95</v>
      </c>
    </row>
    <row r="472" spans="2:51" s="13" customFormat="1" ht="11.25">
      <c r="B472" s="197"/>
      <c r="C472" s="198"/>
      <c r="D472" s="195" t="s">
        <v>250</v>
      </c>
      <c r="E472" s="199" t="s">
        <v>19</v>
      </c>
      <c r="F472" s="200" t="s">
        <v>590</v>
      </c>
      <c r="G472" s="198"/>
      <c r="H472" s="199" t="s">
        <v>19</v>
      </c>
      <c r="I472" s="201"/>
      <c r="J472" s="198"/>
      <c r="K472" s="198"/>
      <c r="L472" s="202"/>
      <c r="M472" s="203"/>
      <c r="N472" s="204"/>
      <c r="O472" s="204"/>
      <c r="P472" s="204"/>
      <c r="Q472" s="204"/>
      <c r="R472" s="204"/>
      <c r="S472" s="204"/>
      <c r="T472" s="205"/>
      <c r="AT472" s="206" t="s">
        <v>250</v>
      </c>
      <c r="AU472" s="206" t="s">
        <v>95</v>
      </c>
      <c r="AV472" s="13" t="s">
        <v>82</v>
      </c>
      <c r="AW472" s="13" t="s">
        <v>34</v>
      </c>
      <c r="AX472" s="13" t="s">
        <v>74</v>
      </c>
      <c r="AY472" s="206" t="s">
        <v>238</v>
      </c>
    </row>
    <row r="473" spans="2:51" s="14" customFormat="1" ht="11.25">
      <c r="B473" s="207"/>
      <c r="C473" s="208"/>
      <c r="D473" s="195" t="s">
        <v>250</v>
      </c>
      <c r="E473" s="209" t="s">
        <v>19</v>
      </c>
      <c r="F473" s="210" t="s">
        <v>96</v>
      </c>
      <c r="G473" s="208"/>
      <c r="H473" s="211">
        <v>830.45</v>
      </c>
      <c r="I473" s="212"/>
      <c r="J473" s="208"/>
      <c r="K473" s="208"/>
      <c r="L473" s="213"/>
      <c r="M473" s="214"/>
      <c r="N473" s="215"/>
      <c r="O473" s="215"/>
      <c r="P473" s="215"/>
      <c r="Q473" s="215"/>
      <c r="R473" s="215"/>
      <c r="S473" s="215"/>
      <c r="T473" s="216"/>
      <c r="AT473" s="217" t="s">
        <v>250</v>
      </c>
      <c r="AU473" s="217" t="s">
        <v>95</v>
      </c>
      <c r="AV473" s="14" t="s">
        <v>84</v>
      </c>
      <c r="AW473" s="14" t="s">
        <v>34</v>
      </c>
      <c r="AX473" s="14" t="s">
        <v>74</v>
      </c>
      <c r="AY473" s="217" t="s">
        <v>238</v>
      </c>
    </row>
    <row r="474" spans="2:51" s="13" customFormat="1" ht="11.25">
      <c r="B474" s="197"/>
      <c r="C474" s="198"/>
      <c r="D474" s="195" t="s">
        <v>250</v>
      </c>
      <c r="E474" s="199" t="s">
        <v>19</v>
      </c>
      <c r="F474" s="200" t="s">
        <v>609</v>
      </c>
      <c r="G474" s="198"/>
      <c r="H474" s="199" t="s">
        <v>19</v>
      </c>
      <c r="I474" s="201"/>
      <c r="J474" s="198"/>
      <c r="K474" s="198"/>
      <c r="L474" s="202"/>
      <c r="M474" s="203"/>
      <c r="N474" s="204"/>
      <c r="O474" s="204"/>
      <c r="P474" s="204"/>
      <c r="Q474" s="204"/>
      <c r="R474" s="204"/>
      <c r="S474" s="204"/>
      <c r="T474" s="205"/>
      <c r="AT474" s="206" t="s">
        <v>250</v>
      </c>
      <c r="AU474" s="206" t="s">
        <v>95</v>
      </c>
      <c r="AV474" s="13" t="s">
        <v>82</v>
      </c>
      <c r="AW474" s="13" t="s">
        <v>34</v>
      </c>
      <c r="AX474" s="13" t="s">
        <v>74</v>
      </c>
      <c r="AY474" s="206" t="s">
        <v>238</v>
      </c>
    </row>
    <row r="475" spans="2:51" s="14" customFormat="1" ht="11.25">
      <c r="B475" s="207"/>
      <c r="C475" s="208"/>
      <c r="D475" s="195" t="s">
        <v>250</v>
      </c>
      <c r="E475" s="209" t="s">
        <v>19</v>
      </c>
      <c r="F475" s="210" t="s">
        <v>96</v>
      </c>
      <c r="G475" s="208"/>
      <c r="H475" s="211">
        <v>830.45</v>
      </c>
      <c r="I475" s="212"/>
      <c r="J475" s="208"/>
      <c r="K475" s="208"/>
      <c r="L475" s="213"/>
      <c r="M475" s="214"/>
      <c r="N475" s="215"/>
      <c r="O475" s="215"/>
      <c r="P475" s="215"/>
      <c r="Q475" s="215"/>
      <c r="R475" s="215"/>
      <c r="S475" s="215"/>
      <c r="T475" s="216"/>
      <c r="AT475" s="217" t="s">
        <v>250</v>
      </c>
      <c r="AU475" s="217" t="s">
        <v>95</v>
      </c>
      <c r="AV475" s="14" t="s">
        <v>84</v>
      </c>
      <c r="AW475" s="14" t="s">
        <v>34</v>
      </c>
      <c r="AX475" s="14" t="s">
        <v>74</v>
      </c>
      <c r="AY475" s="217" t="s">
        <v>238</v>
      </c>
    </row>
    <row r="476" spans="2:51" s="15" customFormat="1" ht="11.25">
      <c r="B476" s="218"/>
      <c r="C476" s="219"/>
      <c r="D476" s="195" t="s">
        <v>250</v>
      </c>
      <c r="E476" s="220" t="s">
        <v>19</v>
      </c>
      <c r="F476" s="221" t="s">
        <v>257</v>
      </c>
      <c r="G476" s="219"/>
      <c r="H476" s="222">
        <v>1660.9</v>
      </c>
      <c r="I476" s="223"/>
      <c r="J476" s="219"/>
      <c r="K476" s="219"/>
      <c r="L476" s="224"/>
      <c r="M476" s="225"/>
      <c r="N476" s="226"/>
      <c r="O476" s="226"/>
      <c r="P476" s="226"/>
      <c r="Q476" s="226"/>
      <c r="R476" s="226"/>
      <c r="S476" s="226"/>
      <c r="T476" s="227"/>
      <c r="AT476" s="228" t="s">
        <v>250</v>
      </c>
      <c r="AU476" s="228" t="s">
        <v>95</v>
      </c>
      <c r="AV476" s="15" t="s">
        <v>95</v>
      </c>
      <c r="AW476" s="15" t="s">
        <v>34</v>
      </c>
      <c r="AX476" s="15" t="s">
        <v>82</v>
      </c>
      <c r="AY476" s="228" t="s">
        <v>238</v>
      </c>
    </row>
    <row r="477" spans="1:65" s="2" customFormat="1" ht="24.2" customHeight="1">
      <c r="A477" s="36"/>
      <c r="B477" s="37"/>
      <c r="C477" s="177" t="s">
        <v>599</v>
      </c>
      <c r="D477" s="177" t="s">
        <v>241</v>
      </c>
      <c r="E477" s="178" t="s">
        <v>611</v>
      </c>
      <c r="F477" s="179" t="s">
        <v>612</v>
      </c>
      <c r="G477" s="180" t="s">
        <v>98</v>
      </c>
      <c r="H477" s="181">
        <v>5.1</v>
      </c>
      <c r="I477" s="182"/>
      <c r="J477" s="183">
        <f>ROUND(I477*H477,2)</f>
        <v>0</v>
      </c>
      <c r="K477" s="179" t="s">
        <v>244</v>
      </c>
      <c r="L477" s="41"/>
      <c r="M477" s="184" t="s">
        <v>19</v>
      </c>
      <c r="N477" s="185" t="s">
        <v>45</v>
      </c>
      <c r="O477" s="66"/>
      <c r="P477" s="186">
        <f>O477*H477</f>
        <v>0</v>
      </c>
      <c r="Q477" s="186">
        <v>0.40792</v>
      </c>
      <c r="R477" s="186">
        <f>Q477*H477</f>
        <v>2.080392</v>
      </c>
      <c r="S477" s="186">
        <v>0</v>
      </c>
      <c r="T477" s="187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8" t="s">
        <v>189</v>
      </c>
      <c r="AT477" s="188" t="s">
        <v>241</v>
      </c>
      <c r="AU477" s="188" t="s">
        <v>95</v>
      </c>
      <c r="AY477" s="19" t="s">
        <v>238</v>
      </c>
      <c r="BE477" s="189">
        <f>IF(N477="základní",J477,0)</f>
        <v>0</v>
      </c>
      <c r="BF477" s="189">
        <f>IF(N477="snížená",J477,0)</f>
        <v>0</v>
      </c>
      <c r="BG477" s="189">
        <f>IF(N477="zákl. přenesená",J477,0)</f>
        <v>0</v>
      </c>
      <c r="BH477" s="189">
        <f>IF(N477="sníž. přenesená",J477,0)</f>
        <v>0</v>
      </c>
      <c r="BI477" s="189">
        <f>IF(N477="nulová",J477,0)</f>
        <v>0</v>
      </c>
      <c r="BJ477" s="19" t="s">
        <v>82</v>
      </c>
      <c r="BK477" s="189">
        <f>ROUND(I477*H477,2)</f>
        <v>0</v>
      </c>
      <c r="BL477" s="19" t="s">
        <v>189</v>
      </c>
      <c r="BM477" s="188" t="s">
        <v>613</v>
      </c>
    </row>
    <row r="478" spans="1:47" s="2" customFormat="1" ht="11.25">
      <c r="A478" s="36"/>
      <c r="B478" s="37"/>
      <c r="C478" s="38"/>
      <c r="D478" s="190" t="s">
        <v>246</v>
      </c>
      <c r="E478" s="38"/>
      <c r="F478" s="191" t="s">
        <v>614</v>
      </c>
      <c r="G478" s="38"/>
      <c r="H478" s="38"/>
      <c r="I478" s="192"/>
      <c r="J478" s="38"/>
      <c r="K478" s="38"/>
      <c r="L478" s="41"/>
      <c r="M478" s="193"/>
      <c r="N478" s="194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246</v>
      </c>
      <c r="AU478" s="19" t="s">
        <v>95</v>
      </c>
    </row>
    <row r="479" spans="2:51" s="13" customFormat="1" ht="11.25">
      <c r="B479" s="197"/>
      <c r="C479" s="198"/>
      <c r="D479" s="195" t="s">
        <v>250</v>
      </c>
      <c r="E479" s="199" t="s">
        <v>19</v>
      </c>
      <c r="F479" s="200" t="s">
        <v>264</v>
      </c>
      <c r="G479" s="198"/>
      <c r="H479" s="199" t="s">
        <v>19</v>
      </c>
      <c r="I479" s="201"/>
      <c r="J479" s="198"/>
      <c r="K479" s="198"/>
      <c r="L479" s="202"/>
      <c r="M479" s="203"/>
      <c r="N479" s="204"/>
      <c r="O479" s="204"/>
      <c r="P479" s="204"/>
      <c r="Q479" s="204"/>
      <c r="R479" s="204"/>
      <c r="S479" s="204"/>
      <c r="T479" s="205"/>
      <c r="AT479" s="206" t="s">
        <v>250</v>
      </c>
      <c r="AU479" s="206" t="s">
        <v>95</v>
      </c>
      <c r="AV479" s="13" t="s">
        <v>82</v>
      </c>
      <c r="AW479" s="13" t="s">
        <v>34</v>
      </c>
      <c r="AX479" s="13" t="s">
        <v>74</v>
      </c>
      <c r="AY479" s="206" t="s">
        <v>238</v>
      </c>
    </row>
    <row r="480" spans="2:51" s="14" customFormat="1" ht="11.25">
      <c r="B480" s="207"/>
      <c r="C480" s="208"/>
      <c r="D480" s="195" t="s">
        <v>250</v>
      </c>
      <c r="E480" s="209" t="s">
        <v>19</v>
      </c>
      <c r="F480" s="210" t="s">
        <v>158</v>
      </c>
      <c r="G480" s="208"/>
      <c r="H480" s="211">
        <v>5.1</v>
      </c>
      <c r="I480" s="212"/>
      <c r="J480" s="208"/>
      <c r="K480" s="208"/>
      <c r="L480" s="213"/>
      <c r="M480" s="214"/>
      <c r="N480" s="215"/>
      <c r="O480" s="215"/>
      <c r="P480" s="215"/>
      <c r="Q480" s="215"/>
      <c r="R480" s="215"/>
      <c r="S480" s="215"/>
      <c r="T480" s="216"/>
      <c r="AT480" s="217" t="s">
        <v>250</v>
      </c>
      <c r="AU480" s="217" t="s">
        <v>95</v>
      </c>
      <c r="AV480" s="14" t="s">
        <v>84</v>
      </c>
      <c r="AW480" s="14" t="s">
        <v>34</v>
      </c>
      <c r="AX480" s="14" t="s">
        <v>74</v>
      </c>
      <c r="AY480" s="217" t="s">
        <v>238</v>
      </c>
    </row>
    <row r="481" spans="2:51" s="16" customFormat="1" ht="11.25">
      <c r="B481" s="229"/>
      <c r="C481" s="230"/>
      <c r="D481" s="195" t="s">
        <v>250</v>
      </c>
      <c r="E481" s="231" t="s">
        <v>19</v>
      </c>
      <c r="F481" s="232" t="s">
        <v>258</v>
      </c>
      <c r="G481" s="230"/>
      <c r="H481" s="233">
        <v>5.1</v>
      </c>
      <c r="I481" s="234"/>
      <c r="J481" s="230"/>
      <c r="K481" s="230"/>
      <c r="L481" s="235"/>
      <c r="M481" s="236"/>
      <c r="N481" s="237"/>
      <c r="O481" s="237"/>
      <c r="P481" s="237"/>
      <c r="Q481" s="237"/>
      <c r="R481" s="237"/>
      <c r="S481" s="237"/>
      <c r="T481" s="238"/>
      <c r="AT481" s="239" t="s">
        <v>250</v>
      </c>
      <c r="AU481" s="239" t="s">
        <v>95</v>
      </c>
      <c r="AV481" s="16" t="s">
        <v>189</v>
      </c>
      <c r="AW481" s="16" t="s">
        <v>34</v>
      </c>
      <c r="AX481" s="16" t="s">
        <v>82</v>
      </c>
      <c r="AY481" s="239" t="s">
        <v>238</v>
      </c>
    </row>
    <row r="482" spans="2:63" s="12" customFormat="1" ht="20.85" customHeight="1">
      <c r="B482" s="161"/>
      <c r="C482" s="162"/>
      <c r="D482" s="163" t="s">
        <v>73</v>
      </c>
      <c r="E482" s="175" t="s">
        <v>109</v>
      </c>
      <c r="F482" s="175" t="s">
        <v>615</v>
      </c>
      <c r="G482" s="162"/>
      <c r="H482" s="162"/>
      <c r="I482" s="165"/>
      <c r="J482" s="176">
        <f>BK482</f>
        <v>0</v>
      </c>
      <c r="K482" s="162"/>
      <c r="L482" s="167"/>
      <c r="M482" s="168"/>
      <c r="N482" s="169"/>
      <c r="O482" s="169"/>
      <c r="P482" s="170">
        <f>SUM(P483:P489)</f>
        <v>0</v>
      </c>
      <c r="Q482" s="169"/>
      <c r="R482" s="170">
        <f>SUM(R483:R489)</f>
        <v>5.6559</v>
      </c>
      <c r="S482" s="169"/>
      <c r="T482" s="171">
        <f>SUM(T483:T489)</f>
        <v>0</v>
      </c>
      <c r="AR482" s="172" t="s">
        <v>82</v>
      </c>
      <c r="AT482" s="173" t="s">
        <v>73</v>
      </c>
      <c r="AU482" s="173" t="s">
        <v>84</v>
      </c>
      <c r="AY482" s="172" t="s">
        <v>238</v>
      </c>
      <c r="BK482" s="174">
        <f>SUM(BK483:BK489)</f>
        <v>0</v>
      </c>
    </row>
    <row r="483" spans="1:65" s="2" customFormat="1" ht="37.9" customHeight="1">
      <c r="A483" s="36"/>
      <c r="B483" s="37"/>
      <c r="C483" s="177" t="s">
        <v>604</v>
      </c>
      <c r="D483" s="177" t="s">
        <v>241</v>
      </c>
      <c r="E483" s="178" t="s">
        <v>617</v>
      </c>
      <c r="F483" s="179" t="s">
        <v>618</v>
      </c>
      <c r="G483" s="180" t="s">
        <v>98</v>
      </c>
      <c r="H483" s="181">
        <v>25.5</v>
      </c>
      <c r="I483" s="182"/>
      <c r="J483" s="183">
        <f>ROUND(I483*H483,2)</f>
        <v>0</v>
      </c>
      <c r="K483" s="179" t="s">
        <v>244</v>
      </c>
      <c r="L483" s="41"/>
      <c r="M483" s="184" t="s">
        <v>19</v>
      </c>
      <c r="N483" s="185" t="s">
        <v>45</v>
      </c>
      <c r="O483" s="66"/>
      <c r="P483" s="186">
        <f>O483*H483</f>
        <v>0</v>
      </c>
      <c r="Q483" s="186">
        <v>0.08425</v>
      </c>
      <c r="R483" s="186">
        <f>Q483*H483</f>
        <v>2.148375</v>
      </c>
      <c r="S483" s="186">
        <v>0</v>
      </c>
      <c r="T483" s="187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8" t="s">
        <v>189</v>
      </c>
      <c r="AT483" s="188" t="s">
        <v>241</v>
      </c>
      <c r="AU483" s="188" t="s">
        <v>95</v>
      </c>
      <c r="AY483" s="19" t="s">
        <v>238</v>
      </c>
      <c r="BE483" s="189">
        <f>IF(N483="základní",J483,0)</f>
        <v>0</v>
      </c>
      <c r="BF483" s="189">
        <f>IF(N483="snížená",J483,0)</f>
        <v>0</v>
      </c>
      <c r="BG483" s="189">
        <f>IF(N483="zákl. přenesená",J483,0)</f>
        <v>0</v>
      </c>
      <c r="BH483" s="189">
        <f>IF(N483="sníž. přenesená",J483,0)</f>
        <v>0</v>
      </c>
      <c r="BI483" s="189">
        <f>IF(N483="nulová",J483,0)</f>
        <v>0</v>
      </c>
      <c r="BJ483" s="19" t="s">
        <v>82</v>
      </c>
      <c r="BK483" s="189">
        <f>ROUND(I483*H483,2)</f>
        <v>0</v>
      </c>
      <c r="BL483" s="19" t="s">
        <v>189</v>
      </c>
      <c r="BM483" s="188" t="s">
        <v>619</v>
      </c>
    </row>
    <row r="484" spans="1:47" s="2" customFormat="1" ht="11.25">
      <c r="A484" s="36"/>
      <c r="B484" s="37"/>
      <c r="C484" s="38"/>
      <c r="D484" s="190" t="s">
        <v>246</v>
      </c>
      <c r="E484" s="38"/>
      <c r="F484" s="191" t="s">
        <v>620</v>
      </c>
      <c r="G484" s="38"/>
      <c r="H484" s="38"/>
      <c r="I484" s="192"/>
      <c r="J484" s="38"/>
      <c r="K484" s="38"/>
      <c r="L484" s="41"/>
      <c r="M484" s="193"/>
      <c r="N484" s="194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246</v>
      </c>
      <c r="AU484" s="19" t="s">
        <v>95</v>
      </c>
    </row>
    <row r="485" spans="2:51" s="13" customFormat="1" ht="11.25">
      <c r="B485" s="197"/>
      <c r="C485" s="198"/>
      <c r="D485" s="195" t="s">
        <v>250</v>
      </c>
      <c r="E485" s="199" t="s">
        <v>19</v>
      </c>
      <c r="F485" s="200" t="s">
        <v>621</v>
      </c>
      <c r="G485" s="198"/>
      <c r="H485" s="199" t="s">
        <v>19</v>
      </c>
      <c r="I485" s="201"/>
      <c r="J485" s="198"/>
      <c r="K485" s="198"/>
      <c r="L485" s="202"/>
      <c r="M485" s="203"/>
      <c r="N485" s="204"/>
      <c r="O485" s="204"/>
      <c r="P485" s="204"/>
      <c r="Q485" s="204"/>
      <c r="R485" s="204"/>
      <c r="S485" s="204"/>
      <c r="T485" s="205"/>
      <c r="AT485" s="206" t="s">
        <v>250</v>
      </c>
      <c r="AU485" s="206" t="s">
        <v>95</v>
      </c>
      <c r="AV485" s="13" t="s">
        <v>82</v>
      </c>
      <c r="AW485" s="13" t="s">
        <v>34</v>
      </c>
      <c r="AX485" s="13" t="s">
        <v>74</v>
      </c>
      <c r="AY485" s="206" t="s">
        <v>238</v>
      </c>
    </row>
    <row r="486" spans="2:51" s="14" customFormat="1" ht="11.25">
      <c r="B486" s="207"/>
      <c r="C486" s="208"/>
      <c r="D486" s="195" t="s">
        <v>250</v>
      </c>
      <c r="E486" s="209" t="s">
        <v>19</v>
      </c>
      <c r="F486" s="210" t="s">
        <v>160</v>
      </c>
      <c r="G486" s="208"/>
      <c r="H486" s="211">
        <v>25.5</v>
      </c>
      <c r="I486" s="212"/>
      <c r="J486" s="208"/>
      <c r="K486" s="208"/>
      <c r="L486" s="213"/>
      <c r="M486" s="214"/>
      <c r="N486" s="215"/>
      <c r="O486" s="215"/>
      <c r="P486" s="215"/>
      <c r="Q486" s="215"/>
      <c r="R486" s="215"/>
      <c r="S486" s="215"/>
      <c r="T486" s="216"/>
      <c r="AT486" s="217" t="s">
        <v>250</v>
      </c>
      <c r="AU486" s="217" t="s">
        <v>95</v>
      </c>
      <c r="AV486" s="14" t="s">
        <v>84</v>
      </c>
      <c r="AW486" s="14" t="s">
        <v>34</v>
      </c>
      <c r="AX486" s="14" t="s">
        <v>74</v>
      </c>
      <c r="AY486" s="217" t="s">
        <v>238</v>
      </c>
    </row>
    <row r="487" spans="2:51" s="15" customFormat="1" ht="11.25">
      <c r="B487" s="218"/>
      <c r="C487" s="219"/>
      <c r="D487" s="195" t="s">
        <v>250</v>
      </c>
      <c r="E487" s="220" t="s">
        <v>19</v>
      </c>
      <c r="F487" s="221" t="s">
        <v>257</v>
      </c>
      <c r="G487" s="219"/>
      <c r="H487" s="222">
        <v>25.5</v>
      </c>
      <c r="I487" s="223"/>
      <c r="J487" s="219"/>
      <c r="K487" s="219"/>
      <c r="L487" s="224"/>
      <c r="M487" s="225"/>
      <c r="N487" s="226"/>
      <c r="O487" s="226"/>
      <c r="P487" s="226"/>
      <c r="Q487" s="226"/>
      <c r="R487" s="226"/>
      <c r="S487" s="226"/>
      <c r="T487" s="227"/>
      <c r="AT487" s="228" t="s">
        <v>250</v>
      </c>
      <c r="AU487" s="228" t="s">
        <v>95</v>
      </c>
      <c r="AV487" s="15" t="s">
        <v>95</v>
      </c>
      <c r="AW487" s="15" t="s">
        <v>34</v>
      </c>
      <c r="AX487" s="15" t="s">
        <v>82</v>
      </c>
      <c r="AY487" s="228" t="s">
        <v>238</v>
      </c>
    </row>
    <row r="488" spans="1:65" s="2" customFormat="1" ht="16.5" customHeight="1">
      <c r="A488" s="36"/>
      <c r="B488" s="37"/>
      <c r="C488" s="240" t="s">
        <v>610</v>
      </c>
      <c r="D488" s="240" t="s">
        <v>484</v>
      </c>
      <c r="E488" s="241" t="s">
        <v>623</v>
      </c>
      <c r="F488" s="242" t="s">
        <v>624</v>
      </c>
      <c r="G488" s="243" t="s">
        <v>98</v>
      </c>
      <c r="H488" s="244">
        <v>26.775</v>
      </c>
      <c r="I488" s="245"/>
      <c r="J488" s="246">
        <f>ROUND(I488*H488,2)</f>
        <v>0</v>
      </c>
      <c r="K488" s="242" t="s">
        <v>244</v>
      </c>
      <c r="L488" s="247"/>
      <c r="M488" s="248" t="s">
        <v>19</v>
      </c>
      <c r="N488" s="249" t="s">
        <v>45</v>
      </c>
      <c r="O488" s="66"/>
      <c r="P488" s="186">
        <f>O488*H488</f>
        <v>0</v>
      </c>
      <c r="Q488" s="186">
        <v>0.131</v>
      </c>
      <c r="R488" s="186">
        <f>Q488*H488</f>
        <v>3.507525</v>
      </c>
      <c r="S488" s="186">
        <v>0</v>
      </c>
      <c r="T488" s="187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8" t="s">
        <v>186</v>
      </c>
      <c r="AT488" s="188" t="s">
        <v>484</v>
      </c>
      <c r="AU488" s="188" t="s">
        <v>95</v>
      </c>
      <c r="AY488" s="19" t="s">
        <v>238</v>
      </c>
      <c r="BE488" s="189">
        <f>IF(N488="základní",J488,0)</f>
        <v>0</v>
      </c>
      <c r="BF488" s="189">
        <f>IF(N488="snížená",J488,0)</f>
        <v>0</v>
      </c>
      <c r="BG488" s="189">
        <f>IF(N488="zákl. přenesená",J488,0)</f>
        <v>0</v>
      </c>
      <c r="BH488" s="189">
        <f>IF(N488="sníž. přenesená",J488,0)</f>
        <v>0</v>
      </c>
      <c r="BI488" s="189">
        <f>IF(N488="nulová",J488,0)</f>
        <v>0</v>
      </c>
      <c r="BJ488" s="19" t="s">
        <v>82</v>
      </c>
      <c r="BK488" s="189">
        <f>ROUND(I488*H488,2)</f>
        <v>0</v>
      </c>
      <c r="BL488" s="19" t="s">
        <v>189</v>
      </c>
      <c r="BM488" s="188" t="s">
        <v>625</v>
      </c>
    </row>
    <row r="489" spans="2:51" s="14" customFormat="1" ht="11.25">
      <c r="B489" s="207"/>
      <c r="C489" s="208"/>
      <c r="D489" s="195" t="s">
        <v>250</v>
      </c>
      <c r="E489" s="208"/>
      <c r="F489" s="210" t="s">
        <v>1148</v>
      </c>
      <c r="G489" s="208"/>
      <c r="H489" s="211">
        <v>26.775</v>
      </c>
      <c r="I489" s="212"/>
      <c r="J489" s="208"/>
      <c r="K489" s="208"/>
      <c r="L489" s="213"/>
      <c r="M489" s="214"/>
      <c r="N489" s="215"/>
      <c r="O489" s="215"/>
      <c r="P489" s="215"/>
      <c r="Q489" s="215"/>
      <c r="R489" s="215"/>
      <c r="S489" s="215"/>
      <c r="T489" s="216"/>
      <c r="AT489" s="217" t="s">
        <v>250</v>
      </c>
      <c r="AU489" s="217" t="s">
        <v>95</v>
      </c>
      <c r="AV489" s="14" t="s">
        <v>84</v>
      </c>
      <c r="AW489" s="14" t="s">
        <v>4</v>
      </c>
      <c r="AX489" s="14" t="s">
        <v>82</v>
      </c>
      <c r="AY489" s="217" t="s">
        <v>238</v>
      </c>
    </row>
    <row r="490" spans="2:63" s="12" customFormat="1" ht="22.9" customHeight="1">
      <c r="B490" s="161"/>
      <c r="C490" s="162"/>
      <c r="D490" s="163" t="s">
        <v>73</v>
      </c>
      <c r="E490" s="175" t="s">
        <v>186</v>
      </c>
      <c r="F490" s="175" t="s">
        <v>627</v>
      </c>
      <c r="G490" s="162"/>
      <c r="H490" s="162"/>
      <c r="I490" s="165"/>
      <c r="J490" s="176">
        <f>BK490</f>
        <v>0</v>
      </c>
      <c r="K490" s="162"/>
      <c r="L490" s="167"/>
      <c r="M490" s="168"/>
      <c r="N490" s="169"/>
      <c r="O490" s="169"/>
      <c r="P490" s="170">
        <f>P491+P570+P673+P800</f>
        <v>0</v>
      </c>
      <c r="Q490" s="169"/>
      <c r="R490" s="170">
        <f>R491+R570+R673+R800</f>
        <v>13.0807444</v>
      </c>
      <c r="S490" s="169"/>
      <c r="T490" s="171">
        <f>T491+T570+T673+T800</f>
        <v>22.439999999999998</v>
      </c>
      <c r="AR490" s="172" t="s">
        <v>82</v>
      </c>
      <c r="AT490" s="173" t="s">
        <v>73</v>
      </c>
      <c r="AU490" s="173" t="s">
        <v>82</v>
      </c>
      <c r="AY490" s="172" t="s">
        <v>238</v>
      </c>
      <c r="BK490" s="174">
        <f>BK491+BK570+BK673+BK800</f>
        <v>0</v>
      </c>
    </row>
    <row r="491" spans="2:63" s="12" customFormat="1" ht="20.85" customHeight="1">
      <c r="B491" s="161"/>
      <c r="C491" s="162"/>
      <c r="D491" s="163" t="s">
        <v>73</v>
      </c>
      <c r="E491" s="175" t="s">
        <v>628</v>
      </c>
      <c r="F491" s="175" t="s">
        <v>629</v>
      </c>
      <c r="G491" s="162"/>
      <c r="H491" s="162"/>
      <c r="I491" s="165"/>
      <c r="J491" s="176">
        <f>BK491</f>
        <v>0</v>
      </c>
      <c r="K491" s="162"/>
      <c r="L491" s="167"/>
      <c r="M491" s="168"/>
      <c r="N491" s="169"/>
      <c r="O491" s="169"/>
      <c r="P491" s="170">
        <f>SUM(P492:P569)</f>
        <v>0</v>
      </c>
      <c r="Q491" s="169"/>
      <c r="R491" s="170">
        <f>SUM(R492:R569)</f>
        <v>0.32366999999999996</v>
      </c>
      <c r="S491" s="169"/>
      <c r="T491" s="171">
        <f>SUM(T492:T569)</f>
        <v>22.439999999999998</v>
      </c>
      <c r="AR491" s="172" t="s">
        <v>82</v>
      </c>
      <c r="AT491" s="173" t="s">
        <v>73</v>
      </c>
      <c r="AU491" s="173" t="s">
        <v>84</v>
      </c>
      <c r="AY491" s="172" t="s">
        <v>238</v>
      </c>
      <c r="BK491" s="174">
        <f>SUM(BK492:BK569)</f>
        <v>0</v>
      </c>
    </row>
    <row r="492" spans="1:65" s="2" customFormat="1" ht="21.75" customHeight="1">
      <c r="A492" s="36"/>
      <c r="B492" s="37"/>
      <c r="C492" s="177" t="s">
        <v>616</v>
      </c>
      <c r="D492" s="177" t="s">
        <v>241</v>
      </c>
      <c r="E492" s="178" t="s">
        <v>631</v>
      </c>
      <c r="F492" s="179" t="s">
        <v>632</v>
      </c>
      <c r="G492" s="180" t="s">
        <v>93</v>
      </c>
      <c r="H492" s="181">
        <v>510</v>
      </c>
      <c r="I492" s="182"/>
      <c r="J492" s="183">
        <f>ROUND(I492*H492,2)</f>
        <v>0</v>
      </c>
      <c r="K492" s="179" t="s">
        <v>244</v>
      </c>
      <c r="L492" s="41"/>
      <c r="M492" s="184" t="s">
        <v>19</v>
      </c>
      <c r="N492" s="185" t="s">
        <v>45</v>
      </c>
      <c r="O492" s="66"/>
      <c r="P492" s="186">
        <f>O492*H492</f>
        <v>0</v>
      </c>
      <c r="Q492" s="186">
        <v>0</v>
      </c>
      <c r="R492" s="186">
        <f>Q492*H492</f>
        <v>0</v>
      </c>
      <c r="S492" s="186">
        <v>0.044</v>
      </c>
      <c r="T492" s="187">
        <f>S492*H492</f>
        <v>22.439999999999998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88" t="s">
        <v>189</v>
      </c>
      <c r="AT492" s="188" t="s">
        <v>241</v>
      </c>
      <c r="AU492" s="188" t="s">
        <v>95</v>
      </c>
      <c r="AY492" s="19" t="s">
        <v>238</v>
      </c>
      <c r="BE492" s="189">
        <f>IF(N492="základní",J492,0)</f>
        <v>0</v>
      </c>
      <c r="BF492" s="189">
        <f>IF(N492="snížená",J492,0)</f>
        <v>0</v>
      </c>
      <c r="BG492" s="189">
        <f>IF(N492="zákl. přenesená",J492,0)</f>
        <v>0</v>
      </c>
      <c r="BH492" s="189">
        <f>IF(N492="sníž. přenesená",J492,0)</f>
        <v>0</v>
      </c>
      <c r="BI492" s="189">
        <f>IF(N492="nulová",J492,0)</f>
        <v>0</v>
      </c>
      <c r="BJ492" s="19" t="s">
        <v>82</v>
      </c>
      <c r="BK492" s="189">
        <f>ROUND(I492*H492,2)</f>
        <v>0</v>
      </c>
      <c r="BL492" s="19" t="s">
        <v>189</v>
      </c>
      <c r="BM492" s="188" t="s">
        <v>633</v>
      </c>
    </row>
    <row r="493" spans="1:47" s="2" customFormat="1" ht="11.25">
      <c r="A493" s="36"/>
      <c r="B493" s="37"/>
      <c r="C493" s="38"/>
      <c r="D493" s="190" t="s">
        <v>246</v>
      </c>
      <c r="E493" s="38"/>
      <c r="F493" s="191" t="s">
        <v>634</v>
      </c>
      <c r="G493" s="38"/>
      <c r="H493" s="38"/>
      <c r="I493" s="192"/>
      <c r="J493" s="38"/>
      <c r="K493" s="38"/>
      <c r="L493" s="41"/>
      <c r="M493" s="193"/>
      <c r="N493" s="194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246</v>
      </c>
      <c r="AU493" s="19" t="s">
        <v>95</v>
      </c>
    </row>
    <row r="494" spans="2:51" s="13" customFormat="1" ht="11.25">
      <c r="B494" s="197"/>
      <c r="C494" s="198"/>
      <c r="D494" s="195" t="s">
        <v>250</v>
      </c>
      <c r="E494" s="199" t="s">
        <v>19</v>
      </c>
      <c r="F494" s="200" t="s">
        <v>635</v>
      </c>
      <c r="G494" s="198"/>
      <c r="H494" s="199" t="s">
        <v>19</v>
      </c>
      <c r="I494" s="201"/>
      <c r="J494" s="198"/>
      <c r="K494" s="198"/>
      <c r="L494" s="202"/>
      <c r="M494" s="203"/>
      <c r="N494" s="204"/>
      <c r="O494" s="204"/>
      <c r="P494" s="204"/>
      <c r="Q494" s="204"/>
      <c r="R494" s="204"/>
      <c r="S494" s="204"/>
      <c r="T494" s="205"/>
      <c r="AT494" s="206" t="s">
        <v>250</v>
      </c>
      <c r="AU494" s="206" t="s">
        <v>95</v>
      </c>
      <c r="AV494" s="13" t="s">
        <v>82</v>
      </c>
      <c r="AW494" s="13" t="s">
        <v>34</v>
      </c>
      <c r="AX494" s="13" t="s">
        <v>74</v>
      </c>
      <c r="AY494" s="206" t="s">
        <v>238</v>
      </c>
    </row>
    <row r="495" spans="2:51" s="14" customFormat="1" ht="11.25">
      <c r="B495" s="207"/>
      <c r="C495" s="208"/>
      <c r="D495" s="195" t="s">
        <v>250</v>
      </c>
      <c r="E495" s="209" t="s">
        <v>19</v>
      </c>
      <c r="F495" s="210" t="s">
        <v>164</v>
      </c>
      <c r="G495" s="208"/>
      <c r="H495" s="211">
        <v>510</v>
      </c>
      <c r="I495" s="212"/>
      <c r="J495" s="208"/>
      <c r="K495" s="208"/>
      <c r="L495" s="213"/>
      <c r="M495" s="214"/>
      <c r="N495" s="215"/>
      <c r="O495" s="215"/>
      <c r="P495" s="215"/>
      <c r="Q495" s="215"/>
      <c r="R495" s="215"/>
      <c r="S495" s="215"/>
      <c r="T495" s="216"/>
      <c r="AT495" s="217" t="s">
        <v>250</v>
      </c>
      <c r="AU495" s="217" t="s">
        <v>95</v>
      </c>
      <c r="AV495" s="14" t="s">
        <v>84</v>
      </c>
      <c r="AW495" s="14" t="s">
        <v>34</v>
      </c>
      <c r="AX495" s="14" t="s">
        <v>74</v>
      </c>
      <c r="AY495" s="217" t="s">
        <v>238</v>
      </c>
    </row>
    <row r="496" spans="2:51" s="15" customFormat="1" ht="11.25">
      <c r="B496" s="218"/>
      <c r="C496" s="219"/>
      <c r="D496" s="195" t="s">
        <v>250</v>
      </c>
      <c r="E496" s="220" t="s">
        <v>19</v>
      </c>
      <c r="F496" s="221" t="s">
        <v>257</v>
      </c>
      <c r="G496" s="219"/>
      <c r="H496" s="222">
        <v>510</v>
      </c>
      <c r="I496" s="223"/>
      <c r="J496" s="219"/>
      <c r="K496" s="219"/>
      <c r="L496" s="224"/>
      <c r="M496" s="225"/>
      <c r="N496" s="226"/>
      <c r="O496" s="226"/>
      <c r="P496" s="226"/>
      <c r="Q496" s="226"/>
      <c r="R496" s="226"/>
      <c r="S496" s="226"/>
      <c r="T496" s="227"/>
      <c r="AT496" s="228" t="s">
        <v>250</v>
      </c>
      <c r="AU496" s="228" t="s">
        <v>95</v>
      </c>
      <c r="AV496" s="15" t="s">
        <v>95</v>
      </c>
      <c r="AW496" s="15" t="s">
        <v>34</v>
      </c>
      <c r="AX496" s="15" t="s">
        <v>82</v>
      </c>
      <c r="AY496" s="228" t="s">
        <v>238</v>
      </c>
    </row>
    <row r="497" spans="1:65" s="2" customFormat="1" ht="24.2" customHeight="1">
      <c r="A497" s="36"/>
      <c r="B497" s="37"/>
      <c r="C497" s="177" t="s">
        <v>622</v>
      </c>
      <c r="D497" s="177" t="s">
        <v>241</v>
      </c>
      <c r="E497" s="178" t="s">
        <v>636</v>
      </c>
      <c r="F497" s="179" t="s">
        <v>637</v>
      </c>
      <c r="G497" s="180" t="s">
        <v>168</v>
      </c>
      <c r="H497" s="181">
        <v>2</v>
      </c>
      <c r="I497" s="182"/>
      <c r="J497" s="183">
        <f>ROUND(I497*H497,2)</f>
        <v>0</v>
      </c>
      <c r="K497" s="179" t="s">
        <v>244</v>
      </c>
      <c r="L497" s="41"/>
      <c r="M497" s="184" t="s">
        <v>19</v>
      </c>
      <c r="N497" s="185" t="s">
        <v>45</v>
      </c>
      <c r="O497" s="66"/>
      <c r="P497" s="186">
        <f>O497*H497</f>
        <v>0</v>
      </c>
      <c r="Q497" s="186">
        <v>0</v>
      </c>
      <c r="R497" s="186">
        <f>Q497*H497</f>
        <v>0</v>
      </c>
      <c r="S497" s="186">
        <v>0</v>
      </c>
      <c r="T497" s="187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88" t="s">
        <v>189</v>
      </c>
      <c r="AT497" s="188" t="s">
        <v>241</v>
      </c>
      <c r="AU497" s="188" t="s">
        <v>95</v>
      </c>
      <c r="AY497" s="19" t="s">
        <v>238</v>
      </c>
      <c r="BE497" s="189">
        <f>IF(N497="základní",J497,0)</f>
        <v>0</v>
      </c>
      <c r="BF497" s="189">
        <f>IF(N497="snížená",J497,0)</f>
        <v>0</v>
      </c>
      <c r="BG497" s="189">
        <f>IF(N497="zákl. přenesená",J497,0)</f>
        <v>0</v>
      </c>
      <c r="BH497" s="189">
        <f>IF(N497="sníž. přenesená",J497,0)</f>
        <v>0</v>
      </c>
      <c r="BI497" s="189">
        <f>IF(N497="nulová",J497,0)</f>
        <v>0</v>
      </c>
      <c r="BJ497" s="19" t="s">
        <v>82</v>
      </c>
      <c r="BK497" s="189">
        <f>ROUND(I497*H497,2)</f>
        <v>0</v>
      </c>
      <c r="BL497" s="19" t="s">
        <v>189</v>
      </c>
      <c r="BM497" s="188" t="s">
        <v>638</v>
      </c>
    </row>
    <row r="498" spans="1:47" s="2" customFormat="1" ht="11.25">
      <c r="A498" s="36"/>
      <c r="B498" s="37"/>
      <c r="C498" s="38"/>
      <c r="D498" s="190" t="s">
        <v>246</v>
      </c>
      <c r="E498" s="38"/>
      <c r="F498" s="191" t="s">
        <v>639</v>
      </c>
      <c r="G498" s="38"/>
      <c r="H498" s="38"/>
      <c r="I498" s="192"/>
      <c r="J498" s="38"/>
      <c r="K498" s="38"/>
      <c r="L498" s="41"/>
      <c r="M498" s="193"/>
      <c r="N498" s="194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246</v>
      </c>
      <c r="AU498" s="19" t="s">
        <v>95</v>
      </c>
    </row>
    <row r="499" spans="2:51" s="13" customFormat="1" ht="11.25">
      <c r="B499" s="197"/>
      <c r="C499" s="198"/>
      <c r="D499" s="195" t="s">
        <v>250</v>
      </c>
      <c r="E499" s="199" t="s">
        <v>19</v>
      </c>
      <c r="F499" s="200" t="s">
        <v>1149</v>
      </c>
      <c r="G499" s="198"/>
      <c r="H499" s="199" t="s">
        <v>19</v>
      </c>
      <c r="I499" s="201"/>
      <c r="J499" s="198"/>
      <c r="K499" s="198"/>
      <c r="L499" s="202"/>
      <c r="M499" s="203"/>
      <c r="N499" s="204"/>
      <c r="O499" s="204"/>
      <c r="P499" s="204"/>
      <c r="Q499" s="204"/>
      <c r="R499" s="204"/>
      <c r="S499" s="204"/>
      <c r="T499" s="205"/>
      <c r="AT499" s="206" t="s">
        <v>250</v>
      </c>
      <c r="AU499" s="206" t="s">
        <v>95</v>
      </c>
      <c r="AV499" s="13" t="s">
        <v>82</v>
      </c>
      <c r="AW499" s="13" t="s">
        <v>34</v>
      </c>
      <c r="AX499" s="13" t="s">
        <v>74</v>
      </c>
      <c r="AY499" s="206" t="s">
        <v>238</v>
      </c>
    </row>
    <row r="500" spans="2:51" s="14" customFormat="1" ht="11.25">
      <c r="B500" s="207"/>
      <c r="C500" s="208"/>
      <c r="D500" s="195" t="s">
        <v>250</v>
      </c>
      <c r="E500" s="209" t="s">
        <v>19</v>
      </c>
      <c r="F500" s="210" t="s">
        <v>1085</v>
      </c>
      <c r="G500" s="208"/>
      <c r="H500" s="211">
        <v>1</v>
      </c>
      <c r="I500" s="212"/>
      <c r="J500" s="208"/>
      <c r="K500" s="208"/>
      <c r="L500" s="213"/>
      <c r="M500" s="214"/>
      <c r="N500" s="215"/>
      <c r="O500" s="215"/>
      <c r="P500" s="215"/>
      <c r="Q500" s="215"/>
      <c r="R500" s="215"/>
      <c r="S500" s="215"/>
      <c r="T500" s="216"/>
      <c r="AT500" s="217" t="s">
        <v>250</v>
      </c>
      <c r="AU500" s="217" t="s">
        <v>95</v>
      </c>
      <c r="AV500" s="14" t="s">
        <v>84</v>
      </c>
      <c r="AW500" s="14" t="s">
        <v>34</v>
      </c>
      <c r="AX500" s="14" t="s">
        <v>74</v>
      </c>
      <c r="AY500" s="217" t="s">
        <v>238</v>
      </c>
    </row>
    <row r="501" spans="2:51" s="13" customFormat="1" ht="11.25">
      <c r="B501" s="197"/>
      <c r="C501" s="198"/>
      <c r="D501" s="195" t="s">
        <v>250</v>
      </c>
      <c r="E501" s="199" t="s">
        <v>19</v>
      </c>
      <c r="F501" s="200" t="s">
        <v>1150</v>
      </c>
      <c r="G501" s="198"/>
      <c r="H501" s="199" t="s">
        <v>19</v>
      </c>
      <c r="I501" s="201"/>
      <c r="J501" s="198"/>
      <c r="K501" s="198"/>
      <c r="L501" s="202"/>
      <c r="M501" s="203"/>
      <c r="N501" s="204"/>
      <c r="O501" s="204"/>
      <c r="P501" s="204"/>
      <c r="Q501" s="204"/>
      <c r="R501" s="204"/>
      <c r="S501" s="204"/>
      <c r="T501" s="205"/>
      <c r="AT501" s="206" t="s">
        <v>250</v>
      </c>
      <c r="AU501" s="206" t="s">
        <v>95</v>
      </c>
      <c r="AV501" s="13" t="s">
        <v>82</v>
      </c>
      <c r="AW501" s="13" t="s">
        <v>34</v>
      </c>
      <c r="AX501" s="13" t="s">
        <v>74</v>
      </c>
      <c r="AY501" s="206" t="s">
        <v>238</v>
      </c>
    </row>
    <row r="502" spans="2:51" s="14" customFormat="1" ht="11.25">
      <c r="B502" s="207"/>
      <c r="C502" s="208"/>
      <c r="D502" s="195" t="s">
        <v>250</v>
      </c>
      <c r="E502" s="209" t="s">
        <v>19</v>
      </c>
      <c r="F502" s="210" t="s">
        <v>1086</v>
      </c>
      <c r="G502" s="208"/>
      <c r="H502" s="211">
        <v>1</v>
      </c>
      <c r="I502" s="212"/>
      <c r="J502" s="208"/>
      <c r="K502" s="208"/>
      <c r="L502" s="213"/>
      <c r="M502" s="214"/>
      <c r="N502" s="215"/>
      <c r="O502" s="215"/>
      <c r="P502" s="215"/>
      <c r="Q502" s="215"/>
      <c r="R502" s="215"/>
      <c r="S502" s="215"/>
      <c r="T502" s="216"/>
      <c r="AT502" s="217" t="s">
        <v>250</v>
      </c>
      <c r="AU502" s="217" t="s">
        <v>95</v>
      </c>
      <c r="AV502" s="14" t="s">
        <v>84</v>
      </c>
      <c r="AW502" s="14" t="s">
        <v>34</v>
      </c>
      <c r="AX502" s="14" t="s">
        <v>74</v>
      </c>
      <c r="AY502" s="217" t="s">
        <v>238</v>
      </c>
    </row>
    <row r="503" spans="2:51" s="15" customFormat="1" ht="11.25">
      <c r="B503" s="218"/>
      <c r="C503" s="219"/>
      <c r="D503" s="195" t="s">
        <v>250</v>
      </c>
      <c r="E503" s="220" t="s">
        <v>19</v>
      </c>
      <c r="F503" s="221" t="s">
        <v>257</v>
      </c>
      <c r="G503" s="219"/>
      <c r="H503" s="222">
        <v>2</v>
      </c>
      <c r="I503" s="223"/>
      <c r="J503" s="219"/>
      <c r="K503" s="219"/>
      <c r="L503" s="224"/>
      <c r="M503" s="225"/>
      <c r="N503" s="226"/>
      <c r="O503" s="226"/>
      <c r="P503" s="226"/>
      <c r="Q503" s="226"/>
      <c r="R503" s="226"/>
      <c r="S503" s="226"/>
      <c r="T503" s="227"/>
      <c r="AT503" s="228" t="s">
        <v>250</v>
      </c>
      <c r="AU503" s="228" t="s">
        <v>95</v>
      </c>
      <c r="AV503" s="15" t="s">
        <v>95</v>
      </c>
      <c r="AW503" s="15" t="s">
        <v>34</v>
      </c>
      <c r="AX503" s="15" t="s">
        <v>82</v>
      </c>
      <c r="AY503" s="228" t="s">
        <v>238</v>
      </c>
    </row>
    <row r="504" spans="1:65" s="2" customFormat="1" ht="16.5" customHeight="1">
      <c r="A504" s="36"/>
      <c r="B504" s="37"/>
      <c r="C504" s="240" t="s">
        <v>630</v>
      </c>
      <c r="D504" s="240" t="s">
        <v>484</v>
      </c>
      <c r="E504" s="241" t="s">
        <v>1151</v>
      </c>
      <c r="F504" s="242" t="s">
        <v>1152</v>
      </c>
      <c r="G504" s="243" t="s">
        <v>168</v>
      </c>
      <c r="H504" s="244">
        <v>1</v>
      </c>
      <c r="I504" s="245"/>
      <c r="J504" s="246">
        <f>ROUND(I504*H504,2)</f>
        <v>0</v>
      </c>
      <c r="K504" s="242" t="s">
        <v>244</v>
      </c>
      <c r="L504" s="247"/>
      <c r="M504" s="248" t="s">
        <v>19</v>
      </c>
      <c r="N504" s="249" t="s">
        <v>45</v>
      </c>
      <c r="O504" s="66"/>
      <c r="P504" s="186">
        <f>O504*H504</f>
        <v>0</v>
      </c>
      <c r="Q504" s="186">
        <v>0.008</v>
      </c>
      <c r="R504" s="186">
        <f>Q504*H504</f>
        <v>0.008</v>
      </c>
      <c r="S504" s="186">
        <v>0</v>
      </c>
      <c r="T504" s="187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88" t="s">
        <v>186</v>
      </c>
      <c r="AT504" s="188" t="s">
        <v>484</v>
      </c>
      <c r="AU504" s="188" t="s">
        <v>95</v>
      </c>
      <c r="AY504" s="19" t="s">
        <v>238</v>
      </c>
      <c r="BE504" s="189">
        <f>IF(N504="základní",J504,0)</f>
        <v>0</v>
      </c>
      <c r="BF504" s="189">
        <f>IF(N504="snížená",J504,0)</f>
        <v>0</v>
      </c>
      <c r="BG504" s="189">
        <f>IF(N504="zákl. přenesená",J504,0)</f>
        <v>0</v>
      </c>
      <c r="BH504" s="189">
        <f>IF(N504="sníž. přenesená",J504,0)</f>
        <v>0</v>
      </c>
      <c r="BI504" s="189">
        <f>IF(N504="nulová",J504,0)</f>
        <v>0</v>
      </c>
      <c r="BJ504" s="19" t="s">
        <v>82</v>
      </c>
      <c r="BK504" s="189">
        <f>ROUND(I504*H504,2)</f>
        <v>0</v>
      </c>
      <c r="BL504" s="19" t="s">
        <v>189</v>
      </c>
      <c r="BM504" s="188" t="s">
        <v>643</v>
      </c>
    </row>
    <row r="505" spans="2:51" s="13" customFormat="1" ht="11.25">
      <c r="B505" s="197"/>
      <c r="C505" s="198"/>
      <c r="D505" s="195" t="s">
        <v>250</v>
      </c>
      <c r="E505" s="199" t="s">
        <v>19</v>
      </c>
      <c r="F505" s="200" t="s">
        <v>1149</v>
      </c>
      <c r="G505" s="198"/>
      <c r="H505" s="199" t="s">
        <v>19</v>
      </c>
      <c r="I505" s="201"/>
      <c r="J505" s="198"/>
      <c r="K505" s="198"/>
      <c r="L505" s="202"/>
      <c r="M505" s="203"/>
      <c r="N505" s="204"/>
      <c r="O505" s="204"/>
      <c r="P505" s="204"/>
      <c r="Q505" s="204"/>
      <c r="R505" s="204"/>
      <c r="S505" s="204"/>
      <c r="T505" s="205"/>
      <c r="AT505" s="206" t="s">
        <v>250</v>
      </c>
      <c r="AU505" s="206" t="s">
        <v>95</v>
      </c>
      <c r="AV505" s="13" t="s">
        <v>82</v>
      </c>
      <c r="AW505" s="13" t="s">
        <v>34</v>
      </c>
      <c r="AX505" s="13" t="s">
        <v>74</v>
      </c>
      <c r="AY505" s="206" t="s">
        <v>238</v>
      </c>
    </row>
    <row r="506" spans="2:51" s="14" customFormat="1" ht="11.25">
      <c r="B506" s="207"/>
      <c r="C506" s="208"/>
      <c r="D506" s="195" t="s">
        <v>250</v>
      </c>
      <c r="E506" s="209" t="s">
        <v>1085</v>
      </c>
      <c r="F506" s="210" t="s">
        <v>82</v>
      </c>
      <c r="G506" s="208"/>
      <c r="H506" s="211">
        <v>1</v>
      </c>
      <c r="I506" s="212"/>
      <c r="J506" s="208"/>
      <c r="K506" s="208"/>
      <c r="L506" s="213"/>
      <c r="M506" s="214"/>
      <c r="N506" s="215"/>
      <c r="O506" s="215"/>
      <c r="P506" s="215"/>
      <c r="Q506" s="215"/>
      <c r="R506" s="215"/>
      <c r="S506" s="215"/>
      <c r="T506" s="216"/>
      <c r="AT506" s="217" t="s">
        <v>250</v>
      </c>
      <c r="AU506" s="217" t="s">
        <v>95</v>
      </c>
      <c r="AV506" s="14" t="s">
        <v>84</v>
      </c>
      <c r="AW506" s="14" t="s">
        <v>34</v>
      </c>
      <c r="AX506" s="14" t="s">
        <v>74</v>
      </c>
      <c r="AY506" s="217" t="s">
        <v>238</v>
      </c>
    </row>
    <row r="507" spans="2:51" s="15" customFormat="1" ht="11.25">
      <c r="B507" s="218"/>
      <c r="C507" s="219"/>
      <c r="D507" s="195" t="s">
        <v>250</v>
      </c>
      <c r="E507" s="220" t="s">
        <v>19</v>
      </c>
      <c r="F507" s="221" t="s">
        <v>257</v>
      </c>
      <c r="G507" s="219"/>
      <c r="H507" s="222">
        <v>1</v>
      </c>
      <c r="I507" s="223"/>
      <c r="J507" s="219"/>
      <c r="K507" s="219"/>
      <c r="L507" s="224"/>
      <c r="M507" s="225"/>
      <c r="N507" s="226"/>
      <c r="O507" s="226"/>
      <c r="P507" s="226"/>
      <c r="Q507" s="226"/>
      <c r="R507" s="226"/>
      <c r="S507" s="226"/>
      <c r="T507" s="227"/>
      <c r="AT507" s="228" t="s">
        <v>250</v>
      </c>
      <c r="AU507" s="228" t="s">
        <v>95</v>
      </c>
      <c r="AV507" s="15" t="s">
        <v>95</v>
      </c>
      <c r="AW507" s="15" t="s">
        <v>34</v>
      </c>
      <c r="AX507" s="15" t="s">
        <v>82</v>
      </c>
      <c r="AY507" s="228" t="s">
        <v>238</v>
      </c>
    </row>
    <row r="508" spans="1:65" s="2" customFormat="1" ht="16.5" customHeight="1">
      <c r="A508" s="36"/>
      <c r="B508" s="37"/>
      <c r="C508" s="240" t="s">
        <v>571</v>
      </c>
      <c r="D508" s="240" t="s">
        <v>484</v>
      </c>
      <c r="E508" s="241" t="s">
        <v>1153</v>
      </c>
      <c r="F508" s="242" t="s">
        <v>1154</v>
      </c>
      <c r="G508" s="243" t="s">
        <v>168</v>
      </c>
      <c r="H508" s="244">
        <v>1</v>
      </c>
      <c r="I508" s="245"/>
      <c r="J508" s="246">
        <f>ROUND(I508*H508,2)</f>
        <v>0</v>
      </c>
      <c r="K508" s="242" t="s">
        <v>244</v>
      </c>
      <c r="L508" s="247"/>
      <c r="M508" s="248" t="s">
        <v>19</v>
      </c>
      <c r="N508" s="249" t="s">
        <v>45</v>
      </c>
      <c r="O508" s="66"/>
      <c r="P508" s="186">
        <f>O508*H508</f>
        <v>0</v>
      </c>
      <c r="Q508" s="186">
        <v>0.007</v>
      </c>
      <c r="R508" s="186">
        <f>Q508*H508</f>
        <v>0.007</v>
      </c>
      <c r="S508" s="186">
        <v>0</v>
      </c>
      <c r="T508" s="187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8" t="s">
        <v>186</v>
      </c>
      <c r="AT508" s="188" t="s">
        <v>484</v>
      </c>
      <c r="AU508" s="188" t="s">
        <v>95</v>
      </c>
      <c r="AY508" s="19" t="s">
        <v>238</v>
      </c>
      <c r="BE508" s="189">
        <f>IF(N508="základní",J508,0)</f>
        <v>0</v>
      </c>
      <c r="BF508" s="189">
        <f>IF(N508="snížená",J508,0)</f>
        <v>0</v>
      </c>
      <c r="BG508" s="189">
        <f>IF(N508="zákl. přenesená",J508,0)</f>
        <v>0</v>
      </c>
      <c r="BH508" s="189">
        <f>IF(N508="sníž. přenesená",J508,0)</f>
        <v>0</v>
      </c>
      <c r="BI508" s="189">
        <f>IF(N508="nulová",J508,0)</f>
        <v>0</v>
      </c>
      <c r="BJ508" s="19" t="s">
        <v>82</v>
      </c>
      <c r="BK508" s="189">
        <f>ROUND(I508*H508,2)</f>
        <v>0</v>
      </c>
      <c r="BL508" s="19" t="s">
        <v>189</v>
      </c>
      <c r="BM508" s="188" t="s">
        <v>646</v>
      </c>
    </row>
    <row r="509" spans="2:51" s="13" customFormat="1" ht="11.25">
      <c r="B509" s="197"/>
      <c r="C509" s="198"/>
      <c r="D509" s="195" t="s">
        <v>250</v>
      </c>
      <c r="E509" s="199" t="s">
        <v>19</v>
      </c>
      <c r="F509" s="200" t="s">
        <v>1150</v>
      </c>
      <c r="G509" s="198"/>
      <c r="H509" s="199" t="s">
        <v>19</v>
      </c>
      <c r="I509" s="201"/>
      <c r="J509" s="198"/>
      <c r="K509" s="198"/>
      <c r="L509" s="202"/>
      <c r="M509" s="203"/>
      <c r="N509" s="204"/>
      <c r="O509" s="204"/>
      <c r="P509" s="204"/>
      <c r="Q509" s="204"/>
      <c r="R509" s="204"/>
      <c r="S509" s="204"/>
      <c r="T509" s="205"/>
      <c r="AT509" s="206" t="s">
        <v>250</v>
      </c>
      <c r="AU509" s="206" t="s">
        <v>95</v>
      </c>
      <c r="AV509" s="13" t="s">
        <v>82</v>
      </c>
      <c r="AW509" s="13" t="s">
        <v>34</v>
      </c>
      <c r="AX509" s="13" t="s">
        <v>74</v>
      </c>
      <c r="AY509" s="206" t="s">
        <v>238</v>
      </c>
    </row>
    <row r="510" spans="2:51" s="14" customFormat="1" ht="11.25">
      <c r="B510" s="207"/>
      <c r="C510" s="208"/>
      <c r="D510" s="195" t="s">
        <v>250</v>
      </c>
      <c r="E510" s="209" t="s">
        <v>1086</v>
      </c>
      <c r="F510" s="210" t="s">
        <v>82</v>
      </c>
      <c r="G510" s="208"/>
      <c r="H510" s="211">
        <v>1</v>
      </c>
      <c r="I510" s="212"/>
      <c r="J510" s="208"/>
      <c r="K510" s="208"/>
      <c r="L510" s="213"/>
      <c r="M510" s="214"/>
      <c r="N510" s="215"/>
      <c r="O510" s="215"/>
      <c r="P510" s="215"/>
      <c r="Q510" s="215"/>
      <c r="R510" s="215"/>
      <c r="S510" s="215"/>
      <c r="T510" s="216"/>
      <c r="AT510" s="217" t="s">
        <v>250</v>
      </c>
      <c r="AU510" s="217" t="s">
        <v>95</v>
      </c>
      <c r="AV510" s="14" t="s">
        <v>84</v>
      </c>
      <c r="AW510" s="14" t="s">
        <v>34</v>
      </c>
      <c r="AX510" s="14" t="s">
        <v>74</v>
      </c>
      <c r="AY510" s="217" t="s">
        <v>238</v>
      </c>
    </row>
    <row r="511" spans="2:51" s="15" customFormat="1" ht="11.25">
      <c r="B511" s="218"/>
      <c r="C511" s="219"/>
      <c r="D511" s="195" t="s">
        <v>250</v>
      </c>
      <c r="E511" s="220" t="s">
        <v>19</v>
      </c>
      <c r="F511" s="221" t="s">
        <v>257</v>
      </c>
      <c r="G511" s="219"/>
      <c r="H511" s="222">
        <v>1</v>
      </c>
      <c r="I511" s="223"/>
      <c r="J511" s="219"/>
      <c r="K511" s="219"/>
      <c r="L511" s="224"/>
      <c r="M511" s="225"/>
      <c r="N511" s="226"/>
      <c r="O511" s="226"/>
      <c r="P511" s="226"/>
      <c r="Q511" s="226"/>
      <c r="R511" s="226"/>
      <c r="S511" s="226"/>
      <c r="T511" s="227"/>
      <c r="AT511" s="228" t="s">
        <v>250</v>
      </c>
      <c r="AU511" s="228" t="s">
        <v>95</v>
      </c>
      <c r="AV511" s="15" t="s">
        <v>95</v>
      </c>
      <c r="AW511" s="15" t="s">
        <v>34</v>
      </c>
      <c r="AX511" s="15" t="s">
        <v>82</v>
      </c>
      <c r="AY511" s="228" t="s">
        <v>238</v>
      </c>
    </row>
    <row r="512" spans="1:65" s="2" customFormat="1" ht="24.2" customHeight="1">
      <c r="A512" s="36"/>
      <c r="B512" s="37"/>
      <c r="C512" s="177" t="s">
        <v>597</v>
      </c>
      <c r="D512" s="177" t="s">
        <v>241</v>
      </c>
      <c r="E512" s="178" t="s">
        <v>1155</v>
      </c>
      <c r="F512" s="179" t="s">
        <v>1156</v>
      </c>
      <c r="G512" s="180" t="s">
        <v>168</v>
      </c>
      <c r="H512" s="181">
        <v>1</v>
      </c>
      <c r="I512" s="182"/>
      <c r="J512" s="183">
        <f>ROUND(I512*H512,2)</f>
        <v>0</v>
      </c>
      <c r="K512" s="179" t="s">
        <v>244</v>
      </c>
      <c r="L512" s="41"/>
      <c r="M512" s="184" t="s">
        <v>19</v>
      </c>
      <c r="N512" s="185" t="s">
        <v>45</v>
      </c>
      <c r="O512" s="66"/>
      <c r="P512" s="186">
        <f>O512*H512</f>
        <v>0</v>
      </c>
      <c r="Q512" s="186">
        <v>0</v>
      </c>
      <c r="R512" s="186">
        <f>Q512*H512</f>
        <v>0</v>
      </c>
      <c r="S512" s="186">
        <v>0</v>
      </c>
      <c r="T512" s="187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188" t="s">
        <v>189</v>
      </c>
      <c r="AT512" s="188" t="s">
        <v>241</v>
      </c>
      <c r="AU512" s="188" t="s">
        <v>95</v>
      </c>
      <c r="AY512" s="19" t="s">
        <v>238</v>
      </c>
      <c r="BE512" s="189">
        <f>IF(N512="základní",J512,0)</f>
        <v>0</v>
      </c>
      <c r="BF512" s="189">
        <f>IF(N512="snížená",J512,0)</f>
        <v>0</v>
      </c>
      <c r="BG512" s="189">
        <f>IF(N512="zákl. přenesená",J512,0)</f>
        <v>0</v>
      </c>
      <c r="BH512" s="189">
        <f>IF(N512="sníž. přenesená",J512,0)</f>
        <v>0</v>
      </c>
      <c r="BI512" s="189">
        <f>IF(N512="nulová",J512,0)</f>
        <v>0</v>
      </c>
      <c r="BJ512" s="19" t="s">
        <v>82</v>
      </c>
      <c r="BK512" s="189">
        <f>ROUND(I512*H512,2)</f>
        <v>0</v>
      </c>
      <c r="BL512" s="19" t="s">
        <v>189</v>
      </c>
      <c r="BM512" s="188" t="s">
        <v>649</v>
      </c>
    </row>
    <row r="513" spans="1:47" s="2" customFormat="1" ht="11.25">
      <c r="A513" s="36"/>
      <c r="B513" s="37"/>
      <c r="C513" s="38"/>
      <c r="D513" s="190" t="s">
        <v>246</v>
      </c>
      <c r="E513" s="38"/>
      <c r="F513" s="191" t="s">
        <v>1157</v>
      </c>
      <c r="G513" s="38"/>
      <c r="H513" s="38"/>
      <c r="I513" s="192"/>
      <c r="J513" s="38"/>
      <c r="K513" s="38"/>
      <c r="L513" s="41"/>
      <c r="M513" s="193"/>
      <c r="N513" s="194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246</v>
      </c>
      <c r="AU513" s="19" t="s">
        <v>95</v>
      </c>
    </row>
    <row r="514" spans="2:51" s="13" customFormat="1" ht="11.25">
      <c r="B514" s="197"/>
      <c r="C514" s="198"/>
      <c r="D514" s="195" t="s">
        <v>250</v>
      </c>
      <c r="E514" s="199" t="s">
        <v>19</v>
      </c>
      <c r="F514" s="200" t="s">
        <v>1158</v>
      </c>
      <c r="G514" s="198"/>
      <c r="H514" s="199" t="s">
        <v>19</v>
      </c>
      <c r="I514" s="201"/>
      <c r="J514" s="198"/>
      <c r="K514" s="198"/>
      <c r="L514" s="202"/>
      <c r="M514" s="203"/>
      <c r="N514" s="204"/>
      <c r="O514" s="204"/>
      <c r="P514" s="204"/>
      <c r="Q514" s="204"/>
      <c r="R514" s="204"/>
      <c r="S514" s="204"/>
      <c r="T514" s="205"/>
      <c r="AT514" s="206" t="s">
        <v>250</v>
      </c>
      <c r="AU514" s="206" t="s">
        <v>95</v>
      </c>
      <c r="AV514" s="13" t="s">
        <v>82</v>
      </c>
      <c r="AW514" s="13" t="s">
        <v>34</v>
      </c>
      <c r="AX514" s="13" t="s">
        <v>74</v>
      </c>
      <c r="AY514" s="206" t="s">
        <v>238</v>
      </c>
    </row>
    <row r="515" spans="2:51" s="14" customFormat="1" ht="11.25">
      <c r="B515" s="207"/>
      <c r="C515" s="208"/>
      <c r="D515" s="195" t="s">
        <v>250</v>
      </c>
      <c r="E515" s="209" t="s">
        <v>19</v>
      </c>
      <c r="F515" s="210" t="s">
        <v>1087</v>
      </c>
      <c r="G515" s="208"/>
      <c r="H515" s="211">
        <v>1</v>
      </c>
      <c r="I515" s="212"/>
      <c r="J515" s="208"/>
      <c r="K515" s="208"/>
      <c r="L515" s="213"/>
      <c r="M515" s="214"/>
      <c r="N515" s="215"/>
      <c r="O515" s="215"/>
      <c r="P515" s="215"/>
      <c r="Q515" s="215"/>
      <c r="R515" s="215"/>
      <c r="S515" s="215"/>
      <c r="T515" s="216"/>
      <c r="AT515" s="217" t="s">
        <v>250</v>
      </c>
      <c r="AU515" s="217" t="s">
        <v>95</v>
      </c>
      <c r="AV515" s="14" t="s">
        <v>84</v>
      </c>
      <c r="AW515" s="14" t="s">
        <v>34</v>
      </c>
      <c r="AX515" s="14" t="s">
        <v>74</v>
      </c>
      <c r="AY515" s="217" t="s">
        <v>238</v>
      </c>
    </row>
    <row r="516" spans="2:51" s="15" customFormat="1" ht="11.25">
      <c r="B516" s="218"/>
      <c r="C516" s="219"/>
      <c r="D516" s="195" t="s">
        <v>250</v>
      </c>
      <c r="E516" s="220" t="s">
        <v>19</v>
      </c>
      <c r="F516" s="221" t="s">
        <v>257</v>
      </c>
      <c r="G516" s="219"/>
      <c r="H516" s="222">
        <v>1</v>
      </c>
      <c r="I516" s="223"/>
      <c r="J516" s="219"/>
      <c r="K516" s="219"/>
      <c r="L516" s="224"/>
      <c r="M516" s="225"/>
      <c r="N516" s="226"/>
      <c r="O516" s="226"/>
      <c r="P516" s="226"/>
      <c r="Q516" s="226"/>
      <c r="R516" s="226"/>
      <c r="S516" s="226"/>
      <c r="T516" s="227"/>
      <c r="AT516" s="228" t="s">
        <v>250</v>
      </c>
      <c r="AU516" s="228" t="s">
        <v>95</v>
      </c>
      <c r="AV516" s="15" t="s">
        <v>95</v>
      </c>
      <c r="AW516" s="15" t="s">
        <v>34</v>
      </c>
      <c r="AX516" s="15" t="s">
        <v>82</v>
      </c>
      <c r="AY516" s="228" t="s">
        <v>238</v>
      </c>
    </row>
    <row r="517" spans="1:65" s="2" customFormat="1" ht="16.5" customHeight="1">
      <c r="A517" s="36"/>
      <c r="B517" s="37"/>
      <c r="C517" s="240" t="s">
        <v>644</v>
      </c>
      <c r="D517" s="240" t="s">
        <v>484</v>
      </c>
      <c r="E517" s="241" t="s">
        <v>1159</v>
      </c>
      <c r="F517" s="242" t="s">
        <v>1160</v>
      </c>
      <c r="G517" s="243" t="s">
        <v>168</v>
      </c>
      <c r="H517" s="244">
        <v>1</v>
      </c>
      <c r="I517" s="245"/>
      <c r="J517" s="246">
        <f>ROUND(I517*H517,2)</f>
        <v>0</v>
      </c>
      <c r="K517" s="242" t="s">
        <v>19</v>
      </c>
      <c r="L517" s="247"/>
      <c r="M517" s="248" t="s">
        <v>19</v>
      </c>
      <c r="N517" s="249" t="s">
        <v>45</v>
      </c>
      <c r="O517" s="66"/>
      <c r="P517" s="186">
        <f>O517*H517</f>
        <v>0</v>
      </c>
      <c r="Q517" s="186">
        <v>0.014</v>
      </c>
      <c r="R517" s="186">
        <f>Q517*H517</f>
        <v>0.014</v>
      </c>
      <c r="S517" s="186">
        <v>0</v>
      </c>
      <c r="T517" s="187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188" t="s">
        <v>186</v>
      </c>
      <c r="AT517" s="188" t="s">
        <v>484</v>
      </c>
      <c r="AU517" s="188" t="s">
        <v>95</v>
      </c>
      <c r="AY517" s="19" t="s">
        <v>238</v>
      </c>
      <c r="BE517" s="189">
        <f>IF(N517="základní",J517,0)</f>
        <v>0</v>
      </c>
      <c r="BF517" s="189">
        <f>IF(N517="snížená",J517,0)</f>
        <v>0</v>
      </c>
      <c r="BG517" s="189">
        <f>IF(N517="zákl. přenesená",J517,0)</f>
        <v>0</v>
      </c>
      <c r="BH517" s="189">
        <f>IF(N517="sníž. přenesená",J517,0)</f>
        <v>0</v>
      </c>
      <c r="BI517" s="189">
        <f>IF(N517="nulová",J517,0)</f>
        <v>0</v>
      </c>
      <c r="BJ517" s="19" t="s">
        <v>82</v>
      </c>
      <c r="BK517" s="189">
        <f>ROUND(I517*H517,2)</f>
        <v>0</v>
      </c>
      <c r="BL517" s="19" t="s">
        <v>189</v>
      </c>
      <c r="BM517" s="188" t="s">
        <v>655</v>
      </c>
    </row>
    <row r="518" spans="2:51" s="13" customFormat="1" ht="11.25">
      <c r="B518" s="197"/>
      <c r="C518" s="198"/>
      <c r="D518" s="195" t="s">
        <v>250</v>
      </c>
      <c r="E518" s="199" t="s">
        <v>19</v>
      </c>
      <c r="F518" s="200" t="s">
        <v>1161</v>
      </c>
      <c r="G518" s="198"/>
      <c r="H518" s="199" t="s">
        <v>19</v>
      </c>
      <c r="I518" s="201"/>
      <c r="J518" s="198"/>
      <c r="K518" s="198"/>
      <c r="L518" s="202"/>
      <c r="M518" s="203"/>
      <c r="N518" s="204"/>
      <c r="O518" s="204"/>
      <c r="P518" s="204"/>
      <c r="Q518" s="204"/>
      <c r="R518" s="204"/>
      <c r="S518" s="204"/>
      <c r="T518" s="205"/>
      <c r="AT518" s="206" t="s">
        <v>250</v>
      </c>
      <c r="AU518" s="206" t="s">
        <v>95</v>
      </c>
      <c r="AV518" s="13" t="s">
        <v>82</v>
      </c>
      <c r="AW518" s="13" t="s">
        <v>34</v>
      </c>
      <c r="AX518" s="13" t="s">
        <v>74</v>
      </c>
      <c r="AY518" s="206" t="s">
        <v>238</v>
      </c>
    </row>
    <row r="519" spans="2:51" s="14" customFormat="1" ht="11.25">
      <c r="B519" s="207"/>
      <c r="C519" s="208"/>
      <c r="D519" s="195" t="s">
        <v>250</v>
      </c>
      <c r="E519" s="209" t="s">
        <v>1087</v>
      </c>
      <c r="F519" s="210" t="s">
        <v>82</v>
      </c>
      <c r="G519" s="208"/>
      <c r="H519" s="211">
        <v>1</v>
      </c>
      <c r="I519" s="212"/>
      <c r="J519" s="208"/>
      <c r="K519" s="208"/>
      <c r="L519" s="213"/>
      <c r="M519" s="214"/>
      <c r="N519" s="215"/>
      <c r="O519" s="215"/>
      <c r="P519" s="215"/>
      <c r="Q519" s="215"/>
      <c r="R519" s="215"/>
      <c r="S519" s="215"/>
      <c r="T519" s="216"/>
      <c r="AT519" s="217" t="s">
        <v>250</v>
      </c>
      <c r="AU519" s="217" t="s">
        <v>95</v>
      </c>
      <c r="AV519" s="14" t="s">
        <v>84</v>
      </c>
      <c r="AW519" s="14" t="s">
        <v>34</v>
      </c>
      <c r="AX519" s="14" t="s">
        <v>74</v>
      </c>
      <c r="AY519" s="217" t="s">
        <v>238</v>
      </c>
    </row>
    <row r="520" spans="2:51" s="15" customFormat="1" ht="11.25">
      <c r="B520" s="218"/>
      <c r="C520" s="219"/>
      <c r="D520" s="195" t="s">
        <v>250</v>
      </c>
      <c r="E520" s="220" t="s">
        <v>19</v>
      </c>
      <c r="F520" s="221" t="s">
        <v>257</v>
      </c>
      <c r="G520" s="219"/>
      <c r="H520" s="222">
        <v>1</v>
      </c>
      <c r="I520" s="223"/>
      <c r="J520" s="219"/>
      <c r="K520" s="219"/>
      <c r="L520" s="224"/>
      <c r="M520" s="225"/>
      <c r="N520" s="226"/>
      <c r="O520" s="226"/>
      <c r="P520" s="226"/>
      <c r="Q520" s="226"/>
      <c r="R520" s="226"/>
      <c r="S520" s="226"/>
      <c r="T520" s="227"/>
      <c r="AT520" s="228" t="s">
        <v>250</v>
      </c>
      <c r="AU520" s="228" t="s">
        <v>95</v>
      </c>
      <c r="AV520" s="15" t="s">
        <v>95</v>
      </c>
      <c r="AW520" s="15" t="s">
        <v>34</v>
      </c>
      <c r="AX520" s="15" t="s">
        <v>82</v>
      </c>
      <c r="AY520" s="228" t="s">
        <v>238</v>
      </c>
    </row>
    <row r="521" spans="1:65" s="2" customFormat="1" ht="24.2" customHeight="1">
      <c r="A521" s="36"/>
      <c r="B521" s="37"/>
      <c r="C521" s="177" t="s">
        <v>109</v>
      </c>
      <c r="D521" s="177" t="s">
        <v>241</v>
      </c>
      <c r="E521" s="178" t="s">
        <v>1162</v>
      </c>
      <c r="F521" s="179" t="s">
        <v>1163</v>
      </c>
      <c r="G521" s="180" t="s">
        <v>168</v>
      </c>
      <c r="H521" s="181">
        <v>5</v>
      </c>
      <c r="I521" s="182"/>
      <c r="J521" s="183">
        <f>ROUND(I521*H521,2)</f>
        <v>0</v>
      </c>
      <c r="K521" s="179" t="s">
        <v>244</v>
      </c>
      <c r="L521" s="41"/>
      <c r="M521" s="184" t="s">
        <v>19</v>
      </c>
      <c r="N521" s="185" t="s">
        <v>45</v>
      </c>
      <c r="O521" s="66"/>
      <c r="P521" s="186">
        <f>O521*H521</f>
        <v>0</v>
      </c>
      <c r="Q521" s="186">
        <v>0.0038</v>
      </c>
      <c r="R521" s="186">
        <f>Q521*H521</f>
        <v>0.019</v>
      </c>
      <c r="S521" s="186">
        <v>0</v>
      </c>
      <c r="T521" s="187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88" t="s">
        <v>189</v>
      </c>
      <c r="AT521" s="188" t="s">
        <v>241</v>
      </c>
      <c r="AU521" s="188" t="s">
        <v>95</v>
      </c>
      <c r="AY521" s="19" t="s">
        <v>238</v>
      </c>
      <c r="BE521" s="189">
        <f>IF(N521="základní",J521,0)</f>
        <v>0</v>
      </c>
      <c r="BF521" s="189">
        <f>IF(N521="snížená",J521,0)</f>
        <v>0</v>
      </c>
      <c r="BG521" s="189">
        <f>IF(N521="zákl. přenesená",J521,0)</f>
        <v>0</v>
      </c>
      <c r="BH521" s="189">
        <f>IF(N521="sníž. přenesená",J521,0)</f>
        <v>0</v>
      </c>
      <c r="BI521" s="189">
        <f>IF(N521="nulová",J521,0)</f>
        <v>0</v>
      </c>
      <c r="BJ521" s="19" t="s">
        <v>82</v>
      </c>
      <c r="BK521" s="189">
        <f>ROUND(I521*H521,2)</f>
        <v>0</v>
      </c>
      <c r="BL521" s="19" t="s">
        <v>189</v>
      </c>
      <c r="BM521" s="188" t="s">
        <v>1164</v>
      </c>
    </row>
    <row r="522" spans="1:47" s="2" customFormat="1" ht="11.25">
      <c r="A522" s="36"/>
      <c r="B522" s="37"/>
      <c r="C522" s="38"/>
      <c r="D522" s="190" t="s">
        <v>246</v>
      </c>
      <c r="E522" s="38"/>
      <c r="F522" s="191" t="s">
        <v>1165</v>
      </c>
      <c r="G522" s="38"/>
      <c r="H522" s="38"/>
      <c r="I522" s="192"/>
      <c r="J522" s="38"/>
      <c r="K522" s="38"/>
      <c r="L522" s="41"/>
      <c r="M522" s="193"/>
      <c r="N522" s="194"/>
      <c r="O522" s="66"/>
      <c r="P522" s="66"/>
      <c r="Q522" s="66"/>
      <c r="R522" s="66"/>
      <c r="S522" s="66"/>
      <c r="T522" s="67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T522" s="19" t="s">
        <v>246</v>
      </c>
      <c r="AU522" s="19" t="s">
        <v>95</v>
      </c>
    </row>
    <row r="523" spans="2:51" s="13" customFormat="1" ht="11.25">
      <c r="B523" s="197"/>
      <c r="C523" s="198"/>
      <c r="D523" s="195" t="s">
        <v>250</v>
      </c>
      <c r="E523" s="199" t="s">
        <v>19</v>
      </c>
      <c r="F523" s="200" t="s">
        <v>1166</v>
      </c>
      <c r="G523" s="198"/>
      <c r="H523" s="199" t="s">
        <v>19</v>
      </c>
      <c r="I523" s="201"/>
      <c r="J523" s="198"/>
      <c r="K523" s="198"/>
      <c r="L523" s="202"/>
      <c r="M523" s="203"/>
      <c r="N523" s="204"/>
      <c r="O523" s="204"/>
      <c r="P523" s="204"/>
      <c r="Q523" s="204"/>
      <c r="R523" s="204"/>
      <c r="S523" s="204"/>
      <c r="T523" s="205"/>
      <c r="AT523" s="206" t="s">
        <v>250</v>
      </c>
      <c r="AU523" s="206" t="s">
        <v>95</v>
      </c>
      <c r="AV523" s="13" t="s">
        <v>82</v>
      </c>
      <c r="AW523" s="13" t="s">
        <v>34</v>
      </c>
      <c r="AX523" s="13" t="s">
        <v>74</v>
      </c>
      <c r="AY523" s="206" t="s">
        <v>238</v>
      </c>
    </row>
    <row r="524" spans="2:51" s="14" customFormat="1" ht="11.25">
      <c r="B524" s="207"/>
      <c r="C524" s="208"/>
      <c r="D524" s="195" t="s">
        <v>250</v>
      </c>
      <c r="E524" s="209" t="s">
        <v>19</v>
      </c>
      <c r="F524" s="210" t="s">
        <v>82</v>
      </c>
      <c r="G524" s="208"/>
      <c r="H524" s="211">
        <v>1</v>
      </c>
      <c r="I524" s="212"/>
      <c r="J524" s="208"/>
      <c r="K524" s="208"/>
      <c r="L524" s="213"/>
      <c r="M524" s="214"/>
      <c r="N524" s="215"/>
      <c r="O524" s="215"/>
      <c r="P524" s="215"/>
      <c r="Q524" s="215"/>
      <c r="R524" s="215"/>
      <c r="S524" s="215"/>
      <c r="T524" s="216"/>
      <c r="AT524" s="217" t="s">
        <v>250</v>
      </c>
      <c r="AU524" s="217" t="s">
        <v>95</v>
      </c>
      <c r="AV524" s="14" t="s">
        <v>84</v>
      </c>
      <c r="AW524" s="14" t="s">
        <v>34</v>
      </c>
      <c r="AX524" s="14" t="s">
        <v>74</v>
      </c>
      <c r="AY524" s="217" t="s">
        <v>238</v>
      </c>
    </row>
    <row r="525" spans="2:51" s="13" customFormat="1" ht="11.25">
      <c r="B525" s="197"/>
      <c r="C525" s="198"/>
      <c r="D525" s="195" t="s">
        <v>250</v>
      </c>
      <c r="E525" s="199" t="s">
        <v>19</v>
      </c>
      <c r="F525" s="200" t="s">
        <v>1167</v>
      </c>
      <c r="G525" s="198"/>
      <c r="H525" s="199" t="s">
        <v>19</v>
      </c>
      <c r="I525" s="201"/>
      <c r="J525" s="198"/>
      <c r="K525" s="198"/>
      <c r="L525" s="202"/>
      <c r="M525" s="203"/>
      <c r="N525" s="204"/>
      <c r="O525" s="204"/>
      <c r="P525" s="204"/>
      <c r="Q525" s="204"/>
      <c r="R525" s="204"/>
      <c r="S525" s="204"/>
      <c r="T525" s="205"/>
      <c r="AT525" s="206" t="s">
        <v>250</v>
      </c>
      <c r="AU525" s="206" t="s">
        <v>95</v>
      </c>
      <c r="AV525" s="13" t="s">
        <v>82</v>
      </c>
      <c r="AW525" s="13" t="s">
        <v>34</v>
      </c>
      <c r="AX525" s="13" t="s">
        <v>74</v>
      </c>
      <c r="AY525" s="206" t="s">
        <v>238</v>
      </c>
    </row>
    <row r="526" spans="2:51" s="14" customFormat="1" ht="11.25">
      <c r="B526" s="207"/>
      <c r="C526" s="208"/>
      <c r="D526" s="195" t="s">
        <v>250</v>
      </c>
      <c r="E526" s="209" t="s">
        <v>19</v>
      </c>
      <c r="F526" s="210" t="s">
        <v>95</v>
      </c>
      <c r="G526" s="208"/>
      <c r="H526" s="211">
        <v>3</v>
      </c>
      <c r="I526" s="212"/>
      <c r="J526" s="208"/>
      <c r="K526" s="208"/>
      <c r="L526" s="213"/>
      <c r="M526" s="214"/>
      <c r="N526" s="215"/>
      <c r="O526" s="215"/>
      <c r="P526" s="215"/>
      <c r="Q526" s="215"/>
      <c r="R526" s="215"/>
      <c r="S526" s="215"/>
      <c r="T526" s="216"/>
      <c r="AT526" s="217" t="s">
        <v>250</v>
      </c>
      <c r="AU526" s="217" t="s">
        <v>95</v>
      </c>
      <c r="AV526" s="14" t="s">
        <v>84</v>
      </c>
      <c r="AW526" s="14" t="s">
        <v>34</v>
      </c>
      <c r="AX526" s="14" t="s">
        <v>74</v>
      </c>
      <c r="AY526" s="217" t="s">
        <v>238</v>
      </c>
    </row>
    <row r="527" spans="2:51" s="13" customFormat="1" ht="11.25">
      <c r="B527" s="197"/>
      <c r="C527" s="198"/>
      <c r="D527" s="195" t="s">
        <v>250</v>
      </c>
      <c r="E527" s="199" t="s">
        <v>19</v>
      </c>
      <c r="F527" s="200" t="s">
        <v>1168</v>
      </c>
      <c r="G527" s="198"/>
      <c r="H527" s="199" t="s">
        <v>19</v>
      </c>
      <c r="I527" s="201"/>
      <c r="J527" s="198"/>
      <c r="K527" s="198"/>
      <c r="L527" s="202"/>
      <c r="M527" s="203"/>
      <c r="N527" s="204"/>
      <c r="O527" s="204"/>
      <c r="P527" s="204"/>
      <c r="Q527" s="204"/>
      <c r="R527" s="204"/>
      <c r="S527" s="204"/>
      <c r="T527" s="205"/>
      <c r="AT527" s="206" t="s">
        <v>250</v>
      </c>
      <c r="AU527" s="206" t="s">
        <v>95</v>
      </c>
      <c r="AV527" s="13" t="s">
        <v>82</v>
      </c>
      <c r="AW527" s="13" t="s">
        <v>34</v>
      </c>
      <c r="AX527" s="13" t="s">
        <v>74</v>
      </c>
      <c r="AY527" s="206" t="s">
        <v>238</v>
      </c>
    </row>
    <row r="528" spans="2:51" s="14" customFormat="1" ht="11.25">
      <c r="B528" s="207"/>
      <c r="C528" s="208"/>
      <c r="D528" s="195" t="s">
        <v>250</v>
      </c>
      <c r="E528" s="209" t="s">
        <v>19</v>
      </c>
      <c r="F528" s="210" t="s">
        <v>82</v>
      </c>
      <c r="G528" s="208"/>
      <c r="H528" s="211">
        <v>1</v>
      </c>
      <c r="I528" s="212"/>
      <c r="J528" s="208"/>
      <c r="K528" s="208"/>
      <c r="L528" s="213"/>
      <c r="M528" s="214"/>
      <c r="N528" s="215"/>
      <c r="O528" s="215"/>
      <c r="P528" s="215"/>
      <c r="Q528" s="215"/>
      <c r="R528" s="215"/>
      <c r="S528" s="215"/>
      <c r="T528" s="216"/>
      <c r="AT528" s="217" t="s">
        <v>250</v>
      </c>
      <c r="AU528" s="217" t="s">
        <v>95</v>
      </c>
      <c r="AV528" s="14" t="s">
        <v>84</v>
      </c>
      <c r="AW528" s="14" t="s">
        <v>34</v>
      </c>
      <c r="AX528" s="14" t="s">
        <v>74</v>
      </c>
      <c r="AY528" s="217" t="s">
        <v>238</v>
      </c>
    </row>
    <row r="529" spans="2:51" s="15" customFormat="1" ht="11.25">
      <c r="B529" s="218"/>
      <c r="C529" s="219"/>
      <c r="D529" s="195" t="s">
        <v>250</v>
      </c>
      <c r="E529" s="220" t="s">
        <v>19</v>
      </c>
      <c r="F529" s="221" t="s">
        <v>257</v>
      </c>
      <c r="G529" s="219"/>
      <c r="H529" s="222">
        <v>5</v>
      </c>
      <c r="I529" s="223"/>
      <c r="J529" s="219"/>
      <c r="K529" s="219"/>
      <c r="L529" s="224"/>
      <c r="M529" s="225"/>
      <c r="N529" s="226"/>
      <c r="O529" s="226"/>
      <c r="P529" s="226"/>
      <c r="Q529" s="226"/>
      <c r="R529" s="226"/>
      <c r="S529" s="226"/>
      <c r="T529" s="227"/>
      <c r="AT529" s="228" t="s">
        <v>250</v>
      </c>
      <c r="AU529" s="228" t="s">
        <v>95</v>
      </c>
      <c r="AV529" s="15" t="s">
        <v>95</v>
      </c>
      <c r="AW529" s="15" t="s">
        <v>34</v>
      </c>
      <c r="AX529" s="15" t="s">
        <v>82</v>
      </c>
      <c r="AY529" s="228" t="s">
        <v>238</v>
      </c>
    </row>
    <row r="530" spans="1:65" s="2" customFormat="1" ht="16.5" customHeight="1">
      <c r="A530" s="36"/>
      <c r="B530" s="37"/>
      <c r="C530" s="240" t="s">
        <v>652</v>
      </c>
      <c r="D530" s="240" t="s">
        <v>484</v>
      </c>
      <c r="E530" s="241" t="s">
        <v>1169</v>
      </c>
      <c r="F530" s="242" t="s">
        <v>1170</v>
      </c>
      <c r="G530" s="243" t="s">
        <v>168</v>
      </c>
      <c r="H530" s="244">
        <v>1</v>
      </c>
      <c r="I530" s="245"/>
      <c r="J530" s="246">
        <f>ROUND(I530*H530,2)</f>
        <v>0</v>
      </c>
      <c r="K530" s="242" t="s">
        <v>19</v>
      </c>
      <c r="L530" s="247"/>
      <c r="M530" s="248" t="s">
        <v>19</v>
      </c>
      <c r="N530" s="249" t="s">
        <v>45</v>
      </c>
      <c r="O530" s="66"/>
      <c r="P530" s="186">
        <f>O530*H530</f>
        <v>0</v>
      </c>
      <c r="Q530" s="186">
        <v>0.0317</v>
      </c>
      <c r="R530" s="186">
        <f>Q530*H530</f>
        <v>0.0317</v>
      </c>
      <c r="S530" s="186">
        <v>0</v>
      </c>
      <c r="T530" s="187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8" t="s">
        <v>186</v>
      </c>
      <c r="AT530" s="188" t="s">
        <v>484</v>
      </c>
      <c r="AU530" s="188" t="s">
        <v>95</v>
      </c>
      <c r="AY530" s="19" t="s">
        <v>238</v>
      </c>
      <c r="BE530" s="189">
        <f>IF(N530="základní",J530,0)</f>
        <v>0</v>
      </c>
      <c r="BF530" s="189">
        <f>IF(N530="snížená",J530,0)</f>
        <v>0</v>
      </c>
      <c r="BG530" s="189">
        <f>IF(N530="zákl. přenesená",J530,0)</f>
        <v>0</v>
      </c>
      <c r="BH530" s="189">
        <f>IF(N530="sníž. přenesená",J530,0)</f>
        <v>0</v>
      </c>
      <c r="BI530" s="189">
        <f>IF(N530="nulová",J530,0)</f>
        <v>0</v>
      </c>
      <c r="BJ530" s="19" t="s">
        <v>82</v>
      </c>
      <c r="BK530" s="189">
        <f>ROUND(I530*H530,2)</f>
        <v>0</v>
      </c>
      <c r="BL530" s="19" t="s">
        <v>189</v>
      </c>
      <c r="BM530" s="188" t="s">
        <v>667</v>
      </c>
    </row>
    <row r="531" spans="2:51" s="13" customFormat="1" ht="11.25">
      <c r="B531" s="197"/>
      <c r="C531" s="198"/>
      <c r="D531" s="195" t="s">
        <v>250</v>
      </c>
      <c r="E531" s="199" t="s">
        <v>19</v>
      </c>
      <c r="F531" s="200" t="s">
        <v>1166</v>
      </c>
      <c r="G531" s="198"/>
      <c r="H531" s="199" t="s">
        <v>19</v>
      </c>
      <c r="I531" s="201"/>
      <c r="J531" s="198"/>
      <c r="K531" s="198"/>
      <c r="L531" s="202"/>
      <c r="M531" s="203"/>
      <c r="N531" s="204"/>
      <c r="O531" s="204"/>
      <c r="P531" s="204"/>
      <c r="Q531" s="204"/>
      <c r="R531" s="204"/>
      <c r="S531" s="204"/>
      <c r="T531" s="205"/>
      <c r="AT531" s="206" t="s">
        <v>250</v>
      </c>
      <c r="AU531" s="206" t="s">
        <v>95</v>
      </c>
      <c r="AV531" s="13" t="s">
        <v>82</v>
      </c>
      <c r="AW531" s="13" t="s">
        <v>34</v>
      </c>
      <c r="AX531" s="13" t="s">
        <v>74</v>
      </c>
      <c r="AY531" s="206" t="s">
        <v>238</v>
      </c>
    </row>
    <row r="532" spans="2:51" s="14" customFormat="1" ht="11.25">
      <c r="B532" s="207"/>
      <c r="C532" s="208"/>
      <c r="D532" s="195" t="s">
        <v>250</v>
      </c>
      <c r="E532" s="209" t="s">
        <v>19</v>
      </c>
      <c r="F532" s="210" t="s">
        <v>82</v>
      </c>
      <c r="G532" s="208"/>
      <c r="H532" s="211">
        <v>1</v>
      </c>
      <c r="I532" s="212"/>
      <c r="J532" s="208"/>
      <c r="K532" s="208"/>
      <c r="L532" s="213"/>
      <c r="M532" s="214"/>
      <c r="N532" s="215"/>
      <c r="O532" s="215"/>
      <c r="P532" s="215"/>
      <c r="Q532" s="215"/>
      <c r="R532" s="215"/>
      <c r="S532" s="215"/>
      <c r="T532" s="216"/>
      <c r="AT532" s="217" t="s">
        <v>250</v>
      </c>
      <c r="AU532" s="217" t="s">
        <v>95</v>
      </c>
      <c r="AV532" s="14" t="s">
        <v>84</v>
      </c>
      <c r="AW532" s="14" t="s">
        <v>34</v>
      </c>
      <c r="AX532" s="14" t="s">
        <v>74</v>
      </c>
      <c r="AY532" s="217" t="s">
        <v>238</v>
      </c>
    </row>
    <row r="533" spans="2:51" s="15" customFormat="1" ht="11.25">
      <c r="B533" s="218"/>
      <c r="C533" s="219"/>
      <c r="D533" s="195" t="s">
        <v>250</v>
      </c>
      <c r="E533" s="220" t="s">
        <v>19</v>
      </c>
      <c r="F533" s="221" t="s">
        <v>257</v>
      </c>
      <c r="G533" s="219"/>
      <c r="H533" s="222">
        <v>1</v>
      </c>
      <c r="I533" s="223"/>
      <c r="J533" s="219"/>
      <c r="K533" s="219"/>
      <c r="L533" s="224"/>
      <c r="M533" s="225"/>
      <c r="N533" s="226"/>
      <c r="O533" s="226"/>
      <c r="P533" s="226"/>
      <c r="Q533" s="226"/>
      <c r="R533" s="226"/>
      <c r="S533" s="226"/>
      <c r="T533" s="227"/>
      <c r="AT533" s="228" t="s">
        <v>250</v>
      </c>
      <c r="AU533" s="228" t="s">
        <v>95</v>
      </c>
      <c r="AV533" s="15" t="s">
        <v>95</v>
      </c>
      <c r="AW533" s="15" t="s">
        <v>34</v>
      </c>
      <c r="AX533" s="15" t="s">
        <v>82</v>
      </c>
      <c r="AY533" s="228" t="s">
        <v>238</v>
      </c>
    </row>
    <row r="534" spans="1:65" s="2" customFormat="1" ht="16.5" customHeight="1">
      <c r="A534" s="36"/>
      <c r="B534" s="37"/>
      <c r="C534" s="240" t="s">
        <v>656</v>
      </c>
      <c r="D534" s="240" t="s">
        <v>484</v>
      </c>
      <c r="E534" s="241" t="s">
        <v>1171</v>
      </c>
      <c r="F534" s="242" t="s">
        <v>1172</v>
      </c>
      <c r="G534" s="243" t="s">
        <v>168</v>
      </c>
      <c r="H534" s="244">
        <v>3</v>
      </c>
      <c r="I534" s="245"/>
      <c r="J534" s="246">
        <f>ROUND(I534*H534,2)</f>
        <v>0</v>
      </c>
      <c r="K534" s="242" t="s">
        <v>244</v>
      </c>
      <c r="L534" s="247"/>
      <c r="M534" s="248" t="s">
        <v>19</v>
      </c>
      <c r="N534" s="249" t="s">
        <v>45</v>
      </c>
      <c r="O534" s="66"/>
      <c r="P534" s="186">
        <f>O534*H534</f>
        <v>0</v>
      </c>
      <c r="Q534" s="186">
        <v>0.0248</v>
      </c>
      <c r="R534" s="186">
        <f>Q534*H534</f>
        <v>0.0744</v>
      </c>
      <c r="S534" s="186">
        <v>0</v>
      </c>
      <c r="T534" s="187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188" t="s">
        <v>186</v>
      </c>
      <c r="AT534" s="188" t="s">
        <v>484</v>
      </c>
      <c r="AU534" s="188" t="s">
        <v>95</v>
      </c>
      <c r="AY534" s="19" t="s">
        <v>238</v>
      </c>
      <c r="BE534" s="189">
        <f>IF(N534="základní",J534,0)</f>
        <v>0</v>
      </c>
      <c r="BF534" s="189">
        <f>IF(N534="snížená",J534,0)</f>
        <v>0</v>
      </c>
      <c r="BG534" s="189">
        <f>IF(N534="zákl. přenesená",J534,0)</f>
        <v>0</v>
      </c>
      <c r="BH534" s="189">
        <f>IF(N534="sníž. přenesená",J534,0)</f>
        <v>0</v>
      </c>
      <c r="BI534" s="189">
        <f>IF(N534="nulová",J534,0)</f>
        <v>0</v>
      </c>
      <c r="BJ534" s="19" t="s">
        <v>82</v>
      </c>
      <c r="BK534" s="189">
        <f>ROUND(I534*H534,2)</f>
        <v>0</v>
      </c>
      <c r="BL534" s="19" t="s">
        <v>189</v>
      </c>
      <c r="BM534" s="188" t="s">
        <v>671</v>
      </c>
    </row>
    <row r="535" spans="2:51" s="13" customFormat="1" ht="11.25">
      <c r="B535" s="197"/>
      <c r="C535" s="198"/>
      <c r="D535" s="195" t="s">
        <v>250</v>
      </c>
      <c r="E535" s="199" t="s">
        <v>19</v>
      </c>
      <c r="F535" s="200" t="s">
        <v>1167</v>
      </c>
      <c r="G535" s="198"/>
      <c r="H535" s="199" t="s">
        <v>19</v>
      </c>
      <c r="I535" s="201"/>
      <c r="J535" s="198"/>
      <c r="K535" s="198"/>
      <c r="L535" s="202"/>
      <c r="M535" s="203"/>
      <c r="N535" s="204"/>
      <c r="O535" s="204"/>
      <c r="P535" s="204"/>
      <c r="Q535" s="204"/>
      <c r="R535" s="204"/>
      <c r="S535" s="204"/>
      <c r="T535" s="205"/>
      <c r="AT535" s="206" t="s">
        <v>250</v>
      </c>
      <c r="AU535" s="206" t="s">
        <v>95</v>
      </c>
      <c r="AV535" s="13" t="s">
        <v>82</v>
      </c>
      <c r="AW535" s="13" t="s">
        <v>34</v>
      </c>
      <c r="AX535" s="13" t="s">
        <v>74</v>
      </c>
      <c r="AY535" s="206" t="s">
        <v>238</v>
      </c>
    </row>
    <row r="536" spans="2:51" s="14" customFormat="1" ht="11.25">
      <c r="B536" s="207"/>
      <c r="C536" s="208"/>
      <c r="D536" s="195" t="s">
        <v>250</v>
      </c>
      <c r="E536" s="209" t="s">
        <v>19</v>
      </c>
      <c r="F536" s="210" t="s">
        <v>95</v>
      </c>
      <c r="G536" s="208"/>
      <c r="H536" s="211">
        <v>3</v>
      </c>
      <c r="I536" s="212"/>
      <c r="J536" s="208"/>
      <c r="K536" s="208"/>
      <c r="L536" s="213"/>
      <c r="M536" s="214"/>
      <c r="N536" s="215"/>
      <c r="O536" s="215"/>
      <c r="P536" s="215"/>
      <c r="Q536" s="215"/>
      <c r="R536" s="215"/>
      <c r="S536" s="215"/>
      <c r="T536" s="216"/>
      <c r="AT536" s="217" t="s">
        <v>250</v>
      </c>
      <c r="AU536" s="217" t="s">
        <v>95</v>
      </c>
      <c r="AV536" s="14" t="s">
        <v>84</v>
      </c>
      <c r="AW536" s="14" t="s">
        <v>34</v>
      </c>
      <c r="AX536" s="14" t="s">
        <v>74</v>
      </c>
      <c r="AY536" s="217" t="s">
        <v>238</v>
      </c>
    </row>
    <row r="537" spans="2:51" s="15" customFormat="1" ht="11.25">
      <c r="B537" s="218"/>
      <c r="C537" s="219"/>
      <c r="D537" s="195" t="s">
        <v>250</v>
      </c>
      <c r="E537" s="220" t="s">
        <v>19</v>
      </c>
      <c r="F537" s="221" t="s">
        <v>257</v>
      </c>
      <c r="G537" s="219"/>
      <c r="H537" s="222">
        <v>3</v>
      </c>
      <c r="I537" s="223"/>
      <c r="J537" s="219"/>
      <c r="K537" s="219"/>
      <c r="L537" s="224"/>
      <c r="M537" s="225"/>
      <c r="N537" s="226"/>
      <c r="O537" s="226"/>
      <c r="P537" s="226"/>
      <c r="Q537" s="226"/>
      <c r="R537" s="226"/>
      <c r="S537" s="226"/>
      <c r="T537" s="227"/>
      <c r="AT537" s="228" t="s">
        <v>250</v>
      </c>
      <c r="AU537" s="228" t="s">
        <v>95</v>
      </c>
      <c r="AV537" s="15" t="s">
        <v>95</v>
      </c>
      <c r="AW537" s="15" t="s">
        <v>34</v>
      </c>
      <c r="AX537" s="15" t="s">
        <v>82</v>
      </c>
      <c r="AY537" s="228" t="s">
        <v>238</v>
      </c>
    </row>
    <row r="538" spans="1:65" s="2" customFormat="1" ht="16.5" customHeight="1">
      <c r="A538" s="36"/>
      <c r="B538" s="37"/>
      <c r="C538" s="240" t="s">
        <v>664</v>
      </c>
      <c r="D538" s="240" t="s">
        <v>484</v>
      </c>
      <c r="E538" s="241" t="s">
        <v>1173</v>
      </c>
      <c r="F538" s="242" t="s">
        <v>1174</v>
      </c>
      <c r="G538" s="243" t="s">
        <v>168</v>
      </c>
      <c r="H538" s="244">
        <v>1</v>
      </c>
      <c r="I538" s="245"/>
      <c r="J538" s="246">
        <f>ROUND(I538*H538,2)</f>
        <v>0</v>
      </c>
      <c r="K538" s="242" t="s">
        <v>244</v>
      </c>
      <c r="L538" s="247"/>
      <c r="M538" s="248" t="s">
        <v>19</v>
      </c>
      <c r="N538" s="249" t="s">
        <v>45</v>
      </c>
      <c r="O538" s="66"/>
      <c r="P538" s="186">
        <f>O538*H538</f>
        <v>0</v>
      </c>
      <c r="Q538" s="186">
        <v>0.023</v>
      </c>
      <c r="R538" s="186">
        <f>Q538*H538</f>
        <v>0.023</v>
      </c>
      <c r="S538" s="186">
        <v>0</v>
      </c>
      <c r="T538" s="187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188" t="s">
        <v>186</v>
      </c>
      <c r="AT538" s="188" t="s">
        <v>484</v>
      </c>
      <c r="AU538" s="188" t="s">
        <v>95</v>
      </c>
      <c r="AY538" s="19" t="s">
        <v>238</v>
      </c>
      <c r="BE538" s="189">
        <f>IF(N538="základní",J538,0)</f>
        <v>0</v>
      </c>
      <c r="BF538" s="189">
        <f>IF(N538="snížená",J538,0)</f>
        <v>0</v>
      </c>
      <c r="BG538" s="189">
        <f>IF(N538="zákl. přenesená",J538,0)</f>
        <v>0</v>
      </c>
      <c r="BH538" s="189">
        <f>IF(N538="sníž. přenesená",J538,0)</f>
        <v>0</v>
      </c>
      <c r="BI538" s="189">
        <f>IF(N538="nulová",J538,0)</f>
        <v>0</v>
      </c>
      <c r="BJ538" s="19" t="s">
        <v>82</v>
      </c>
      <c r="BK538" s="189">
        <f>ROUND(I538*H538,2)</f>
        <v>0</v>
      </c>
      <c r="BL538" s="19" t="s">
        <v>189</v>
      </c>
      <c r="BM538" s="188" t="s">
        <v>675</v>
      </c>
    </row>
    <row r="539" spans="2:51" s="13" customFormat="1" ht="11.25">
      <c r="B539" s="197"/>
      <c r="C539" s="198"/>
      <c r="D539" s="195" t="s">
        <v>250</v>
      </c>
      <c r="E539" s="199" t="s">
        <v>19</v>
      </c>
      <c r="F539" s="200" t="s">
        <v>1175</v>
      </c>
      <c r="G539" s="198"/>
      <c r="H539" s="199" t="s">
        <v>19</v>
      </c>
      <c r="I539" s="201"/>
      <c r="J539" s="198"/>
      <c r="K539" s="198"/>
      <c r="L539" s="202"/>
      <c r="M539" s="203"/>
      <c r="N539" s="204"/>
      <c r="O539" s="204"/>
      <c r="P539" s="204"/>
      <c r="Q539" s="204"/>
      <c r="R539" s="204"/>
      <c r="S539" s="204"/>
      <c r="T539" s="205"/>
      <c r="AT539" s="206" t="s">
        <v>250</v>
      </c>
      <c r="AU539" s="206" t="s">
        <v>95</v>
      </c>
      <c r="AV539" s="13" t="s">
        <v>82</v>
      </c>
      <c r="AW539" s="13" t="s">
        <v>34</v>
      </c>
      <c r="AX539" s="13" t="s">
        <v>74</v>
      </c>
      <c r="AY539" s="206" t="s">
        <v>238</v>
      </c>
    </row>
    <row r="540" spans="2:51" s="14" customFormat="1" ht="11.25">
      <c r="B540" s="207"/>
      <c r="C540" s="208"/>
      <c r="D540" s="195" t="s">
        <v>250</v>
      </c>
      <c r="E540" s="209" t="s">
        <v>19</v>
      </c>
      <c r="F540" s="210" t="s">
        <v>82</v>
      </c>
      <c r="G540" s="208"/>
      <c r="H540" s="211">
        <v>1</v>
      </c>
      <c r="I540" s="212"/>
      <c r="J540" s="208"/>
      <c r="K540" s="208"/>
      <c r="L540" s="213"/>
      <c r="M540" s="214"/>
      <c r="N540" s="215"/>
      <c r="O540" s="215"/>
      <c r="P540" s="215"/>
      <c r="Q540" s="215"/>
      <c r="R540" s="215"/>
      <c r="S540" s="215"/>
      <c r="T540" s="216"/>
      <c r="AT540" s="217" t="s">
        <v>250</v>
      </c>
      <c r="AU540" s="217" t="s">
        <v>95</v>
      </c>
      <c r="AV540" s="14" t="s">
        <v>84</v>
      </c>
      <c r="AW540" s="14" t="s">
        <v>34</v>
      </c>
      <c r="AX540" s="14" t="s">
        <v>74</v>
      </c>
      <c r="AY540" s="217" t="s">
        <v>238</v>
      </c>
    </row>
    <row r="541" spans="2:51" s="15" customFormat="1" ht="11.25">
      <c r="B541" s="218"/>
      <c r="C541" s="219"/>
      <c r="D541" s="195" t="s">
        <v>250</v>
      </c>
      <c r="E541" s="220" t="s">
        <v>19</v>
      </c>
      <c r="F541" s="221" t="s">
        <v>257</v>
      </c>
      <c r="G541" s="219"/>
      <c r="H541" s="222">
        <v>1</v>
      </c>
      <c r="I541" s="223"/>
      <c r="J541" s="219"/>
      <c r="K541" s="219"/>
      <c r="L541" s="224"/>
      <c r="M541" s="225"/>
      <c r="N541" s="226"/>
      <c r="O541" s="226"/>
      <c r="P541" s="226"/>
      <c r="Q541" s="226"/>
      <c r="R541" s="226"/>
      <c r="S541" s="226"/>
      <c r="T541" s="227"/>
      <c r="AT541" s="228" t="s">
        <v>250</v>
      </c>
      <c r="AU541" s="228" t="s">
        <v>95</v>
      </c>
      <c r="AV541" s="15" t="s">
        <v>95</v>
      </c>
      <c r="AW541" s="15" t="s">
        <v>34</v>
      </c>
      <c r="AX541" s="15" t="s">
        <v>82</v>
      </c>
      <c r="AY541" s="228" t="s">
        <v>238</v>
      </c>
    </row>
    <row r="542" spans="1:65" s="2" customFormat="1" ht="24.2" customHeight="1">
      <c r="A542" s="36"/>
      <c r="B542" s="37"/>
      <c r="C542" s="177" t="s">
        <v>668</v>
      </c>
      <c r="D542" s="177" t="s">
        <v>241</v>
      </c>
      <c r="E542" s="178" t="s">
        <v>686</v>
      </c>
      <c r="F542" s="179" t="s">
        <v>687</v>
      </c>
      <c r="G542" s="180" t="s">
        <v>168</v>
      </c>
      <c r="H542" s="181">
        <v>21</v>
      </c>
      <c r="I542" s="182"/>
      <c r="J542" s="183">
        <f>ROUND(I542*H542,2)</f>
        <v>0</v>
      </c>
      <c r="K542" s="179" t="s">
        <v>244</v>
      </c>
      <c r="L542" s="41"/>
      <c r="M542" s="184" t="s">
        <v>19</v>
      </c>
      <c r="N542" s="185" t="s">
        <v>45</v>
      </c>
      <c r="O542" s="66"/>
      <c r="P542" s="186">
        <f>O542*H542</f>
        <v>0</v>
      </c>
      <c r="Q542" s="186">
        <v>0.00167</v>
      </c>
      <c r="R542" s="186">
        <f>Q542*H542</f>
        <v>0.035070000000000004</v>
      </c>
      <c r="S542" s="186">
        <v>0</v>
      </c>
      <c r="T542" s="187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8" t="s">
        <v>189</v>
      </c>
      <c r="AT542" s="188" t="s">
        <v>241</v>
      </c>
      <c r="AU542" s="188" t="s">
        <v>95</v>
      </c>
      <c r="AY542" s="19" t="s">
        <v>238</v>
      </c>
      <c r="BE542" s="189">
        <f>IF(N542="základní",J542,0)</f>
        <v>0</v>
      </c>
      <c r="BF542" s="189">
        <f>IF(N542="snížená",J542,0)</f>
        <v>0</v>
      </c>
      <c r="BG542" s="189">
        <f>IF(N542="zákl. přenesená",J542,0)</f>
        <v>0</v>
      </c>
      <c r="BH542" s="189">
        <f>IF(N542="sníž. přenesená",J542,0)</f>
        <v>0</v>
      </c>
      <c r="BI542" s="189">
        <f>IF(N542="nulová",J542,0)</f>
        <v>0</v>
      </c>
      <c r="BJ542" s="19" t="s">
        <v>82</v>
      </c>
      <c r="BK542" s="189">
        <f>ROUND(I542*H542,2)</f>
        <v>0</v>
      </c>
      <c r="BL542" s="19" t="s">
        <v>189</v>
      </c>
      <c r="BM542" s="188" t="s">
        <v>688</v>
      </c>
    </row>
    <row r="543" spans="1:47" s="2" customFormat="1" ht="11.25">
      <c r="A543" s="36"/>
      <c r="B543" s="37"/>
      <c r="C543" s="38"/>
      <c r="D543" s="190" t="s">
        <v>246</v>
      </c>
      <c r="E543" s="38"/>
      <c r="F543" s="191" t="s">
        <v>689</v>
      </c>
      <c r="G543" s="38"/>
      <c r="H543" s="38"/>
      <c r="I543" s="192"/>
      <c r="J543" s="38"/>
      <c r="K543" s="38"/>
      <c r="L543" s="41"/>
      <c r="M543" s="193"/>
      <c r="N543" s="194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246</v>
      </c>
      <c r="AU543" s="19" t="s">
        <v>95</v>
      </c>
    </row>
    <row r="544" spans="2:51" s="13" customFormat="1" ht="11.25">
      <c r="B544" s="197"/>
      <c r="C544" s="198"/>
      <c r="D544" s="195" t="s">
        <v>250</v>
      </c>
      <c r="E544" s="199" t="s">
        <v>19</v>
      </c>
      <c r="F544" s="200" t="s">
        <v>1176</v>
      </c>
      <c r="G544" s="198"/>
      <c r="H544" s="199" t="s">
        <v>19</v>
      </c>
      <c r="I544" s="201"/>
      <c r="J544" s="198"/>
      <c r="K544" s="198"/>
      <c r="L544" s="202"/>
      <c r="M544" s="203"/>
      <c r="N544" s="204"/>
      <c r="O544" s="204"/>
      <c r="P544" s="204"/>
      <c r="Q544" s="204"/>
      <c r="R544" s="204"/>
      <c r="S544" s="204"/>
      <c r="T544" s="205"/>
      <c r="AT544" s="206" t="s">
        <v>250</v>
      </c>
      <c r="AU544" s="206" t="s">
        <v>95</v>
      </c>
      <c r="AV544" s="13" t="s">
        <v>82</v>
      </c>
      <c r="AW544" s="13" t="s">
        <v>34</v>
      </c>
      <c r="AX544" s="13" t="s">
        <v>74</v>
      </c>
      <c r="AY544" s="206" t="s">
        <v>238</v>
      </c>
    </row>
    <row r="545" spans="2:51" s="14" customFormat="1" ht="11.25">
      <c r="B545" s="207"/>
      <c r="C545" s="208"/>
      <c r="D545" s="195" t="s">
        <v>250</v>
      </c>
      <c r="E545" s="209" t="s">
        <v>19</v>
      </c>
      <c r="F545" s="210" t="s">
        <v>193</v>
      </c>
      <c r="G545" s="208"/>
      <c r="H545" s="211">
        <v>16</v>
      </c>
      <c r="I545" s="212"/>
      <c r="J545" s="208"/>
      <c r="K545" s="208"/>
      <c r="L545" s="213"/>
      <c r="M545" s="214"/>
      <c r="N545" s="215"/>
      <c r="O545" s="215"/>
      <c r="P545" s="215"/>
      <c r="Q545" s="215"/>
      <c r="R545" s="215"/>
      <c r="S545" s="215"/>
      <c r="T545" s="216"/>
      <c r="AT545" s="217" t="s">
        <v>250</v>
      </c>
      <c r="AU545" s="217" t="s">
        <v>95</v>
      </c>
      <c r="AV545" s="14" t="s">
        <v>84</v>
      </c>
      <c r="AW545" s="14" t="s">
        <v>34</v>
      </c>
      <c r="AX545" s="14" t="s">
        <v>74</v>
      </c>
      <c r="AY545" s="217" t="s">
        <v>238</v>
      </c>
    </row>
    <row r="546" spans="2:51" s="15" customFormat="1" ht="11.25">
      <c r="B546" s="218"/>
      <c r="C546" s="219"/>
      <c r="D546" s="195" t="s">
        <v>250</v>
      </c>
      <c r="E546" s="220" t="s">
        <v>19</v>
      </c>
      <c r="F546" s="221" t="s">
        <v>257</v>
      </c>
      <c r="G546" s="219"/>
      <c r="H546" s="222">
        <v>16</v>
      </c>
      <c r="I546" s="223"/>
      <c r="J546" s="219"/>
      <c r="K546" s="219"/>
      <c r="L546" s="224"/>
      <c r="M546" s="225"/>
      <c r="N546" s="226"/>
      <c r="O546" s="226"/>
      <c r="P546" s="226"/>
      <c r="Q546" s="226"/>
      <c r="R546" s="226"/>
      <c r="S546" s="226"/>
      <c r="T546" s="227"/>
      <c r="AT546" s="228" t="s">
        <v>250</v>
      </c>
      <c r="AU546" s="228" t="s">
        <v>95</v>
      </c>
      <c r="AV546" s="15" t="s">
        <v>95</v>
      </c>
      <c r="AW546" s="15" t="s">
        <v>34</v>
      </c>
      <c r="AX546" s="15" t="s">
        <v>74</v>
      </c>
      <c r="AY546" s="228" t="s">
        <v>238</v>
      </c>
    </row>
    <row r="547" spans="2:51" s="13" customFormat="1" ht="11.25">
      <c r="B547" s="197"/>
      <c r="C547" s="198"/>
      <c r="D547" s="195" t="s">
        <v>250</v>
      </c>
      <c r="E547" s="199" t="s">
        <v>19</v>
      </c>
      <c r="F547" s="200" t="s">
        <v>1177</v>
      </c>
      <c r="G547" s="198"/>
      <c r="H547" s="199" t="s">
        <v>19</v>
      </c>
      <c r="I547" s="201"/>
      <c r="J547" s="198"/>
      <c r="K547" s="198"/>
      <c r="L547" s="202"/>
      <c r="M547" s="203"/>
      <c r="N547" s="204"/>
      <c r="O547" s="204"/>
      <c r="P547" s="204"/>
      <c r="Q547" s="204"/>
      <c r="R547" s="204"/>
      <c r="S547" s="204"/>
      <c r="T547" s="205"/>
      <c r="AT547" s="206" t="s">
        <v>250</v>
      </c>
      <c r="AU547" s="206" t="s">
        <v>95</v>
      </c>
      <c r="AV547" s="13" t="s">
        <v>82</v>
      </c>
      <c r="AW547" s="13" t="s">
        <v>34</v>
      </c>
      <c r="AX547" s="13" t="s">
        <v>74</v>
      </c>
      <c r="AY547" s="206" t="s">
        <v>238</v>
      </c>
    </row>
    <row r="548" spans="2:51" s="14" customFormat="1" ht="11.25">
      <c r="B548" s="207"/>
      <c r="C548" s="208"/>
      <c r="D548" s="195" t="s">
        <v>250</v>
      </c>
      <c r="E548" s="209" t="s">
        <v>19</v>
      </c>
      <c r="F548" s="210" t="s">
        <v>95</v>
      </c>
      <c r="G548" s="208"/>
      <c r="H548" s="211">
        <v>3</v>
      </c>
      <c r="I548" s="212"/>
      <c r="J548" s="208"/>
      <c r="K548" s="208"/>
      <c r="L548" s="213"/>
      <c r="M548" s="214"/>
      <c r="N548" s="215"/>
      <c r="O548" s="215"/>
      <c r="P548" s="215"/>
      <c r="Q548" s="215"/>
      <c r="R548" s="215"/>
      <c r="S548" s="215"/>
      <c r="T548" s="216"/>
      <c r="AT548" s="217" t="s">
        <v>250</v>
      </c>
      <c r="AU548" s="217" t="s">
        <v>95</v>
      </c>
      <c r="AV548" s="14" t="s">
        <v>84</v>
      </c>
      <c r="AW548" s="14" t="s">
        <v>34</v>
      </c>
      <c r="AX548" s="14" t="s">
        <v>74</v>
      </c>
      <c r="AY548" s="217" t="s">
        <v>238</v>
      </c>
    </row>
    <row r="549" spans="2:51" s="15" customFormat="1" ht="11.25">
      <c r="B549" s="218"/>
      <c r="C549" s="219"/>
      <c r="D549" s="195" t="s">
        <v>250</v>
      </c>
      <c r="E549" s="220" t="s">
        <v>19</v>
      </c>
      <c r="F549" s="221" t="s">
        <v>257</v>
      </c>
      <c r="G549" s="219"/>
      <c r="H549" s="222">
        <v>3</v>
      </c>
      <c r="I549" s="223"/>
      <c r="J549" s="219"/>
      <c r="K549" s="219"/>
      <c r="L549" s="224"/>
      <c r="M549" s="225"/>
      <c r="N549" s="226"/>
      <c r="O549" s="226"/>
      <c r="P549" s="226"/>
      <c r="Q549" s="226"/>
      <c r="R549" s="226"/>
      <c r="S549" s="226"/>
      <c r="T549" s="227"/>
      <c r="AT549" s="228" t="s">
        <v>250</v>
      </c>
      <c r="AU549" s="228" t="s">
        <v>95</v>
      </c>
      <c r="AV549" s="15" t="s">
        <v>95</v>
      </c>
      <c r="AW549" s="15" t="s">
        <v>34</v>
      </c>
      <c r="AX549" s="15" t="s">
        <v>74</v>
      </c>
      <c r="AY549" s="228" t="s">
        <v>238</v>
      </c>
    </row>
    <row r="550" spans="2:51" s="13" customFormat="1" ht="11.25">
      <c r="B550" s="197"/>
      <c r="C550" s="198"/>
      <c r="D550" s="195" t="s">
        <v>250</v>
      </c>
      <c r="E550" s="199" t="s">
        <v>19</v>
      </c>
      <c r="F550" s="200" t="s">
        <v>1178</v>
      </c>
      <c r="G550" s="198"/>
      <c r="H550" s="199" t="s">
        <v>19</v>
      </c>
      <c r="I550" s="201"/>
      <c r="J550" s="198"/>
      <c r="K550" s="198"/>
      <c r="L550" s="202"/>
      <c r="M550" s="203"/>
      <c r="N550" s="204"/>
      <c r="O550" s="204"/>
      <c r="P550" s="204"/>
      <c r="Q550" s="204"/>
      <c r="R550" s="204"/>
      <c r="S550" s="204"/>
      <c r="T550" s="205"/>
      <c r="AT550" s="206" t="s">
        <v>250</v>
      </c>
      <c r="AU550" s="206" t="s">
        <v>95</v>
      </c>
      <c r="AV550" s="13" t="s">
        <v>82</v>
      </c>
      <c r="AW550" s="13" t="s">
        <v>34</v>
      </c>
      <c r="AX550" s="13" t="s">
        <v>74</v>
      </c>
      <c r="AY550" s="206" t="s">
        <v>238</v>
      </c>
    </row>
    <row r="551" spans="2:51" s="14" customFormat="1" ht="11.25">
      <c r="B551" s="207"/>
      <c r="C551" s="208"/>
      <c r="D551" s="195" t="s">
        <v>250</v>
      </c>
      <c r="E551" s="209" t="s">
        <v>19</v>
      </c>
      <c r="F551" s="210" t="s">
        <v>1179</v>
      </c>
      <c r="G551" s="208"/>
      <c r="H551" s="211">
        <v>2</v>
      </c>
      <c r="I551" s="212"/>
      <c r="J551" s="208"/>
      <c r="K551" s="208"/>
      <c r="L551" s="213"/>
      <c r="M551" s="214"/>
      <c r="N551" s="215"/>
      <c r="O551" s="215"/>
      <c r="P551" s="215"/>
      <c r="Q551" s="215"/>
      <c r="R551" s="215"/>
      <c r="S551" s="215"/>
      <c r="T551" s="216"/>
      <c r="AT551" s="217" t="s">
        <v>250</v>
      </c>
      <c r="AU551" s="217" t="s">
        <v>95</v>
      </c>
      <c r="AV551" s="14" t="s">
        <v>84</v>
      </c>
      <c r="AW551" s="14" t="s">
        <v>34</v>
      </c>
      <c r="AX551" s="14" t="s">
        <v>74</v>
      </c>
      <c r="AY551" s="217" t="s">
        <v>238</v>
      </c>
    </row>
    <row r="552" spans="2:51" s="15" customFormat="1" ht="11.25">
      <c r="B552" s="218"/>
      <c r="C552" s="219"/>
      <c r="D552" s="195" t="s">
        <v>250</v>
      </c>
      <c r="E552" s="220" t="s">
        <v>19</v>
      </c>
      <c r="F552" s="221" t="s">
        <v>257</v>
      </c>
      <c r="G552" s="219"/>
      <c r="H552" s="222">
        <v>2</v>
      </c>
      <c r="I552" s="223"/>
      <c r="J552" s="219"/>
      <c r="K552" s="219"/>
      <c r="L552" s="224"/>
      <c r="M552" s="225"/>
      <c r="N552" s="226"/>
      <c r="O552" s="226"/>
      <c r="P552" s="226"/>
      <c r="Q552" s="226"/>
      <c r="R552" s="226"/>
      <c r="S552" s="226"/>
      <c r="T552" s="227"/>
      <c r="AT552" s="228" t="s">
        <v>250</v>
      </c>
      <c r="AU552" s="228" t="s">
        <v>95</v>
      </c>
      <c r="AV552" s="15" t="s">
        <v>95</v>
      </c>
      <c r="AW552" s="15" t="s">
        <v>34</v>
      </c>
      <c r="AX552" s="15" t="s">
        <v>74</v>
      </c>
      <c r="AY552" s="228" t="s">
        <v>238</v>
      </c>
    </row>
    <row r="553" spans="2:51" s="16" customFormat="1" ht="11.25">
      <c r="B553" s="229"/>
      <c r="C553" s="230"/>
      <c r="D553" s="195" t="s">
        <v>250</v>
      </c>
      <c r="E553" s="231" t="s">
        <v>19</v>
      </c>
      <c r="F553" s="232" t="s">
        <v>258</v>
      </c>
      <c r="G553" s="230"/>
      <c r="H553" s="233">
        <v>21</v>
      </c>
      <c r="I553" s="234"/>
      <c r="J553" s="230"/>
      <c r="K553" s="230"/>
      <c r="L553" s="235"/>
      <c r="M553" s="236"/>
      <c r="N553" s="237"/>
      <c r="O553" s="237"/>
      <c r="P553" s="237"/>
      <c r="Q553" s="237"/>
      <c r="R553" s="237"/>
      <c r="S553" s="237"/>
      <c r="T553" s="238"/>
      <c r="AT553" s="239" t="s">
        <v>250</v>
      </c>
      <c r="AU553" s="239" t="s">
        <v>95</v>
      </c>
      <c r="AV553" s="16" t="s">
        <v>189</v>
      </c>
      <c r="AW553" s="16" t="s">
        <v>34</v>
      </c>
      <c r="AX553" s="16" t="s">
        <v>82</v>
      </c>
      <c r="AY553" s="239" t="s">
        <v>238</v>
      </c>
    </row>
    <row r="554" spans="1:65" s="2" customFormat="1" ht="24.2" customHeight="1">
      <c r="A554" s="36"/>
      <c r="B554" s="37"/>
      <c r="C554" s="240" t="s">
        <v>672</v>
      </c>
      <c r="D554" s="240" t="s">
        <v>484</v>
      </c>
      <c r="E554" s="241" t="s">
        <v>683</v>
      </c>
      <c r="F554" s="242" t="s">
        <v>1180</v>
      </c>
      <c r="G554" s="243" t="s">
        <v>168</v>
      </c>
      <c r="H554" s="244">
        <v>1</v>
      </c>
      <c r="I554" s="245"/>
      <c r="J554" s="246">
        <f>ROUND(I554*H554,2)</f>
        <v>0</v>
      </c>
      <c r="K554" s="242" t="s">
        <v>19</v>
      </c>
      <c r="L554" s="247"/>
      <c r="M554" s="248" t="s">
        <v>19</v>
      </c>
      <c r="N554" s="249" t="s">
        <v>45</v>
      </c>
      <c r="O554" s="66"/>
      <c r="P554" s="186">
        <f>O554*H554</f>
        <v>0</v>
      </c>
      <c r="Q554" s="186">
        <v>0.025</v>
      </c>
      <c r="R554" s="186">
        <f>Q554*H554</f>
        <v>0.025</v>
      </c>
      <c r="S554" s="186">
        <v>0</v>
      </c>
      <c r="T554" s="187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88" t="s">
        <v>186</v>
      </c>
      <c r="AT554" s="188" t="s">
        <v>484</v>
      </c>
      <c r="AU554" s="188" t="s">
        <v>95</v>
      </c>
      <c r="AY554" s="19" t="s">
        <v>238</v>
      </c>
      <c r="BE554" s="189">
        <f>IF(N554="základní",J554,0)</f>
        <v>0</v>
      </c>
      <c r="BF554" s="189">
        <f>IF(N554="snížená",J554,0)</f>
        <v>0</v>
      </c>
      <c r="BG554" s="189">
        <f>IF(N554="zákl. přenesená",J554,0)</f>
        <v>0</v>
      </c>
      <c r="BH554" s="189">
        <f>IF(N554="sníž. přenesená",J554,0)</f>
        <v>0</v>
      </c>
      <c r="BI554" s="189">
        <f>IF(N554="nulová",J554,0)</f>
        <v>0</v>
      </c>
      <c r="BJ554" s="19" t="s">
        <v>82</v>
      </c>
      <c r="BK554" s="189">
        <f>ROUND(I554*H554,2)</f>
        <v>0</v>
      </c>
      <c r="BL554" s="19" t="s">
        <v>189</v>
      </c>
      <c r="BM554" s="188" t="s">
        <v>684</v>
      </c>
    </row>
    <row r="555" spans="2:51" s="13" customFormat="1" ht="11.25">
      <c r="B555" s="197"/>
      <c r="C555" s="198"/>
      <c r="D555" s="195" t="s">
        <v>250</v>
      </c>
      <c r="E555" s="199" t="s">
        <v>19</v>
      </c>
      <c r="F555" s="200" t="s">
        <v>1180</v>
      </c>
      <c r="G555" s="198"/>
      <c r="H555" s="199" t="s">
        <v>19</v>
      </c>
      <c r="I555" s="201"/>
      <c r="J555" s="198"/>
      <c r="K555" s="198"/>
      <c r="L555" s="202"/>
      <c r="M555" s="203"/>
      <c r="N555" s="204"/>
      <c r="O555" s="204"/>
      <c r="P555" s="204"/>
      <c r="Q555" s="204"/>
      <c r="R555" s="204"/>
      <c r="S555" s="204"/>
      <c r="T555" s="205"/>
      <c r="AT555" s="206" t="s">
        <v>250</v>
      </c>
      <c r="AU555" s="206" t="s">
        <v>95</v>
      </c>
      <c r="AV555" s="13" t="s">
        <v>82</v>
      </c>
      <c r="AW555" s="13" t="s">
        <v>34</v>
      </c>
      <c r="AX555" s="13" t="s">
        <v>74</v>
      </c>
      <c r="AY555" s="206" t="s">
        <v>238</v>
      </c>
    </row>
    <row r="556" spans="2:51" s="14" customFormat="1" ht="11.25">
      <c r="B556" s="207"/>
      <c r="C556" s="208"/>
      <c r="D556" s="195" t="s">
        <v>250</v>
      </c>
      <c r="E556" s="209" t="s">
        <v>19</v>
      </c>
      <c r="F556" s="210" t="s">
        <v>82</v>
      </c>
      <c r="G556" s="208"/>
      <c r="H556" s="211">
        <v>1</v>
      </c>
      <c r="I556" s="212"/>
      <c r="J556" s="208"/>
      <c r="K556" s="208"/>
      <c r="L556" s="213"/>
      <c r="M556" s="214"/>
      <c r="N556" s="215"/>
      <c r="O556" s="215"/>
      <c r="P556" s="215"/>
      <c r="Q556" s="215"/>
      <c r="R556" s="215"/>
      <c r="S556" s="215"/>
      <c r="T556" s="216"/>
      <c r="AT556" s="217" t="s">
        <v>250</v>
      </c>
      <c r="AU556" s="217" t="s">
        <v>95</v>
      </c>
      <c r="AV556" s="14" t="s">
        <v>84</v>
      </c>
      <c r="AW556" s="14" t="s">
        <v>34</v>
      </c>
      <c r="AX556" s="14" t="s">
        <v>74</v>
      </c>
      <c r="AY556" s="217" t="s">
        <v>238</v>
      </c>
    </row>
    <row r="557" spans="2:51" s="15" customFormat="1" ht="11.25">
      <c r="B557" s="218"/>
      <c r="C557" s="219"/>
      <c r="D557" s="195" t="s">
        <v>250</v>
      </c>
      <c r="E557" s="220" t="s">
        <v>19</v>
      </c>
      <c r="F557" s="221" t="s">
        <v>257</v>
      </c>
      <c r="G557" s="219"/>
      <c r="H557" s="222">
        <v>1</v>
      </c>
      <c r="I557" s="223"/>
      <c r="J557" s="219"/>
      <c r="K557" s="219"/>
      <c r="L557" s="224"/>
      <c r="M557" s="225"/>
      <c r="N557" s="226"/>
      <c r="O557" s="226"/>
      <c r="P557" s="226"/>
      <c r="Q557" s="226"/>
      <c r="R557" s="226"/>
      <c r="S557" s="226"/>
      <c r="T557" s="227"/>
      <c r="AT557" s="228" t="s">
        <v>250</v>
      </c>
      <c r="AU557" s="228" t="s">
        <v>95</v>
      </c>
      <c r="AV557" s="15" t="s">
        <v>95</v>
      </c>
      <c r="AW557" s="15" t="s">
        <v>34</v>
      </c>
      <c r="AX557" s="15" t="s">
        <v>82</v>
      </c>
      <c r="AY557" s="228" t="s">
        <v>238</v>
      </c>
    </row>
    <row r="558" spans="1:65" s="2" customFormat="1" ht="24.2" customHeight="1">
      <c r="A558" s="36"/>
      <c r="B558" s="37"/>
      <c r="C558" s="240" t="s">
        <v>676</v>
      </c>
      <c r="D558" s="240" t="s">
        <v>484</v>
      </c>
      <c r="E558" s="241" t="s">
        <v>1181</v>
      </c>
      <c r="F558" s="242" t="s">
        <v>1182</v>
      </c>
      <c r="G558" s="243" t="s">
        <v>168</v>
      </c>
      <c r="H558" s="244">
        <v>1</v>
      </c>
      <c r="I558" s="245"/>
      <c r="J558" s="246">
        <f>ROUND(I558*H558,2)</f>
        <v>0</v>
      </c>
      <c r="K558" s="242" t="s">
        <v>19</v>
      </c>
      <c r="L558" s="247"/>
      <c r="M558" s="248" t="s">
        <v>19</v>
      </c>
      <c r="N558" s="249" t="s">
        <v>45</v>
      </c>
      <c r="O558" s="66"/>
      <c r="P558" s="186">
        <f>O558*H558</f>
        <v>0</v>
      </c>
      <c r="Q558" s="186">
        <v>0.025</v>
      </c>
      <c r="R558" s="186">
        <f>Q558*H558</f>
        <v>0.025</v>
      </c>
      <c r="S558" s="186">
        <v>0</v>
      </c>
      <c r="T558" s="187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188" t="s">
        <v>186</v>
      </c>
      <c r="AT558" s="188" t="s">
        <v>484</v>
      </c>
      <c r="AU558" s="188" t="s">
        <v>95</v>
      </c>
      <c r="AY558" s="19" t="s">
        <v>238</v>
      </c>
      <c r="BE558" s="189">
        <f>IF(N558="základní",J558,0)</f>
        <v>0</v>
      </c>
      <c r="BF558" s="189">
        <f>IF(N558="snížená",J558,0)</f>
        <v>0</v>
      </c>
      <c r="BG558" s="189">
        <f>IF(N558="zákl. přenesená",J558,0)</f>
        <v>0</v>
      </c>
      <c r="BH558" s="189">
        <f>IF(N558="sníž. přenesená",J558,0)</f>
        <v>0</v>
      </c>
      <c r="BI558" s="189">
        <f>IF(N558="nulová",J558,0)</f>
        <v>0</v>
      </c>
      <c r="BJ558" s="19" t="s">
        <v>82</v>
      </c>
      <c r="BK558" s="189">
        <f>ROUND(I558*H558,2)</f>
        <v>0</v>
      </c>
      <c r="BL558" s="19" t="s">
        <v>189</v>
      </c>
      <c r="BM558" s="188" t="s">
        <v>1183</v>
      </c>
    </row>
    <row r="559" spans="2:51" s="13" customFormat="1" ht="11.25">
      <c r="B559" s="197"/>
      <c r="C559" s="198"/>
      <c r="D559" s="195" t="s">
        <v>250</v>
      </c>
      <c r="E559" s="199" t="s">
        <v>19</v>
      </c>
      <c r="F559" s="200" t="s">
        <v>1182</v>
      </c>
      <c r="G559" s="198"/>
      <c r="H559" s="199" t="s">
        <v>19</v>
      </c>
      <c r="I559" s="201"/>
      <c r="J559" s="198"/>
      <c r="K559" s="198"/>
      <c r="L559" s="202"/>
      <c r="M559" s="203"/>
      <c r="N559" s="204"/>
      <c r="O559" s="204"/>
      <c r="P559" s="204"/>
      <c r="Q559" s="204"/>
      <c r="R559" s="204"/>
      <c r="S559" s="204"/>
      <c r="T559" s="205"/>
      <c r="AT559" s="206" t="s">
        <v>250</v>
      </c>
      <c r="AU559" s="206" t="s">
        <v>95</v>
      </c>
      <c r="AV559" s="13" t="s">
        <v>82</v>
      </c>
      <c r="AW559" s="13" t="s">
        <v>34</v>
      </c>
      <c r="AX559" s="13" t="s">
        <v>74</v>
      </c>
      <c r="AY559" s="206" t="s">
        <v>238</v>
      </c>
    </row>
    <row r="560" spans="2:51" s="14" customFormat="1" ht="11.25">
      <c r="B560" s="207"/>
      <c r="C560" s="208"/>
      <c r="D560" s="195" t="s">
        <v>250</v>
      </c>
      <c r="E560" s="209" t="s">
        <v>19</v>
      </c>
      <c r="F560" s="210" t="s">
        <v>82</v>
      </c>
      <c r="G560" s="208"/>
      <c r="H560" s="211">
        <v>1</v>
      </c>
      <c r="I560" s="212"/>
      <c r="J560" s="208"/>
      <c r="K560" s="208"/>
      <c r="L560" s="213"/>
      <c r="M560" s="214"/>
      <c r="N560" s="215"/>
      <c r="O560" s="215"/>
      <c r="P560" s="215"/>
      <c r="Q560" s="215"/>
      <c r="R560" s="215"/>
      <c r="S560" s="215"/>
      <c r="T560" s="216"/>
      <c r="AT560" s="217" t="s">
        <v>250</v>
      </c>
      <c r="AU560" s="217" t="s">
        <v>95</v>
      </c>
      <c r="AV560" s="14" t="s">
        <v>84</v>
      </c>
      <c r="AW560" s="14" t="s">
        <v>34</v>
      </c>
      <c r="AX560" s="14" t="s">
        <v>74</v>
      </c>
      <c r="AY560" s="217" t="s">
        <v>238</v>
      </c>
    </row>
    <row r="561" spans="2:51" s="15" customFormat="1" ht="11.25">
      <c r="B561" s="218"/>
      <c r="C561" s="219"/>
      <c r="D561" s="195" t="s">
        <v>250</v>
      </c>
      <c r="E561" s="220" t="s">
        <v>19</v>
      </c>
      <c r="F561" s="221" t="s">
        <v>257</v>
      </c>
      <c r="G561" s="219"/>
      <c r="H561" s="222">
        <v>1</v>
      </c>
      <c r="I561" s="223"/>
      <c r="J561" s="219"/>
      <c r="K561" s="219"/>
      <c r="L561" s="224"/>
      <c r="M561" s="225"/>
      <c r="N561" s="226"/>
      <c r="O561" s="226"/>
      <c r="P561" s="226"/>
      <c r="Q561" s="226"/>
      <c r="R561" s="226"/>
      <c r="S561" s="226"/>
      <c r="T561" s="227"/>
      <c r="AT561" s="228" t="s">
        <v>250</v>
      </c>
      <c r="AU561" s="228" t="s">
        <v>95</v>
      </c>
      <c r="AV561" s="15" t="s">
        <v>95</v>
      </c>
      <c r="AW561" s="15" t="s">
        <v>34</v>
      </c>
      <c r="AX561" s="15" t="s">
        <v>82</v>
      </c>
      <c r="AY561" s="228" t="s">
        <v>238</v>
      </c>
    </row>
    <row r="562" spans="1:65" s="2" customFormat="1" ht="16.5" customHeight="1">
      <c r="A562" s="36"/>
      <c r="B562" s="37"/>
      <c r="C562" s="240" t="s">
        <v>682</v>
      </c>
      <c r="D562" s="240" t="s">
        <v>484</v>
      </c>
      <c r="E562" s="241" t="s">
        <v>697</v>
      </c>
      <c r="F562" s="242" t="s">
        <v>1176</v>
      </c>
      <c r="G562" s="243" t="s">
        <v>168</v>
      </c>
      <c r="H562" s="244">
        <v>16</v>
      </c>
      <c r="I562" s="245"/>
      <c r="J562" s="246">
        <f>ROUND(I562*H562,2)</f>
        <v>0</v>
      </c>
      <c r="K562" s="242" t="s">
        <v>19</v>
      </c>
      <c r="L562" s="247"/>
      <c r="M562" s="248" t="s">
        <v>19</v>
      </c>
      <c r="N562" s="249" t="s">
        <v>45</v>
      </c>
      <c r="O562" s="66"/>
      <c r="P562" s="186">
        <f>O562*H562</f>
        <v>0</v>
      </c>
      <c r="Q562" s="186">
        <v>0.0012</v>
      </c>
      <c r="R562" s="186">
        <f>Q562*H562</f>
        <v>0.0192</v>
      </c>
      <c r="S562" s="186">
        <v>0</v>
      </c>
      <c r="T562" s="187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8" t="s">
        <v>186</v>
      </c>
      <c r="AT562" s="188" t="s">
        <v>484</v>
      </c>
      <c r="AU562" s="188" t="s">
        <v>95</v>
      </c>
      <c r="AY562" s="19" t="s">
        <v>238</v>
      </c>
      <c r="BE562" s="189">
        <f>IF(N562="základní",J562,0)</f>
        <v>0</v>
      </c>
      <c r="BF562" s="189">
        <f>IF(N562="snížená",J562,0)</f>
        <v>0</v>
      </c>
      <c r="BG562" s="189">
        <f>IF(N562="zákl. přenesená",J562,0)</f>
        <v>0</v>
      </c>
      <c r="BH562" s="189">
        <f>IF(N562="sníž. přenesená",J562,0)</f>
        <v>0</v>
      </c>
      <c r="BI562" s="189">
        <f>IF(N562="nulová",J562,0)</f>
        <v>0</v>
      </c>
      <c r="BJ562" s="19" t="s">
        <v>82</v>
      </c>
      <c r="BK562" s="189">
        <f>ROUND(I562*H562,2)</f>
        <v>0</v>
      </c>
      <c r="BL562" s="19" t="s">
        <v>189</v>
      </c>
      <c r="BM562" s="188" t="s">
        <v>698</v>
      </c>
    </row>
    <row r="563" spans="2:51" s="13" customFormat="1" ht="11.25">
      <c r="B563" s="197"/>
      <c r="C563" s="198"/>
      <c r="D563" s="195" t="s">
        <v>250</v>
      </c>
      <c r="E563" s="199" t="s">
        <v>19</v>
      </c>
      <c r="F563" s="200" t="s">
        <v>1176</v>
      </c>
      <c r="G563" s="198"/>
      <c r="H563" s="199" t="s">
        <v>19</v>
      </c>
      <c r="I563" s="201"/>
      <c r="J563" s="198"/>
      <c r="K563" s="198"/>
      <c r="L563" s="202"/>
      <c r="M563" s="203"/>
      <c r="N563" s="204"/>
      <c r="O563" s="204"/>
      <c r="P563" s="204"/>
      <c r="Q563" s="204"/>
      <c r="R563" s="204"/>
      <c r="S563" s="204"/>
      <c r="T563" s="205"/>
      <c r="AT563" s="206" t="s">
        <v>250</v>
      </c>
      <c r="AU563" s="206" t="s">
        <v>95</v>
      </c>
      <c r="AV563" s="13" t="s">
        <v>82</v>
      </c>
      <c r="AW563" s="13" t="s">
        <v>34</v>
      </c>
      <c r="AX563" s="13" t="s">
        <v>74</v>
      </c>
      <c r="AY563" s="206" t="s">
        <v>238</v>
      </c>
    </row>
    <row r="564" spans="2:51" s="14" customFormat="1" ht="11.25">
      <c r="B564" s="207"/>
      <c r="C564" s="208"/>
      <c r="D564" s="195" t="s">
        <v>250</v>
      </c>
      <c r="E564" s="209" t="s">
        <v>19</v>
      </c>
      <c r="F564" s="210" t="s">
        <v>193</v>
      </c>
      <c r="G564" s="208"/>
      <c r="H564" s="211">
        <v>16</v>
      </c>
      <c r="I564" s="212"/>
      <c r="J564" s="208"/>
      <c r="K564" s="208"/>
      <c r="L564" s="213"/>
      <c r="M564" s="214"/>
      <c r="N564" s="215"/>
      <c r="O564" s="215"/>
      <c r="P564" s="215"/>
      <c r="Q564" s="215"/>
      <c r="R564" s="215"/>
      <c r="S564" s="215"/>
      <c r="T564" s="216"/>
      <c r="AT564" s="217" t="s">
        <v>250</v>
      </c>
      <c r="AU564" s="217" t="s">
        <v>95</v>
      </c>
      <c r="AV564" s="14" t="s">
        <v>84</v>
      </c>
      <c r="AW564" s="14" t="s">
        <v>34</v>
      </c>
      <c r="AX564" s="14" t="s">
        <v>74</v>
      </c>
      <c r="AY564" s="217" t="s">
        <v>238</v>
      </c>
    </row>
    <row r="565" spans="2:51" s="15" customFormat="1" ht="11.25">
      <c r="B565" s="218"/>
      <c r="C565" s="219"/>
      <c r="D565" s="195" t="s">
        <v>250</v>
      </c>
      <c r="E565" s="220" t="s">
        <v>19</v>
      </c>
      <c r="F565" s="221" t="s">
        <v>257</v>
      </c>
      <c r="G565" s="219"/>
      <c r="H565" s="222">
        <v>16</v>
      </c>
      <c r="I565" s="223"/>
      <c r="J565" s="219"/>
      <c r="K565" s="219"/>
      <c r="L565" s="224"/>
      <c r="M565" s="225"/>
      <c r="N565" s="226"/>
      <c r="O565" s="226"/>
      <c r="P565" s="226"/>
      <c r="Q565" s="226"/>
      <c r="R565" s="226"/>
      <c r="S565" s="226"/>
      <c r="T565" s="227"/>
      <c r="AT565" s="228" t="s">
        <v>250</v>
      </c>
      <c r="AU565" s="228" t="s">
        <v>95</v>
      </c>
      <c r="AV565" s="15" t="s">
        <v>95</v>
      </c>
      <c r="AW565" s="15" t="s">
        <v>34</v>
      </c>
      <c r="AX565" s="15" t="s">
        <v>82</v>
      </c>
      <c r="AY565" s="228" t="s">
        <v>238</v>
      </c>
    </row>
    <row r="566" spans="1:65" s="2" customFormat="1" ht="16.5" customHeight="1">
      <c r="A566" s="36"/>
      <c r="B566" s="37"/>
      <c r="C566" s="240" t="s">
        <v>685</v>
      </c>
      <c r="D566" s="240" t="s">
        <v>484</v>
      </c>
      <c r="E566" s="241" t="s">
        <v>1184</v>
      </c>
      <c r="F566" s="242" t="s">
        <v>1185</v>
      </c>
      <c r="G566" s="243" t="s">
        <v>168</v>
      </c>
      <c r="H566" s="244">
        <v>3</v>
      </c>
      <c r="I566" s="245"/>
      <c r="J566" s="246">
        <f>ROUND(I566*H566,2)</f>
        <v>0</v>
      </c>
      <c r="K566" s="242" t="s">
        <v>244</v>
      </c>
      <c r="L566" s="247"/>
      <c r="M566" s="248" t="s">
        <v>19</v>
      </c>
      <c r="N566" s="249" t="s">
        <v>45</v>
      </c>
      <c r="O566" s="66"/>
      <c r="P566" s="186">
        <f>O566*H566</f>
        <v>0</v>
      </c>
      <c r="Q566" s="186">
        <v>0.0141</v>
      </c>
      <c r="R566" s="186">
        <f>Q566*H566</f>
        <v>0.0423</v>
      </c>
      <c r="S566" s="186">
        <v>0</v>
      </c>
      <c r="T566" s="187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188" t="s">
        <v>186</v>
      </c>
      <c r="AT566" s="188" t="s">
        <v>484</v>
      </c>
      <c r="AU566" s="188" t="s">
        <v>95</v>
      </c>
      <c r="AY566" s="19" t="s">
        <v>238</v>
      </c>
      <c r="BE566" s="189">
        <f>IF(N566="základní",J566,0)</f>
        <v>0</v>
      </c>
      <c r="BF566" s="189">
        <f>IF(N566="snížená",J566,0)</f>
        <v>0</v>
      </c>
      <c r="BG566" s="189">
        <f>IF(N566="zákl. přenesená",J566,0)</f>
        <v>0</v>
      </c>
      <c r="BH566" s="189">
        <f>IF(N566="sníž. přenesená",J566,0)</f>
        <v>0</v>
      </c>
      <c r="BI566" s="189">
        <f>IF(N566="nulová",J566,0)</f>
        <v>0</v>
      </c>
      <c r="BJ566" s="19" t="s">
        <v>82</v>
      </c>
      <c r="BK566" s="189">
        <f>ROUND(I566*H566,2)</f>
        <v>0</v>
      </c>
      <c r="BL566" s="19" t="s">
        <v>189</v>
      </c>
      <c r="BM566" s="188" t="s">
        <v>702</v>
      </c>
    </row>
    <row r="567" spans="2:51" s="13" customFormat="1" ht="11.25">
      <c r="B567" s="197"/>
      <c r="C567" s="198"/>
      <c r="D567" s="195" t="s">
        <v>250</v>
      </c>
      <c r="E567" s="199" t="s">
        <v>19</v>
      </c>
      <c r="F567" s="200" t="s">
        <v>1177</v>
      </c>
      <c r="G567" s="198"/>
      <c r="H567" s="199" t="s">
        <v>19</v>
      </c>
      <c r="I567" s="201"/>
      <c r="J567" s="198"/>
      <c r="K567" s="198"/>
      <c r="L567" s="202"/>
      <c r="M567" s="203"/>
      <c r="N567" s="204"/>
      <c r="O567" s="204"/>
      <c r="P567" s="204"/>
      <c r="Q567" s="204"/>
      <c r="R567" s="204"/>
      <c r="S567" s="204"/>
      <c r="T567" s="205"/>
      <c r="AT567" s="206" t="s">
        <v>250</v>
      </c>
      <c r="AU567" s="206" t="s">
        <v>95</v>
      </c>
      <c r="AV567" s="13" t="s">
        <v>82</v>
      </c>
      <c r="AW567" s="13" t="s">
        <v>34</v>
      </c>
      <c r="AX567" s="13" t="s">
        <v>74</v>
      </c>
      <c r="AY567" s="206" t="s">
        <v>238</v>
      </c>
    </row>
    <row r="568" spans="2:51" s="14" customFormat="1" ht="11.25">
      <c r="B568" s="207"/>
      <c r="C568" s="208"/>
      <c r="D568" s="195" t="s">
        <v>250</v>
      </c>
      <c r="E568" s="209" t="s">
        <v>19</v>
      </c>
      <c r="F568" s="210" t="s">
        <v>95</v>
      </c>
      <c r="G568" s="208"/>
      <c r="H568" s="211">
        <v>3</v>
      </c>
      <c r="I568" s="212"/>
      <c r="J568" s="208"/>
      <c r="K568" s="208"/>
      <c r="L568" s="213"/>
      <c r="M568" s="214"/>
      <c r="N568" s="215"/>
      <c r="O568" s="215"/>
      <c r="P568" s="215"/>
      <c r="Q568" s="215"/>
      <c r="R568" s="215"/>
      <c r="S568" s="215"/>
      <c r="T568" s="216"/>
      <c r="AT568" s="217" t="s">
        <v>250</v>
      </c>
      <c r="AU568" s="217" t="s">
        <v>95</v>
      </c>
      <c r="AV568" s="14" t="s">
        <v>84</v>
      </c>
      <c r="AW568" s="14" t="s">
        <v>34</v>
      </c>
      <c r="AX568" s="14" t="s">
        <v>74</v>
      </c>
      <c r="AY568" s="217" t="s">
        <v>238</v>
      </c>
    </row>
    <row r="569" spans="2:51" s="15" customFormat="1" ht="11.25">
      <c r="B569" s="218"/>
      <c r="C569" s="219"/>
      <c r="D569" s="195" t="s">
        <v>250</v>
      </c>
      <c r="E569" s="220" t="s">
        <v>19</v>
      </c>
      <c r="F569" s="221" t="s">
        <v>257</v>
      </c>
      <c r="G569" s="219"/>
      <c r="H569" s="222">
        <v>3</v>
      </c>
      <c r="I569" s="223"/>
      <c r="J569" s="219"/>
      <c r="K569" s="219"/>
      <c r="L569" s="224"/>
      <c r="M569" s="225"/>
      <c r="N569" s="226"/>
      <c r="O569" s="226"/>
      <c r="P569" s="226"/>
      <c r="Q569" s="226"/>
      <c r="R569" s="226"/>
      <c r="S569" s="226"/>
      <c r="T569" s="227"/>
      <c r="AT569" s="228" t="s">
        <v>250</v>
      </c>
      <c r="AU569" s="228" t="s">
        <v>95</v>
      </c>
      <c r="AV569" s="15" t="s">
        <v>95</v>
      </c>
      <c r="AW569" s="15" t="s">
        <v>34</v>
      </c>
      <c r="AX569" s="15" t="s">
        <v>82</v>
      </c>
      <c r="AY569" s="228" t="s">
        <v>238</v>
      </c>
    </row>
    <row r="570" spans="2:63" s="12" customFormat="1" ht="20.85" customHeight="1">
      <c r="B570" s="161"/>
      <c r="C570" s="162"/>
      <c r="D570" s="163" t="s">
        <v>73</v>
      </c>
      <c r="E570" s="175" t="s">
        <v>703</v>
      </c>
      <c r="F570" s="175" t="s">
        <v>704</v>
      </c>
      <c r="G570" s="162"/>
      <c r="H570" s="162"/>
      <c r="I570" s="165"/>
      <c r="J570" s="176">
        <f>BK570</f>
        <v>0</v>
      </c>
      <c r="K570" s="162"/>
      <c r="L570" s="167"/>
      <c r="M570" s="168"/>
      <c r="N570" s="169"/>
      <c r="O570" s="169"/>
      <c r="P570" s="170">
        <f>SUM(P571:P672)</f>
        <v>0</v>
      </c>
      <c r="Q570" s="169"/>
      <c r="R570" s="170">
        <f>SUM(R571:R672)</f>
        <v>5.5417444</v>
      </c>
      <c r="S570" s="169"/>
      <c r="T570" s="171">
        <f>SUM(T571:T672)</f>
        <v>0</v>
      </c>
      <c r="AR570" s="172" t="s">
        <v>82</v>
      </c>
      <c r="AT570" s="173" t="s">
        <v>73</v>
      </c>
      <c r="AU570" s="173" t="s">
        <v>84</v>
      </c>
      <c r="AY570" s="172" t="s">
        <v>238</v>
      </c>
      <c r="BK570" s="174">
        <f>SUM(BK571:BK672)</f>
        <v>0</v>
      </c>
    </row>
    <row r="571" spans="1:65" s="2" customFormat="1" ht="24.2" customHeight="1">
      <c r="A571" s="36"/>
      <c r="B571" s="37"/>
      <c r="C571" s="177" t="s">
        <v>693</v>
      </c>
      <c r="D571" s="177" t="s">
        <v>241</v>
      </c>
      <c r="E571" s="178" t="s">
        <v>1186</v>
      </c>
      <c r="F571" s="179" t="s">
        <v>1187</v>
      </c>
      <c r="G571" s="180" t="s">
        <v>93</v>
      </c>
      <c r="H571" s="181">
        <v>256</v>
      </c>
      <c r="I571" s="182"/>
      <c r="J571" s="183">
        <f>ROUND(I571*H571,2)</f>
        <v>0</v>
      </c>
      <c r="K571" s="179" t="s">
        <v>244</v>
      </c>
      <c r="L571" s="41"/>
      <c r="M571" s="184" t="s">
        <v>19</v>
      </c>
      <c r="N571" s="185" t="s">
        <v>45</v>
      </c>
      <c r="O571" s="66"/>
      <c r="P571" s="186">
        <f>O571*H571</f>
        <v>0</v>
      </c>
      <c r="Q571" s="186">
        <v>0</v>
      </c>
      <c r="R571" s="186">
        <f>Q571*H571</f>
        <v>0</v>
      </c>
      <c r="S571" s="186">
        <v>0</v>
      </c>
      <c r="T571" s="187">
        <f>S571*H571</f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188" t="s">
        <v>189</v>
      </c>
      <c r="AT571" s="188" t="s">
        <v>241</v>
      </c>
      <c r="AU571" s="188" t="s">
        <v>95</v>
      </c>
      <c r="AY571" s="19" t="s">
        <v>238</v>
      </c>
      <c r="BE571" s="189">
        <f>IF(N571="základní",J571,0)</f>
        <v>0</v>
      </c>
      <c r="BF571" s="189">
        <f>IF(N571="snížená",J571,0)</f>
        <v>0</v>
      </c>
      <c r="BG571" s="189">
        <f>IF(N571="zákl. přenesená",J571,0)</f>
        <v>0</v>
      </c>
      <c r="BH571" s="189">
        <f>IF(N571="sníž. přenesená",J571,0)</f>
        <v>0</v>
      </c>
      <c r="BI571" s="189">
        <f>IF(N571="nulová",J571,0)</f>
        <v>0</v>
      </c>
      <c r="BJ571" s="19" t="s">
        <v>82</v>
      </c>
      <c r="BK571" s="189">
        <f>ROUND(I571*H571,2)</f>
        <v>0</v>
      </c>
      <c r="BL571" s="19" t="s">
        <v>189</v>
      </c>
      <c r="BM571" s="188" t="s">
        <v>1188</v>
      </c>
    </row>
    <row r="572" spans="1:47" s="2" customFormat="1" ht="11.25">
      <c r="A572" s="36"/>
      <c r="B572" s="37"/>
      <c r="C572" s="38"/>
      <c r="D572" s="190" t="s">
        <v>246</v>
      </c>
      <c r="E572" s="38"/>
      <c r="F572" s="191" t="s">
        <v>1189</v>
      </c>
      <c r="G572" s="38"/>
      <c r="H572" s="38"/>
      <c r="I572" s="192"/>
      <c r="J572" s="38"/>
      <c r="K572" s="38"/>
      <c r="L572" s="41"/>
      <c r="M572" s="193"/>
      <c r="N572" s="194"/>
      <c r="O572" s="66"/>
      <c r="P572" s="66"/>
      <c r="Q572" s="66"/>
      <c r="R572" s="66"/>
      <c r="S572" s="66"/>
      <c r="T572" s="67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T572" s="19" t="s">
        <v>246</v>
      </c>
      <c r="AU572" s="19" t="s">
        <v>95</v>
      </c>
    </row>
    <row r="573" spans="2:51" s="13" customFormat="1" ht="11.25">
      <c r="B573" s="197"/>
      <c r="C573" s="198"/>
      <c r="D573" s="195" t="s">
        <v>250</v>
      </c>
      <c r="E573" s="199" t="s">
        <v>19</v>
      </c>
      <c r="F573" s="200" t="s">
        <v>710</v>
      </c>
      <c r="G573" s="198"/>
      <c r="H573" s="199" t="s">
        <v>19</v>
      </c>
      <c r="I573" s="201"/>
      <c r="J573" s="198"/>
      <c r="K573" s="198"/>
      <c r="L573" s="202"/>
      <c r="M573" s="203"/>
      <c r="N573" s="204"/>
      <c r="O573" s="204"/>
      <c r="P573" s="204"/>
      <c r="Q573" s="204"/>
      <c r="R573" s="204"/>
      <c r="S573" s="204"/>
      <c r="T573" s="205"/>
      <c r="AT573" s="206" t="s">
        <v>250</v>
      </c>
      <c r="AU573" s="206" t="s">
        <v>95</v>
      </c>
      <c r="AV573" s="13" t="s">
        <v>82</v>
      </c>
      <c r="AW573" s="13" t="s">
        <v>34</v>
      </c>
      <c r="AX573" s="13" t="s">
        <v>74</v>
      </c>
      <c r="AY573" s="206" t="s">
        <v>238</v>
      </c>
    </row>
    <row r="574" spans="2:51" s="14" customFormat="1" ht="11.25">
      <c r="B574" s="207"/>
      <c r="C574" s="208"/>
      <c r="D574" s="195" t="s">
        <v>250</v>
      </c>
      <c r="E574" s="209" t="s">
        <v>19</v>
      </c>
      <c r="F574" s="210" t="s">
        <v>1103</v>
      </c>
      <c r="G574" s="208"/>
      <c r="H574" s="211">
        <v>128</v>
      </c>
      <c r="I574" s="212"/>
      <c r="J574" s="208"/>
      <c r="K574" s="208"/>
      <c r="L574" s="213"/>
      <c r="M574" s="214"/>
      <c r="N574" s="215"/>
      <c r="O574" s="215"/>
      <c r="P574" s="215"/>
      <c r="Q574" s="215"/>
      <c r="R574" s="215"/>
      <c r="S574" s="215"/>
      <c r="T574" s="216"/>
      <c r="AT574" s="217" t="s">
        <v>250</v>
      </c>
      <c r="AU574" s="217" t="s">
        <v>95</v>
      </c>
      <c r="AV574" s="14" t="s">
        <v>84</v>
      </c>
      <c r="AW574" s="14" t="s">
        <v>34</v>
      </c>
      <c r="AX574" s="14" t="s">
        <v>74</v>
      </c>
      <c r="AY574" s="217" t="s">
        <v>238</v>
      </c>
    </row>
    <row r="575" spans="2:51" s="13" customFormat="1" ht="11.25">
      <c r="B575" s="197"/>
      <c r="C575" s="198"/>
      <c r="D575" s="195" t="s">
        <v>250</v>
      </c>
      <c r="E575" s="199" t="s">
        <v>19</v>
      </c>
      <c r="F575" s="200" t="s">
        <v>1113</v>
      </c>
      <c r="G575" s="198"/>
      <c r="H575" s="199" t="s">
        <v>19</v>
      </c>
      <c r="I575" s="201"/>
      <c r="J575" s="198"/>
      <c r="K575" s="198"/>
      <c r="L575" s="202"/>
      <c r="M575" s="203"/>
      <c r="N575" s="204"/>
      <c r="O575" s="204"/>
      <c r="P575" s="204"/>
      <c r="Q575" s="204"/>
      <c r="R575" s="204"/>
      <c r="S575" s="204"/>
      <c r="T575" s="205"/>
      <c r="AT575" s="206" t="s">
        <v>250</v>
      </c>
      <c r="AU575" s="206" t="s">
        <v>95</v>
      </c>
      <c r="AV575" s="13" t="s">
        <v>82</v>
      </c>
      <c r="AW575" s="13" t="s">
        <v>34</v>
      </c>
      <c r="AX575" s="13" t="s">
        <v>74</v>
      </c>
      <c r="AY575" s="206" t="s">
        <v>238</v>
      </c>
    </row>
    <row r="576" spans="2:51" s="14" customFormat="1" ht="11.25">
      <c r="B576" s="207"/>
      <c r="C576" s="208"/>
      <c r="D576" s="195" t="s">
        <v>250</v>
      </c>
      <c r="E576" s="209" t="s">
        <v>1103</v>
      </c>
      <c r="F576" s="210" t="s">
        <v>1190</v>
      </c>
      <c r="G576" s="208"/>
      <c r="H576" s="211">
        <v>128</v>
      </c>
      <c r="I576" s="212"/>
      <c r="J576" s="208"/>
      <c r="K576" s="208"/>
      <c r="L576" s="213"/>
      <c r="M576" s="214"/>
      <c r="N576" s="215"/>
      <c r="O576" s="215"/>
      <c r="P576" s="215"/>
      <c r="Q576" s="215"/>
      <c r="R576" s="215"/>
      <c r="S576" s="215"/>
      <c r="T576" s="216"/>
      <c r="AT576" s="217" t="s">
        <v>250</v>
      </c>
      <c r="AU576" s="217" t="s">
        <v>95</v>
      </c>
      <c r="AV576" s="14" t="s">
        <v>84</v>
      </c>
      <c r="AW576" s="14" t="s">
        <v>34</v>
      </c>
      <c r="AX576" s="14" t="s">
        <v>74</v>
      </c>
      <c r="AY576" s="217" t="s">
        <v>238</v>
      </c>
    </row>
    <row r="577" spans="2:51" s="15" customFormat="1" ht="11.25">
      <c r="B577" s="218"/>
      <c r="C577" s="219"/>
      <c r="D577" s="195" t="s">
        <v>250</v>
      </c>
      <c r="E577" s="220" t="s">
        <v>19</v>
      </c>
      <c r="F577" s="221" t="s">
        <v>257</v>
      </c>
      <c r="G577" s="219"/>
      <c r="H577" s="222">
        <v>256</v>
      </c>
      <c r="I577" s="223"/>
      <c r="J577" s="219"/>
      <c r="K577" s="219"/>
      <c r="L577" s="224"/>
      <c r="M577" s="225"/>
      <c r="N577" s="226"/>
      <c r="O577" s="226"/>
      <c r="P577" s="226"/>
      <c r="Q577" s="226"/>
      <c r="R577" s="226"/>
      <c r="S577" s="226"/>
      <c r="T577" s="227"/>
      <c r="AT577" s="228" t="s">
        <v>250</v>
      </c>
      <c r="AU577" s="228" t="s">
        <v>95</v>
      </c>
      <c r="AV577" s="15" t="s">
        <v>95</v>
      </c>
      <c r="AW577" s="15" t="s">
        <v>34</v>
      </c>
      <c r="AX577" s="15" t="s">
        <v>82</v>
      </c>
      <c r="AY577" s="228" t="s">
        <v>238</v>
      </c>
    </row>
    <row r="578" spans="1:65" s="2" customFormat="1" ht="16.5" customHeight="1">
      <c r="A578" s="36"/>
      <c r="B578" s="37"/>
      <c r="C578" s="240" t="s">
        <v>696</v>
      </c>
      <c r="D578" s="240" t="s">
        <v>484</v>
      </c>
      <c r="E578" s="241" t="s">
        <v>1191</v>
      </c>
      <c r="F578" s="242" t="s">
        <v>1192</v>
      </c>
      <c r="G578" s="243" t="s">
        <v>93</v>
      </c>
      <c r="H578" s="244">
        <v>263.68</v>
      </c>
      <c r="I578" s="245"/>
      <c r="J578" s="246">
        <f>ROUND(I578*H578,2)</f>
        <v>0</v>
      </c>
      <c r="K578" s="242" t="s">
        <v>244</v>
      </c>
      <c r="L578" s="247"/>
      <c r="M578" s="248" t="s">
        <v>19</v>
      </c>
      <c r="N578" s="249" t="s">
        <v>45</v>
      </c>
      <c r="O578" s="66"/>
      <c r="P578" s="186">
        <f>O578*H578</f>
        <v>0</v>
      </c>
      <c r="Q578" s="186">
        <v>0.00028</v>
      </c>
      <c r="R578" s="186">
        <f>Q578*H578</f>
        <v>0.07383039999999999</v>
      </c>
      <c r="S578" s="186">
        <v>0</v>
      </c>
      <c r="T578" s="187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88" t="s">
        <v>186</v>
      </c>
      <c r="AT578" s="188" t="s">
        <v>484</v>
      </c>
      <c r="AU578" s="188" t="s">
        <v>95</v>
      </c>
      <c r="AY578" s="19" t="s">
        <v>238</v>
      </c>
      <c r="BE578" s="189">
        <f>IF(N578="základní",J578,0)</f>
        <v>0</v>
      </c>
      <c r="BF578" s="189">
        <f>IF(N578="snížená",J578,0)</f>
        <v>0</v>
      </c>
      <c r="BG578" s="189">
        <f>IF(N578="zákl. přenesená",J578,0)</f>
        <v>0</v>
      </c>
      <c r="BH578" s="189">
        <f>IF(N578="sníž. přenesená",J578,0)</f>
        <v>0</v>
      </c>
      <c r="BI578" s="189">
        <f>IF(N578="nulová",J578,0)</f>
        <v>0</v>
      </c>
      <c r="BJ578" s="19" t="s">
        <v>82</v>
      </c>
      <c r="BK578" s="189">
        <f>ROUND(I578*H578,2)</f>
        <v>0</v>
      </c>
      <c r="BL578" s="19" t="s">
        <v>189</v>
      </c>
      <c r="BM578" s="188" t="s">
        <v>1193</v>
      </c>
    </row>
    <row r="579" spans="2:51" s="13" customFormat="1" ht="11.25">
      <c r="B579" s="197"/>
      <c r="C579" s="198"/>
      <c r="D579" s="195" t="s">
        <v>250</v>
      </c>
      <c r="E579" s="199" t="s">
        <v>19</v>
      </c>
      <c r="F579" s="200" t="s">
        <v>710</v>
      </c>
      <c r="G579" s="198"/>
      <c r="H579" s="199" t="s">
        <v>19</v>
      </c>
      <c r="I579" s="201"/>
      <c r="J579" s="198"/>
      <c r="K579" s="198"/>
      <c r="L579" s="202"/>
      <c r="M579" s="203"/>
      <c r="N579" s="204"/>
      <c r="O579" s="204"/>
      <c r="P579" s="204"/>
      <c r="Q579" s="204"/>
      <c r="R579" s="204"/>
      <c r="S579" s="204"/>
      <c r="T579" s="205"/>
      <c r="AT579" s="206" t="s">
        <v>250</v>
      </c>
      <c r="AU579" s="206" t="s">
        <v>95</v>
      </c>
      <c r="AV579" s="13" t="s">
        <v>82</v>
      </c>
      <c r="AW579" s="13" t="s">
        <v>34</v>
      </c>
      <c r="AX579" s="13" t="s">
        <v>74</v>
      </c>
      <c r="AY579" s="206" t="s">
        <v>238</v>
      </c>
    </row>
    <row r="580" spans="2:51" s="14" customFormat="1" ht="11.25">
      <c r="B580" s="207"/>
      <c r="C580" s="208"/>
      <c r="D580" s="195" t="s">
        <v>250</v>
      </c>
      <c r="E580" s="209" t="s">
        <v>19</v>
      </c>
      <c r="F580" s="210" t="s">
        <v>1103</v>
      </c>
      <c r="G580" s="208"/>
      <c r="H580" s="211">
        <v>128</v>
      </c>
      <c r="I580" s="212"/>
      <c r="J580" s="208"/>
      <c r="K580" s="208"/>
      <c r="L580" s="213"/>
      <c r="M580" s="214"/>
      <c r="N580" s="215"/>
      <c r="O580" s="215"/>
      <c r="P580" s="215"/>
      <c r="Q580" s="215"/>
      <c r="R580" s="215"/>
      <c r="S580" s="215"/>
      <c r="T580" s="216"/>
      <c r="AT580" s="217" t="s">
        <v>250</v>
      </c>
      <c r="AU580" s="217" t="s">
        <v>95</v>
      </c>
      <c r="AV580" s="14" t="s">
        <v>84</v>
      </c>
      <c r="AW580" s="14" t="s">
        <v>34</v>
      </c>
      <c r="AX580" s="14" t="s">
        <v>74</v>
      </c>
      <c r="AY580" s="217" t="s">
        <v>238</v>
      </c>
    </row>
    <row r="581" spans="2:51" s="13" customFormat="1" ht="11.25">
      <c r="B581" s="197"/>
      <c r="C581" s="198"/>
      <c r="D581" s="195" t="s">
        <v>250</v>
      </c>
      <c r="E581" s="199" t="s">
        <v>19</v>
      </c>
      <c r="F581" s="200" t="s">
        <v>1113</v>
      </c>
      <c r="G581" s="198"/>
      <c r="H581" s="199" t="s">
        <v>19</v>
      </c>
      <c r="I581" s="201"/>
      <c r="J581" s="198"/>
      <c r="K581" s="198"/>
      <c r="L581" s="202"/>
      <c r="M581" s="203"/>
      <c r="N581" s="204"/>
      <c r="O581" s="204"/>
      <c r="P581" s="204"/>
      <c r="Q581" s="204"/>
      <c r="R581" s="204"/>
      <c r="S581" s="204"/>
      <c r="T581" s="205"/>
      <c r="AT581" s="206" t="s">
        <v>250</v>
      </c>
      <c r="AU581" s="206" t="s">
        <v>95</v>
      </c>
      <c r="AV581" s="13" t="s">
        <v>82</v>
      </c>
      <c r="AW581" s="13" t="s">
        <v>34</v>
      </c>
      <c r="AX581" s="13" t="s">
        <v>74</v>
      </c>
      <c r="AY581" s="206" t="s">
        <v>238</v>
      </c>
    </row>
    <row r="582" spans="2:51" s="14" customFormat="1" ht="11.25">
      <c r="B582" s="207"/>
      <c r="C582" s="208"/>
      <c r="D582" s="195" t="s">
        <v>250</v>
      </c>
      <c r="E582" s="209" t="s">
        <v>19</v>
      </c>
      <c r="F582" s="210" t="s">
        <v>1103</v>
      </c>
      <c r="G582" s="208"/>
      <c r="H582" s="211">
        <v>128</v>
      </c>
      <c r="I582" s="212"/>
      <c r="J582" s="208"/>
      <c r="K582" s="208"/>
      <c r="L582" s="213"/>
      <c r="M582" s="214"/>
      <c r="N582" s="215"/>
      <c r="O582" s="215"/>
      <c r="P582" s="215"/>
      <c r="Q582" s="215"/>
      <c r="R582" s="215"/>
      <c r="S582" s="215"/>
      <c r="T582" s="216"/>
      <c r="AT582" s="217" t="s">
        <v>250</v>
      </c>
      <c r="AU582" s="217" t="s">
        <v>95</v>
      </c>
      <c r="AV582" s="14" t="s">
        <v>84</v>
      </c>
      <c r="AW582" s="14" t="s">
        <v>34</v>
      </c>
      <c r="AX582" s="14" t="s">
        <v>74</v>
      </c>
      <c r="AY582" s="217" t="s">
        <v>238</v>
      </c>
    </row>
    <row r="583" spans="2:51" s="15" customFormat="1" ht="11.25">
      <c r="B583" s="218"/>
      <c r="C583" s="219"/>
      <c r="D583" s="195" t="s">
        <v>250</v>
      </c>
      <c r="E583" s="220" t="s">
        <v>19</v>
      </c>
      <c r="F583" s="221" t="s">
        <v>257</v>
      </c>
      <c r="G583" s="219"/>
      <c r="H583" s="222">
        <v>256</v>
      </c>
      <c r="I583" s="223"/>
      <c r="J583" s="219"/>
      <c r="K583" s="219"/>
      <c r="L583" s="224"/>
      <c r="M583" s="225"/>
      <c r="N583" s="226"/>
      <c r="O583" s="226"/>
      <c r="P583" s="226"/>
      <c r="Q583" s="226"/>
      <c r="R583" s="226"/>
      <c r="S583" s="226"/>
      <c r="T583" s="227"/>
      <c r="AT583" s="228" t="s">
        <v>250</v>
      </c>
      <c r="AU583" s="228" t="s">
        <v>95</v>
      </c>
      <c r="AV583" s="15" t="s">
        <v>95</v>
      </c>
      <c r="AW583" s="15" t="s">
        <v>34</v>
      </c>
      <c r="AX583" s="15" t="s">
        <v>82</v>
      </c>
      <c r="AY583" s="228" t="s">
        <v>238</v>
      </c>
    </row>
    <row r="584" spans="2:51" s="14" customFormat="1" ht="11.25">
      <c r="B584" s="207"/>
      <c r="C584" s="208"/>
      <c r="D584" s="195" t="s">
        <v>250</v>
      </c>
      <c r="E584" s="208"/>
      <c r="F584" s="210" t="s">
        <v>1194</v>
      </c>
      <c r="G584" s="208"/>
      <c r="H584" s="211">
        <v>263.68</v>
      </c>
      <c r="I584" s="212"/>
      <c r="J584" s="208"/>
      <c r="K584" s="208"/>
      <c r="L584" s="213"/>
      <c r="M584" s="214"/>
      <c r="N584" s="215"/>
      <c r="O584" s="215"/>
      <c r="P584" s="215"/>
      <c r="Q584" s="215"/>
      <c r="R584" s="215"/>
      <c r="S584" s="215"/>
      <c r="T584" s="216"/>
      <c r="AT584" s="217" t="s">
        <v>250</v>
      </c>
      <c r="AU584" s="217" t="s">
        <v>95</v>
      </c>
      <c r="AV584" s="14" t="s">
        <v>84</v>
      </c>
      <c r="AW584" s="14" t="s">
        <v>4</v>
      </c>
      <c r="AX584" s="14" t="s">
        <v>82</v>
      </c>
      <c r="AY584" s="217" t="s">
        <v>238</v>
      </c>
    </row>
    <row r="585" spans="1:65" s="2" customFormat="1" ht="24.2" customHeight="1">
      <c r="A585" s="36"/>
      <c r="B585" s="37"/>
      <c r="C585" s="177" t="s">
        <v>699</v>
      </c>
      <c r="D585" s="177" t="s">
        <v>241</v>
      </c>
      <c r="E585" s="178" t="s">
        <v>706</v>
      </c>
      <c r="F585" s="179" t="s">
        <v>707</v>
      </c>
      <c r="G585" s="180" t="s">
        <v>93</v>
      </c>
      <c r="H585" s="181">
        <v>752</v>
      </c>
      <c r="I585" s="182"/>
      <c r="J585" s="183">
        <f>ROUND(I585*H585,2)</f>
        <v>0</v>
      </c>
      <c r="K585" s="179" t="s">
        <v>244</v>
      </c>
      <c r="L585" s="41"/>
      <c r="M585" s="184" t="s">
        <v>19</v>
      </c>
      <c r="N585" s="185" t="s">
        <v>45</v>
      </c>
      <c r="O585" s="66"/>
      <c r="P585" s="186">
        <f>O585*H585</f>
        <v>0</v>
      </c>
      <c r="Q585" s="186">
        <v>0</v>
      </c>
      <c r="R585" s="186">
        <f>Q585*H585</f>
        <v>0</v>
      </c>
      <c r="S585" s="186">
        <v>0</v>
      </c>
      <c r="T585" s="187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88" t="s">
        <v>189</v>
      </c>
      <c r="AT585" s="188" t="s">
        <v>241</v>
      </c>
      <c r="AU585" s="188" t="s">
        <v>95</v>
      </c>
      <c r="AY585" s="19" t="s">
        <v>238</v>
      </c>
      <c r="BE585" s="189">
        <f>IF(N585="základní",J585,0)</f>
        <v>0</v>
      </c>
      <c r="BF585" s="189">
        <f>IF(N585="snížená",J585,0)</f>
        <v>0</v>
      </c>
      <c r="BG585" s="189">
        <f>IF(N585="zákl. přenesená",J585,0)</f>
        <v>0</v>
      </c>
      <c r="BH585" s="189">
        <f>IF(N585="sníž. přenesená",J585,0)</f>
        <v>0</v>
      </c>
      <c r="BI585" s="189">
        <f>IF(N585="nulová",J585,0)</f>
        <v>0</v>
      </c>
      <c r="BJ585" s="19" t="s">
        <v>82</v>
      </c>
      <c r="BK585" s="189">
        <f>ROUND(I585*H585,2)</f>
        <v>0</v>
      </c>
      <c r="BL585" s="19" t="s">
        <v>189</v>
      </c>
      <c r="BM585" s="188" t="s">
        <v>1195</v>
      </c>
    </row>
    <row r="586" spans="1:47" s="2" customFormat="1" ht="11.25">
      <c r="A586" s="36"/>
      <c r="B586" s="37"/>
      <c r="C586" s="38"/>
      <c r="D586" s="190" t="s">
        <v>246</v>
      </c>
      <c r="E586" s="38"/>
      <c r="F586" s="191" t="s">
        <v>709</v>
      </c>
      <c r="G586" s="38"/>
      <c r="H586" s="38"/>
      <c r="I586" s="192"/>
      <c r="J586" s="38"/>
      <c r="K586" s="38"/>
      <c r="L586" s="41"/>
      <c r="M586" s="193"/>
      <c r="N586" s="194"/>
      <c r="O586" s="66"/>
      <c r="P586" s="66"/>
      <c r="Q586" s="66"/>
      <c r="R586" s="66"/>
      <c r="S586" s="66"/>
      <c r="T586" s="67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T586" s="19" t="s">
        <v>246</v>
      </c>
      <c r="AU586" s="19" t="s">
        <v>95</v>
      </c>
    </row>
    <row r="587" spans="2:51" s="13" customFormat="1" ht="11.25">
      <c r="B587" s="197"/>
      <c r="C587" s="198"/>
      <c r="D587" s="195" t="s">
        <v>250</v>
      </c>
      <c r="E587" s="199" t="s">
        <v>19</v>
      </c>
      <c r="F587" s="200" t="s">
        <v>710</v>
      </c>
      <c r="G587" s="198"/>
      <c r="H587" s="199" t="s">
        <v>19</v>
      </c>
      <c r="I587" s="201"/>
      <c r="J587" s="198"/>
      <c r="K587" s="198"/>
      <c r="L587" s="202"/>
      <c r="M587" s="203"/>
      <c r="N587" s="204"/>
      <c r="O587" s="204"/>
      <c r="P587" s="204"/>
      <c r="Q587" s="204"/>
      <c r="R587" s="204"/>
      <c r="S587" s="204"/>
      <c r="T587" s="205"/>
      <c r="AT587" s="206" t="s">
        <v>250</v>
      </c>
      <c r="AU587" s="206" t="s">
        <v>95</v>
      </c>
      <c r="AV587" s="13" t="s">
        <v>82</v>
      </c>
      <c r="AW587" s="13" t="s">
        <v>34</v>
      </c>
      <c r="AX587" s="13" t="s">
        <v>74</v>
      </c>
      <c r="AY587" s="206" t="s">
        <v>238</v>
      </c>
    </row>
    <row r="588" spans="2:51" s="14" customFormat="1" ht="11.25">
      <c r="B588" s="207"/>
      <c r="C588" s="208"/>
      <c r="D588" s="195" t="s">
        <v>250</v>
      </c>
      <c r="E588" s="209" t="s">
        <v>19</v>
      </c>
      <c r="F588" s="210" t="s">
        <v>1101</v>
      </c>
      <c r="G588" s="208"/>
      <c r="H588" s="211">
        <v>376</v>
      </c>
      <c r="I588" s="212"/>
      <c r="J588" s="208"/>
      <c r="K588" s="208"/>
      <c r="L588" s="213"/>
      <c r="M588" s="214"/>
      <c r="N588" s="215"/>
      <c r="O588" s="215"/>
      <c r="P588" s="215"/>
      <c r="Q588" s="215"/>
      <c r="R588" s="215"/>
      <c r="S588" s="215"/>
      <c r="T588" s="216"/>
      <c r="AT588" s="217" t="s">
        <v>250</v>
      </c>
      <c r="AU588" s="217" t="s">
        <v>95</v>
      </c>
      <c r="AV588" s="14" t="s">
        <v>84</v>
      </c>
      <c r="AW588" s="14" t="s">
        <v>34</v>
      </c>
      <c r="AX588" s="14" t="s">
        <v>74</v>
      </c>
      <c r="AY588" s="217" t="s">
        <v>238</v>
      </c>
    </row>
    <row r="589" spans="2:51" s="13" customFormat="1" ht="11.25">
      <c r="B589" s="197"/>
      <c r="C589" s="198"/>
      <c r="D589" s="195" t="s">
        <v>250</v>
      </c>
      <c r="E589" s="199" t="s">
        <v>19</v>
      </c>
      <c r="F589" s="200" t="s">
        <v>1112</v>
      </c>
      <c r="G589" s="198"/>
      <c r="H589" s="199" t="s">
        <v>19</v>
      </c>
      <c r="I589" s="201"/>
      <c r="J589" s="198"/>
      <c r="K589" s="198"/>
      <c r="L589" s="202"/>
      <c r="M589" s="203"/>
      <c r="N589" s="204"/>
      <c r="O589" s="204"/>
      <c r="P589" s="204"/>
      <c r="Q589" s="204"/>
      <c r="R589" s="204"/>
      <c r="S589" s="204"/>
      <c r="T589" s="205"/>
      <c r="AT589" s="206" t="s">
        <v>250</v>
      </c>
      <c r="AU589" s="206" t="s">
        <v>95</v>
      </c>
      <c r="AV589" s="13" t="s">
        <v>82</v>
      </c>
      <c r="AW589" s="13" t="s">
        <v>34</v>
      </c>
      <c r="AX589" s="13" t="s">
        <v>74</v>
      </c>
      <c r="AY589" s="206" t="s">
        <v>238</v>
      </c>
    </row>
    <row r="590" spans="2:51" s="14" customFormat="1" ht="11.25">
      <c r="B590" s="207"/>
      <c r="C590" s="208"/>
      <c r="D590" s="195" t="s">
        <v>250</v>
      </c>
      <c r="E590" s="209" t="s">
        <v>1101</v>
      </c>
      <c r="F590" s="210" t="s">
        <v>1196</v>
      </c>
      <c r="G590" s="208"/>
      <c r="H590" s="211">
        <v>376</v>
      </c>
      <c r="I590" s="212"/>
      <c r="J590" s="208"/>
      <c r="K590" s="208"/>
      <c r="L590" s="213"/>
      <c r="M590" s="214"/>
      <c r="N590" s="215"/>
      <c r="O590" s="215"/>
      <c r="P590" s="215"/>
      <c r="Q590" s="215"/>
      <c r="R590" s="215"/>
      <c r="S590" s="215"/>
      <c r="T590" s="216"/>
      <c r="AT590" s="217" t="s">
        <v>250</v>
      </c>
      <c r="AU590" s="217" t="s">
        <v>95</v>
      </c>
      <c r="AV590" s="14" t="s">
        <v>84</v>
      </c>
      <c r="AW590" s="14" t="s">
        <v>34</v>
      </c>
      <c r="AX590" s="14" t="s">
        <v>74</v>
      </c>
      <c r="AY590" s="217" t="s">
        <v>238</v>
      </c>
    </row>
    <row r="591" spans="2:51" s="15" customFormat="1" ht="11.25">
      <c r="B591" s="218"/>
      <c r="C591" s="219"/>
      <c r="D591" s="195" t="s">
        <v>250</v>
      </c>
      <c r="E591" s="220" t="s">
        <v>19</v>
      </c>
      <c r="F591" s="221" t="s">
        <v>257</v>
      </c>
      <c r="G591" s="219"/>
      <c r="H591" s="222">
        <v>752</v>
      </c>
      <c r="I591" s="223"/>
      <c r="J591" s="219"/>
      <c r="K591" s="219"/>
      <c r="L591" s="224"/>
      <c r="M591" s="225"/>
      <c r="N591" s="226"/>
      <c r="O591" s="226"/>
      <c r="P591" s="226"/>
      <c r="Q591" s="226"/>
      <c r="R591" s="226"/>
      <c r="S591" s="226"/>
      <c r="T591" s="227"/>
      <c r="AT591" s="228" t="s">
        <v>250</v>
      </c>
      <c r="AU591" s="228" t="s">
        <v>95</v>
      </c>
      <c r="AV591" s="15" t="s">
        <v>95</v>
      </c>
      <c r="AW591" s="15" t="s">
        <v>34</v>
      </c>
      <c r="AX591" s="15" t="s">
        <v>82</v>
      </c>
      <c r="AY591" s="228" t="s">
        <v>238</v>
      </c>
    </row>
    <row r="592" spans="1:65" s="2" customFormat="1" ht="16.5" customHeight="1">
      <c r="A592" s="36"/>
      <c r="B592" s="37"/>
      <c r="C592" s="240" t="s">
        <v>705</v>
      </c>
      <c r="D592" s="240" t="s">
        <v>484</v>
      </c>
      <c r="E592" s="241" t="s">
        <v>712</v>
      </c>
      <c r="F592" s="242" t="s">
        <v>713</v>
      </c>
      <c r="G592" s="243" t="s">
        <v>93</v>
      </c>
      <c r="H592" s="244">
        <v>789.6</v>
      </c>
      <c r="I592" s="245"/>
      <c r="J592" s="246">
        <f>ROUND(I592*H592,2)</f>
        <v>0</v>
      </c>
      <c r="K592" s="242" t="s">
        <v>244</v>
      </c>
      <c r="L592" s="247"/>
      <c r="M592" s="248" t="s">
        <v>19</v>
      </c>
      <c r="N592" s="249" t="s">
        <v>45</v>
      </c>
      <c r="O592" s="66"/>
      <c r="P592" s="186">
        <f>O592*H592</f>
        <v>0</v>
      </c>
      <c r="Q592" s="186">
        <v>0.00412</v>
      </c>
      <c r="R592" s="186">
        <f>Q592*H592</f>
        <v>3.2531520000000005</v>
      </c>
      <c r="S592" s="186">
        <v>0</v>
      </c>
      <c r="T592" s="187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88" t="s">
        <v>186</v>
      </c>
      <c r="AT592" s="188" t="s">
        <v>484</v>
      </c>
      <c r="AU592" s="188" t="s">
        <v>95</v>
      </c>
      <c r="AY592" s="19" t="s">
        <v>238</v>
      </c>
      <c r="BE592" s="189">
        <f>IF(N592="základní",J592,0)</f>
        <v>0</v>
      </c>
      <c r="BF592" s="189">
        <f>IF(N592="snížená",J592,0)</f>
        <v>0</v>
      </c>
      <c r="BG592" s="189">
        <f>IF(N592="zákl. přenesená",J592,0)</f>
        <v>0</v>
      </c>
      <c r="BH592" s="189">
        <f>IF(N592="sníž. přenesená",J592,0)</f>
        <v>0</v>
      </c>
      <c r="BI592" s="189">
        <f>IF(N592="nulová",J592,0)</f>
        <v>0</v>
      </c>
      <c r="BJ592" s="19" t="s">
        <v>82</v>
      </c>
      <c r="BK592" s="189">
        <f>ROUND(I592*H592,2)</f>
        <v>0</v>
      </c>
      <c r="BL592" s="19" t="s">
        <v>189</v>
      </c>
      <c r="BM592" s="188" t="s">
        <v>1197</v>
      </c>
    </row>
    <row r="593" spans="2:51" s="13" customFormat="1" ht="11.25">
      <c r="B593" s="197"/>
      <c r="C593" s="198"/>
      <c r="D593" s="195" t="s">
        <v>250</v>
      </c>
      <c r="E593" s="199" t="s">
        <v>19</v>
      </c>
      <c r="F593" s="200" t="s">
        <v>710</v>
      </c>
      <c r="G593" s="198"/>
      <c r="H593" s="199" t="s">
        <v>19</v>
      </c>
      <c r="I593" s="201"/>
      <c r="J593" s="198"/>
      <c r="K593" s="198"/>
      <c r="L593" s="202"/>
      <c r="M593" s="203"/>
      <c r="N593" s="204"/>
      <c r="O593" s="204"/>
      <c r="P593" s="204"/>
      <c r="Q593" s="204"/>
      <c r="R593" s="204"/>
      <c r="S593" s="204"/>
      <c r="T593" s="205"/>
      <c r="AT593" s="206" t="s">
        <v>250</v>
      </c>
      <c r="AU593" s="206" t="s">
        <v>95</v>
      </c>
      <c r="AV593" s="13" t="s">
        <v>82</v>
      </c>
      <c r="AW593" s="13" t="s">
        <v>34</v>
      </c>
      <c r="AX593" s="13" t="s">
        <v>74</v>
      </c>
      <c r="AY593" s="206" t="s">
        <v>238</v>
      </c>
    </row>
    <row r="594" spans="2:51" s="14" customFormat="1" ht="11.25">
      <c r="B594" s="207"/>
      <c r="C594" s="208"/>
      <c r="D594" s="195" t="s">
        <v>250</v>
      </c>
      <c r="E594" s="209" t="s">
        <v>19</v>
      </c>
      <c r="F594" s="210" t="s">
        <v>1101</v>
      </c>
      <c r="G594" s="208"/>
      <c r="H594" s="211">
        <v>376</v>
      </c>
      <c r="I594" s="212"/>
      <c r="J594" s="208"/>
      <c r="K594" s="208"/>
      <c r="L594" s="213"/>
      <c r="M594" s="214"/>
      <c r="N594" s="215"/>
      <c r="O594" s="215"/>
      <c r="P594" s="215"/>
      <c r="Q594" s="215"/>
      <c r="R594" s="215"/>
      <c r="S594" s="215"/>
      <c r="T594" s="216"/>
      <c r="AT594" s="217" t="s">
        <v>250</v>
      </c>
      <c r="AU594" s="217" t="s">
        <v>95</v>
      </c>
      <c r="AV594" s="14" t="s">
        <v>84</v>
      </c>
      <c r="AW594" s="14" t="s">
        <v>34</v>
      </c>
      <c r="AX594" s="14" t="s">
        <v>74</v>
      </c>
      <c r="AY594" s="217" t="s">
        <v>238</v>
      </c>
    </row>
    <row r="595" spans="2:51" s="13" customFormat="1" ht="11.25">
      <c r="B595" s="197"/>
      <c r="C595" s="198"/>
      <c r="D595" s="195" t="s">
        <v>250</v>
      </c>
      <c r="E595" s="199" t="s">
        <v>19</v>
      </c>
      <c r="F595" s="200" t="s">
        <v>1112</v>
      </c>
      <c r="G595" s="198"/>
      <c r="H595" s="199" t="s">
        <v>19</v>
      </c>
      <c r="I595" s="201"/>
      <c r="J595" s="198"/>
      <c r="K595" s="198"/>
      <c r="L595" s="202"/>
      <c r="M595" s="203"/>
      <c r="N595" s="204"/>
      <c r="O595" s="204"/>
      <c r="P595" s="204"/>
      <c r="Q595" s="204"/>
      <c r="R595" s="204"/>
      <c r="S595" s="204"/>
      <c r="T595" s="205"/>
      <c r="AT595" s="206" t="s">
        <v>250</v>
      </c>
      <c r="AU595" s="206" t="s">
        <v>95</v>
      </c>
      <c r="AV595" s="13" t="s">
        <v>82</v>
      </c>
      <c r="AW595" s="13" t="s">
        <v>34</v>
      </c>
      <c r="AX595" s="13" t="s">
        <v>74</v>
      </c>
      <c r="AY595" s="206" t="s">
        <v>238</v>
      </c>
    </row>
    <row r="596" spans="2:51" s="14" customFormat="1" ht="11.25">
      <c r="B596" s="207"/>
      <c r="C596" s="208"/>
      <c r="D596" s="195" t="s">
        <v>250</v>
      </c>
      <c r="E596" s="209" t="s">
        <v>19</v>
      </c>
      <c r="F596" s="210" t="s">
        <v>1101</v>
      </c>
      <c r="G596" s="208"/>
      <c r="H596" s="211">
        <v>376</v>
      </c>
      <c r="I596" s="212"/>
      <c r="J596" s="208"/>
      <c r="K596" s="208"/>
      <c r="L596" s="213"/>
      <c r="M596" s="214"/>
      <c r="N596" s="215"/>
      <c r="O596" s="215"/>
      <c r="P596" s="215"/>
      <c r="Q596" s="215"/>
      <c r="R596" s="215"/>
      <c r="S596" s="215"/>
      <c r="T596" s="216"/>
      <c r="AT596" s="217" t="s">
        <v>250</v>
      </c>
      <c r="AU596" s="217" t="s">
        <v>95</v>
      </c>
      <c r="AV596" s="14" t="s">
        <v>84</v>
      </c>
      <c r="AW596" s="14" t="s">
        <v>34</v>
      </c>
      <c r="AX596" s="14" t="s">
        <v>74</v>
      </c>
      <c r="AY596" s="217" t="s">
        <v>238</v>
      </c>
    </row>
    <row r="597" spans="2:51" s="15" customFormat="1" ht="11.25">
      <c r="B597" s="218"/>
      <c r="C597" s="219"/>
      <c r="D597" s="195" t="s">
        <v>250</v>
      </c>
      <c r="E597" s="220" t="s">
        <v>19</v>
      </c>
      <c r="F597" s="221" t="s">
        <v>257</v>
      </c>
      <c r="G597" s="219"/>
      <c r="H597" s="222">
        <v>752</v>
      </c>
      <c r="I597" s="223"/>
      <c r="J597" s="219"/>
      <c r="K597" s="219"/>
      <c r="L597" s="224"/>
      <c r="M597" s="225"/>
      <c r="N597" s="226"/>
      <c r="O597" s="226"/>
      <c r="P597" s="226"/>
      <c r="Q597" s="226"/>
      <c r="R597" s="226"/>
      <c r="S597" s="226"/>
      <c r="T597" s="227"/>
      <c r="AT597" s="228" t="s">
        <v>250</v>
      </c>
      <c r="AU597" s="228" t="s">
        <v>95</v>
      </c>
      <c r="AV597" s="15" t="s">
        <v>95</v>
      </c>
      <c r="AW597" s="15" t="s">
        <v>34</v>
      </c>
      <c r="AX597" s="15" t="s">
        <v>82</v>
      </c>
      <c r="AY597" s="228" t="s">
        <v>238</v>
      </c>
    </row>
    <row r="598" spans="2:51" s="14" customFormat="1" ht="11.25">
      <c r="B598" s="207"/>
      <c r="C598" s="208"/>
      <c r="D598" s="195" t="s">
        <v>250</v>
      </c>
      <c r="E598" s="208"/>
      <c r="F598" s="210" t="s">
        <v>1198</v>
      </c>
      <c r="G598" s="208"/>
      <c r="H598" s="211">
        <v>789.6</v>
      </c>
      <c r="I598" s="212"/>
      <c r="J598" s="208"/>
      <c r="K598" s="208"/>
      <c r="L598" s="213"/>
      <c r="M598" s="214"/>
      <c r="N598" s="215"/>
      <c r="O598" s="215"/>
      <c r="P598" s="215"/>
      <c r="Q598" s="215"/>
      <c r="R598" s="215"/>
      <c r="S598" s="215"/>
      <c r="T598" s="216"/>
      <c r="AT598" s="217" t="s">
        <v>250</v>
      </c>
      <c r="AU598" s="217" t="s">
        <v>95</v>
      </c>
      <c r="AV598" s="14" t="s">
        <v>84</v>
      </c>
      <c r="AW598" s="14" t="s">
        <v>4</v>
      </c>
      <c r="AX598" s="14" t="s">
        <v>82</v>
      </c>
      <c r="AY598" s="217" t="s">
        <v>238</v>
      </c>
    </row>
    <row r="599" spans="1:65" s="2" customFormat="1" ht="21.75" customHeight="1">
      <c r="A599" s="36"/>
      <c r="B599" s="37"/>
      <c r="C599" s="177" t="s">
        <v>711</v>
      </c>
      <c r="D599" s="177" t="s">
        <v>241</v>
      </c>
      <c r="E599" s="178" t="s">
        <v>1199</v>
      </c>
      <c r="F599" s="179" t="s">
        <v>1200</v>
      </c>
      <c r="G599" s="180" t="s">
        <v>168</v>
      </c>
      <c r="H599" s="181">
        <v>20</v>
      </c>
      <c r="I599" s="182"/>
      <c r="J599" s="183">
        <f>ROUND(I599*H599,2)</f>
        <v>0</v>
      </c>
      <c r="K599" s="179" t="s">
        <v>244</v>
      </c>
      <c r="L599" s="41"/>
      <c r="M599" s="184" t="s">
        <v>19</v>
      </c>
      <c r="N599" s="185" t="s">
        <v>45</v>
      </c>
      <c r="O599" s="66"/>
      <c r="P599" s="186">
        <f>O599*H599</f>
        <v>0</v>
      </c>
      <c r="Q599" s="186">
        <v>0</v>
      </c>
      <c r="R599" s="186">
        <f>Q599*H599</f>
        <v>0</v>
      </c>
      <c r="S599" s="186">
        <v>0</v>
      </c>
      <c r="T599" s="187">
        <f>S599*H599</f>
        <v>0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188" t="s">
        <v>189</v>
      </c>
      <c r="AT599" s="188" t="s">
        <v>241</v>
      </c>
      <c r="AU599" s="188" t="s">
        <v>95</v>
      </c>
      <c r="AY599" s="19" t="s">
        <v>238</v>
      </c>
      <c r="BE599" s="189">
        <f>IF(N599="základní",J599,0)</f>
        <v>0</v>
      </c>
      <c r="BF599" s="189">
        <f>IF(N599="snížená",J599,0)</f>
        <v>0</v>
      </c>
      <c r="BG599" s="189">
        <f>IF(N599="zákl. přenesená",J599,0)</f>
        <v>0</v>
      </c>
      <c r="BH599" s="189">
        <f>IF(N599="sníž. přenesená",J599,0)</f>
        <v>0</v>
      </c>
      <c r="BI599" s="189">
        <f>IF(N599="nulová",J599,0)</f>
        <v>0</v>
      </c>
      <c r="BJ599" s="19" t="s">
        <v>82</v>
      </c>
      <c r="BK599" s="189">
        <f>ROUND(I599*H599,2)</f>
        <v>0</v>
      </c>
      <c r="BL599" s="19" t="s">
        <v>189</v>
      </c>
      <c r="BM599" s="188" t="s">
        <v>1201</v>
      </c>
    </row>
    <row r="600" spans="1:47" s="2" customFormat="1" ht="11.25">
      <c r="A600" s="36"/>
      <c r="B600" s="37"/>
      <c r="C600" s="38"/>
      <c r="D600" s="190" t="s">
        <v>246</v>
      </c>
      <c r="E600" s="38"/>
      <c r="F600" s="191" t="s">
        <v>1202</v>
      </c>
      <c r="G600" s="38"/>
      <c r="H600" s="38"/>
      <c r="I600" s="192"/>
      <c r="J600" s="38"/>
      <c r="K600" s="38"/>
      <c r="L600" s="41"/>
      <c r="M600" s="193"/>
      <c r="N600" s="194"/>
      <c r="O600" s="66"/>
      <c r="P600" s="66"/>
      <c r="Q600" s="66"/>
      <c r="R600" s="66"/>
      <c r="S600" s="66"/>
      <c r="T600" s="67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T600" s="19" t="s">
        <v>246</v>
      </c>
      <c r="AU600" s="19" t="s">
        <v>95</v>
      </c>
    </row>
    <row r="601" spans="2:51" s="13" customFormat="1" ht="11.25">
      <c r="B601" s="197"/>
      <c r="C601" s="198"/>
      <c r="D601" s="195" t="s">
        <v>250</v>
      </c>
      <c r="E601" s="199" t="s">
        <v>19</v>
      </c>
      <c r="F601" s="200" t="s">
        <v>758</v>
      </c>
      <c r="G601" s="198"/>
      <c r="H601" s="199" t="s">
        <v>19</v>
      </c>
      <c r="I601" s="201"/>
      <c r="J601" s="198"/>
      <c r="K601" s="198"/>
      <c r="L601" s="202"/>
      <c r="M601" s="203"/>
      <c r="N601" s="204"/>
      <c r="O601" s="204"/>
      <c r="P601" s="204"/>
      <c r="Q601" s="204"/>
      <c r="R601" s="204"/>
      <c r="S601" s="204"/>
      <c r="T601" s="205"/>
      <c r="AT601" s="206" t="s">
        <v>250</v>
      </c>
      <c r="AU601" s="206" t="s">
        <v>95</v>
      </c>
      <c r="AV601" s="13" t="s">
        <v>82</v>
      </c>
      <c r="AW601" s="13" t="s">
        <v>34</v>
      </c>
      <c r="AX601" s="13" t="s">
        <v>74</v>
      </c>
      <c r="AY601" s="206" t="s">
        <v>238</v>
      </c>
    </row>
    <row r="602" spans="2:51" s="14" customFormat="1" ht="11.25">
      <c r="B602" s="207"/>
      <c r="C602" s="208"/>
      <c r="D602" s="195" t="s">
        <v>250</v>
      </c>
      <c r="E602" s="209" t="s">
        <v>19</v>
      </c>
      <c r="F602" s="210" t="s">
        <v>137</v>
      </c>
      <c r="G602" s="208"/>
      <c r="H602" s="211">
        <v>20</v>
      </c>
      <c r="I602" s="212"/>
      <c r="J602" s="208"/>
      <c r="K602" s="208"/>
      <c r="L602" s="213"/>
      <c r="M602" s="214"/>
      <c r="N602" s="215"/>
      <c r="O602" s="215"/>
      <c r="P602" s="215"/>
      <c r="Q602" s="215"/>
      <c r="R602" s="215"/>
      <c r="S602" s="215"/>
      <c r="T602" s="216"/>
      <c r="AT602" s="217" t="s">
        <v>250</v>
      </c>
      <c r="AU602" s="217" t="s">
        <v>95</v>
      </c>
      <c r="AV602" s="14" t="s">
        <v>84</v>
      </c>
      <c r="AW602" s="14" t="s">
        <v>34</v>
      </c>
      <c r="AX602" s="14" t="s">
        <v>74</v>
      </c>
      <c r="AY602" s="217" t="s">
        <v>238</v>
      </c>
    </row>
    <row r="603" spans="2:51" s="15" customFormat="1" ht="11.25">
      <c r="B603" s="218"/>
      <c r="C603" s="219"/>
      <c r="D603" s="195" t="s">
        <v>250</v>
      </c>
      <c r="E603" s="220" t="s">
        <v>19</v>
      </c>
      <c r="F603" s="221" t="s">
        <v>257</v>
      </c>
      <c r="G603" s="219"/>
      <c r="H603" s="222">
        <v>20</v>
      </c>
      <c r="I603" s="223"/>
      <c r="J603" s="219"/>
      <c r="K603" s="219"/>
      <c r="L603" s="224"/>
      <c r="M603" s="225"/>
      <c r="N603" s="226"/>
      <c r="O603" s="226"/>
      <c r="P603" s="226"/>
      <c r="Q603" s="226"/>
      <c r="R603" s="226"/>
      <c r="S603" s="226"/>
      <c r="T603" s="227"/>
      <c r="AT603" s="228" t="s">
        <v>250</v>
      </c>
      <c r="AU603" s="228" t="s">
        <v>95</v>
      </c>
      <c r="AV603" s="15" t="s">
        <v>95</v>
      </c>
      <c r="AW603" s="15" t="s">
        <v>34</v>
      </c>
      <c r="AX603" s="15" t="s">
        <v>82</v>
      </c>
      <c r="AY603" s="228" t="s">
        <v>238</v>
      </c>
    </row>
    <row r="604" spans="1:65" s="2" customFormat="1" ht="16.5" customHeight="1">
      <c r="A604" s="36"/>
      <c r="B604" s="37"/>
      <c r="C604" s="240" t="s">
        <v>716</v>
      </c>
      <c r="D604" s="240" t="s">
        <v>484</v>
      </c>
      <c r="E604" s="241" t="s">
        <v>1203</v>
      </c>
      <c r="F604" s="242" t="s">
        <v>1204</v>
      </c>
      <c r="G604" s="243" t="s">
        <v>168</v>
      </c>
      <c r="H604" s="244">
        <v>20</v>
      </c>
      <c r="I604" s="245"/>
      <c r="J604" s="246">
        <f>ROUND(I604*H604,2)</f>
        <v>0</v>
      </c>
      <c r="K604" s="242" t="s">
        <v>244</v>
      </c>
      <c r="L604" s="247"/>
      <c r="M604" s="248" t="s">
        <v>19</v>
      </c>
      <c r="N604" s="249" t="s">
        <v>45</v>
      </c>
      <c r="O604" s="66"/>
      <c r="P604" s="186">
        <f>O604*H604</f>
        <v>0</v>
      </c>
      <c r="Q604" s="186">
        <v>0.00042</v>
      </c>
      <c r="R604" s="186">
        <f>Q604*H604</f>
        <v>0.008400000000000001</v>
      </c>
      <c r="S604" s="186">
        <v>0</v>
      </c>
      <c r="T604" s="187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88" t="s">
        <v>186</v>
      </c>
      <c r="AT604" s="188" t="s">
        <v>484</v>
      </c>
      <c r="AU604" s="188" t="s">
        <v>95</v>
      </c>
      <c r="AY604" s="19" t="s">
        <v>238</v>
      </c>
      <c r="BE604" s="189">
        <f>IF(N604="základní",J604,0)</f>
        <v>0</v>
      </c>
      <c r="BF604" s="189">
        <f>IF(N604="snížená",J604,0)</f>
        <v>0</v>
      </c>
      <c r="BG604" s="189">
        <f>IF(N604="zákl. přenesená",J604,0)</f>
        <v>0</v>
      </c>
      <c r="BH604" s="189">
        <f>IF(N604="sníž. přenesená",J604,0)</f>
        <v>0</v>
      </c>
      <c r="BI604" s="189">
        <f>IF(N604="nulová",J604,0)</f>
        <v>0</v>
      </c>
      <c r="BJ604" s="19" t="s">
        <v>82</v>
      </c>
      <c r="BK604" s="189">
        <f>ROUND(I604*H604,2)</f>
        <v>0</v>
      </c>
      <c r="BL604" s="19" t="s">
        <v>189</v>
      </c>
      <c r="BM604" s="188" t="s">
        <v>1205</v>
      </c>
    </row>
    <row r="605" spans="2:51" s="13" customFormat="1" ht="11.25">
      <c r="B605" s="197"/>
      <c r="C605" s="198"/>
      <c r="D605" s="195" t="s">
        <v>250</v>
      </c>
      <c r="E605" s="199" t="s">
        <v>19</v>
      </c>
      <c r="F605" s="200" t="s">
        <v>758</v>
      </c>
      <c r="G605" s="198"/>
      <c r="H605" s="199" t="s">
        <v>19</v>
      </c>
      <c r="I605" s="201"/>
      <c r="J605" s="198"/>
      <c r="K605" s="198"/>
      <c r="L605" s="202"/>
      <c r="M605" s="203"/>
      <c r="N605" s="204"/>
      <c r="O605" s="204"/>
      <c r="P605" s="204"/>
      <c r="Q605" s="204"/>
      <c r="R605" s="204"/>
      <c r="S605" s="204"/>
      <c r="T605" s="205"/>
      <c r="AT605" s="206" t="s">
        <v>250</v>
      </c>
      <c r="AU605" s="206" t="s">
        <v>95</v>
      </c>
      <c r="AV605" s="13" t="s">
        <v>82</v>
      </c>
      <c r="AW605" s="13" t="s">
        <v>34</v>
      </c>
      <c r="AX605" s="13" t="s">
        <v>74</v>
      </c>
      <c r="AY605" s="206" t="s">
        <v>238</v>
      </c>
    </row>
    <row r="606" spans="2:51" s="14" customFormat="1" ht="11.25">
      <c r="B606" s="207"/>
      <c r="C606" s="208"/>
      <c r="D606" s="195" t="s">
        <v>250</v>
      </c>
      <c r="E606" s="209" t="s">
        <v>19</v>
      </c>
      <c r="F606" s="210" t="s">
        <v>137</v>
      </c>
      <c r="G606" s="208"/>
      <c r="H606" s="211">
        <v>20</v>
      </c>
      <c r="I606" s="212"/>
      <c r="J606" s="208"/>
      <c r="K606" s="208"/>
      <c r="L606" s="213"/>
      <c r="M606" s="214"/>
      <c r="N606" s="215"/>
      <c r="O606" s="215"/>
      <c r="P606" s="215"/>
      <c r="Q606" s="215"/>
      <c r="R606" s="215"/>
      <c r="S606" s="215"/>
      <c r="T606" s="216"/>
      <c r="AT606" s="217" t="s">
        <v>250</v>
      </c>
      <c r="AU606" s="217" t="s">
        <v>95</v>
      </c>
      <c r="AV606" s="14" t="s">
        <v>84</v>
      </c>
      <c r="AW606" s="14" t="s">
        <v>34</v>
      </c>
      <c r="AX606" s="14" t="s">
        <v>74</v>
      </c>
      <c r="AY606" s="217" t="s">
        <v>238</v>
      </c>
    </row>
    <row r="607" spans="2:51" s="15" customFormat="1" ht="11.25">
      <c r="B607" s="218"/>
      <c r="C607" s="219"/>
      <c r="D607" s="195" t="s">
        <v>250</v>
      </c>
      <c r="E607" s="220" t="s">
        <v>19</v>
      </c>
      <c r="F607" s="221" t="s">
        <v>257</v>
      </c>
      <c r="G607" s="219"/>
      <c r="H607" s="222">
        <v>20</v>
      </c>
      <c r="I607" s="223"/>
      <c r="J607" s="219"/>
      <c r="K607" s="219"/>
      <c r="L607" s="224"/>
      <c r="M607" s="225"/>
      <c r="N607" s="226"/>
      <c r="O607" s="226"/>
      <c r="P607" s="226"/>
      <c r="Q607" s="226"/>
      <c r="R607" s="226"/>
      <c r="S607" s="226"/>
      <c r="T607" s="227"/>
      <c r="AT607" s="228" t="s">
        <v>250</v>
      </c>
      <c r="AU607" s="228" t="s">
        <v>95</v>
      </c>
      <c r="AV607" s="15" t="s">
        <v>95</v>
      </c>
      <c r="AW607" s="15" t="s">
        <v>34</v>
      </c>
      <c r="AX607" s="15" t="s">
        <v>82</v>
      </c>
      <c r="AY607" s="228" t="s">
        <v>238</v>
      </c>
    </row>
    <row r="608" spans="1:65" s="2" customFormat="1" ht="24.2" customHeight="1">
      <c r="A608" s="36"/>
      <c r="B608" s="37"/>
      <c r="C608" s="177" t="s">
        <v>723</v>
      </c>
      <c r="D608" s="177" t="s">
        <v>241</v>
      </c>
      <c r="E608" s="178" t="s">
        <v>1206</v>
      </c>
      <c r="F608" s="179" t="s">
        <v>1207</v>
      </c>
      <c r="G608" s="180" t="s">
        <v>168</v>
      </c>
      <c r="H608" s="181">
        <v>116</v>
      </c>
      <c r="I608" s="182"/>
      <c r="J608" s="183">
        <f>ROUND(I608*H608,2)</f>
        <v>0</v>
      </c>
      <c r="K608" s="179" t="s">
        <v>244</v>
      </c>
      <c r="L608" s="41"/>
      <c r="M608" s="184" t="s">
        <v>19</v>
      </c>
      <c r="N608" s="185" t="s">
        <v>45</v>
      </c>
      <c r="O608" s="66"/>
      <c r="P608" s="186">
        <f>O608*H608</f>
        <v>0</v>
      </c>
      <c r="Q608" s="186">
        <v>0</v>
      </c>
      <c r="R608" s="186">
        <f>Q608*H608</f>
        <v>0</v>
      </c>
      <c r="S608" s="186">
        <v>0</v>
      </c>
      <c r="T608" s="187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8" t="s">
        <v>189</v>
      </c>
      <c r="AT608" s="188" t="s">
        <v>241</v>
      </c>
      <c r="AU608" s="188" t="s">
        <v>95</v>
      </c>
      <c r="AY608" s="19" t="s">
        <v>238</v>
      </c>
      <c r="BE608" s="189">
        <f>IF(N608="základní",J608,0)</f>
        <v>0</v>
      </c>
      <c r="BF608" s="189">
        <f>IF(N608="snížená",J608,0)</f>
        <v>0</v>
      </c>
      <c r="BG608" s="189">
        <f>IF(N608="zákl. přenesená",J608,0)</f>
        <v>0</v>
      </c>
      <c r="BH608" s="189">
        <f>IF(N608="sníž. přenesená",J608,0)</f>
        <v>0</v>
      </c>
      <c r="BI608" s="189">
        <f>IF(N608="nulová",J608,0)</f>
        <v>0</v>
      </c>
      <c r="BJ608" s="19" t="s">
        <v>82</v>
      </c>
      <c r="BK608" s="189">
        <f>ROUND(I608*H608,2)</f>
        <v>0</v>
      </c>
      <c r="BL608" s="19" t="s">
        <v>189</v>
      </c>
      <c r="BM608" s="188" t="s">
        <v>765</v>
      </c>
    </row>
    <row r="609" spans="1:47" s="2" customFormat="1" ht="11.25">
      <c r="A609" s="36"/>
      <c r="B609" s="37"/>
      <c r="C609" s="38"/>
      <c r="D609" s="190" t="s">
        <v>246</v>
      </c>
      <c r="E609" s="38"/>
      <c r="F609" s="191" t="s">
        <v>1208</v>
      </c>
      <c r="G609" s="38"/>
      <c r="H609" s="38"/>
      <c r="I609" s="192"/>
      <c r="J609" s="38"/>
      <c r="K609" s="38"/>
      <c r="L609" s="41"/>
      <c r="M609" s="193"/>
      <c r="N609" s="194"/>
      <c r="O609" s="66"/>
      <c r="P609" s="66"/>
      <c r="Q609" s="66"/>
      <c r="R609" s="66"/>
      <c r="S609" s="66"/>
      <c r="T609" s="67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246</v>
      </c>
      <c r="AU609" s="19" t="s">
        <v>95</v>
      </c>
    </row>
    <row r="610" spans="2:51" s="13" customFormat="1" ht="11.25">
      <c r="B610" s="197"/>
      <c r="C610" s="198"/>
      <c r="D610" s="195" t="s">
        <v>250</v>
      </c>
      <c r="E610" s="199" t="s">
        <v>19</v>
      </c>
      <c r="F610" s="200" t="s">
        <v>767</v>
      </c>
      <c r="G610" s="198"/>
      <c r="H610" s="199" t="s">
        <v>19</v>
      </c>
      <c r="I610" s="201"/>
      <c r="J610" s="198"/>
      <c r="K610" s="198"/>
      <c r="L610" s="202"/>
      <c r="M610" s="203"/>
      <c r="N610" s="204"/>
      <c r="O610" s="204"/>
      <c r="P610" s="204"/>
      <c r="Q610" s="204"/>
      <c r="R610" s="204"/>
      <c r="S610" s="204"/>
      <c r="T610" s="205"/>
      <c r="AT610" s="206" t="s">
        <v>250</v>
      </c>
      <c r="AU610" s="206" t="s">
        <v>95</v>
      </c>
      <c r="AV610" s="13" t="s">
        <v>82</v>
      </c>
      <c r="AW610" s="13" t="s">
        <v>34</v>
      </c>
      <c r="AX610" s="13" t="s">
        <v>74</v>
      </c>
      <c r="AY610" s="206" t="s">
        <v>238</v>
      </c>
    </row>
    <row r="611" spans="2:51" s="13" customFormat="1" ht="11.25">
      <c r="B611" s="197"/>
      <c r="C611" s="198"/>
      <c r="D611" s="195" t="s">
        <v>250</v>
      </c>
      <c r="E611" s="199" t="s">
        <v>19</v>
      </c>
      <c r="F611" s="200" t="s">
        <v>807</v>
      </c>
      <c r="G611" s="198"/>
      <c r="H611" s="199" t="s">
        <v>19</v>
      </c>
      <c r="I611" s="201"/>
      <c r="J611" s="198"/>
      <c r="K611" s="198"/>
      <c r="L611" s="202"/>
      <c r="M611" s="203"/>
      <c r="N611" s="204"/>
      <c r="O611" s="204"/>
      <c r="P611" s="204"/>
      <c r="Q611" s="204"/>
      <c r="R611" s="204"/>
      <c r="S611" s="204"/>
      <c r="T611" s="205"/>
      <c r="AT611" s="206" t="s">
        <v>250</v>
      </c>
      <c r="AU611" s="206" t="s">
        <v>95</v>
      </c>
      <c r="AV611" s="13" t="s">
        <v>82</v>
      </c>
      <c r="AW611" s="13" t="s">
        <v>34</v>
      </c>
      <c r="AX611" s="13" t="s">
        <v>74</v>
      </c>
      <c r="AY611" s="206" t="s">
        <v>238</v>
      </c>
    </row>
    <row r="612" spans="2:51" s="14" customFormat="1" ht="11.25">
      <c r="B612" s="207"/>
      <c r="C612" s="208"/>
      <c r="D612" s="195" t="s">
        <v>250</v>
      </c>
      <c r="E612" s="209" t="s">
        <v>19</v>
      </c>
      <c r="F612" s="210" t="s">
        <v>1078</v>
      </c>
      <c r="G612" s="208"/>
      <c r="H612" s="211">
        <v>93</v>
      </c>
      <c r="I612" s="212"/>
      <c r="J612" s="208"/>
      <c r="K612" s="208"/>
      <c r="L612" s="213"/>
      <c r="M612" s="214"/>
      <c r="N612" s="215"/>
      <c r="O612" s="215"/>
      <c r="P612" s="215"/>
      <c r="Q612" s="215"/>
      <c r="R612" s="215"/>
      <c r="S612" s="215"/>
      <c r="T612" s="216"/>
      <c r="AT612" s="217" t="s">
        <v>250</v>
      </c>
      <c r="AU612" s="217" t="s">
        <v>95</v>
      </c>
      <c r="AV612" s="14" t="s">
        <v>84</v>
      </c>
      <c r="AW612" s="14" t="s">
        <v>34</v>
      </c>
      <c r="AX612" s="14" t="s">
        <v>74</v>
      </c>
      <c r="AY612" s="217" t="s">
        <v>238</v>
      </c>
    </row>
    <row r="613" spans="2:51" s="13" customFormat="1" ht="11.25">
      <c r="B613" s="197"/>
      <c r="C613" s="198"/>
      <c r="D613" s="195" t="s">
        <v>250</v>
      </c>
      <c r="E613" s="199" t="s">
        <v>19</v>
      </c>
      <c r="F613" s="200" t="s">
        <v>1209</v>
      </c>
      <c r="G613" s="198"/>
      <c r="H613" s="199" t="s">
        <v>19</v>
      </c>
      <c r="I613" s="201"/>
      <c r="J613" s="198"/>
      <c r="K613" s="198"/>
      <c r="L613" s="202"/>
      <c r="M613" s="203"/>
      <c r="N613" s="204"/>
      <c r="O613" s="204"/>
      <c r="P613" s="204"/>
      <c r="Q613" s="204"/>
      <c r="R613" s="204"/>
      <c r="S613" s="204"/>
      <c r="T613" s="205"/>
      <c r="AT613" s="206" t="s">
        <v>250</v>
      </c>
      <c r="AU613" s="206" t="s">
        <v>95</v>
      </c>
      <c r="AV613" s="13" t="s">
        <v>82</v>
      </c>
      <c r="AW613" s="13" t="s">
        <v>34</v>
      </c>
      <c r="AX613" s="13" t="s">
        <v>74</v>
      </c>
      <c r="AY613" s="206" t="s">
        <v>238</v>
      </c>
    </row>
    <row r="614" spans="2:51" s="14" customFormat="1" ht="11.25">
      <c r="B614" s="207"/>
      <c r="C614" s="208"/>
      <c r="D614" s="195" t="s">
        <v>250</v>
      </c>
      <c r="E614" s="209" t="s">
        <v>19</v>
      </c>
      <c r="F614" s="210" t="s">
        <v>1079</v>
      </c>
      <c r="G614" s="208"/>
      <c r="H614" s="211">
        <v>16</v>
      </c>
      <c r="I614" s="212"/>
      <c r="J614" s="208"/>
      <c r="K614" s="208"/>
      <c r="L614" s="213"/>
      <c r="M614" s="214"/>
      <c r="N614" s="215"/>
      <c r="O614" s="215"/>
      <c r="P614" s="215"/>
      <c r="Q614" s="215"/>
      <c r="R614" s="215"/>
      <c r="S614" s="215"/>
      <c r="T614" s="216"/>
      <c r="AT614" s="217" t="s">
        <v>250</v>
      </c>
      <c r="AU614" s="217" t="s">
        <v>95</v>
      </c>
      <c r="AV614" s="14" t="s">
        <v>84</v>
      </c>
      <c r="AW614" s="14" t="s">
        <v>34</v>
      </c>
      <c r="AX614" s="14" t="s">
        <v>74</v>
      </c>
      <c r="AY614" s="217" t="s">
        <v>238</v>
      </c>
    </row>
    <row r="615" spans="2:51" s="13" customFormat="1" ht="11.25">
      <c r="B615" s="197"/>
      <c r="C615" s="198"/>
      <c r="D615" s="195" t="s">
        <v>250</v>
      </c>
      <c r="E615" s="199" t="s">
        <v>19</v>
      </c>
      <c r="F615" s="200" t="s">
        <v>1210</v>
      </c>
      <c r="G615" s="198"/>
      <c r="H615" s="199" t="s">
        <v>19</v>
      </c>
      <c r="I615" s="201"/>
      <c r="J615" s="198"/>
      <c r="K615" s="198"/>
      <c r="L615" s="202"/>
      <c r="M615" s="203"/>
      <c r="N615" s="204"/>
      <c r="O615" s="204"/>
      <c r="P615" s="204"/>
      <c r="Q615" s="204"/>
      <c r="R615" s="204"/>
      <c r="S615" s="204"/>
      <c r="T615" s="205"/>
      <c r="AT615" s="206" t="s">
        <v>250</v>
      </c>
      <c r="AU615" s="206" t="s">
        <v>95</v>
      </c>
      <c r="AV615" s="13" t="s">
        <v>82</v>
      </c>
      <c r="AW615" s="13" t="s">
        <v>34</v>
      </c>
      <c r="AX615" s="13" t="s">
        <v>74</v>
      </c>
      <c r="AY615" s="206" t="s">
        <v>238</v>
      </c>
    </row>
    <row r="616" spans="2:51" s="14" customFormat="1" ht="11.25">
      <c r="B616" s="207"/>
      <c r="C616" s="208"/>
      <c r="D616" s="195" t="s">
        <v>250</v>
      </c>
      <c r="E616" s="209" t="s">
        <v>19</v>
      </c>
      <c r="F616" s="210" t="s">
        <v>1080</v>
      </c>
      <c r="G616" s="208"/>
      <c r="H616" s="211">
        <v>2</v>
      </c>
      <c r="I616" s="212"/>
      <c r="J616" s="208"/>
      <c r="K616" s="208"/>
      <c r="L616" s="213"/>
      <c r="M616" s="214"/>
      <c r="N616" s="215"/>
      <c r="O616" s="215"/>
      <c r="P616" s="215"/>
      <c r="Q616" s="215"/>
      <c r="R616" s="215"/>
      <c r="S616" s="215"/>
      <c r="T616" s="216"/>
      <c r="AT616" s="217" t="s">
        <v>250</v>
      </c>
      <c r="AU616" s="217" t="s">
        <v>95</v>
      </c>
      <c r="AV616" s="14" t="s">
        <v>84</v>
      </c>
      <c r="AW616" s="14" t="s">
        <v>34</v>
      </c>
      <c r="AX616" s="14" t="s">
        <v>74</v>
      </c>
      <c r="AY616" s="217" t="s">
        <v>238</v>
      </c>
    </row>
    <row r="617" spans="2:51" s="14" customFormat="1" ht="11.25">
      <c r="B617" s="207"/>
      <c r="C617" s="208"/>
      <c r="D617" s="195" t="s">
        <v>250</v>
      </c>
      <c r="E617" s="209" t="s">
        <v>19</v>
      </c>
      <c r="F617" s="210" t="s">
        <v>1081</v>
      </c>
      <c r="G617" s="208"/>
      <c r="H617" s="211">
        <v>2</v>
      </c>
      <c r="I617" s="212"/>
      <c r="J617" s="208"/>
      <c r="K617" s="208"/>
      <c r="L617" s="213"/>
      <c r="M617" s="214"/>
      <c r="N617" s="215"/>
      <c r="O617" s="215"/>
      <c r="P617" s="215"/>
      <c r="Q617" s="215"/>
      <c r="R617" s="215"/>
      <c r="S617" s="215"/>
      <c r="T617" s="216"/>
      <c r="AT617" s="217" t="s">
        <v>250</v>
      </c>
      <c r="AU617" s="217" t="s">
        <v>95</v>
      </c>
      <c r="AV617" s="14" t="s">
        <v>84</v>
      </c>
      <c r="AW617" s="14" t="s">
        <v>34</v>
      </c>
      <c r="AX617" s="14" t="s">
        <v>74</v>
      </c>
      <c r="AY617" s="217" t="s">
        <v>238</v>
      </c>
    </row>
    <row r="618" spans="2:51" s="14" customFormat="1" ht="11.25">
      <c r="B618" s="207"/>
      <c r="C618" s="208"/>
      <c r="D618" s="195" t="s">
        <v>250</v>
      </c>
      <c r="E618" s="209" t="s">
        <v>19</v>
      </c>
      <c r="F618" s="210" t="s">
        <v>1083</v>
      </c>
      <c r="G618" s="208"/>
      <c r="H618" s="211">
        <v>2</v>
      </c>
      <c r="I618" s="212"/>
      <c r="J618" s="208"/>
      <c r="K618" s="208"/>
      <c r="L618" s="213"/>
      <c r="M618" s="214"/>
      <c r="N618" s="215"/>
      <c r="O618" s="215"/>
      <c r="P618" s="215"/>
      <c r="Q618" s="215"/>
      <c r="R618" s="215"/>
      <c r="S618" s="215"/>
      <c r="T618" s="216"/>
      <c r="AT618" s="217" t="s">
        <v>250</v>
      </c>
      <c r="AU618" s="217" t="s">
        <v>95</v>
      </c>
      <c r="AV618" s="14" t="s">
        <v>84</v>
      </c>
      <c r="AW618" s="14" t="s">
        <v>34</v>
      </c>
      <c r="AX618" s="14" t="s">
        <v>74</v>
      </c>
      <c r="AY618" s="217" t="s">
        <v>238</v>
      </c>
    </row>
    <row r="619" spans="2:51" s="14" customFormat="1" ht="11.25">
      <c r="B619" s="207"/>
      <c r="C619" s="208"/>
      <c r="D619" s="195" t="s">
        <v>250</v>
      </c>
      <c r="E619" s="209" t="s">
        <v>19</v>
      </c>
      <c r="F619" s="210" t="s">
        <v>1082</v>
      </c>
      <c r="G619" s="208"/>
      <c r="H619" s="211">
        <v>1</v>
      </c>
      <c r="I619" s="212"/>
      <c r="J619" s="208"/>
      <c r="K619" s="208"/>
      <c r="L619" s="213"/>
      <c r="M619" s="214"/>
      <c r="N619" s="215"/>
      <c r="O619" s="215"/>
      <c r="P619" s="215"/>
      <c r="Q619" s="215"/>
      <c r="R619" s="215"/>
      <c r="S619" s="215"/>
      <c r="T619" s="216"/>
      <c r="AT619" s="217" t="s">
        <v>250</v>
      </c>
      <c r="AU619" s="217" t="s">
        <v>95</v>
      </c>
      <c r="AV619" s="14" t="s">
        <v>84</v>
      </c>
      <c r="AW619" s="14" t="s">
        <v>34</v>
      </c>
      <c r="AX619" s="14" t="s">
        <v>74</v>
      </c>
      <c r="AY619" s="217" t="s">
        <v>238</v>
      </c>
    </row>
    <row r="620" spans="2:51" s="16" customFormat="1" ht="11.25">
      <c r="B620" s="229"/>
      <c r="C620" s="230"/>
      <c r="D620" s="195" t="s">
        <v>250</v>
      </c>
      <c r="E620" s="231" t="s">
        <v>19</v>
      </c>
      <c r="F620" s="232" t="s">
        <v>258</v>
      </c>
      <c r="G620" s="230"/>
      <c r="H620" s="233">
        <v>116</v>
      </c>
      <c r="I620" s="234"/>
      <c r="J620" s="230"/>
      <c r="K620" s="230"/>
      <c r="L620" s="235"/>
      <c r="M620" s="236"/>
      <c r="N620" s="237"/>
      <c r="O620" s="237"/>
      <c r="P620" s="237"/>
      <c r="Q620" s="237"/>
      <c r="R620" s="237"/>
      <c r="S620" s="237"/>
      <c r="T620" s="238"/>
      <c r="AT620" s="239" t="s">
        <v>250</v>
      </c>
      <c r="AU620" s="239" t="s">
        <v>95</v>
      </c>
      <c r="AV620" s="16" t="s">
        <v>189</v>
      </c>
      <c r="AW620" s="16" t="s">
        <v>34</v>
      </c>
      <c r="AX620" s="16" t="s">
        <v>82</v>
      </c>
      <c r="AY620" s="239" t="s">
        <v>238</v>
      </c>
    </row>
    <row r="621" spans="1:65" s="2" customFormat="1" ht="16.5" customHeight="1">
      <c r="A621" s="36"/>
      <c r="B621" s="37"/>
      <c r="C621" s="240" t="s">
        <v>728</v>
      </c>
      <c r="D621" s="240" t="s">
        <v>484</v>
      </c>
      <c r="E621" s="241" t="s">
        <v>1211</v>
      </c>
      <c r="F621" s="242" t="s">
        <v>1212</v>
      </c>
      <c r="G621" s="243" t="s">
        <v>168</v>
      </c>
      <c r="H621" s="244">
        <v>93</v>
      </c>
      <c r="I621" s="245"/>
      <c r="J621" s="246">
        <f>ROUND(I621*H621,2)</f>
        <v>0</v>
      </c>
      <c r="K621" s="242" t="s">
        <v>244</v>
      </c>
      <c r="L621" s="247"/>
      <c r="M621" s="248" t="s">
        <v>19</v>
      </c>
      <c r="N621" s="249" t="s">
        <v>45</v>
      </c>
      <c r="O621" s="66"/>
      <c r="P621" s="186">
        <f>O621*H621</f>
        <v>0</v>
      </c>
      <c r="Q621" s="186">
        <v>0.00108</v>
      </c>
      <c r="R621" s="186">
        <f>Q621*H621</f>
        <v>0.10044</v>
      </c>
      <c r="S621" s="186">
        <v>0</v>
      </c>
      <c r="T621" s="187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188" t="s">
        <v>186</v>
      </c>
      <c r="AT621" s="188" t="s">
        <v>484</v>
      </c>
      <c r="AU621" s="188" t="s">
        <v>95</v>
      </c>
      <c r="AY621" s="19" t="s">
        <v>238</v>
      </c>
      <c r="BE621" s="189">
        <f>IF(N621="základní",J621,0)</f>
        <v>0</v>
      </c>
      <c r="BF621" s="189">
        <f>IF(N621="snížená",J621,0)</f>
        <v>0</v>
      </c>
      <c r="BG621" s="189">
        <f>IF(N621="zákl. přenesená",J621,0)</f>
        <v>0</v>
      </c>
      <c r="BH621" s="189">
        <f>IF(N621="sníž. přenesená",J621,0)</f>
        <v>0</v>
      </c>
      <c r="BI621" s="189">
        <f>IF(N621="nulová",J621,0)</f>
        <v>0</v>
      </c>
      <c r="BJ621" s="19" t="s">
        <v>82</v>
      </c>
      <c r="BK621" s="189">
        <f>ROUND(I621*H621,2)</f>
        <v>0</v>
      </c>
      <c r="BL621" s="19" t="s">
        <v>189</v>
      </c>
      <c r="BM621" s="188" t="s">
        <v>776</v>
      </c>
    </row>
    <row r="622" spans="2:51" s="13" customFormat="1" ht="11.25">
      <c r="B622" s="197"/>
      <c r="C622" s="198"/>
      <c r="D622" s="195" t="s">
        <v>250</v>
      </c>
      <c r="E622" s="199" t="s">
        <v>19</v>
      </c>
      <c r="F622" s="200" t="s">
        <v>767</v>
      </c>
      <c r="G622" s="198"/>
      <c r="H622" s="199" t="s">
        <v>19</v>
      </c>
      <c r="I622" s="201"/>
      <c r="J622" s="198"/>
      <c r="K622" s="198"/>
      <c r="L622" s="202"/>
      <c r="M622" s="203"/>
      <c r="N622" s="204"/>
      <c r="O622" s="204"/>
      <c r="P622" s="204"/>
      <c r="Q622" s="204"/>
      <c r="R622" s="204"/>
      <c r="S622" s="204"/>
      <c r="T622" s="205"/>
      <c r="AT622" s="206" t="s">
        <v>250</v>
      </c>
      <c r="AU622" s="206" t="s">
        <v>95</v>
      </c>
      <c r="AV622" s="13" t="s">
        <v>82</v>
      </c>
      <c r="AW622" s="13" t="s">
        <v>34</v>
      </c>
      <c r="AX622" s="13" t="s">
        <v>74</v>
      </c>
      <c r="AY622" s="206" t="s">
        <v>238</v>
      </c>
    </row>
    <row r="623" spans="2:51" s="13" customFormat="1" ht="11.25">
      <c r="B623" s="197"/>
      <c r="C623" s="198"/>
      <c r="D623" s="195" t="s">
        <v>250</v>
      </c>
      <c r="E623" s="199" t="s">
        <v>19</v>
      </c>
      <c r="F623" s="200" t="s">
        <v>1213</v>
      </c>
      <c r="G623" s="198"/>
      <c r="H623" s="199" t="s">
        <v>19</v>
      </c>
      <c r="I623" s="201"/>
      <c r="J623" s="198"/>
      <c r="K623" s="198"/>
      <c r="L623" s="202"/>
      <c r="M623" s="203"/>
      <c r="N623" s="204"/>
      <c r="O623" s="204"/>
      <c r="P623" s="204"/>
      <c r="Q623" s="204"/>
      <c r="R623" s="204"/>
      <c r="S623" s="204"/>
      <c r="T623" s="205"/>
      <c r="AT623" s="206" t="s">
        <v>250</v>
      </c>
      <c r="AU623" s="206" t="s">
        <v>95</v>
      </c>
      <c r="AV623" s="13" t="s">
        <v>82</v>
      </c>
      <c r="AW623" s="13" t="s">
        <v>34</v>
      </c>
      <c r="AX623" s="13" t="s">
        <v>74</v>
      </c>
      <c r="AY623" s="206" t="s">
        <v>238</v>
      </c>
    </row>
    <row r="624" spans="2:51" s="14" customFormat="1" ht="11.25">
      <c r="B624" s="207"/>
      <c r="C624" s="208"/>
      <c r="D624" s="195" t="s">
        <v>250</v>
      </c>
      <c r="E624" s="209" t="s">
        <v>1078</v>
      </c>
      <c r="F624" s="210" t="s">
        <v>832</v>
      </c>
      <c r="G624" s="208"/>
      <c r="H624" s="211">
        <v>93</v>
      </c>
      <c r="I624" s="212"/>
      <c r="J624" s="208"/>
      <c r="K624" s="208"/>
      <c r="L624" s="213"/>
      <c r="M624" s="214"/>
      <c r="N624" s="215"/>
      <c r="O624" s="215"/>
      <c r="P624" s="215"/>
      <c r="Q624" s="215"/>
      <c r="R624" s="215"/>
      <c r="S624" s="215"/>
      <c r="T624" s="216"/>
      <c r="AT624" s="217" t="s">
        <v>250</v>
      </c>
      <c r="AU624" s="217" t="s">
        <v>95</v>
      </c>
      <c r="AV624" s="14" t="s">
        <v>84</v>
      </c>
      <c r="AW624" s="14" t="s">
        <v>34</v>
      </c>
      <c r="AX624" s="14" t="s">
        <v>82</v>
      </c>
      <c r="AY624" s="217" t="s">
        <v>238</v>
      </c>
    </row>
    <row r="625" spans="1:65" s="2" customFormat="1" ht="16.5" customHeight="1">
      <c r="A625" s="36"/>
      <c r="B625" s="37"/>
      <c r="C625" s="240" t="s">
        <v>736</v>
      </c>
      <c r="D625" s="240" t="s">
        <v>484</v>
      </c>
      <c r="E625" s="241" t="s">
        <v>1214</v>
      </c>
      <c r="F625" s="242" t="s">
        <v>1215</v>
      </c>
      <c r="G625" s="243" t="s">
        <v>168</v>
      </c>
      <c r="H625" s="244">
        <v>16</v>
      </c>
      <c r="I625" s="245"/>
      <c r="J625" s="246">
        <f>ROUND(I625*H625,2)</f>
        <v>0</v>
      </c>
      <c r="K625" s="242" t="s">
        <v>244</v>
      </c>
      <c r="L625" s="247"/>
      <c r="M625" s="248" t="s">
        <v>19</v>
      </c>
      <c r="N625" s="249" t="s">
        <v>45</v>
      </c>
      <c r="O625" s="66"/>
      <c r="P625" s="186">
        <f>O625*H625</f>
        <v>0</v>
      </c>
      <c r="Q625" s="186">
        <v>0.00138</v>
      </c>
      <c r="R625" s="186">
        <f>Q625*H625</f>
        <v>0.02208</v>
      </c>
      <c r="S625" s="186">
        <v>0</v>
      </c>
      <c r="T625" s="187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8" t="s">
        <v>186</v>
      </c>
      <c r="AT625" s="188" t="s">
        <v>484</v>
      </c>
      <c r="AU625" s="188" t="s">
        <v>95</v>
      </c>
      <c r="AY625" s="19" t="s">
        <v>238</v>
      </c>
      <c r="BE625" s="189">
        <f>IF(N625="základní",J625,0)</f>
        <v>0</v>
      </c>
      <c r="BF625" s="189">
        <f>IF(N625="snížená",J625,0)</f>
        <v>0</v>
      </c>
      <c r="BG625" s="189">
        <f>IF(N625="zákl. přenesená",J625,0)</f>
        <v>0</v>
      </c>
      <c r="BH625" s="189">
        <f>IF(N625="sníž. přenesená",J625,0)</f>
        <v>0</v>
      </c>
      <c r="BI625" s="189">
        <f>IF(N625="nulová",J625,0)</f>
        <v>0</v>
      </c>
      <c r="BJ625" s="19" t="s">
        <v>82</v>
      </c>
      <c r="BK625" s="189">
        <f>ROUND(I625*H625,2)</f>
        <v>0</v>
      </c>
      <c r="BL625" s="19" t="s">
        <v>189</v>
      </c>
      <c r="BM625" s="188" t="s">
        <v>780</v>
      </c>
    </row>
    <row r="626" spans="2:51" s="13" customFormat="1" ht="11.25">
      <c r="B626" s="197"/>
      <c r="C626" s="198"/>
      <c r="D626" s="195" t="s">
        <v>250</v>
      </c>
      <c r="E626" s="199" t="s">
        <v>19</v>
      </c>
      <c r="F626" s="200" t="s">
        <v>767</v>
      </c>
      <c r="G626" s="198"/>
      <c r="H626" s="199" t="s">
        <v>19</v>
      </c>
      <c r="I626" s="201"/>
      <c r="J626" s="198"/>
      <c r="K626" s="198"/>
      <c r="L626" s="202"/>
      <c r="M626" s="203"/>
      <c r="N626" s="204"/>
      <c r="O626" s="204"/>
      <c r="P626" s="204"/>
      <c r="Q626" s="204"/>
      <c r="R626" s="204"/>
      <c r="S626" s="204"/>
      <c r="T626" s="205"/>
      <c r="AT626" s="206" t="s">
        <v>250</v>
      </c>
      <c r="AU626" s="206" t="s">
        <v>95</v>
      </c>
      <c r="AV626" s="13" t="s">
        <v>82</v>
      </c>
      <c r="AW626" s="13" t="s">
        <v>34</v>
      </c>
      <c r="AX626" s="13" t="s">
        <v>74</v>
      </c>
      <c r="AY626" s="206" t="s">
        <v>238</v>
      </c>
    </row>
    <row r="627" spans="2:51" s="13" customFormat="1" ht="11.25">
      <c r="B627" s="197"/>
      <c r="C627" s="198"/>
      <c r="D627" s="195" t="s">
        <v>250</v>
      </c>
      <c r="E627" s="199" t="s">
        <v>19</v>
      </c>
      <c r="F627" s="200" t="s">
        <v>1216</v>
      </c>
      <c r="G627" s="198"/>
      <c r="H627" s="199" t="s">
        <v>19</v>
      </c>
      <c r="I627" s="201"/>
      <c r="J627" s="198"/>
      <c r="K627" s="198"/>
      <c r="L627" s="202"/>
      <c r="M627" s="203"/>
      <c r="N627" s="204"/>
      <c r="O627" s="204"/>
      <c r="P627" s="204"/>
      <c r="Q627" s="204"/>
      <c r="R627" s="204"/>
      <c r="S627" s="204"/>
      <c r="T627" s="205"/>
      <c r="AT627" s="206" t="s">
        <v>250</v>
      </c>
      <c r="AU627" s="206" t="s">
        <v>95</v>
      </c>
      <c r="AV627" s="13" t="s">
        <v>82</v>
      </c>
      <c r="AW627" s="13" t="s">
        <v>34</v>
      </c>
      <c r="AX627" s="13" t="s">
        <v>74</v>
      </c>
      <c r="AY627" s="206" t="s">
        <v>238</v>
      </c>
    </row>
    <row r="628" spans="2:51" s="14" customFormat="1" ht="11.25">
      <c r="B628" s="207"/>
      <c r="C628" s="208"/>
      <c r="D628" s="195" t="s">
        <v>250</v>
      </c>
      <c r="E628" s="209" t="s">
        <v>1079</v>
      </c>
      <c r="F628" s="210" t="s">
        <v>193</v>
      </c>
      <c r="G628" s="208"/>
      <c r="H628" s="211">
        <v>16</v>
      </c>
      <c r="I628" s="212"/>
      <c r="J628" s="208"/>
      <c r="K628" s="208"/>
      <c r="L628" s="213"/>
      <c r="M628" s="214"/>
      <c r="N628" s="215"/>
      <c r="O628" s="215"/>
      <c r="P628" s="215"/>
      <c r="Q628" s="215"/>
      <c r="R628" s="215"/>
      <c r="S628" s="215"/>
      <c r="T628" s="216"/>
      <c r="AT628" s="217" t="s">
        <v>250</v>
      </c>
      <c r="AU628" s="217" t="s">
        <v>95</v>
      </c>
      <c r="AV628" s="14" t="s">
        <v>84</v>
      </c>
      <c r="AW628" s="14" t="s">
        <v>34</v>
      </c>
      <c r="AX628" s="14" t="s">
        <v>82</v>
      </c>
      <c r="AY628" s="217" t="s">
        <v>238</v>
      </c>
    </row>
    <row r="629" spans="1:65" s="2" customFormat="1" ht="16.5" customHeight="1">
      <c r="A629" s="36"/>
      <c r="B629" s="37"/>
      <c r="C629" s="240" t="s">
        <v>741</v>
      </c>
      <c r="D629" s="240" t="s">
        <v>484</v>
      </c>
      <c r="E629" s="241" t="s">
        <v>1217</v>
      </c>
      <c r="F629" s="242" t="s">
        <v>1218</v>
      </c>
      <c r="G629" s="243" t="s">
        <v>168</v>
      </c>
      <c r="H629" s="244">
        <v>2</v>
      </c>
      <c r="I629" s="245"/>
      <c r="J629" s="246">
        <f>ROUND(I629*H629,2)</f>
        <v>0</v>
      </c>
      <c r="K629" s="242" t="s">
        <v>244</v>
      </c>
      <c r="L629" s="247"/>
      <c r="M629" s="248" t="s">
        <v>19</v>
      </c>
      <c r="N629" s="249" t="s">
        <v>45</v>
      </c>
      <c r="O629" s="66"/>
      <c r="P629" s="186">
        <f>O629*H629</f>
        <v>0</v>
      </c>
      <c r="Q629" s="186">
        <v>0.00192</v>
      </c>
      <c r="R629" s="186">
        <f>Q629*H629</f>
        <v>0.00384</v>
      </c>
      <c r="S629" s="186">
        <v>0</v>
      </c>
      <c r="T629" s="187">
        <f>S629*H629</f>
        <v>0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8" t="s">
        <v>186</v>
      </c>
      <c r="AT629" s="188" t="s">
        <v>484</v>
      </c>
      <c r="AU629" s="188" t="s">
        <v>95</v>
      </c>
      <c r="AY629" s="19" t="s">
        <v>238</v>
      </c>
      <c r="BE629" s="189">
        <f>IF(N629="základní",J629,0)</f>
        <v>0</v>
      </c>
      <c r="BF629" s="189">
        <f>IF(N629="snížená",J629,0)</f>
        <v>0</v>
      </c>
      <c r="BG629" s="189">
        <f>IF(N629="zákl. přenesená",J629,0)</f>
        <v>0</v>
      </c>
      <c r="BH629" s="189">
        <f>IF(N629="sníž. přenesená",J629,0)</f>
        <v>0</v>
      </c>
      <c r="BI629" s="189">
        <f>IF(N629="nulová",J629,0)</f>
        <v>0</v>
      </c>
      <c r="BJ629" s="19" t="s">
        <v>82</v>
      </c>
      <c r="BK629" s="189">
        <f>ROUND(I629*H629,2)</f>
        <v>0</v>
      </c>
      <c r="BL629" s="19" t="s">
        <v>189</v>
      </c>
      <c r="BM629" s="188" t="s">
        <v>785</v>
      </c>
    </row>
    <row r="630" spans="2:51" s="13" customFormat="1" ht="11.25">
      <c r="B630" s="197"/>
      <c r="C630" s="198"/>
      <c r="D630" s="195" t="s">
        <v>250</v>
      </c>
      <c r="E630" s="199" t="s">
        <v>19</v>
      </c>
      <c r="F630" s="200" t="s">
        <v>767</v>
      </c>
      <c r="G630" s="198"/>
      <c r="H630" s="199" t="s">
        <v>19</v>
      </c>
      <c r="I630" s="201"/>
      <c r="J630" s="198"/>
      <c r="K630" s="198"/>
      <c r="L630" s="202"/>
      <c r="M630" s="203"/>
      <c r="N630" s="204"/>
      <c r="O630" s="204"/>
      <c r="P630" s="204"/>
      <c r="Q630" s="204"/>
      <c r="R630" s="204"/>
      <c r="S630" s="204"/>
      <c r="T630" s="205"/>
      <c r="AT630" s="206" t="s">
        <v>250</v>
      </c>
      <c r="AU630" s="206" t="s">
        <v>95</v>
      </c>
      <c r="AV630" s="13" t="s">
        <v>82</v>
      </c>
      <c r="AW630" s="13" t="s">
        <v>34</v>
      </c>
      <c r="AX630" s="13" t="s">
        <v>74</v>
      </c>
      <c r="AY630" s="206" t="s">
        <v>238</v>
      </c>
    </row>
    <row r="631" spans="2:51" s="13" customFormat="1" ht="11.25">
      <c r="B631" s="197"/>
      <c r="C631" s="198"/>
      <c r="D631" s="195" t="s">
        <v>250</v>
      </c>
      <c r="E631" s="199" t="s">
        <v>19</v>
      </c>
      <c r="F631" s="200" t="s">
        <v>1219</v>
      </c>
      <c r="G631" s="198"/>
      <c r="H631" s="199" t="s">
        <v>19</v>
      </c>
      <c r="I631" s="201"/>
      <c r="J631" s="198"/>
      <c r="K631" s="198"/>
      <c r="L631" s="202"/>
      <c r="M631" s="203"/>
      <c r="N631" s="204"/>
      <c r="O631" s="204"/>
      <c r="P631" s="204"/>
      <c r="Q631" s="204"/>
      <c r="R631" s="204"/>
      <c r="S631" s="204"/>
      <c r="T631" s="205"/>
      <c r="AT631" s="206" t="s">
        <v>250</v>
      </c>
      <c r="AU631" s="206" t="s">
        <v>95</v>
      </c>
      <c r="AV631" s="13" t="s">
        <v>82</v>
      </c>
      <c r="AW631" s="13" t="s">
        <v>34</v>
      </c>
      <c r="AX631" s="13" t="s">
        <v>74</v>
      </c>
      <c r="AY631" s="206" t="s">
        <v>238</v>
      </c>
    </row>
    <row r="632" spans="2:51" s="14" customFormat="1" ht="11.25">
      <c r="B632" s="207"/>
      <c r="C632" s="208"/>
      <c r="D632" s="195" t="s">
        <v>250</v>
      </c>
      <c r="E632" s="209" t="s">
        <v>1080</v>
      </c>
      <c r="F632" s="210" t="s">
        <v>84</v>
      </c>
      <c r="G632" s="208"/>
      <c r="H632" s="211">
        <v>2</v>
      </c>
      <c r="I632" s="212"/>
      <c r="J632" s="208"/>
      <c r="K632" s="208"/>
      <c r="L632" s="213"/>
      <c r="M632" s="214"/>
      <c r="N632" s="215"/>
      <c r="O632" s="215"/>
      <c r="P632" s="215"/>
      <c r="Q632" s="215"/>
      <c r="R632" s="215"/>
      <c r="S632" s="215"/>
      <c r="T632" s="216"/>
      <c r="AT632" s="217" t="s">
        <v>250</v>
      </c>
      <c r="AU632" s="217" t="s">
        <v>95</v>
      </c>
      <c r="AV632" s="14" t="s">
        <v>84</v>
      </c>
      <c r="AW632" s="14" t="s">
        <v>34</v>
      </c>
      <c r="AX632" s="14" t="s">
        <v>82</v>
      </c>
      <c r="AY632" s="217" t="s">
        <v>238</v>
      </c>
    </row>
    <row r="633" spans="1:65" s="2" customFormat="1" ht="16.5" customHeight="1">
      <c r="A633" s="36"/>
      <c r="B633" s="37"/>
      <c r="C633" s="240" t="s">
        <v>748</v>
      </c>
      <c r="D633" s="240" t="s">
        <v>484</v>
      </c>
      <c r="E633" s="241" t="s">
        <v>1220</v>
      </c>
      <c r="F633" s="242" t="s">
        <v>1221</v>
      </c>
      <c r="G633" s="243" t="s">
        <v>168</v>
      </c>
      <c r="H633" s="244">
        <v>2</v>
      </c>
      <c r="I633" s="245"/>
      <c r="J633" s="246">
        <f>ROUND(I633*H633,2)</f>
        <v>0</v>
      </c>
      <c r="K633" s="242" t="s">
        <v>244</v>
      </c>
      <c r="L633" s="247"/>
      <c r="M633" s="248" t="s">
        <v>19</v>
      </c>
      <c r="N633" s="249" t="s">
        <v>45</v>
      </c>
      <c r="O633" s="66"/>
      <c r="P633" s="186">
        <f>O633*H633</f>
        <v>0</v>
      </c>
      <c r="Q633" s="186">
        <v>0.0016</v>
      </c>
      <c r="R633" s="186">
        <f>Q633*H633</f>
        <v>0.0032</v>
      </c>
      <c r="S633" s="186">
        <v>0</v>
      </c>
      <c r="T633" s="187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88" t="s">
        <v>186</v>
      </c>
      <c r="AT633" s="188" t="s">
        <v>484</v>
      </c>
      <c r="AU633" s="188" t="s">
        <v>95</v>
      </c>
      <c r="AY633" s="19" t="s">
        <v>238</v>
      </c>
      <c r="BE633" s="189">
        <f>IF(N633="základní",J633,0)</f>
        <v>0</v>
      </c>
      <c r="BF633" s="189">
        <f>IF(N633="snížená",J633,0)</f>
        <v>0</v>
      </c>
      <c r="BG633" s="189">
        <f>IF(N633="zákl. přenesená",J633,0)</f>
        <v>0</v>
      </c>
      <c r="BH633" s="189">
        <f>IF(N633="sníž. přenesená",J633,0)</f>
        <v>0</v>
      </c>
      <c r="BI633" s="189">
        <f>IF(N633="nulová",J633,0)</f>
        <v>0</v>
      </c>
      <c r="BJ633" s="19" t="s">
        <v>82</v>
      </c>
      <c r="BK633" s="189">
        <f>ROUND(I633*H633,2)</f>
        <v>0</v>
      </c>
      <c r="BL633" s="19" t="s">
        <v>189</v>
      </c>
      <c r="BM633" s="188" t="s">
        <v>789</v>
      </c>
    </row>
    <row r="634" spans="2:51" s="13" customFormat="1" ht="11.25">
      <c r="B634" s="197"/>
      <c r="C634" s="198"/>
      <c r="D634" s="195" t="s">
        <v>250</v>
      </c>
      <c r="E634" s="199" t="s">
        <v>19</v>
      </c>
      <c r="F634" s="200" t="s">
        <v>767</v>
      </c>
      <c r="G634" s="198"/>
      <c r="H634" s="199" t="s">
        <v>19</v>
      </c>
      <c r="I634" s="201"/>
      <c r="J634" s="198"/>
      <c r="K634" s="198"/>
      <c r="L634" s="202"/>
      <c r="M634" s="203"/>
      <c r="N634" s="204"/>
      <c r="O634" s="204"/>
      <c r="P634" s="204"/>
      <c r="Q634" s="204"/>
      <c r="R634" s="204"/>
      <c r="S634" s="204"/>
      <c r="T634" s="205"/>
      <c r="AT634" s="206" t="s">
        <v>250</v>
      </c>
      <c r="AU634" s="206" t="s">
        <v>95</v>
      </c>
      <c r="AV634" s="13" t="s">
        <v>82</v>
      </c>
      <c r="AW634" s="13" t="s">
        <v>34</v>
      </c>
      <c r="AX634" s="13" t="s">
        <v>74</v>
      </c>
      <c r="AY634" s="206" t="s">
        <v>238</v>
      </c>
    </row>
    <row r="635" spans="2:51" s="13" customFormat="1" ht="11.25">
      <c r="B635" s="197"/>
      <c r="C635" s="198"/>
      <c r="D635" s="195" t="s">
        <v>250</v>
      </c>
      <c r="E635" s="199" t="s">
        <v>19</v>
      </c>
      <c r="F635" s="200" t="s">
        <v>1222</v>
      </c>
      <c r="G635" s="198"/>
      <c r="H635" s="199" t="s">
        <v>19</v>
      </c>
      <c r="I635" s="201"/>
      <c r="J635" s="198"/>
      <c r="K635" s="198"/>
      <c r="L635" s="202"/>
      <c r="M635" s="203"/>
      <c r="N635" s="204"/>
      <c r="O635" s="204"/>
      <c r="P635" s="204"/>
      <c r="Q635" s="204"/>
      <c r="R635" s="204"/>
      <c r="S635" s="204"/>
      <c r="T635" s="205"/>
      <c r="AT635" s="206" t="s">
        <v>250</v>
      </c>
      <c r="AU635" s="206" t="s">
        <v>95</v>
      </c>
      <c r="AV635" s="13" t="s">
        <v>82</v>
      </c>
      <c r="AW635" s="13" t="s">
        <v>34</v>
      </c>
      <c r="AX635" s="13" t="s">
        <v>74</v>
      </c>
      <c r="AY635" s="206" t="s">
        <v>238</v>
      </c>
    </row>
    <row r="636" spans="2:51" s="14" customFormat="1" ht="11.25">
      <c r="B636" s="207"/>
      <c r="C636" s="208"/>
      <c r="D636" s="195" t="s">
        <v>250</v>
      </c>
      <c r="E636" s="209" t="s">
        <v>1081</v>
      </c>
      <c r="F636" s="210" t="s">
        <v>84</v>
      </c>
      <c r="G636" s="208"/>
      <c r="H636" s="211">
        <v>2</v>
      </c>
      <c r="I636" s="212"/>
      <c r="J636" s="208"/>
      <c r="K636" s="208"/>
      <c r="L636" s="213"/>
      <c r="M636" s="214"/>
      <c r="N636" s="215"/>
      <c r="O636" s="215"/>
      <c r="P636" s="215"/>
      <c r="Q636" s="215"/>
      <c r="R636" s="215"/>
      <c r="S636" s="215"/>
      <c r="T636" s="216"/>
      <c r="AT636" s="217" t="s">
        <v>250</v>
      </c>
      <c r="AU636" s="217" t="s">
        <v>95</v>
      </c>
      <c r="AV636" s="14" t="s">
        <v>84</v>
      </c>
      <c r="AW636" s="14" t="s">
        <v>34</v>
      </c>
      <c r="AX636" s="14" t="s">
        <v>74</v>
      </c>
      <c r="AY636" s="217" t="s">
        <v>238</v>
      </c>
    </row>
    <row r="637" spans="2:51" s="16" customFormat="1" ht="11.25">
      <c r="B637" s="229"/>
      <c r="C637" s="230"/>
      <c r="D637" s="195" t="s">
        <v>250</v>
      </c>
      <c r="E637" s="231" t="s">
        <v>19</v>
      </c>
      <c r="F637" s="232" t="s">
        <v>258</v>
      </c>
      <c r="G637" s="230"/>
      <c r="H637" s="233">
        <v>2</v>
      </c>
      <c r="I637" s="234"/>
      <c r="J637" s="230"/>
      <c r="K637" s="230"/>
      <c r="L637" s="235"/>
      <c r="M637" s="236"/>
      <c r="N637" s="237"/>
      <c r="O637" s="237"/>
      <c r="P637" s="237"/>
      <c r="Q637" s="237"/>
      <c r="R637" s="237"/>
      <c r="S637" s="237"/>
      <c r="T637" s="238"/>
      <c r="AT637" s="239" t="s">
        <v>250</v>
      </c>
      <c r="AU637" s="239" t="s">
        <v>95</v>
      </c>
      <c r="AV637" s="16" t="s">
        <v>189</v>
      </c>
      <c r="AW637" s="16" t="s">
        <v>34</v>
      </c>
      <c r="AX637" s="16" t="s">
        <v>82</v>
      </c>
      <c r="AY637" s="239" t="s">
        <v>238</v>
      </c>
    </row>
    <row r="638" spans="1:65" s="2" customFormat="1" ht="16.5" customHeight="1">
      <c r="A638" s="36"/>
      <c r="B638" s="37"/>
      <c r="C638" s="240" t="s">
        <v>753</v>
      </c>
      <c r="D638" s="240" t="s">
        <v>484</v>
      </c>
      <c r="E638" s="241" t="s">
        <v>1223</v>
      </c>
      <c r="F638" s="242" t="s">
        <v>1224</v>
      </c>
      <c r="G638" s="243" t="s">
        <v>168</v>
      </c>
      <c r="H638" s="244">
        <v>2</v>
      </c>
      <c r="I638" s="245"/>
      <c r="J638" s="246">
        <f>ROUND(I638*H638,2)</f>
        <v>0</v>
      </c>
      <c r="K638" s="242" t="s">
        <v>19</v>
      </c>
      <c r="L638" s="247"/>
      <c r="M638" s="248" t="s">
        <v>19</v>
      </c>
      <c r="N638" s="249" t="s">
        <v>45</v>
      </c>
      <c r="O638" s="66"/>
      <c r="P638" s="186">
        <f>O638*H638</f>
        <v>0</v>
      </c>
      <c r="Q638" s="186">
        <v>0.0016</v>
      </c>
      <c r="R638" s="186">
        <f>Q638*H638</f>
        <v>0.0032</v>
      </c>
      <c r="S638" s="186">
        <v>0</v>
      </c>
      <c r="T638" s="187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188" t="s">
        <v>186</v>
      </c>
      <c r="AT638" s="188" t="s">
        <v>484</v>
      </c>
      <c r="AU638" s="188" t="s">
        <v>95</v>
      </c>
      <c r="AY638" s="19" t="s">
        <v>238</v>
      </c>
      <c r="BE638" s="189">
        <f>IF(N638="základní",J638,0)</f>
        <v>0</v>
      </c>
      <c r="BF638" s="189">
        <f>IF(N638="snížená",J638,0)</f>
        <v>0</v>
      </c>
      <c r="BG638" s="189">
        <f>IF(N638="zákl. přenesená",J638,0)</f>
        <v>0</v>
      </c>
      <c r="BH638" s="189">
        <f>IF(N638="sníž. přenesená",J638,0)</f>
        <v>0</v>
      </c>
      <c r="BI638" s="189">
        <f>IF(N638="nulová",J638,0)</f>
        <v>0</v>
      </c>
      <c r="BJ638" s="19" t="s">
        <v>82</v>
      </c>
      <c r="BK638" s="189">
        <f>ROUND(I638*H638,2)</f>
        <v>0</v>
      </c>
      <c r="BL638" s="19" t="s">
        <v>189</v>
      </c>
      <c r="BM638" s="188" t="s">
        <v>1225</v>
      </c>
    </row>
    <row r="639" spans="2:51" s="13" customFormat="1" ht="11.25">
      <c r="B639" s="197"/>
      <c r="C639" s="198"/>
      <c r="D639" s="195" t="s">
        <v>250</v>
      </c>
      <c r="E639" s="199" t="s">
        <v>19</v>
      </c>
      <c r="F639" s="200" t="s">
        <v>767</v>
      </c>
      <c r="G639" s="198"/>
      <c r="H639" s="199" t="s">
        <v>19</v>
      </c>
      <c r="I639" s="201"/>
      <c r="J639" s="198"/>
      <c r="K639" s="198"/>
      <c r="L639" s="202"/>
      <c r="M639" s="203"/>
      <c r="N639" s="204"/>
      <c r="O639" s="204"/>
      <c r="P639" s="204"/>
      <c r="Q639" s="204"/>
      <c r="R639" s="204"/>
      <c r="S639" s="204"/>
      <c r="T639" s="205"/>
      <c r="AT639" s="206" t="s">
        <v>250</v>
      </c>
      <c r="AU639" s="206" t="s">
        <v>95</v>
      </c>
      <c r="AV639" s="13" t="s">
        <v>82</v>
      </c>
      <c r="AW639" s="13" t="s">
        <v>34</v>
      </c>
      <c r="AX639" s="13" t="s">
        <v>74</v>
      </c>
      <c r="AY639" s="206" t="s">
        <v>238</v>
      </c>
    </row>
    <row r="640" spans="2:51" s="13" customFormat="1" ht="11.25">
      <c r="B640" s="197"/>
      <c r="C640" s="198"/>
      <c r="D640" s="195" t="s">
        <v>250</v>
      </c>
      <c r="E640" s="199" t="s">
        <v>19</v>
      </c>
      <c r="F640" s="200" t="s">
        <v>1226</v>
      </c>
      <c r="G640" s="198"/>
      <c r="H640" s="199" t="s">
        <v>19</v>
      </c>
      <c r="I640" s="201"/>
      <c r="J640" s="198"/>
      <c r="K640" s="198"/>
      <c r="L640" s="202"/>
      <c r="M640" s="203"/>
      <c r="N640" s="204"/>
      <c r="O640" s="204"/>
      <c r="P640" s="204"/>
      <c r="Q640" s="204"/>
      <c r="R640" s="204"/>
      <c r="S640" s="204"/>
      <c r="T640" s="205"/>
      <c r="AT640" s="206" t="s">
        <v>250</v>
      </c>
      <c r="AU640" s="206" t="s">
        <v>95</v>
      </c>
      <c r="AV640" s="13" t="s">
        <v>82</v>
      </c>
      <c r="AW640" s="13" t="s">
        <v>34</v>
      </c>
      <c r="AX640" s="13" t="s">
        <v>74</v>
      </c>
      <c r="AY640" s="206" t="s">
        <v>238</v>
      </c>
    </row>
    <row r="641" spans="2:51" s="14" customFormat="1" ht="11.25">
      <c r="B641" s="207"/>
      <c r="C641" s="208"/>
      <c r="D641" s="195" t="s">
        <v>250</v>
      </c>
      <c r="E641" s="209" t="s">
        <v>1083</v>
      </c>
      <c r="F641" s="210" t="s">
        <v>84</v>
      </c>
      <c r="G641" s="208"/>
      <c r="H641" s="211">
        <v>2</v>
      </c>
      <c r="I641" s="212"/>
      <c r="J641" s="208"/>
      <c r="K641" s="208"/>
      <c r="L641" s="213"/>
      <c r="M641" s="214"/>
      <c r="N641" s="215"/>
      <c r="O641" s="215"/>
      <c r="P641" s="215"/>
      <c r="Q641" s="215"/>
      <c r="R641" s="215"/>
      <c r="S641" s="215"/>
      <c r="T641" s="216"/>
      <c r="AT641" s="217" t="s">
        <v>250</v>
      </c>
      <c r="AU641" s="217" t="s">
        <v>95</v>
      </c>
      <c r="AV641" s="14" t="s">
        <v>84</v>
      </c>
      <c r="AW641" s="14" t="s">
        <v>34</v>
      </c>
      <c r="AX641" s="14" t="s">
        <v>74</v>
      </c>
      <c r="AY641" s="217" t="s">
        <v>238</v>
      </c>
    </row>
    <row r="642" spans="2:51" s="16" customFormat="1" ht="11.25">
      <c r="B642" s="229"/>
      <c r="C642" s="230"/>
      <c r="D642" s="195" t="s">
        <v>250</v>
      </c>
      <c r="E642" s="231" t="s">
        <v>19</v>
      </c>
      <c r="F642" s="232" t="s">
        <v>258</v>
      </c>
      <c r="G642" s="230"/>
      <c r="H642" s="233">
        <v>2</v>
      </c>
      <c r="I642" s="234"/>
      <c r="J642" s="230"/>
      <c r="K642" s="230"/>
      <c r="L642" s="235"/>
      <c r="M642" s="236"/>
      <c r="N642" s="237"/>
      <c r="O642" s="237"/>
      <c r="P642" s="237"/>
      <c r="Q642" s="237"/>
      <c r="R642" s="237"/>
      <c r="S642" s="237"/>
      <c r="T642" s="238"/>
      <c r="AT642" s="239" t="s">
        <v>250</v>
      </c>
      <c r="AU642" s="239" t="s">
        <v>95</v>
      </c>
      <c r="AV642" s="16" t="s">
        <v>189</v>
      </c>
      <c r="AW642" s="16" t="s">
        <v>34</v>
      </c>
      <c r="AX642" s="16" t="s">
        <v>82</v>
      </c>
      <c r="AY642" s="239" t="s">
        <v>238</v>
      </c>
    </row>
    <row r="643" spans="1:65" s="2" customFormat="1" ht="16.5" customHeight="1">
      <c r="A643" s="36"/>
      <c r="B643" s="37"/>
      <c r="C643" s="240" t="s">
        <v>759</v>
      </c>
      <c r="D643" s="240" t="s">
        <v>484</v>
      </c>
      <c r="E643" s="241" t="s">
        <v>792</v>
      </c>
      <c r="F643" s="242" t="s">
        <v>1227</v>
      </c>
      <c r="G643" s="243" t="s">
        <v>168</v>
      </c>
      <c r="H643" s="244">
        <v>1</v>
      </c>
      <c r="I643" s="245"/>
      <c r="J643" s="246">
        <f>ROUND(I643*H643,2)</f>
        <v>0</v>
      </c>
      <c r="K643" s="242" t="s">
        <v>19</v>
      </c>
      <c r="L643" s="247"/>
      <c r="M643" s="248" t="s">
        <v>19</v>
      </c>
      <c r="N643" s="249" t="s">
        <v>45</v>
      </c>
      <c r="O643" s="66"/>
      <c r="P643" s="186">
        <f>O643*H643</f>
        <v>0</v>
      </c>
      <c r="Q643" s="186">
        <v>0.0016</v>
      </c>
      <c r="R643" s="186">
        <f>Q643*H643</f>
        <v>0.0016</v>
      </c>
      <c r="S643" s="186">
        <v>0</v>
      </c>
      <c r="T643" s="187">
        <f>S643*H643</f>
        <v>0</v>
      </c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R643" s="188" t="s">
        <v>186</v>
      </c>
      <c r="AT643" s="188" t="s">
        <v>484</v>
      </c>
      <c r="AU643" s="188" t="s">
        <v>95</v>
      </c>
      <c r="AY643" s="19" t="s">
        <v>238</v>
      </c>
      <c r="BE643" s="189">
        <f>IF(N643="základní",J643,0)</f>
        <v>0</v>
      </c>
      <c r="BF643" s="189">
        <f>IF(N643="snížená",J643,0)</f>
        <v>0</v>
      </c>
      <c r="BG643" s="189">
        <f>IF(N643="zákl. přenesená",J643,0)</f>
        <v>0</v>
      </c>
      <c r="BH643" s="189">
        <f>IF(N643="sníž. přenesená",J643,0)</f>
        <v>0</v>
      </c>
      <c r="BI643" s="189">
        <f>IF(N643="nulová",J643,0)</f>
        <v>0</v>
      </c>
      <c r="BJ643" s="19" t="s">
        <v>82</v>
      </c>
      <c r="BK643" s="189">
        <f>ROUND(I643*H643,2)</f>
        <v>0</v>
      </c>
      <c r="BL643" s="19" t="s">
        <v>189</v>
      </c>
      <c r="BM643" s="188" t="s">
        <v>794</v>
      </c>
    </row>
    <row r="644" spans="2:51" s="13" customFormat="1" ht="11.25">
      <c r="B644" s="197"/>
      <c r="C644" s="198"/>
      <c r="D644" s="195" t="s">
        <v>250</v>
      </c>
      <c r="E644" s="199" t="s">
        <v>19</v>
      </c>
      <c r="F644" s="200" t="s">
        <v>767</v>
      </c>
      <c r="G644" s="198"/>
      <c r="H644" s="199" t="s">
        <v>19</v>
      </c>
      <c r="I644" s="201"/>
      <c r="J644" s="198"/>
      <c r="K644" s="198"/>
      <c r="L644" s="202"/>
      <c r="M644" s="203"/>
      <c r="N644" s="204"/>
      <c r="O644" s="204"/>
      <c r="P644" s="204"/>
      <c r="Q644" s="204"/>
      <c r="R644" s="204"/>
      <c r="S644" s="204"/>
      <c r="T644" s="205"/>
      <c r="AT644" s="206" t="s">
        <v>250</v>
      </c>
      <c r="AU644" s="206" t="s">
        <v>95</v>
      </c>
      <c r="AV644" s="13" t="s">
        <v>82</v>
      </c>
      <c r="AW644" s="13" t="s">
        <v>34</v>
      </c>
      <c r="AX644" s="13" t="s">
        <v>74</v>
      </c>
      <c r="AY644" s="206" t="s">
        <v>238</v>
      </c>
    </row>
    <row r="645" spans="2:51" s="13" customFormat="1" ht="11.25">
      <c r="B645" s="197"/>
      <c r="C645" s="198"/>
      <c r="D645" s="195" t="s">
        <v>250</v>
      </c>
      <c r="E645" s="199" t="s">
        <v>19</v>
      </c>
      <c r="F645" s="200" t="s">
        <v>1228</v>
      </c>
      <c r="G645" s="198"/>
      <c r="H645" s="199" t="s">
        <v>19</v>
      </c>
      <c r="I645" s="201"/>
      <c r="J645" s="198"/>
      <c r="K645" s="198"/>
      <c r="L645" s="202"/>
      <c r="M645" s="203"/>
      <c r="N645" s="204"/>
      <c r="O645" s="204"/>
      <c r="P645" s="204"/>
      <c r="Q645" s="204"/>
      <c r="R645" s="204"/>
      <c r="S645" s="204"/>
      <c r="T645" s="205"/>
      <c r="AT645" s="206" t="s">
        <v>250</v>
      </c>
      <c r="AU645" s="206" t="s">
        <v>95</v>
      </c>
      <c r="AV645" s="13" t="s">
        <v>82</v>
      </c>
      <c r="AW645" s="13" t="s">
        <v>34</v>
      </c>
      <c r="AX645" s="13" t="s">
        <v>74</v>
      </c>
      <c r="AY645" s="206" t="s">
        <v>238</v>
      </c>
    </row>
    <row r="646" spans="2:51" s="14" customFormat="1" ht="11.25">
      <c r="B646" s="207"/>
      <c r="C646" s="208"/>
      <c r="D646" s="195" t="s">
        <v>250</v>
      </c>
      <c r="E646" s="209" t="s">
        <v>1082</v>
      </c>
      <c r="F646" s="210" t="s">
        <v>82</v>
      </c>
      <c r="G646" s="208"/>
      <c r="H646" s="211">
        <v>1</v>
      </c>
      <c r="I646" s="212"/>
      <c r="J646" s="208"/>
      <c r="K646" s="208"/>
      <c r="L646" s="213"/>
      <c r="M646" s="214"/>
      <c r="N646" s="215"/>
      <c r="O646" s="215"/>
      <c r="P646" s="215"/>
      <c r="Q646" s="215"/>
      <c r="R646" s="215"/>
      <c r="S646" s="215"/>
      <c r="T646" s="216"/>
      <c r="AT646" s="217" t="s">
        <v>250</v>
      </c>
      <c r="AU646" s="217" t="s">
        <v>95</v>
      </c>
      <c r="AV646" s="14" t="s">
        <v>84</v>
      </c>
      <c r="AW646" s="14" t="s">
        <v>34</v>
      </c>
      <c r="AX646" s="14" t="s">
        <v>74</v>
      </c>
      <c r="AY646" s="217" t="s">
        <v>238</v>
      </c>
    </row>
    <row r="647" spans="2:51" s="16" customFormat="1" ht="11.25">
      <c r="B647" s="229"/>
      <c r="C647" s="230"/>
      <c r="D647" s="195" t="s">
        <v>250</v>
      </c>
      <c r="E647" s="231" t="s">
        <v>19</v>
      </c>
      <c r="F647" s="232" t="s">
        <v>258</v>
      </c>
      <c r="G647" s="230"/>
      <c r="H647" s="233">
        <v>1</v>
      </c>
      <c r="I647" s="234"/>
      <c r="J647" s="230"/>
      <c r="K647" s="230"/>
      <c r="L647" s="235"/>
      <c r="M647" s="236"/>
      <c r="N647" s="237"/>
      <c r="O647" s="237"/>
      <c r="P647" s="237"/>
      <c r="Q647" s="237"/>
      <c r="R647" s="237"/>
      <c r="S647" s="237"/>
      <c r="T647" s="238"/>
      <c r="AT647" s="239" t="s">
        <v>250</v>
      </c>
      <c r="AU647" s="239" t="s">
        <v>95</v>
      </c>
      <c r="AV647" s="16" t="s">
        <v>189</v>
      </c>
      <c r="AW647" s="16" t="s">
        <v>34</v>
      </c>
      <c r="AX647" s="16" t="s">
        <v>82</v>
      </c>
      <c r="AY647" s="239" t="s">
        <v>238</v>
      </c>
    </row>
    <row r="648" spans="1:65" s="2" customFormat="1" ht="24.2" customHeight="1">
      <c r="A648" s="36"/>
      <c r="B648" s="37"/>
      <c r="C648" s="177" t="s">
        <v>121</v>
      </c>
      <c r="D648" s="177" t="s">
        <v>241</v>
      </c>
      <c r="E648" s="178" t="s">
        <v>1229</v>
      </c>
      <c r="F648" s="179" t="s">
        <v>1230</v>
      </c>
      <c r="G648" s="180" t="s">
        <v>168</v>
      </c>
      <c r="H648" s="181">
        <v>20</v>
      </c>
      <c r="I648" s="182"/>
      <c r="J648" s="183">
        <f>ROUND(I648*H648,2)</f>
        <v>0</v>
      </c>
      <c r="K648" s="179" t="s">
        <v>244</v>
      </c>
      <c r="L648" s="41"/>
      <c r="M648" s="184" t="s">
        <v>19</v>
      </c>
      <c r="N648" s="185" t="s">
        <v>45</v>
      </c>
      <c r="O648" s="66"/>
      <c r="P648" s="186">
        <f>O648*H648</f>
        <v>0</v>
      </c>
      <c r="Q648" s="186">
        <v>0</v>
      </c>
      <c r="R648" s="186">
        <f>Q648*H648</f>
        <v>0</v>
      </c>
      <c r="S648" s="186">
        <v>0</v>
      </c>
      <c r="T648" s="187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88" t="s">
        <v>189</v>
      </c>
      <c r="AT648" s="188" t="s">
        <v>241</v>
      </c>
      <c r="AU648" s="188" t="s">
        <v>95</v>
      </c>
      <c r="AY648" s="19" t="s">
        <v>238</v>
      </c>
      <c r="BE648" s="189">
        <f>IF(N648="základní",J648,0)</f>
        <v>0</v>
      </c>
      <c r="BF648" s="189">
        <f>IF(N648="snížená",J648,0)</f>
        <v>0</v>
      </c>
      <c r="BG648" s="189">
        <f>IF(N648="zákl. přenesená",J648,0)</f>
        <v>0</v>
      </c>
      <c r="BH648" s="189">
        <f>IF(N648="sníž. přenesená",J648,0)</f>
        <v>0</v>
      </c>
      <c r="BI648" s="189">
        <f>IF(N648="nulová",J648,0)</f>
        <v>0</v>
      </c>
      <c r="BJ648" s="19" t="s">
        <v>82</v>
      </c>
      <c r="BK648" s="189">
        <f>ROUND(I648*H648,2)</f>
        <v>0</v>
      </c>
      <c r="BL648" s="19" t="s">
        <v>189</v>
      </c>
      <c r="BM648" s="188" t="s">
        <v>1231</v>
      </c>
    </row>
    <row r="649" spans="1:47" s="2" customFormat="1" ht="11.25">
      <c r="A649" s="36"/>
      <c r="B649" s="37"/>
      <c r="C649" s="38"/>
      <c r="D649" s="190" t="s">
        <v>246</v>
      </c>
      <c r="E649" s="38"/>
      <c r="F649" s="191" t="s">
        <v>1232</v>
      </c>
      <c r="G649" s="38"/>
      <c r="H649" s="38"/>
      <c r="I649" s="192"/>
      <c r="J649" s="38"/>
      <c r="K649" s="38"/>
      <c r="L649" s="41"/>
      <c r="M649" s="193"/>
      <c r="N649" s="194"/>
      <c r="O649" s="66"/>
      <c r="P649" s="66"/>
      <c r="Q649" s="66"/>
      <c r="R649" s="66"/>
      <c r="S649" s="66"/>
      <c r="T649" s="67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9" t="s">
        <v>246</v>
      </c>
      <c r="AU649" s="19" t="s">
        <v>95</v>
      </c>
    </row>
    <row r="650" spans="2:51" s="13" customFormat="1" ht="11.25">
      <c r="B650" s="197"/>
      <c r="C650" s="198"/>
      <c r="D650" s="195" t="s">
        <v>250</v>
      </c>
      <c r="E650" s="199" t="s">
        <v>19</v>
      </c>
      <c r="F650" s="200" t="s">
        <v>1233</v>
      </c>
      <c r="G650" s="198"/>
      <c r="H650" s="199" t="s">
        <v>19</v>
      </c>
      <c r="I650" s="201"/>
      <c r="J650" s="198"/>
      <c r="K650" s="198"/>
      <c r="L650" s="202"/>
      <c r="M650" s="203"/>
      <c r="N650" s="204"/>
      <c r="O650" s="204"/>
      <c r="P650" s="204"/>
      <c r="Q650" s="204"/>
      <c r="R650" s="204"/>
      <c r="S650" s="204"/>
      <c r="T650" s="205"/>
      <c r="AT650" s="206" t="s">
        <v>250</v>
      </c>
      <c r="AU650" s="206" t="s">
        <v>95</v>
      </c>
      <c r="AV650" s="13" t="s">
        <v>82</v>
      </c>
      <c r="AW650" s="13" t="s">
        <v>34</v>
      </c>
      <c r="AX650" s="13" t="s">
        <v>74</v>
      </c>
      <c r="AY650" s="206" t="s">
        <v>238</v>
      </c>
    </row>
    <row r="651" spans="2:51" s="14" customFormat="1" ht="11.25">
      <c r="B651" s="207"/>
      <c r="C651" s="208"/>
      <c r="D651" s="195" t="s">
        <v>250</v>
      </c>
      <c r="E651" s="209" t="s">
        <v>19</v>
      </c>
      <c r="F651" s="210" t="s">
        <v>1084</v>
      </c>
      <c r="G651" s="208"/>
      <c r="H651" s="211">
        <v>20</v>
      </c>
      <c r="I651" s="212"/>
      <c r="J651" s="208"/>
      <c r="K651" s="208"/>
      <c r="L651" s="213"/>
      <c r="M651" s="214"/>
      <c r="N651" s="215"/>
      <c r="O651" s="215"/>
      <c r="P651" s="215"/>
      <c r="Q651" s="215"/>
      <c r="R651" s="215"/>
      <c r="S651" s="215"/>
      <c r="T651" s="216"/>
      <c r="AT651" s="217" t="s">
        <v>250</v>
      </c>
      <c r="AU651" s="217" t="s">
        <v>95</v>
      </c>
      <c r="AV651" s="14" t="s">
        <v>84</v>
      </c>
      <c r="AW651" s="14" t="s">
        <v>34</v>
      </c>
      <c r="AX651" s="14" t="s">
        <v>74</v>
      </c>
      <c r="AY651" s="217" t="s">
        <v>238</v>
      </c>
    </row>
    <row r="652" spans="2:51" s="15" customFormat="1" ht="11.25">
      <c r="B652" s="218"/>
      <c r="C652" s="219"/>
      <c r="D652" s="195" t="s">
        <v>250</v>
      </c>
      <c r="E652" s="220" t="s">
        <v>19</v>
      </c>
      <c r="F652" s="221" t="s">
        <v>257</v>
      </c>
      <c r="G652" s="219"/>
      <c r="H652" s="222">
        <v>20</v>
      </c>
      <c r="I652" s="223"/>
      <c r="J652" s="219"/>
      <c r="K652" s="219"/>
      <c r="L652" s="224"/>
      <c r="M652" s="225"/>
      <c r="N652" s="226"/>
      <c r="O652" s="226"/>
      <c r="P652" s="226"/>
      <c r="Q652" s="226"/>
      <c r="R652" s="226"/>
      <c r="S652" s="226"/>
      <c r="T652" s="227"/>
      <c r="AT652" s="228" t="s">
        <v>250</v>
      </c>
      <c r="AU652" s="228" t="s">
        <v>95</v>
      </c>
      <c r="AV652" s="15" t="s">
        <v>95</v>
      </c>
      <c r="AW652" s="15" t="s">
        <v>34</v>
      </c>
      <c r="AX652" s="15" t="s">
        <v>82</v>
      </c>
      <c r="AY652" s="228" t="s">
        <v>238</v>
      </c>
    </row>
    <row r="653" spans="1:65" s="2" customFormat="1" ht="16.5" customHeight="1">
      <c r="A653" s="36"/>
      <c r="B653" s="37"/>
      <c r="C653" s="240" t="s">
        <v>773</v>
      </c>
      <c r="D653" s="240" t="s">
        <v>484</v>
      </c>
      <c r="E653" s="241" t="s">
        <v>1234</v>
      </c>
      <c r="F653" s="242" t="s">
        <v>1235</v>
      </c>
      <c r="G653" s="243" t="s">
        <v>168</v>
      </c>
      <c r="H653" s="244">
        <v>20</v>
      </c>
      <c r="I653" s="245"/>
      <c r="J653" s="246">
        <f>ROUND(I653*H653,2)</f>
        <v>0</v>
      </c>
      <c r="K653" s="242" t="s">
        <v>244</v>
      </c>
      <c r="L653" s="247"/>
      <c r="M653" s="248" t="s">
        <v>19</v>
      </c>
      <c r="N653" s="249" t="s">
        <v>45</v>
      </c>
      <c r="O653" s="66"/>
      <c r="P653" s="186">
        <f>O653*H653</f>
        <v>0</v>
      </c>
      <c r="Q653" s="186">
        <v>0.00312</v>
      </c>
      <c r="R653" s="186">
        <f>Q653*H653</f>
        <v>0.0624</v>
      </c>
      <c r="S653" s="186">
        <v>0</v>
      </c>
      <c r="T653" s="187">
        <f>S653*H653</f>
        <v>0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188" t="s">
        <v>186</v>
      </c>
      <c r="AT653" s="188" t="s">
        <v>484</v>
      </c>
      <c r="AU653" s="188" t="s">
        <v>95</v>
      </c>
      <c r="AY653" s="19" t="s">
        <v>238</v>
      </c>
      <c r="BE653" s="189">
        <f>IF(N653="základní",J653,0)</f>
        <v>0</v>
      </c>
      <c r="BF653" s="189">
        <f>IF(N653="snížená",J653,0)</f>
        <v>0</v>
      </c>
      <c r="BG653" s="189">
        <f>IF(N653="zákl. přenesená",J653,0)</f>
        <v>0</v>
      </c>
      <c r="BH653" s="189">
        <f>IF(N653="sníž. přenesená",J653,0)</f>
        <v>0</v>
      </c>
      <c r="BI653" s="189">
        <f>IF(N653="nulová",J653,0)</f>
        <v>0</v>
      </c>
      <c r="BJ653" s="19" t="s">
        <v>82</v>
      </c>
      <c r="BK653" s="189">
        <f>ROUND(I653*H653,2)</f>
        <v>0</v>
      </c>
      <c r="BL653" s="19" t="s">
        <v>189</v>
      </c>
      <c r="BM653" s="188" t="s">
        <v>1236</v>
      </c>
    </row>
    <row r="654" spans="2:51" s="13" customFormat="1" ht="11.25">
      <c r="B654" s="197"/>
      <c r="C654" s="198"/>
      <c r="D654" s="195" t="s">
        <v>250</v>
      </c>
      <c r="E654" s="199" t="s">
        <v>19</v>
      </c>
      <c r="F654" s="200" t="s">
        <v>1233</v>
      </c>
      <c r="G654" s="198"/>
      <c r="H654" s="199" t="s">
        <v>19</v>
      </c>
      <c r="I654" s="201"/>
      <c r="J654" s="198"/>
      <c r="K654" s="198"/>
      <c r="L654" s="202"/>
      <c r="M654" s="203"/>
      <c r="N654" s="204"/>
      <c r="O654" s="204"/>
      <c r="P654" s="204"/>
      <c r="Q654" s="204"/>
      <c r="R654" s="204"/>
      <c r="S654" s="204"/>
      <c r="T654" s="205"/>
      <c r="AT654" s="206" t="s">
        <v>250</v>
      </c>
      <c r="AU654" s="206" t="s">
        <v>95</v>
      </c>
      <c r="AV654" s="13" t="s">
        <v>82</v>
      </c>
      <c r="AW654" s="13" t="s">
        <v>34</v>
      </c>
      <c r="AX654" s="13" t="s">
        <v>74</v>
      </c>
      <c r="AY654" s="206" t="s">
        <v>238</v>
      </c>
    </row>
    <row r="655" spans="2:51" s="14" customFormat="1" ht="11.25">
      <c r="B655" s="207"/>
      <c r="C655" s="208"/>
      <c r="D655" s="195" t="s">
        <v>250</v>
      </c>
      <c r="E655" s="209" t="s">
        <v>1084</v>
      </c>
      <c r="F655" s="210" t="s">
        <v>137</v>
      </c>
      <c r="G655" s="208"/>
      <c r="H655" s="211">
        <v>20</v>
      </c>
      <c r="I655" s="212"/>
      <c r="J655" s="208"/>
      <c r="K655" s="208"/>
      <c r="L655" s="213"/>
      <c r="M655" s="214"/>
      <c r="N655" s="215"/>
      <c r="O655" s="215"/>
      <c r="P655" s="215"/>
      <c r="Q655" s="215"/>
      <c r="R655" s="215"/>
      <c r="S655" s="215"/>
      <c r="T655" s="216"/>
      <c r="AT655" s="217" t="s">
        <v>250</v>
      </c>
      <c r="AU655" s="217" t="s">
        <v>95</v>
      </c>
      <c r="AV655" s="14" t="s">
        <v>84</v>
      </c>
      <c r="AW655" s="14" t="s">
        <v>34</v>
      </c>
      <c r="AX655" s="14" t="s">
        <v>74</v>
      </c>
      <c r="AY655" s="217" t="s">
        <v>238</v>
      </c>
    </row>
    <row r="656" spans="2:51" s="15" customFormat="1" ht="11.25">
      <c r="B656" s="218"/>
      <c r="C656" s="219"/>
      <c r="D656" s="195" t="s">
        <v>250</v>
      </c>
      <c r="E656" s="220" t="s">
        <v>19</v>
      </c>
      <c r="F656" s="221" t="s">
        <v>257</v>
      </c>
      <c r="G656" s="219"/>
      <c r="H656" s="222">
        <v>20</v>
      </c>
      <c r="I656" s="223"/>
      <c r="J656" s="219"/>
      <c r="K656" s="219"/>
      <c r="L656" s="224"/>
      <c r="M656" s="225"/>
      <c r="N656" s="226"/>
      <c r="O656" s="226"/>
      <c r="P656" s="226"/>
      <c r="Q656" s="226"/>
      <c r="R656" s="226"/>
      <c r="S656" s="226"/>
      <c r="T656" s="227"/>
      <c r="AT656" s="228" t="s">
        <v>250</v>
      </c>
      <c r="AU656" s="228" t="s">
        <v>95</v>
      </c>
      <c r="AV656" s="15" t="s">
        <v>95</v>
      </c>
      <c r="AW656" s="15" t="s">
        <v>34</v>
      </c>
      <c r="AX656" s="15" t="s">
        <v>82</v>
      </c>
      <c r="AY656" s="228" t="s">
        <v>238</v>
      </c>
    </row>
    <row r="657" spans="1:65" s="2" customFormat="1" ht="24.2" customHeight="1">
      <c r="A657" s="36"/>
      <c r="B657" s="37"/>
      <c r="C657" s="177" t="s">
        <v>777</v>
      </c>
      <c r="D657" s="177" t="s">
        <v>241</v>
      </c>
      <c r="E657" s="178" t="s">
        <v>1237</v>
      </c>
      <c r="F657" s="179" t="s">
        <v>1238</v>
      </c>
      <c r="G657" s="180" t="s">
        <v>93</v>
      </c>
      <c r="H657" s="181">
        <v>158</v>
      </c>
      <c r="I657" s="182"/>
      <c r="J657" s="183">
        <f>ROUND(I657*H657,2)</f>
        <v>0</v>
      </c>
      <c r="K657" s="179" t="s">
        <v>244</v>
      </c>
      <c r="L657" s="41"/>
      <c r="M657" s="184" t="s">
        <v>19</v>
      </c>
      <c r="N657" s="185" t="s">
        <v>45</v>
      </c>
      <c r="O657" s="66"/>
      <c r="P657" s="186">
        <f>O657*H657</f>
        <v>0</v>
      </c>
      <c r="Q657" s="186">
        <v>0</v>
      </c>
      <c r="R657" s="186">
        <f>Q657*H657</f>
        <v>0</v>
      </c>
      <c r="S657" s="186">
        <v>0</v>
      </c>
      <c r="T657" s="187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8" t="s">
        <v>189</v>
      </c>
      <c r="AT657" s="188" t="s">
        <v>241</v>
      </c>
      <c r="AU657" s="188" t="s">
        <v>95</v>
      </c>
      <c r="AY657" s="19" t="s">
        <v>238</v>
      </c>
      <c r="BE657" s="189">
        <f>IF(N657="základní",J657,0)</f>
        <v>0</v>
      </c>
      <c r="BF657" s="189">
        <f>IF(N657="snížená",J657,0)</f>
        <v>0</v>
      </c>
      <c r="BG657" s="189">
        <f>IF(N657="zákl. přenesená",J657,0)</f>
        <v>0</v>
      </c>
      <c r="BH657" s="189">
        <f>IF(N657="sníž. přenesená",J657,0)</f>
        <v>0</v>
      </c>
      <c r="BI657" s="189">
        <f>IF(N657="nulová",J657,0)</f>
        <v>0</v>
      </c>
      <c r="BJ657" s="19" t="s">
        <v>82</v>
      </c>
      <c r="BK657" s="189">
        <f>ROUND(I657*H657,2)</f>
        <v>0</v>
      </c>
      <c r="BL657" s="19" t="s">
        <v>189</v>
      </c>
      <c r="BM657" s="188" t="s">
        <v>820</v>
      </c>
    </row>
    <row r="658" spans="1:47" s="2" customFormat="1" ht="11.25">
      <c r="A658" s="36"/>
      <c r="B658" s="37"/>
      <c r="C658" s="38"/>
      <c r="D658" s="190" t="s">
        <v>246</v>
      </c>
      <c r="E658" s="38"/>
      <c r="F658" s="191" t="s">
        <v>1239</v>
      </c>
      <c r="G658" s="38"/>
      <c r="H658" s="38"/>
      <c r="I658" s="192"/>
      <c r="J658" s="38"/>
      <c r="K658" s="38"/>
      <c r="L658" s="41"/>
      <c r="M658" s="193"/>
      <c r="N658" s="194"/>
      <c r="O658" s="66"/>
      <c r="P658" s="66"/>
      <c r="Q658" s="66"/>
      <c r="R658" s="66"/>
      <c r="S658" s="66"/>
      <c r="T658" s="67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T658" s="19" t="s">
        <v>246</v>
      </c>
      <c r="AU658" s="19" t="s">
        <v>95</v>
      </c>
    </row>
    <row r="659" spans="2:51" s="13" customFormat="1" ht="11.25">
      <c r="B659" s="197"/>
      <c r="C659" s="198"/>
      <c r="D659" s="195" t="s">
        <v>250</v>
      </c>
      <c r="E659" s="199" t="s">
        <v>19</v>
      </c>
      <c r="F659" s="200" t="s">
        <v>822</v>
      </c>
      <c r="G659" s="198"/>
      <c r="H659" s="199" t="s">
        <v>19</v>
      </c>
      <c r="I659" s="201"/>
      <c r="J659" s="198"/>
      <c r="K659" s="198"/>
      <c r="L659" s="202"/>
      <c r="M659" s="203"/>
      <c r="N659" s="204"/>
      <c r="O659" s="204"/>
      <c r="P659" s="204"/>
      <c r="Q659" s="204"/>
      <c r="R659" s="204"/>
      <c r="S659" s="204"/>
      <c r="T659" s="205"/>
      <c r="AT659" s="206" t="s">
        <v>250</v>
      </c>
      <c r="AU659" s="206" t="s">
        <v>95</v>
      </c>
      <c r="AV659" s="13" t="s">
        <v>82</v>
      </c>
      <c r="AW659" s="13" t="s">
        <v>34</v>
      </c>
      <c r="AX659" s="13" t="s">
        <v>74</v>
      </c>
      <c r="AY659" s="206" t="s">
        <v>238</v>
      </c>
    </row>
    <row r="660" spans="2:51" s="14" customFormat="1" ht="11.25">
      <c r="B660" s="207"/>
      <c r="C660" s="208"/>
      <c r="D660" s="195" t="s">
        <v>250</v>
      </c>
      <c r="E660" s="209" t="s">
        <v>19</v>
      </c>
      <c r="F660" s="210" t="s">
        <v>1099</v>
      </c>
      <c r="G660" s="208"/>
      <c r="H660" s="211">
        <v>158</v>
      </c>
      <c r="I660" s="212"/>
      <c r="J660" s="208"/>
      <c r="K660" s="208"/>
      <c r="L660" s="213"/>
      <c r="M660" s="214"/>
      <c r="N660" s="215"/>
      <c r="O660" s="215"/>
      <c r="P660" s="215"/>
      <c r="Q660" s="215"/>
      <c r="R660" s="215"/>
      <c r="S660" s="215"/>
      <c r="T660" s="216"/>
      <c r="AT660" s="217" t="s">
        <v>250</v>
      </c>
      <c r="AU660" s="217" t="s">
        <v>95</v>
      </c>
      <c r="AV660" s="14" t="s">
        <v>84</v>
      </c>
      <c r="AW660" s="14" t="s">
        <v>34</v>
      </c>
      <c r="AX660" s="14" t="s">
        <v>74</v>
      </c>
      <c r="AY660" s="217" t="s">
        <v>238</v>
      </c>
    </row>
    <row r="661" spans="2:51" s="15" customFormat="1" ht="11.25">
      <c r="B661" s="218"/>
      <c r="C661" s="219"/>
      <c r="D661" s="195" t="s">
        <v>250</v>
      </c>
      <c r="E661" s="220" t="s">
        <v>19</v>
      </c>
      <c r="F661" s="221" t="s">
        <v>257</v>
      </c>
      <c r="G661" s="219"/>
      <c r="H661" s="222">
        <v>158</v>
      </c>
      <c r="I661" s="223"/>
      <c r="J661" s="219"/>
      <c r="K661" s="219"/>
      <c r="L661" s="224"/>
      <c r="M661" s="225"/>
      <c r="N661" s="226"/>
      <c r="O661" s="226"/>
      <c r="P661" s="226"/>
      <c r="Q661" s="226"/>
      <c r="R661" s="226"/>
      <c r="S661" s="226"/>
      <c r="T661" s="227"/>
      <c r="AT661" s="228" t="s">
        <v>250</v>
      </c>
      <c r="AU661" s="228" t="s">
        <v>95</v>
      </c>
      <c r="AV661" s="15" t="s">
        <v>95</v>
      </c>
      <c r="AW661" s="15" t="s">
        <v>34</v>
      </c>
      <c r="AX661" s="15" t="s">
        <v>82</v>
      </c>
      <c r="AY661" s="228" t="s">
        <v>238</v>
      </c>
    </row>
    <row r="662" spans="1:65" s="2" customFormat="1" ht="16.5" customHeight="1">
      <c r="A662" s="36"/>
      <c r="B662" s="37"/>
      <c r="C662" s="240" t="s">
        <v>782</v>
      </c>
      <c r="D662" s="240" t="s">
        <v>484</v>
      </c>
      <c r="E662" s="241" t="s">
        <v>1240</v>
      </c>
      <c r="F662" s="242" t="s">
        <v>1241</v>
      </c>
      <c r="G662" s="243" t="s">
        <v>93</v>
      </c>
      <c r="H662" s="244">
        <v>181.7</v>
      </c>
      <c r="I662" s="245"/>
      <c r="J662" s="246">
        <f>ROUND(I662*H662,2)</f>
        <v>0</v>
      </c>
      <c r="K662" s="242" t="s">
        <v>244</v>
      </c>
      <c r="L662" s="247"/>
      <c r="M662" s="248" t="s">
        <v>19</v>
      </c>
      <c r="N662" s="249" t="s">
        <v>45</v>
      </c>
      <c r="O662" s="66"/>
      <c r="P662" s="186">
        <f>O662*H662</f>
        <v>0</v>
      </c>
      <c r="Q662" s="186">
        <v>0.01106</v>
      </c>
      <c r="R662" s="186">
        <f>Q662*H662</f>
        <v>2.009602</v>
      </c>
      <c r="S662" s="186">
        <v>0</v>
      </c>
      <c r="T662" s="187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188" t="s">
        <v>186</v>
      </c>
      <c r="AT662" s="188" t="s">
        <v>484</v>
      </c>
      <c r="AU662" s="188" t="s">
        <v>95</v>
      </c>
      <c r="AY662" s="19" t="s">
        <v>238</v>
      </c>
      <c r="BE662" s="189">
        <f>IF(N662="základní",J662,0)</f>
        <v>0</v>
      </c>
      <c r="BF662" s="189">
        <f>IF(N662="snížená",J662,0)</f>
        <v>0</v>
      </c>
      <c r="BG662" s="189">
        <f>IF(N662="zákl. přenesená",J662,0)</f>
        <v>0</v>
      </c>
      <c r="BH662" s="189">
        <f>IF(N662="sníž. přenesená",J662,0)</f>
        <v>0</v>
      </c>
      <c r="BI662" s="189">
        <f>IF(N662="nulová",J662,0)</f>
        <v>0</v>
      </c>
      <c r="BJ662" s="19" t="s">
        <v>82</v>
      </c>
      <c r="BK662" s="189">
        <f>ROUND(I662*H662,2)</f>
        <v>0</v>
      </c>
      <c r="BL662" s="19" t="s">
        <v>189</v>
      </c>
      <c r="BM662" s="188" t="s">
        <v>826</v>
      </c>
    </row>
    <row r="663" spans="2:51" s="13" customFormat="1" ht="11.25">
      <c r="B663" s="197"/>
      <c r="C663" s="198"/>
      <c r="D663" s="195" t="s">
        <v>250</v>
      </c>
      <c r="E663" s="199" t="s">
        <v>19</v>
      </c>
      <c r="F663" s="200" t="s">
        <v>822</v>
      </c>
      <c r="G663" s="198"/>
      <c r="H663" s="199" t="s">
        <v>19</v>
      </c>
      <c r="I663" s="201"/>
      <c r="J663" s="198"/>
      <c r="K663" s="198"/>
      <c r="L663" s="202"/>
      <c r="M663" s="203"/>
      <c r="N663" s="204"/>
      <c r="O663" s="204"/>
      <c r="P663" s="204"/>
      <c r="Q663" s="204"/>
      <c r="R663" s="204"/>
      <c r="S663" s="204"/>
      <c r="T663" s="205"/>
      <c r="AT663" s="206" t="s">
        <v>250</v>
      </c>
      <c r="AU663" s="206" t="s">
        <v>95</v>
      </c>
      <c r="AV663" s="13" t="s">
        <v>82</v>
      </c>
      <c r="AW663" s="13" t="s">
        <v>34</v>
      </c>
      <c r="AX663" s="13" t="s">
        <v>74</v>
      </c>
      <c r="AY663" s="206" t="s">
        <v>238</v>
      </c>
    </row>
    <row r="664" spans="2:51" s="13" customFormat="1" ht="11.25">
      <c r="B664" s="197"/>
      <c r="C664" s="198"/>
      <c r="D664" s="195" t="s">
        <v>250</v>
      </c>
      <c r="E664" s="199" t="s">
        <v>19</v>
      </c>
      <c r="F664" s="200" t="s">
        <v>827</v>
      </c>
      <c r="G664" s="198"/>
      <c r="H664" s="199" t="s">
        <v>19</v>
      </c>
      <c r="I664" s="201"/>
      <c r="J664" s="198"/>
      <c r="K664" s="198"/>
      <c r="L664" s="202"/>
      <c r="M664" s="203"/>
      <c r="N664" s="204"/>
      <c r="O664" s="204"/>
      <c r="P664" s="204"/>
      <c r="Q664" s="204"/>
      <c r="R664" s="204"/>
      <c r="S664" s="204"/>
      <c r="T664" s="205"/>
      <c r="AT664" s="206" t="s">
        <v>250</v>
      </c>
      <c r="AU664" s="206" t="s">
        <v>95</v>
      </c>
      <c r="AV664" s="13" t="s">
        <v>82</v>
      </c>
      <c r="AW664" s="13" t="s">
        <v>34</v>
      </c>
      <c r="AX664" s="13" t="s">
        <v>74</v>
      </c>
      <c r="AY664" s="206" t="s">
        <v>238</v>
      </c>
    </row>
    <row r="665" spans="2:51" s="14" customFormat="1" ht="11.25">
      <c r="B665" s="207"/>
      <c r="C665" s="208"/>
      <c r="D665" s="195" t="s">
        <v>250</v>
      </c>
      <c r="E665" s="209" t="s">
        <v>19</v>
      </c>
      <c r="F665" s="210" t="s">
        <v>145</v>
      </c>
      <c r="G665" s="208"/>
      <c r="H665" s="211">
        <v>10</v>
      </c>
      <c r="I665" s="212"/>
      <c r="J665" s="208"/>
      <c r="K665" s="208"/>
      <c r="L665" s="213"/>
      <c r="M665" s="214"/>
      <c r="N665" s="215"/>
      <c r="O665" s="215"/>
      <c r="P665" s="215"/>
      <c r="Q665" s="215"/>
      <c r="R665" s="215"/>
      <c r="S665" s="215"/>
      <c r="T665" s="216"/>
      <c r="AT665" s="217" t="s">
        <v>250</v>
      </c>
      <c r="AU665" s="217" t="s">
        <v>95</v>
      </c>
      <c r="AV665" s="14" t="s">
        <v>84</v>
      </c>
      <c r="AW665" s="14" t="s">
        <v>34</v>
      </c>
      <c r="AX665" s="14" t="s">
        <v>74</v>
      </c>
      <c r="AY665" s="217" t="s">
        <v>238</v>
      </c>
    </row>
    <row r="666" spans="2:51" s="13" customFormat="1" ht="11.25">
      <c r="B666" s="197"/>
      <c r="C666" s="198"/>
      <c r="D666" s="195" t="s">
        <v>250</v>
      </c>
      <c r="E666" s="199" t="s">
        <v>19</v>
      </c>
      <c r="F666" s="200" t="s">
        <v>822</v>
      </c>
      <c r="G666" s="198"/>
      <c r="H666" s="199" t="s">
        <v>19</v>
      </c>
      <c r="I666" s="201"/>
      <c r="J666" s="198"/>
      <c r="K666" s="198"/>
      <c r="L666" s="202"/>
      <c r="M666" s="203"/>
      <c r="N666" s="204"/>
      <c r="O666" s="204"/>
      <c r="P666" s="204"/>
      <c r="Q666" s="204"/>
      <c r="R666" s="204"/>
      <c r="S666" s="204"/>
      <c r="T666" s="205"/>
      <c r="AT666" s="206" t="s">
        <v>250</v>
      </c>
      <c r="AU666" s="206" t="s">
        <v>95</v>
      </c>
      <c r="AV666" s="13" t="s">
        <v>82</v>
      </c>
      <c r="AW666" s="13" t="s">
        <v>34</v>
      </c>
      <c r="AX666" s="13" t="s">
        <v>74</v>
      </c>
      <c r="AY666" s="206" t="s">
        <v>238</v>
      </c>
    </row>
    <row r="667" spans="2:51" s="13" customFormat="1" ht="11.25">
      <c r="B667" s="197"/>
      <c r="C667" s="198"/>
      <c r="D667" s="195" t="s">
        <v>250</v>
      </c>
      <c r="E667" s="199" t="s">
        <v>19</v>
      </c>
      <c r="F667" s="200" t="s">
        <v>1242</v>
      </c>
      <c r="G667" s="198"/>
      <c r="H667" s="199" t="s">
        <v>19</v>
      </c>
      <c r="I667" s="201"/>
      <c r="J667" s="198"/>
      <c r="K667" s="198"/>
      <c r="L667" s="202"/>
      <c r="M667" s="203"/>
      <c r="N667" s="204"/>
      <c r="O667" s="204"/>
      <c r="P667" s="204"/>
      <c r="Q667" s="204"/>
      <c r="R667" s="204"/>
      <c r="S667" s="204"/>
      <c r="T667" s="205"/>
      <c r="AT667" s="206" t="s">
        <v>250</v>
      </c>
      <c r="AU667" s="206" t="s">
        <v>95</v>
      </c>
      <c r="AV667" s="13" t="s">
        <v>82</v>
      </c>
      <c r="AW667" s="13" t="s">
        <v>34</v>
      </c>
      <c r="AX667" s="13" t="s">
        <v>74</v>
      </c>
      <c r="AY667" s="206" t="s">
        <v>238</v>
      </c>
    </row>
    <row r="668" spans="2:51" s="14" customFormat="1" ht="11.25">
      <c r="B668" s="207"/>
      <c r="C668" s="208"/>
      <c r="D668" s="195" t="s">
        <v>250</v>
      </c>
      <c r="E668" s="209" t="s">
        <v>19</v>
      </c>
      <c r="F668" s="210" t="s">
        <v>628</v>
      </c>
      <c r="G668" s="208"/>
      <c r="H668" s="211">
        <v>85</v>
      </c>
      <c r="I668" s="212"/>
      <c r="J668" s="208"/>
      <c r="K668" s="208"/>
      <c r="L668" s="213"/>
      <c r="M668" s="214"/>
      <c r="N668" s="215"/>
      <c r="O668" s="215"/>
      <c r="P668" s="215"/>
      <c r="Q668" s="215"/>
      <c r="R668" s="215"/>
      <c r="S668" s="215"/>
      <c r="T668" s="216"/>
      <c r="AT668" s="217" t="s">
        <v>250</v>
      </c>
      <c r="AU668" s="217" t="s">
        <v>95</v>
      </c>
      <c r="AV668" s="14" t="s">
        <v>84</v>
      </c>
      <c r="AW668" s="14" t="s">
        <v>34</v>
      </c>
      <c r="AX668" s="14" t="s">
        <v>74</v>
      </c>
      <c r="AY668" s="217" t="s">
        <v>238</v>
      </c>
    </row>
    <row r="669" spans="2:51" s="13" customFormat="1" ht="11.25">
      <c r="B669" s="197"/>
      <c r="C669" s="198"/>
      <c r="D669" s="195" t="s">
        <v>250</v>
      </c>
      <c r="E669" s="199" t="s">
        <v>19</v>
      </c>
      <c r="F669" s="200" t="s">
        <v>828</v>
      </c>
      <c r="G669" s="198"/>
      <c r="H669" s="199" t="s">
        <v>19</v>
      </c>
      <c r="I669" s="201"/>
      <c r="J669" s="198"/>
      <c r="K669" s="198"/>
      <c r="L669" s="202"/>
      <c r="M669" s="203"/>
      <c r="N669" s="204"/>
      <c r="O669" s="204"/>
      <c r="P669" s="204"/>
      <c r="Q669" s="204"/>
      <c r="R669" s="204"/>
      <c r="S669" s="204"/>
      <c r="T669" s="205"/>
      <c r="AT669" s="206" t="s">
        <v>250</v>
      </c>
      <c r="AU669" s="206" t="s">
        <v>95</v>
      </c>
      <c r="AV669" s="13" t="s">
        <v>82</v>
      </c>
      <c r="AW669" s="13" t="s">
        <v>34</v>
      </c>
      <c r="AX669" s="13" t="s">
        <v>74</v>
      </c>
      <c r="AY669" s="206" t="s">
        <v>238</v>
      </c>
    </row>
    <row r="670" spans="2:51" s="14" customFormat="1" ht="11.25">
      <c r="B670" s="207"/>
      <c r="C670" s="208"/>
      <c r="D670" s="195" t="s">
        <v>250</v>
      </c>
      <c r="E670" s="209" t="s">
        <v>19</v>
      </c>
      <c r="F670" s="210" t="s">
        <v>1243</v>
      </c>
      <c r="G670" s="208"/>
      <c r="H670" s="211">
        <v>63</v>
      </c>
      <c r="I670" s="212"/>
      <c r="J670" s="208"/>
      <c r="K670" s="208"/>
      <c r="L670" s="213"/>
      <c r="M670" s="214"/>
      <c r="N670" s="215"/>
      <c r="O670" s="215"/>
      <c r="P670" s="215"/>
      <c r="Q670" s="215"/>
      <c r="R670" s="215"/>
      <c r="S670" s="215"/>
      <c r="T670" s="216"/>
      <c r="AT670" s="217" t="s">
        <v>250</v>
      </c>
      <c r="AU670" s="217" t="s">
        <v>95</v>
      </c>
      <c r="AV670" s="14" t="s">
        <v>84</v>
      </c>
      <c r="AW670" s="14" t="s">
        <v>34</v>
      </c>
      <c r="AX670" s="14" t="s">
        <v>74</v>
      </c>
      <c r="AY670" s="217" t="s">
        <v>238</v>
      </c>
    </row>
    <row r="671" spans="2:51" s="15" customFormat="1" ht="11.25">
      <c r="B671" s="218"/>
      <c r="C671" s="219"/>
      <c r="D671" s="195" t="s">
        <v>250</v>
      </c>
      <c r="E671" s="220" t="s">
        <v>1099</v>
      </c>
      <c r="F671" s="221" t="s">
        <v>257</v>
      </c>
      <c r="G671" s="219"/>
      <c r="H671" s="222">
        <v>158</v>
      </c>
      <c r="I671" s="223"/>
      <c r="J671" s="219"/>
      <c r="K671" s="219"/>
      <c r="L671" s="224"/>
      <c r="M671" s="225"/>
      <c r="N671" s="226"/>
      <c r="O671" s="226"/>
      <c r="P671" s="226"/>
      <c r="Q671" s="226"/>
      <c r="R671" s="226"/>
      <c r="S671" s="226"/>
      <c r="T671" s="227"/>
      <c r="AT671" s="228" t="s">
        <v>250</v>
      </c>
      <c r="AU671" s="228" t="s">
        <v>95</v>
      </c>
      <c r="AV671" s="15" t="s">
        <v>95</v>
      </c>
      <c r="AW671" s="15" t="s">
        <v>34</v>
      </c>
      <c r="AX671" s="15" t="s">
        <v>82</v>
      </c>
      <c r="AY671" s="228" t="s">
        <v>238</v>
      </c>
    </row>
    <row r="672" spans="2:51" s="14" customFormat="1" ht="11.25">
      <c r="B672" s="207"/>
      <c r="C672" s="208"/>
      <c r="D672" s="195" t="s">
        <v>250</v>
      </c>
      <c r="E672" s="208"/>
      <c r="F672" s="210" t="s">
        <v>1244</v>
      </c>
      <c r="G672" s="208"/>
      <c r="H672" s="211">
        <v>181.7</v>
      </c>
      <c r="I672" s="212"/>
      <c r="J672" s="208"/>
      <c r="K672" s="208"/>
      <c r="L672" s="213"/>
      <c r="M672" s="214"/>
      <c r="N672" s="215"/>
      <c r="O672" s="215"/>
      <c r="P672" s="215"/>
      <c r="Q672" s="215"/>
      <c r="R672" s="215"/>
      <c r="S672" s="215"/>
      <c r="T672" s="216"/>
      <c r="AT672" s="217" t="s">
        <v>250</v>
      </c>
      <c r="AU672" s="217" t="s">
        <v>95</v>
      </c>
      <c r="AV672" s="14" t="s">
        <v>84</v>
      </c>
      <c r="AW672" s="14" t="s">
        <v>4</v>
      </c>
      <c r="AX672" s="14" t="s">
        <v>82</v>
      </c>
      <c r="AY672" s="217" t="s">
        <v>238</v>
      </c>
    </row>
    <row r="673" spans="2:63" s="12" customFormat="1" ht="20.85" customHeight="1">
      <c r="B673" s="161"/>
      <c r="C673" s="162"/>
      <c r="D673" s="163" t="s">
        <v>73</v>
      </c>
      <c r="E673" s="175" t="s">
        <v>808</v>
      </c>
      <c r="F673" s="175" t="s">
        <v>831</v>
      </c>
      <c r="G673" s="162"/>
      <c r="H673" s="162"/>
      <c r="I673" s="165"/>
      <c r="J673" s="176">
        <f>BK673</f>
        <v>0</v>
      </c>
      <c r="K673" s="162"/>
      <c r="L673" s="167"/>
      <c r="M673" s="168"/>
      <c r="N673" s="169"/>
      <c r="O673" s="169"/>
      <c r="P673" s="170">
        <f>SUM(P674:P799)</f>
        <v>0</v>
      </c>
      <c r="Q673" s="169"/>
      <c r="R673" s="170">
        <f>SUM(R674:R799)</f>
        <v>6.94758</v>
      </c>
      <c r="S673" s="169"/>
      <c r="T673" s="171">
        <f>SUM(T674:T799)</f>
        <v>0</v>
      </c>
      <c r="AR673" s="172" t="s">
        <v>82</v>
      </c>
      <c r="AT673" s="173" t="s">
        <v>73</v>
      </c>
      <c r="AU673" s="173" t="s">
        <v>84</v>
      </c>
      <c r="AY673" s="172" t="s">
        <v>238</v>
      </c>
      <c r="BK673" s="174">
        <f>SUM(BK674:BK799)</f>
        <v>0</v>
      </c>
    </row>
    <row r="674" spans="1:65" s="2" customFormat="1" ht="16.5" customHeight="1">
      <c r="A674" s="36"/>
      <c r="B674" s="37"/>
      <c r="C674" s="177" t="s">
        <v>628</v>
      </c>
      <c r="D674" s="177" t="s">
        <v>241</v>
      </c>
      <c r="E674" s="178" t="s">
        <v>1245</v>
      </c>
      <c r="F674" s="179" t="s">
        <v>1246</v>
      </c>
      <c r="G674" s="180" t="s">
        <v>168</v>
      </c>
      <c r="H674" s="181">
        <v>3</v>
      </c>
      <c r="I674" s="182"/>
      <c r="J674" s="183">
        <f>ROUND(I674*H674,2)</f>
        <v>0</v>
      </c>
      <c r="K674" s="179" t="s">
        <v>244</v>
      </c>
      <c r="L674" s="41"/>
      <c r="M674" s="184" t="s">
        <v>19</v>
      </c>
      <c r="N674" s="185" t="s">
        <v>45</v>
      </c>
      <c r="O674" s="66"/>
      <c r="P674" s="186">
        <f>O674*H674</f>
        <v>0</v>
      </c>
      <c r="Q674" s="186">
        <v>0.00136</v>
      </c>
      <c r="R674" s="186">
        <f>Q674*H674</f>
        <v>0.00408</v>
      </c>
      <c r="S674" s="186">
        <v>0</v>
      </c>
      <c r="T674" s="187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188" t="s">
        <v>189</v>
      </c>
      <c r="AT674" s="188" t="s">
        <v>241</v>
      </c>
      <c r="AU674" s="188" t="s">
        <v>95</v>
      </c>
      <c r="AY674" s="19" t="s">
        <v>238</v>
      </c>
      <c r="BE674" s="189">
        <f>IF(N674="základní",J674,0)</f>
        <v>0</v>
      </c>
      <c r="BF674" s="189">
        <f>IF(N674="snížená",J674,0)</f>
        <v>0</v>
      </c>
      <c r="BG674" s="189">
        <f>IF(N674="zákl. přenesená",J674,0)</f>
        <v>0</v>
      </c>
      <c r="BH674" s="189">
        <f>IF(N674="sníž. přenesená",J674,0)</f>
        <v>0</v>
      </c>
      <c r="BI674" s="189">
        <f>IF(N674="nulová",J674,0)</f>
        <v>0</v>
      </c>
      <c r="BJ674" s="19" t="s">
        <v>82</v>
      </c>
      <c r="BK674" s="189">
        <f>ROUND(I674*H674,2)</f>
        <v>0</v>
      </c>
      <c r="BL674" s="19" t="s">
        <v>189</v>
      </c>
      <c r="BM674" s="188" t="s">
        <v>845</v>
      </c>
    </row>
    <row r="675" spans="1:47" s="2" customFormat="1" ht="11.25">
      <c r="A675" s="36"/>
      <c r="B675" s="37"/>
      <c r="C675" s="38"/>
      <c r="D675" s="190" t="s">
        <v>246</v>
      </c>
      <c r="E675" s="38"/>
      <c r="F675" s="191" t="s">
        <v>1247</v>
      </c>
      <c r="G675" s="38"/>
      <c r="H675" s="38"/>
      <c r="I675" s="192"/>
      <c r="J675" s="38"/>
      <c r="K675" s="38"/>
      <c r="L675" s="41"/>
      <c r="M675" s="193"/>
      <c r="N675" s="194"/>
      <c r="O675" s="66"/>
      <c r="P675" s="66"/>
      <c r="Q675" s="66"/>
      <c r="R675" s="66"/>
      <c r="S675" s="66"/>
      <c r="T675" s="67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T675" s="19" t="s">
        <v>246</v>
      </c>
      <c r="AU675" s="19" t="s">
        <v>95</v>
      </c>
    </row>
    <row r="676" spans="2:51" s="13" customFormat="1" ht="11.25">
      <c r="B676" s="197"/>
      <c r="C676" s="198"/>
      <c r="D676" s="195" t="s">
        <v>250</v>
      </c>
      <c r="E676" s="199" t="s">
        <v>19</v>
      </c>
      <c r="F676" s="200" t="s">
        <v>847</v>
      </c>
      <c r="G676" s="198"/>
      <c r="H676" s="199" t="s">
        <v>19</v>
      </c>
      <c r="I676" s="201"/>
      <c r="J676" s="198"/>
      <c r="K676" s="198"/>
      <c r="L676" s="202"/>
      <c r="M676" s="203"/>
      <c r="N676" s="204"/>
      <c r="O676" s="204"/>
      <c r="P676" s="204"/>
      <c r="Q676" s="204"/>
      <c r="R676" s="204"/>
      <c r="S676" s="204"/>
      <c r="T676" s="205"/>
      <c r="AT676" s="206" t="s">
        <v>250</v>
      </c>
      <c r="AU676" s="206" t="s">
        <v>95</v>
      </c>
      <c r="AV676" s="13" t="s">
        <v>82</v>
      </c>
      <c r="AW676" s="13" t="s">
        <v>34</v>
      </c>
      <c r="AX676" s="13" t="s">
        <v>74</v>
      </c>
      <c r="AY676" s="206" t="s">
        <v>238</v>
      </c>
    </row>
    <row r="677" spans="2:51" s="13" customFormat="1" ht="11.25">
      <c r="B677" s="197"/>
      <c r="C677" s="198"/>
      <c r="D677" s="195" t="s">
        <v>250</v>
      </c>
      <c r="E677" s="199" t="s">
        <v>19</v>
      </c>
      <c r="F677" s="200" t="s">
        <v>849</v>
      </c>
      <c r="G677" s="198"/>
      <c r="H677" s="199" t="s">
        <v>19</v>
      </c>
      <c r="I677" s="201"/>
      <c r="J677" s="198"/>
      <c r="K677" s="198"/>
      <c r="L677" s="202"/>
      <c r="M677" s="203"/>
      <c r="N677" s="204"/>
      <c r="O677" s="204"/>
      <c r="P677" s="204"/>
      <c r="Q677" s="204"/>
      <c r="R677" s="204"/>
      <c r="S677" s="204"/>
      <c r="T677" s="205"/>
      <c r="AT677" s="206" t="s">
        <v>250</v>
      </c>
      <c r="AU677" s="206" t="s">
        <v>95</v>
      </c>
      <c r="AV677" s="13" t="s">
        <v>82</v>
      </c>
      <c r="AW677" s="13" t="s">
        <v>34</v>
      </c>
      <c r="AX677" s="13" t="s">
        <v>74</v>
      </c>
      <c r="AY677" s="206" t="s">
        <v>238</v>
      </c>
    </row>
    <row r="678" spans="2:51" s="14" customFormat="1" ht="11.25">
      <c r="B678" s="207"/>
      <c r="C678" s="208"/>
      <c r="D678" s="195" t="s">
        <v>250</v>
      </c>
      <c r="E678" s="209" t="s">
        <v>19</v>
      </c>
      <c r="F678" s="210" t="s">
        <v>1088</v>
      </c>
      <c r="G678" s="208"/>
      <c r="H678" s="211">
        <v>3</v>
      </c>
      <c r="I678" s="212"/>
      <c r="J678" s="208"/>
      <c r="K678" s="208"/>
      <c r="L678" s="213"/>
      <c r="M678" s="214"/>
      <c r="N678" s="215"/>
      <c r="O678" s="215"/>
      <c r="P678" s="215"/>
      <c r="Q678" s="215"/>
      <c r="R678" s="215"/>
      <c r="S678" s="215"/>
      <c r="T678" s="216"/>
      <c r="AT678" s="217" t="s">
        <v>250</v>
      </c>
      <c r="AU678" s="217" t="s">
        <v>95</v>
      </c>
      <c r="AV678" s="14" t="s">
        <v>84</v>
      </c>
      <c r="AW678" s="14" t="s">
        <v>34</v>
      </c>
      <c r="AX678" s="14" t="s">
        <v>74</v>
      </c>
      <c r="AY678" s="217" t="s">
        <v>238</v>
      </c>
    </row>
    <row r="679" spans="2:51" s="15" customFormat="1" ht="11.25">
      <c r="B679" s="218"/>
      <c r="C679" s="219"/>
      <c r="D679" s="195" t="s">
        <v>250</v>
      </c>
      <c r="E679" s="220" t="s">
        <v>850</v>
      </c>
      <c r="F679" s="221" t="s">
        <v>257</v>
      </c>
      <c r="G679" s="219"/>
      <c r="H679" s="222">
        <v>3</v>
      </c>
      <c r="I679" s="223"/>
      <c r="J679" s="219"/>
      <c r="K679" s="219"/>
      <c r="L679" s="224"/>
      <c r="M679" s="225"/>
      <c r="N679" s="226"/>
      <c r="O679" s="226"/>
      <c r="P679" s="226"/>
      <c r="Q679" s="226"/>
      <c r="R679" s="226"/>
      <c r="S679" s="226"/>
      <c r="T679" s="227"/>
      <c r="AT679" s="228" t="s">
        <v>250</v>
      </c>
      <c r="AU679" s="228" t="s">
        <v>95</v>
      </c>
      <c r="AV679" s="15" t="s">
        <v>95</v>
      </c>
      <c r="AW679" s="15" t="s">
        <v>34</v>
      </c>
      <c r="AX679" s="15" t="s">
        <v>82</v>
      </c>
      <c r="AY679" s="228" t="s">
        <v>238</v>
      </c>
    </row>
    <row r="680" spans="1:65" s="2" customFormat="1" ht="16.5" customHeight="1">
      <c r="A680" s="36"/>
      <c r="B680" s="37"/>
      <c r="C680" s="240" t="s">
        <v>791</v>
      </c>
      <c r="D680" s="240" t="s">
        <v>484</v>
      </c>
      <c r="E680" s="241" t="s">
        <v>1248</v>
      </c>
      <c r="F680" s="242" t="s">
        <v>1249</v>
      </c>
      <c r="G680" s="243" t="s">
        <v>168</v>
      </c>
      <c r="H680" s="244">
        <v>3</v>
      </c>
      <c r="I680" s="245"/>
      <c r="J680" s="246">
        <f>ROUND(I680*H680,2)</f>
        <v>0</v>
      </c>
      <c r="K680" s="242" t="s">
        <v>244</v>
      </c>
      <c r="L680" s="247"/>
      <c r="M680" s="248" t="s">
        <v>19</v>
      </c>
      <c r="N680" s="249" t="s">
        <v>45</v>
      </c>
      <c r="O680" s="66"/>
      <c r="P680" s="186">
        <f>O680*H680</f>
        <v>0</v>
      </c>
      <c r="Q680" s="186">
        <v>0.0425</v>
      </c>
      <c r="R680" s="186">
        <f>Q680*H680</f>
        <v>0.1275</v>
      </c>
      <c r="S680" s="186">
        <v>0</v>
      </c>
      <c r="T680" s="187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188" t="s">
        <v>186</v>
      </c>
      <c r="AT680" s="188" t="s">
        <v>484</v>
      </c>
      <c r="AU680" s="188" t="s">
        <v>95</v>
      </c>
      <c r="AY680" s="19" t="s">
        <v>238</v>
      </c>
      <c r="BE680" s="189">
        <f>IF(N680="základní",J680,0)</f>
        <v>0</v>
      </c>
      <c r="BF680" s="189">
        <f>IF(N680="snížená",J680,0)</f>
        <v>0</v>
      </c>
      <c r="BG680" s="189">
        <f>IF(N680="zákl. přenesená",J680,0)</f>
        <v>0</v>
      </c>
      <c r="BH680" s="189">
        <f>IF(N680="sníž. přenesená",J680,0)</f>
        <v>0</v>
      </c>
      <c r="BI680" s="189">
        <f>IF(N680="nulová",J680,0)</f>
        <v>0</v>
      </c>
      <c r="BJ680" s="19" t="s">
        <v>82</v>
      </c>
      <c r="BK680" s="189">
        <f>ROUND(I680*H680,2)</f>
        <v>0</v>
      </c>
      <c r="BL680" s="19" t="s">
        <v>189</v>
      </c>
      <c r="BM680" s="188" t="s">
        <v>857</v>
      </c>
    </row>
    <row r="681" spans="2:51" s="13" customFormat="1" ht="11.25">
      <c r="B681" s="197"/>
      <c r="C681" s="198"/>
      <c r="D681" s="195" t="s">
        <v>250</v>
      </c>
      <c r="E681" s="199" t="s">
        <v>19</v>
      </c>
      <c r="F681" s="200" t="s">
        <v>849</v>
      </c>
      <c r="G681" s="198"/>
      <c r="H681" s="199" t="s">
        <v>19</v>
      </c>
      <c r="I681" s="201"/>
      <c r="J681" s="198"/>
      <c r="K681" s="198"/>
      <c r="L681" s="202"/>
      <c r="M681" s="203"/>
      <c r="N681" s="204"/>
      <c r="O681" s="204"/>
      <c r="P681" s="204"/>
      <c r="Q681" s="204"/>
      <c r="R681" s="204"/>
      <c r="S681" s="204"/>
      <c r="T681" s="205"/>
      <c r="AT681" s="206" t="s">
        <v>250</v>
      </c>
      <c r="AU681" s="206" t="s">
        <v>95</v>
      </c>
      <c r="AV681" s="13" t="s">
        <v>82</v>
      </c>
      <c r="AW681" s="13" t="s">
        <v>34</v>
      </c>
      <c r="AX681" s="13" t="s">
        <v>74</v>
      </c>
      <c r="AY681" s="206" t="s">
        <v>238</v>
      </c>
    </row>
    <row r="682" spans="2:51" s="14" customFormat="1" ht="11.25">
      <c r="B682" s="207"/>
      <c r="C682" s="208"/>
      <c r="D682" s="195" t="s">
        <v>250</v>
      </c>
      <c r="E682" s="209" t="s">
        <v>1088</v>
      </c>
      <c r="F682" s="210" t="s">
        <v>95</v>
      </c>
      <c r="G682" s="208"/>
      <c r="H682" s="211">
        <v>3</v>
      </c>
      <c r="I682" s="212"/>
      <c r="J682" s="208"/>
      <c r="K682" s="208"/>
      <c r="L682" s="213"/>
      <c r="M682" s="214"/>
      <c r="N682" s="215"/>
      <c r="O682" s="215"/>
      <c r="P682" s="215"/>
      <c r="Q682" s="215"/>
      <c r="R682" s="215"/>
      <c r="S682" s="215"/>
      <c r="T682" s="216"/>
      <c r="AT682" s="217" t="s">
        <v>250</v>
      </c>
      <c r="AU682" s="217" t="s">
        <v>95</v>
      </c>
      <c r="AV682" s="14" t="s">
        <v>84</v>
      </c>
      <c r="AW682" s="14" t="s">
        <v>34</v>
      </c>
      <c r="AX682" s="14" t="s">
        <v>74</v>
      </c>
      <c r="AY682" s="217" t="s">
        <v>238</v>
      </c>
    </row>
    <row r="683" spans="2:51" s="15" customFormat="1" ht="11.25">
      <c r="B683" s="218"/>
      <c r="C683" s="219"/>
      <c r="D683" s="195" t="s">
        <v>250</v>
      </c>
      <c r="E683" s="220" t="s">
        <v>19</v>
      </c>
      <c r="F683" s="221" t="s">
        <v>257</v>
      </c>
      <c r="G683" s="219"/>
      <c r="H683" s="222">
        <v>3</v>
      </c>
      <c r="I683" s="223"/>
      <c r="J683" s="219"/>
      <c r="K683" s="219"/>
      <c r="L683" s="224"/>
      <c r="M683" s="225"/>
      <c r="N683" s="226"/>
      <c r="O683" s="226"/>
      <c r="P683" s="226"/>
      <c r="Q683" s="226"/>
      <c r="R683" s="226"/>
      <c r="S683" s="226"/>
      <c r="T683" s="227"/>
      <c r="AT683" s="228" t="s">
        <v>250</v>
      </c>
      <c r="AU683" s="228" t="s">
        <v>95</v>
      </c>
      <c r="AV683" s="15" t="s">
        <v>95</v>
      </c>
      <c r="AW683" s="15" t="s">
        <v>34</v>
      </c>
      <c r="AX683" s="15" t="s">
        <v>82</v>
      </c>
      <c r="AY683" s="228" t="s">
        <v>238</v>
      </c>
    </row>
    <row r="684" spans="1:65" s="2" customFormat="1" ht="24.2" customHeight="1">
      <c r="A684" s="36"/>
      <c r="B684" s="37"/>
      <c r="C684" s="177" t="s">
        <v>703</v>
      </c>
      <c r="D684" s="177" t="s">
        <v>241</v>
      </c>
      <c r="E684" s="178" t="s">
        <v>859</v>
      </c>
      <c r="F684" s="179" t="s">
        <v>860</v>
      </c>
      <c r="G684" s="180" t="s">
        <v>168</v>
      </c>
      <c r="H684" s="181">
        <v>40</v>
      </c>
      <c r="I684" s="182"/>
      <c r="J684" s="183">
        <f>ROUND(I684*H684,2)</f>
        <v>0</v>
      </c>
      <c r="K684" s="179" t="s">
        <v>244</v>
      </c>
      <c r="L684" s="41"/>
      <c r="M684" s="184" t="s">
        <v>19</v>
      </c>
      <c r="N684" s="185" t="s">
        <v>45</v>
      </c>
      <c r="O684" s="66"/>
      <c r="P684" s="186">
        <f>O684*H684</f>
        <v>0</v>
      </c>
      <c r="Q684" s="186">
        <v>0.00072</v>
      </c>
      <c r="R684" s="186">
        <f>Q684*H684</f>
        <v>0.028800000000000003</v>
      </c>
      <c r="S684" s="186">
        <v>0</v>
      </c>
      <c r="T684" s="187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88" t="s">
        <v>189</v>
      </c>
      <c r="AT684" s="188" t="s">
        <v>241</v>
      </c>
      <c r="AU684" s="188" t="s">
        <v>95</v>
      </c>
      <c r="AY684" s="19" t="s">
        <v>238</v>
      </c>
      <c r="BE684" s="189">
        <f>IF(N684="základní",J684,0)</f>
        <v>0</v>
      </c>
      <c r="BF684" s="189">
        <f>IF(N684="snížená",J684,0)</f>
        <v>0</v>
      </c>
      <c r="BG684" s="189">
        <f>IF(N684="zákl. přenesená",J684,0)</f>
        <v>0</v>
      </c>
      <c r="BH684" s="189">
        <f>IF(N684="sníž. přenesená",J684,0)</f>
        <v>0</v>
      </c>
      <c r="BI684" s="189">
        <f>IF(N684="nulová",J684,0)</f>
        <v>0</v>
      </c>
      <c r="BJ684" s="19" t="s">
        <v>82</v>
      </c>
      <c r="BK684" s="189">
        <f>ROUND(I684*H684,2)</f>
        <v>0</v>
      </c>
      <c r="BL684" s="19" t="s">
        <v>189</v>
      </c>
      <c r="BM684" s="188" t="s">
        <v>861</v>
      </c>
    </row>
    <row r="685" spans="1:47" s="2" customFormat="1" ht="11.25">
      <c r="A685" s="36"/>
      <c r="B685" s="37"/>
      <c r="C685" s="38"/>
      <c r="D685" s="190" t="s">
        <v>246</v>
      </c>
      <c r="E685" s="38"/>
      <c r="F685" s="191" t="s">
        <v>862</v>
      </c>
      <c r="G685" s="38"/>
      <c r="H685" s="38"/>
      <c r="I685" s="192"/>
      <c r="J685" s="38"/>
      <c r="K685" s="38"/>
      <c r="L685" s="41"/>
      <c r="M685" s="193"/>
      <c r="N685" s="194"/>
      <c r="O685" s="66"/>
      <c r="P685" s="66"/>
      <c r="Q685" s="66"/>
      <c r="R685" s="66"/>
      <c r="S685" s="66"/>
      <c r="T685" s="67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246</v>
      </c>
      <c r="AU685" s="19" t="s">
        <v>95</v>
      </c>
    </row>
    <row r="686" spans="2:51" s="13" customFormat="1" ht="11.25">
      <c r="B686" s="197"/>
      <c r="C686" s="198"/>
      <c r="D686" s="195" t="s">
        <v>250</v>
      </c>
      <c r="E686" s="199" t="s">
        <v>19</v>
      </c>
      <c r="F686" s="200" t="s">
        <v>1250</v>
      </c>
      <c r="G686" s="198"/>
      <c r="H686" s="199" t="s">
        <v>19</v>
      </c>
      <c r="I686" s="201"/>
      <c r="J686" s="198"/>
      <c r="K686" s="198"/>
      <c r="L686" s="202"/>
      <c r="M686" s="203"/>
      <c r="N686" s="204"/>
      <c r="O686" s="204"/>
      <c r="P686" s="204"/>
      <c r="Q686" s="204"/>
      <c r="R686" s="204"/>
      <c r="S686" s="204"/>
      <c r="T686" s="205"/>
      <c r="AT686" s="206" t="s">
        <v>250</v>
      </c>
      <c r="AU686" s="206" t="s">
        <v>95</v>
      </c>
      <c r="AV686" s="13" t="s">
        <v>82</v>
      </c>
      <c r="AW686" s="13" t="s">
        <v>34</v>
      </c>
      <c r="AX686" s="13" t="s">
        <v>74</v>
      </c>
      <c r="AY686" s="206" t="s">
        <v>238</v>
      </c>
    </row>
    <row r="687" spans="2:51" s="14" customFormat="1" ht="11.25">
      <c r="B687" s="207"/>
      <c r="C687" s="208"/>
      <c r="D687" s="195" t="s">
        <v>250</v>
      </c>
      <c r="E687" s="209" t="s">
        <v>19</v>
      </c>
      <c r="F687" s="210" t="s">
        <v>1089</v>
      </c>
      <c r="G687" s="208"/>
      <c r="H687" s="211">
        <v>20</v>
      </c>
      <c r="I687" s="212"/>
      <c r="J687" s="208"/>
      <c r="K687" s="208"/>
      <c r="L687" s="213"/>
      <c r="M687" s="214"/>
      <c r="N687" s="215"/>
      <c r="O687" s="215"/>
      <c r="P687" s="215"/>
      <c r="Q687" s="215"/>
      <c r="R687" s="215"/>
      <c r="S687" s="215"/>
      <c r="T687" s="216"/>
      <c r="AT687" s="217" t="s">
        <v>250</v>
      </c>
      <c r="AU687" s="217" t="s">
        <v>95</v>
      </c>
      <c r="AV687" s="14" t="s">
        <v>84</v>
      </c>
      <c r="AW687" s="14" t="s">
        <v>34</v>
      </c>
      <c r="AX687" s="14" t="s">
        <v>74</v>
      </c>
      <c r="AY687" s="217" t="s">
        <v>238</v>
      </c>
    </row>
    <row r="688" spans="2:51" s="13" customFormat="1" ht="11.25">
      <c r="B688" s="197"/>
      <c r="C688" s="198"/>
      <c r="D688" s="195" t="s">
        <v>250</v>
      </c>
      <c r="E688" s="199" t="s">
        <v>19</v>
      </c>
      <c r="F688" s="200" t="s">
        <v>1251</v>
      </c>
      <c r="G688" s="198"/>
      <c r="H688" s="199" t="s">
        <v>19</v>
      </c>
      <c r="I688" s="201"/>
      <c r="J688" s="198"/>
      <c r="K688" s="198"/>
      <c r="L688" s="202"/>
      <c r="M688" s="203"/>
      <c r="N688" s="204"/>
      <c r="O688" s="204"/>
      <c r="P688" s="204"/>
      <c r="Q688" s="204"/>
      <c r="R688" s="204"/>
      <c r="S688" s="204"/>
      <c r="T688" s="205"/>
      <c r="AT688" s="206" t="s">
        <v>250</v>
      </c>
      <c r="AU688" s="206" t="s">
        <v>95</v>
      </c>
      <c r="AV688" s="13" t="s">
        <v>82</v>
      </c>
      <c r="AW688" s="13" t="s">
        <v>34</v>
      </c>
      <c r="AX688" s="13" t="s">
        <v>74</v>
      </c>
      <c r="AY688" s="206" t="s">
        <v>238</v>
      </c>
    </row>
    <row r="689" spans="2:51" s="14" customFormat="1" ht="11.25">
      <c r="B689" s="207"/>
      <c r="C689" s="208"/>
      <c r="D689" s="195" t="s">
        <v>250</v>
      </c>
      <c r="E689" s="209" t="s">
        <v>19</v>
      </c>
      <c r="F689" s="210" t="s">
        <v>1096</v>
      </c>
      <c r="G689" s="208"/>
      <c r="H689" s="211">
        <v>20</v>
      </c>
      <c r="I689" s="212"/>
      <c r="J689" s="208"/>
      <c r="K689" s="208"/>
      <c r="L689" s="213"/>
      <c r="M689" s="214"/>
      <c r="N689" s="215"/>
      <c r="O689" s="215"/>
      <c r="P689" s="215"/>
      <c r="Q689" s="215"/>
      <c r="R689" s="215"/>
      <c r="S689" s="215"/>
      <c r="T689" s="216"/>
      <c r="AT689" s="217" t="s">
        <v>250</v>
      </c>
      <c r="AU689" s="217" t="s">
        <v>95</v>
      </c>
      <c r="AV689" s="14" t="s">
        <v>84</v>
      </c>
      <c r="AW689" s="14" t="s">
        <v>34</v>
      </c>
      <c r="AX689" s="14" t="s">
        <v>74</v>
      </c>
      <c r="AY689" s="217" t="s">
        <v>238</v>
      </c>
    </row>
    <row r="690" spans="2:51" s="15" customFormat="1" ht="11.25">
      <c r="B690" s="218"/>
      <c r="C690" s="219"/>
      <c r="D690" s="195" t="s">
        <v>250</v>
      </c>
      <c r="E690" s="220" t="s">
        <v>19</v>
      </c>
      <c r="F690" s="221" t="s">
        <v>257</v>
      </c>
      <c r="G690" s="219"/>
      <c r="H690" s="222">
        <v>40</v>
      </c>
      <c r="I690" s="223"/>
      <c r="J690" s="219"/>
      <c r="K690" s="219"/>
      <c r="L690" s="224"/>
      <c r="M690" s="225"/>
      <c r="N690" s="226"/>
      <c r="O690" s="226"/>
      <c r="P690" s="226"/>
      <c r="Q690" s="226"/>
      <c r="R690" s="226"/>
      <c r="S690" s="226"/>
      <c r="T690" s="227"/>
      <c r="AT690" s="228" t="s">
        <v>250</v>
      </c>
      <c r="AU690" s="228" t="s">
        <v>95</v>
      </c>
      <c r="AV690" s="15" t="s">
        <v>95</v>
      </c>
      <c r="AW690" s="15" t="s">
        <v>34</v>
      </c>
      <c r="AX690" s="15" t="s">
        <v>82</v>
      </c>
      <c r="AY690" s="228" t="s">
        <v>238</v>
      </c>
    </row>
    <row r="691" spans="1:65" s="2" customFormat="1" ht="16.5" customHeight="1">
      <c r="A691" s="36"/>
      <c r="B691" s="37"/>
      <c r="C691" s="240" t="s">
        <v>803</v>
      </c>
      <c r="D691" s="240" t="s">
        <v>484</v>
      </c>
      <c r="E691" s="241" t="s">
        <v>870</v>
      </c>
      <c r="F691" s="242" t="s">
        <v>1250</v>
      </c>
      <c r="G691" s="243" t="s">
        <v>168</v>
      </c>
      <c r="H691" s="244">
        <v>20</v>
      </c>
      <c r="I691" s="245"/>
      <c r="J691" s="246">
        <f>ROUND(I691*H691,2)</f>
        <v>0</v>
      </c>
      <c r="K691" s="242" t="s">
        <v>244</v>
      </c>
      <c r="L691" s="247"/>
      <c r="M691" s="248" t="s">
        <v>19</v>
      </c>
      <c r="N691" s="249" t="s">
        <v>45</v>
      </c>
      <c r="O691" s="66"/>
      <c r="P691" s="186">
        <f>O691*H691</f>
        <v>0</v>
      </c>
      <c r="Q691" s="186">
        <v>0.0325</v>
      </c>
      <c r="R691" s="186">
        <f>Q691*H691</f>
        <v>0.65</v>
      </c>
      <c r="S691" s="186">
        <v>0</v>
      </c>
      <c r="T691" s="187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188" t="s">
        <v>186</v>
      </c>
      <c r="AT691" s="188" t="s">
        <v>484</v>
      </c>
      <c r="AU691" s="188" t="s">
        <v>95</v>
      </c>
      <c r="AY691" s="19" t="s">
        <v>238</v>
      </c>
      <c r="BE691" s="189">
        <f>IF(N691="základní",J691,0)</f>
        <v>0</v>
      </c>
      <c r="BF691" s="189">
        <f>IF(N691="snížená",J691,0)</f>
        <v>0</v>
      </c>
      <c r="BG691" s="189">
        <f>IF(N691="zákl. přenesená",J691,0)</f>
        <v>0</v>
      </c>
      <c r="BH691" s="189">
        <f>IF(N691="sníž. přenesená",J691,0)</f>
        <v>0</v>
      </c>
      <c r="BI691" s="189">
        <f>IF(N691="nulová",J691,0)</f>
        <v>0</v>
      </c>
      <c r="BJ691" s="19" t="s">
        <v>82</v>
      </c>
      <c r="BK691" s="189">
        <f>ROUND(I691*H691,2)</f>
        <v>0</v>
      </c>
      <c r="BL691" s="19" t="s">
        <v>189</v>
      </c>
      <c r="BM691" s="188" t="s">
        <v>871</v>
      </c>
    </row>
    <row r="692" spans="2:51" s="13" customFormat="1" ht="11.25">
      <c r="B692" s="197"/>
      <c r="C692" s="198"/>
      <c r="D692" s="195" t="s">
        <v>250</v>
      </c>
      <c r="E692" s="199" t="s">
        <v>19</v>
      </c>
      <c r="F692" s="200" t="s">
        <v>1250</v>
      </c>
      <c r="G692" s="198"/>
      <c r="H692" s="199" t="s">
        <v>19</v>
      </c>
      <c r="I692" s="201"/>
      <c r="J692" s="198"/>
      <c r="K692" s="198"/>
      <c r="L692" s="202"/>
      <c r="M692" s="203"/>
      <c r="N692" s="204"/>
      <c r="O692" s="204"/>
      <c r="P692" s="204"/>
      <c r="Q692" s="204"/>
      <c r="R692" s="204"/>
      <c r="S692" s="204"/>
      <c r="T692" s="205"/>
      <c r="AT692" s="206" t="s">
        <v>250</v>
      </c>
      <c r="AU692" s="206" t="s">
        <v>95</v>
      </c>
      <c r="AV692" s="13" t="s">
        <v>82</v>
      </c>
      <c r="AW692" s="13" t="s">
        <v>34</v>
      </c>
      <c r="AX692" s="13" t="s">
        <v>74</v>
      </c>
      <c r="AY692" s="206" t="s">
        <v>238</v>
      </c>
    </row>
    <row r="693" spans="2:51" s="14" customFormat="1" ht="11.25">
      <c r="B693" s="207"/>
      <c r="C693" s="208"/>
      <c r="D693" s="195" t="s">
        <v>250</v>
      </c>
      <c r="E693" s="209" t="s">
        <v>1089</v>
      </c>
      <c r="F693" s="210" t="s">
        <v>137</v>
      </c>
      <c r="G693" s="208"/>
      <c r="H693" s="211">
        <v>20</v>
      </c>
      <c r="I693" s="212"/>
      <c r="J693" s="208"/>
      <c r="K693" s="208"/>
      <c r="L693" s="213"/>
      <c r="M693" s="214"/>
      <c r="N693" s="215"/>
      <c r="O693" s="215"/>
      <c r="P693" s="215"/>
      <c r="Q693" s="215"/>
      <c r="R693" s="215"/>
      <c r="S693" s="215"/>
      <c r="T693" s="216"/>
      <c r="AT693" s="217" t="s">
        <v>250</v>
      </c>
      <c r="AU693" s="217" t="s">
        <v>95</v>
      </c>
      <c r="AV693" s="14" t="s">
        <v>84</v>
      </c>
      <c r="AW693" s="14" t="s">
        <v>34</v>
      </c>
      <c r="AX693" s="14" t="s">
        <v>74</v>
      </c>
      <c r="AY693" s="217" t="s">
        <v>238</v>
      </c>
    </row>
    <row r="694" spans="2:51" s="16" customFormat="1" ht="11.25">
      <c r="B694" s="229"/>
      <c r="C694" s="230"/>
      <c r="D694" s="195" t="s">
        <v>250</v>
      </c>
      <c r="E694" s="231" t="s">
        <v>19</v>
      </c>
      <c r="F694" s="232" t="s">
        <v>258</v>
      </c>
      <c r="G694" s="230"/>
      <c r="H694" s="233">
        <v>20</v>
      </c>
      <c r="I694" s="234"/>
      <c r="J694" s="230"/>
      <c r="K694" s="230"/>
      <c r="L694" s="235"/>
      <c r="M694" s="236"/>
      <c r="N694" s="237"/>
      <c r="O694" s="237"/>
      <c r="P694" s="237"/>
      <c r="Q694" s="237"/>
      <c r="R694" s="237"/>
      <c r="S694" s="237"/>
      <c r="T694" s="238"/>
      <c r="AT694" s="239" t="s">
        <v>250</v>
      </c>
      <c r="AU694" s="239" t="s">
        <v>95</v>
      </c>
      <c r="AV694" s="16" t="s">
        <v>189</v>
      </c>
      <c r="AW694" s="16" t="s">
        <v>34</v>
      </c>
      <c r="AX694" s="16" t="s">
        <v>82</v>
      </c>
      <c r="AY694" s="239" t="s">
        <v>238</v>
      </c>
    </row>
    <row r="695" spans="1:65" s="2" customFormat="1" ht="16.5" customHeight="1">
      <c r="A695" s="36"/>
      <c r="B695" s="37"/>
      <c r="C695" s="240" t="s">
        <v>808</v>
      </c>
      <c r="D695" s="240" t="s">
        <v>484</v>
      </c>
      <c r="E695" s="241" t="s">
        <v>1252</v>
      </c>
      <c r="F695" s="242" t="s">
        <v>1253</v>
      </c>
      <c r="G695" s="243" t="s">
        <v>168</v>
      </c>
      <c r="H695" s="244">
        <v>20</v>
      </c>
      <c r="I695" s="245"/>
      <c r="J695" s="246">
        <f>ROUND(I695*H695,2)</f>
        <v>0</v>
      </c>
      <c r="K695" s="242" t="s">
        <v>244</v>
      </c>
      <c r="L695" s="247"/>
      <c r="M695" s="248" t="s">
        <v>19</v>
      </c>
      <c r="N695" s="249" t="s">
        <v>45</v>
      </c>
      <c r="O695" s="66"/>
      <c r="P695" s="186">
        <f>O695*H695</f>
        <v>0</v>
      </c>
      <c r="Q695" s="186">
        <v>0.0035</v>
      </c>
      <c r="R695" s="186">
        <f>Q695*H695</f>
        <v>0.07</v>
      </c>
      <c r="S695" s="186">
        <v>0</v>
      </c>
      <c r="T695" s="187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8" t="s">
        <v>186</v>
      </c>
      <c r="AT695" s="188" t="s">
        <v>484</v>
      </c>
      <c r="AU695" s="188" t="s">
        <v>95</v>
      </c>
      <c r="AY695" s="19" t="s">
        <v>238</v>
      </c>
      <c r="BE695" s="189">
        <f>IF(N695="základní",J695,0)</f>
        <v>0</v>
      </c>
      <c r="BF695" s="189">
        <f>IF(N695="snížená",J695,0)</f>
        <v>0</v>
      </c>
      <c r="BG695" s="189">
        <f>IF(N695="zákl. přenesená",J695,0)</f>
        <v>0</v>
      </c>
      <c r="BH695" s="189">
        <f>IF(N695="sníž. přenesená",J695,0)</f>
        <v>0</v>
      </c>
      <c r="BI695" s="189">
        <f>IF(N695="nulová",J695,0)</f>
        <v>0</v>
      </c>
      <c r="BJ695" s="19" t="s">
        <v>82</v>
      </c>
      <c r="BK695" s="189">
        <f>ROUND(I695*H695,2)</f>
        <v>0</v>
      </c>
      <c r="BL695" s="19" t="s">
        <v>189</v>
      </c>
      <c r="BM695" s="188" t="s">
        <v>1254</v>
      </c>
    </row>
    <row r="696" spans="2:51" s="13" customFormat="1" ht="11.25">
      <c r="B696" s="197"/>
      <c r="C696" s="198"/>
      <c r="D696" s="195" t="s">
        <v>250</v>
      </c>
      <c r="E696" s="199" t="s">
        <v>19</v>
      </c>
      <c r="F696" s="200" t="s">
        <v>1251</v>
      </c>
      <c r="G696" s="198"/>
      <c r="H696" s="199" t="s">
        <v>19</v>
      </c>
      <c r="I696" s="201"/>
      <c r="J696" s="198"/>
      <c r="K696" s="198"/>
      <c r="L696" s="202"/>
      <c r="M696" s="203"/>
      <c r="N696" s="204"/>
      <c r="O696" s="204"/>
      <c r="P696" s="204"/>
      <c r="Q696" s="204"/>
      <c r="R696" s="204"/>
      <c r="S696" s="204"/>
      <c r="T696" s="205"/>
      <c r="AT696" s="206" t="s">
        <v>250</v>
      </c>
      <c r="AU696" s="206" t="s">
        <v>95</v>
      </c>
      <c r="AV696" s="13" t="s">
        <v>82</v>
      </c>
      <c r="AW696" s="13" t="s">
        <v>34</v>
      </c>
      <c r="AX696" s="13" t="s">
        <v>74</v>
      </c>
      <c r="AY696" s="206" t="s">
        <v>238</v>
      </c>
    </row>
    <row r="697" spans="2:51" s="14" customFormat="1" ht="11.25">
      <c r="B697" s="207"/>
      <c r="C697" s="208"/>
      <c r="D697" s="195" t="s">
        <v>250</v>
      </c>
      <c r="E697" s="209" t="s">
        <v>1096</v>
      </c>
      <c r="F697" s="210" t="s">
        <v>137</v>
      </c>
      <c r="G697" s="208"/>
      <c r="H697" s="211">
        <v>20</v>
      </c>
      <c r="I697" s="212"/>
      <c r="J697" s="208"/>
      <c r="K697" s="208"/>
      <c r="L697" s="213"/>
      <c r="M697" s="214"/>
      <c r="N697" s="215"/>
      <c r="O697" s="215"/>
      <c r="P697" s="215"/>
      <c r="Q697" s="215"/>
      <c r="R697" s="215"/>
      <c r="S697" s="215"/>
      <c r="T697" s="216"/>
      <c r="AT697" s="217" t="s">
        <v>250</v>
      </c>
      <c r="AU697" s="217" t="s">
        <v>95</v>
      </c>
      <c r="AV697" s="14" t="s">
        <v>84</v>
      </c>
      <c r="AW697" s="14" t="s">
        <v>34</v>
      </c>
      <c r="AX697" s="14" t="s">
        <v>82</v>
      </c>
      <c r="AY697" s="217" t="s">
        <v>238</v>
      </c>
    </row>
    <row r="698" spans="1:65" s="2" customFormat="1" ht="24.2" customHeight="1">
      <c r="A698" s="36"/>
      <c r="B698" s="37"/>
      <c r="C698" s="177" t="s">
        <v>812</v>
      </c>
      <c r="D698" s="177" t="s">
        <v>241</v>
      </c>
      <c r="E698" s="178" t="s">
        <v>1255</v>
      </c>
      <c r="F698" s="179" t="s">
        <v>1256</v>
      </c>
      <c r="G698" s="180" t="s">
        <v>168</v>
      </c>
      <c r="H698" s="181">
        <v>2</v>
      </c>
      <c r="I698" s="182"/>
      <c r="J698" s="183">
        <f>ROUND(I698*H698,2)</f>
        <v>0</v>
      </c>
      <c r="K698" s="179" t="s">
        <v>244</v>
      </c>
      <c r="L698" s="41"/>
      <c r="M698" s="184" t="s">
        <v>19</v>
      </c>
      <c r="N698" s="185" t="s">
        <v>45</v>
      </c>
      <c r="O698" s="66"/>
      <c r="P698" s="186">
        <f>O698*H698</f>
        <v>0</v>
      </c>
      <c r="Q698" s="186">
        <v>0.00074</v>
      </c>
      <c r="R698" s="186">
        <f>Q698*H698</f>
        <v>0.00148</v>
      </c>
      <c r="S698" s="186">
        <v>0</v>
      </c>
      <c r="T698" s="187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188" t="s">
        <v>189</v>
      </c>
      <c r="AT698" s="188" t="s">
        <v>241</v>
      </c>
      <c r="AU698" s="188" t="s">
        <v>95</v>
      </c>
      <c r="AY698" s="19" t="s">
        <v>238</v>
      </c>
      <c r="BE698" s="189">
        <f>IF(N698="základní",J698,0)</f>
        <v>0</v>
      </c>
      <c r="BF698" s="189">
        <f>IF(N698="snížená",J698,0)</f>
        <v>0</v>
      </c>
      <c r="BG698" s="189">
        <f>IF(N698="zákl. přenesená",J698,0)</f>
        <v>0</v>
      </c>
      <c r="BH698" s="189">
        <f>IF(N698="sníž. přenesená",J698,0)</f>
        <v>0</v>
      </c>
      <c r="BI698" s="189">
        <f>IF(N698="nulová",J698,0)</f>
        <v>0</v>
      </c>
      <c r="BJ698" s="19" t="s">
        <v>82</v>
      </c>
      <c r="BK698" s="189">
        <f>ROUND(I698*H698,2)</f>
        <v>0</v>
      </c>
      <c r="BL698" s="19" t="s">
        <v>189</v>
      </c>
      <c r="BM698" s="188" t="s">
        <v>1257</v>
      </c>
    </row>
    <row r="699" spans="1:47" s="2" customFormat="1" ht="11.25">
      <c r="A699" s="36"/>
      <c r="B699" s="37"/>
      <c r="C699" s="38"/>
      <c r="D699" s="190" t="s">
        <v>246</v>
      </c>
      <c r="E699" s="38"/>
      <c r="F699" s="191" t="s">
        <v>1258</v>
      </c>
      <c r="G699" s="38"/>
      <c r="H699" s="38"/>
      <c r="I699" s="192"/>
      <c r="J699" s="38"/>
      <c r="K699" s="38"/>
      <c r="L699" s="41"/>
      <c r="M699" s="193"/>
      <c r="N699" s="194"/>
      <c r="O699" s="66"/>
      <c r="P699" s="66"/>
      <c r="Q699" s="66"/>
      <c r="R699" s="66"/>
      <c r="S699" s="66"/>
      <c r="T699" s="67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T699" s="19" t="s">
        <v>246</v>
      </c>
      <c r="AU699" s="19" t="s">
        <v>95</v>
      </c>
    </row>
    <row r="700" spans="2:51" s="13" customFormat="1" ht="11.25">
      <c r="B700" s="197"/>
      <c r="C700" s="198"/>
      <c r="D700" s="195" t="s">
        <v>250</v>
      </c>
      <c r="E700" s="199" t="s">
        <v>19</v>
      </c>
      <c r="F700" s="200" t="s">
        <v>1259</v>
      </c>
      <c r="G700" s="198"/>
      <c r="H700" s="199" t="s">
        <v>19</v>
      </c>
      <c r="I700" s="201"/>
      <c r="J700" s="198"/>
      <c r="K700" s="198"/>
      <c r="L700" s="202"/>
      <c r="M700" s="203"/>
      <c r="N700" s="204"/>
      <c r="O700" s="204"/>
      <c r="P700" s="204"/>
      <c r="Q700" s="204"/>
      <c r="R700" s="204"/>
      <c r="S700" s="204"/>
      <c r="T700" s="205"/>
      <c r="AT700" s="206" t="s">
        <v>250</v>
      </c>
      <c r="AU700" s="206" t="s">
        <v>95</v>
      </c>
      <c r="AV700" s="13" t="s">
        <v>82</v>
      </c>
      <c r="AW700" s="13" t="s">
        <v>34</v>
      </c>
      <c r="AX700" s="13" t="s">
        <v>74</v>
      </c>
      <c r="AY700" s="206" t="s">
        <v>238</v>
      </c>
    </row>
    <row r="701" spans="2:51" s="14" customFormat="1" ht="11.25">
      <c r="B701" s="207"/>
      <c r="C701" s="208"/>
      <c r="D701" s="195" t="s">
        <v>250</v>
      </c>
      <c r="E701" s="209" t="s">
        <v>19</v>
      </c>
      <c r="F701" s="210" t="s">
        <v>1092</v>
      </c>
      <c r="G701" s="208"/>
      <c r="H701" s="211">
        <v>1</v>
      </c>
      <c r="I701" s="212"/>
      <c r="J701" s="208"/>
      <c r="K701" s="208"/>
      <c r="L701" s="213"/>
      <c r="M701" s="214"/>
      <c r="N701" s="215"/>
      <c r="O701" s="215"/>
      <c r="P701" s="215"/>
      <c r="Q701" s="215"/>
      <c r="R701" s="215"/>
      <c r="S701" s="215"/>
      <c r="T701" s="216"/>
      <c r="AT701" s="217" t="s">
        <v>250</v>
      </c>
      <c r="AU701" s="217" t="s">
        <v>95</v>
      </c>
      <c r="AV701" s="14" t="s">
        <v>84</v>
      </c>
      <c r="AW701" s="14" t="s">
        <v>34</v>
      </c>
      <c r="AX701" s="14" t="s">
        <v>74</v>
      </c>
      <c r="AY701" s="217" t="s">
        <v>238</v>
      </c>
    </row>
    <row r="702" spans="2:51" s="13" customFormat="1" ht="11.25">
      <c r="B702" s="197"/>
      <c r="C702" s="198"/>
      <c r="D702" s="195" t="s">
        <v>250</v>
      </c>
      <c r="E702" s="199" t="s">
        <v>19</v>
      </c>
      <c r="F702" s="200" t="s">
        <v>1260</v>
      </c>
      <c r="G702" s="198"/>
      <c r="H702" s="199" t="s">
        <v>19</v>
      </c>
      <c r="I702" s="201"/>
      <c r="J702" s="198"/>
      <c r="K702" s="198"/>
      <c r="L702" s="202"/>
      <c r="M702" s="203"/>
      <c r="N702" s="204"/>
      <c r="O702" s="204"/>
      <c r="P702" s="204"/>
      <c r="Q702" s="204"/>
      <c r="R702" s="204"/>
      <c r="S702" s="204"/>
      <c r="T702" s="205"/>
      <c r="AT702" s="206" t="s">
        <v>250</v>
      </c>
      <c r="AU702" s="206" t="s">
        <v>95</v>
      </c>
      <c r="AV702" s="13" t="s">
        <v>82</v>
      </c>
      <c r="AW702" s="13" t="s">
        <v>34</v>
      </c>
      <c r="AX702" s="13" t="s">
        <v>74</v>
      </c>
      <c r="AY702" s="206" t="s">
        <v>238</v>
      </c>
    </row>
    <row r="703" spans="2:51" s="14" customFormat="1" ht="11.25">
      <c r="B703" s="207"/>
      <c r="C703" s="208"/>
      <c r="D703" s="195" t="s">
        <v>250</v>
      </c>
      <c r="E703" s="209" t="s">
        <v>19</v>
      </c>
      <c r="F703" s="210" t="s">
        <v>1091</v>
      </c>
      <c r="G703" s="208"/>
      <c r="H703" s="211">
        <v>1</v>
      </c>
      <c r="I703" s="212"/>
      <c r="J703" s="208"/>
      <c r="K703" s="208"/>
      <c r="L703" s="213"/>
      <c r="M703" s="214"/>
      <c r="N703" s="215"/>
      <c r="O703" s="215"/>
      <c r="P703" s="215"/>
      <c r="Q703" s="215"/>
      <c r="R703" s="215"/>
      <c r="S703" s="215"/>
      <c r="T703" s="216"/>
      <c r="AT703" s="217" t="s">
        <v>250</v>
      </c>
      <c r="AU703" s="217" t="s">
        <v>95</v>
      </c>
      <c r="AV703" s="14" t="s">
        <v>84</v>
      </c>
      <c r="AW703" s="14" t="s">
        <v>34</v>
      </c>
      <c r="AX703" s="14" t="s">
        <v>74</v>
      </c>
      <c r="AY703" s="217" t="s">
        <v>238</v>
      </c>
    </row>
    <row r="704" spans="2:51" s="15" customFormat="1" ht="11.25">
      <c r="B704" s="218"/>
      <c r="C704" s="219"/>
      <c r="D704" s="195" t="s">
        <v>250</v>
      </c>
      <c r="E704" s="220" t="s">
        <v>19</v>
      </c>
      <c r="F704" s="221" t="s">
        <v>257</v>
      </c>
      <c r="G704" s="219"/>
      <c r="H704" s="222">
        <v>2</v>
      </c>
      <c r="I704" s="223"/>
      <c r="J704" s="219"/>
      <c r="K704" s="219"/>
      <c r="L704" s="224"/>
      <c r="M704" s="225"/>
      <c r="N704" s="226"/>
      <c r="O704" s="226"/>
      <c r="P704" s="226"/>
      <c r="Q704" s="226"/>
      <c r="R704" s="226"/>
      <c r="S704" s="226"/>
      <c r="T704" s="227"/>
      <c r="AT704" s="228" t="s">
        <v>250</v>
      </c>
      <c r="AU704" s="228" t="s">
        <v>95</v>
      </c>
      <c r="AV704" s="15" t="s">
        <v>95</v>
      </c>
      <c r="AW704" s="15" t="s">
        <v>34</v>
      </c>
      <c r="AX704" s="15" t="s">
        <v>82</v>
      </c>
      <c r="AY704" s="228" t="s">
        <v>238</v>
      </c>
    </row>
    <row r="705" spans="1:65" s="2" customFormat="1" ht="16.5" customHeight="1">
      <c r="A705" s="36"/>
      <c r="B705" s="37"/>
      <c r="C705" s="240" t="s">
        <v>817</v>
      </c>
      <c r="D705" s="240" t="s">
        <v>484</v>
      </c>
      <c r="E705" s="241" t="s">
        <v>1261</v>
      </c>
      <c r="F705" s="242" t="s">
        <v>1262</v>
      </c>
      <c r="G705" s="243" t="s">
        <v>168</v>
      </c>
      <c r="H705" s="244">
        <v>1</v>
      </c>
      <c r="I705" s="245"/>
      <c r="J705" s="246">
        <f>ROUND(I705*H705,2)</f>
        <v>0</v>
      </c>
      <c r="K705" s="242" t="s">
        <v>244</v>
      </c>
      <c r="L705" s="247"/>
      <c r="M705" s="248" t="s">
        <v>19</v>
      </c>
      <c r="N705" s="249" t="s">
        <v>45</v>
      </c>
      <c r="O705" s="66"/>
      <c r="P705" s="186">
        <f>O705*H705</f>
        <v>0</v>
      </c>
      <c r="Q705" s="186">
        <v>0.014</v>
      </c>
      <c r="R705" s="186">
        <f>Q705*H705</f>
        <v>0.014</v>
      </c>
      <c r="S705" s="186">
        <v>0</v>
      </c>
      <c r="T705" s="187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188" t="s">
        <v>186</v>
      </c>
      <c r="AT705" s="188" t="s">
        <v>484</v>
      </c>
      <c r="AU705" s="188" t="s">
        <v>95</v>
      </c>
      <c r="AY705" s="19" t="s">
        <v>238</v>
      </c>
      <c r="BE705" s="189">
        <f>IF(N705="základní",J705,0)</f>
        <v>0</v>
      </c>
      <c r="BF705" s="189">
        <f>IF(N705="snížená",J705,0)</f>
        <v>0</v>
      </c>
      <c r="BG705" s="189">
        <f>IF(N705="zákl. přenesená",J705,0)</f>
        <v>0</v>
      </c>
      <c r="BH705" s="189">
        <f>IF(N705="sníž. přenesená",J705,0)</f>
        <v>0</v>
      </c>
      <c r="BI705" s="189">
        <f>IF(N705="nulová",J705,0)</f>
        <v>0</v>
      </c>
      <c r="BJ705" s="19" t="s">
        <v>82</v>
      </c>
      <c r="BK705" s="189">
        <f>ROUND(I705*H705,2)</f>
        <v>0</v>
      </c>
      <c r="BL705" s="19" t="s">
        <v>189</v>
      </c>
      <c r="BM705" s="188" t="s">
        <v>1263</v>
      </c>
    </row>
    <row r="706" spans="2:51" s="13" customFormat="1" ht="11.25">
      <c r="B706" s="197"/>
      <c r="C706" s="198"/>
      <c r="D706" s="195" t="s">
        <v>250</v>
      </c>
      <c r="E706" s="199" t="s">
        <v>19</v>
      </c>
      <c r="F706" s="200" t="s">
        <v>1259</v>
      </c>
      <c r="G706" s="198"/>
      <c r="H706" s="199" t="s">
        <v>19</v>
      </c>
      <c r="I706" s="201"/>
      <c r="J706" s="198"/>
      <c r="K706" s="198"/>
      <c r="L706" s="202"/>
      <c r="M706" s="203"/>
      <c r="N706" s="204"/>
      <c r="O706" s="204"/>
      <c r="P706" s="204"/>
      <c r="Q706" s="204"/>
      <c r="R706" s="204"/>
      <c r="S706" s="204"/>
      <c r="T706" s="205"/>
      <c r="AT706" s="206" t="s">
        <v>250</v>
      </c>
      <c r="AU706" s="206" t="s">
        <v>95</v>
      </c>
      <c r="AV706" s="13" t="s">
        <v>82</v>
      </c>
      <c r="AW706" s="13" t="s">
        <v>34</v>
      </c>
      <c r="AX706" s="13" t="s">
        <v>74</v>
      </c>
      <c r="AY706" s="206" t="s">
        <v>238</v>
      </c>
    </row>
    <row r="707" spans="2:51" s="14" customFormat="1" ht="11.25">
      <c r="B707" s="207"/>
      <c r="C707" s="208"/>
      <c r="D707" s="195" t="s">
        <v>250</v>
      </c>
      <c r="E707" s="209" t="s">
        <v>1092</v>
      </c>
      <c r="F707" s="210" t="s">
        <v>82</v>
      </c>
      <c r="G707" s="208"/>
      <c r="H707" s="211">
        <v>1</v>
      </c>
      <c r="I707" s="212"/>
      <c r="J707" s="208"/>
      <c r="K707" s="208"/>
      <c r="L707" s="213"/>
      <c r="M707" s="214"/>
      <c r="N707" s="215"/>
      <c r="O707" s="215"/>
      <c r="P707" s="215"/>
      <c r="Q707" s="215"/>
      <c r="R707" s="215"/>
      <c r="S707" s="215"/>
      <c r="T707" s="216"/>
      <c r="AT707" s="217" t="s">
        <v>250</v>
      </c>
      <c r="AU707" s="217" t="s">
        <v>95</v>
      </c>
      <c r="AV707" s="14" t="s">
        <v>84</v>
      </c>
      <c r="AW707" s="14" t="s">
        <v>34</v>
      </c>
      <c r="AX707" s="14" t="s">
        <v>74</v>
      </c>
      <c r="AY707" s="217" t="s">
        <v>238</v>
      </c>
    </row>
    <row r="708" spans="2:51" s="15" customFormat="1" ht="11.25">
      <c r="B708" s="218"/>
      <c r="C708" s="219"/>
      <c r="D708" s="195" t="s">
        <v>250</v>
      </c>
      <c r="E708" s="220" t="s">
        <v>19</v>
      </c>
      <c r="F708" s="221" t="s">
        <v>257</v>
      </c>
      <c r="G708" s="219"/>
      <c r="H708" s="222">
        <v>1</v>
      </c>
      <c r="I708" s="223"/>
      <c r="J708" s="219"/>
      <c r="K708" s="219"/>
      <c r="L708" s="224"/>
      <c r="M708" s="225"/>
      <c r="N708" s="226"/>
      <c r="O708" s="226"/>
      <c r="P708" s="226"/>
      <c r="Q708" s="226"/>
      <c r="R708" s="226"/>
      <c r="S708" s="226"/>
      <c r="T708" s="227"/>
      <c r="AT708" s="228" t="s">
        <v>250</v>
      </c>
      <c r="AU708" s="228" t="s">
        <v>95</v>
      </c>
      <c r="AV708" s="15" t="s">
        <v>95</v>
      </c>
      <c r="AW708" s="15" t="s">
        <v>34</v>
      </c>
      <c r="AX708" s="15" t="s">
        <v>82</v>
      </c>
      <c r="AY708" s="228" t="s">
        <v>238</v>
      </c>
    </row>
    <row r="709" spans="1:65" s="2" customFormat="1" ht="16.5" customHeight="1">
      <c r="A709" s="36"/>
      <c r="B709" s="37"/>
      <c r="C709" s="240" t="s">
        <v>823</v>
      </c>
      <c r="D709" s="240" t="s">
        <v>484</v>
      </c>
      <c r="E709" s="241" t="s">
        <v>1264</v>
      </c>
      <c r="F709" s="242" t="s">
        <v>1265</v>
      </c>
      <c r="G709" s="243" t="s">
        <v>168</v>
      </c>
      <c r="H709" s="244">
        <v>1</v>
      </c>
      <c r="I709" s="245"/>
      <c r="J709" s="246">
        <f>ROUND(I709*H709,2)</f>
        <v>0</v>
      </c>
      <c r="K709" s="242" t="s">
        <v>244</v>
      </c>
      <c r="L709" s="247"/>
      <c r="M709" s="248" t="s">
        <v>19</v>
      </c>
      <c r="N709" s="249" t="s">
        <v>45</v>
      </c>
      <c r="O709" s="66"/>
      <c r="P709" s="186">
        <f>O709*H709</f>
        <v>0</v>
      </c>
      <c r="Q709" s="186">
        <v>0.0035</v>
      </c>
      <c r="R709" s="186">
        <f>Q709*H709</f>
        <v>0.0035</v>
      </c>
      <c r="S709" s="186">
        <v>0</v>
      </c>
      <c r="T709" s="187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8" t="s">
        <v>186</v>
      </c>
      <c r="AT709" s="188" t="s">
        <v>484</v>
      </c>
      <c r="AU709" s="188" t="s">
        <v>95</v>
      </c>
      <c r="AY709" s="19" t="s">
        <v>238</v>
      </c>
      <c r="BE709" s="189">
        <f>IF(N709="základní",J709,0)</f>
        <v>0</v>
      </c>
      <c r="BF709" s="189">
        <f>IF(N709="snížená",J709,0)</f>
        <v>0</v>
      </c>
      <c r="BG709" s="189">
        <f>IF(N709="zákl. přenesená",J709,0)</f>
        <v>0</v>
      </c>
      <c r="BH709" s="189">
        <f>IF(N709="sníž. přenesená",J709,0)</f>
        <v>0</v>
      </c>
      <c r="BI709" s="189">
        <f>IF(N709="nulová",J709,0)</f>
        <v>0</v>
      </c>
      <c r="BJ709" s="19" t="s">
        <v>82</v>
      </c>
      <c r="BK709" s="189">
        <f>ROUND(I709*H709,2)</f>
        <v>0</v>
      </c>
      <c r="BL709" s="19" t="s">
        <v>189</v>
      </c>
      <c r="BM709" s="188" t="s">
        <v>1266</v>
      </c>
    </row>
    <row r="710" spans="2:51" s="13" customFormat="1" ht="11.25">
      <c r="B710" s="197"/>
      <c r="C710" s="198"/>
      <c r="D710" s="195" t="s">
        <v>250</v>
      </c>
      <c r="E710" s="199" t="s">
        <v>19</v>
      </c>
      <c r="F710" s="200" t="s">
        <v>1267</v>
      </c>
      <c r="G710" s="198"/>
      <c r="H710" s="199" t="s">
        <v>19</v>
      </c>
      <c r="I710" s="201"/>
      <c r="J710" s="198"/>
      <c r="K710" s="198"/>
      <c r="L710" s="202"/>
      <c r="M710" s="203"/>
      <c r="N710" s="204"/>
      <c r="O710" s="204"/>
      <c r="P710" s="204"/>
      <c r="Q710" s="204"/>
      <c r="R710" s="204"/>
      <c r="S710" s="204"/>
      <c r="T710" s="205"/>
      <c r="AT710" s="206" t="s">
        <v>250</v>
      </c>
      <c r="AU710" s="206" t="s">
        <v>95</v>
      </c>
      <c r="AV710" s="13" t="s">
        <v>82</v>
      </c>
      <c r="AW710" s="13" t="s">
        <v>34</v>
      </c>
      <c r="AX710" s="13" t="s">
        <v>74</v>
      </c>
      <c r="AY710" s="206" t="s">
        <v>238</v>
      </c>
    </row>
    <row r="711" spans="2:51" s="14" customFormat="1" ht="11.25">
      <c r="B711" s="207"/>
      <c r="C711" s="208"/>
      <c r="D711" s="195" t="s">
        <v>250</v>
      </c>
      <c r="E711" s="209" t="s">
        <v>1091</v>
      </c>
      <c r="F711" s="210" t="s">
        <v>82</v>
      </c>
      <c r="G711" s="208"/>
      <c r="H711" s="211">
        <v>1</v>
      </c>
      <c r="I711" s="212"/>
      <c r="J711" s="208"/>
      <c r="K711" s="208"/>
      <c r="L711" s="213"/>
      <c r="M711" s="214"/>
      <c r="N711" s="215"/>
      <c r="O711" s="215"/>
      <c r="P711" s="215"/>
      <c r="Q711" s="215"/>
      <c r="R711" s="215"/>
      <c r="S711" s="215"/>
      <c r="T711" s="216"/>
      <c r="AT711" s="217" t="s">
        <v>250</v>
      </c>
      <c r="AU711" s="217" t="s">
        <v>95</v>
      </c>
      <c r="AV711" s="14" t="s">
        <v>84</v>
      </c>
      <c r="AW711" s="14" t="s">
        <v>34</v>
      </c>
      <c r="AX711" s="14" t="s">
        <v>82</v>
      </c>
      <c r="AY711" s="217" t="s">
        <v>238</v>
      </c>
    </row>
    <row r="712" spans="1:65" s="2" customFormat="1" ht="24.2" customHeight="1">
      <c r="A712" s="36"/>
      <c r="B712" s="37"/>
      <c r="C712" s="177" t="s">
        <v>832</v>
      </c>
      <c r="D712" s="177" t="s">
        <v>241</v>
      </c>
      <c r="E712" s="178" t="s">
        <v>1268</v>
      </c>
      <c r="F712" s="179" t="s">
        <v>1269</v>
      </c>
      <c r="G712" s="180" t="s">
        <v>168</v>
      </c>
      <c r="H712" s="181">
        <v>8</v>
      </c>
      <c r="I712" s="182"/>
      <c r="J712" s="183">
        <f>ROUND(I712*H712,2)</f>
        <v>0</v>
      </c>
      <c r="K712" s="179" t="s">
        <v>244</v>
      </c>
      <c r="L712" s="41"/>
      <c r="M712" s="184" t="s">
        <v>19</v>
      </c>
      <c r="N712" s="185" t="s">
        <v>45</v>
      </c>
      <c r="O712" s="66"/>
      <c r="P712" s="186">
        <f>O712*H712</f>
        <v>0</v>
      </c>
      <c r="Q712" s="186">
        <v>0.00162</v>
      </c>
      <c r="R712" s="186">
        <f>Q712*H712</f>
        <v>0.01296</v>
      </c>
      <c r="S712" s="186">
        <v>0</v>
      </c>
      <c r="T712" s="187">
        <f>S712*H712</f>
        <v>0</v>
      </c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R712" s="188" t="s">
        <v>189</v>
      </c>
      <c r="AT712" s="188" t="s">
        <v>241</v>
      </c>
      <c r="AU712" s="188" t="s">
        <v>95</v>
      </c>
      <c r="AY712" s="19" t="s">
        <v>238</v>
      </c>
      <c r="BE712" s="189">
        <f>IF(N712="základní",J712,0)</f>
        <v>0</v>
      </c>
      <c r="BF712" s="189">
        <f>IF(N712="snížená",J712,0)</f>
        <v>0</v>
      </c>
      <c r="BG712" s="189">
        <f>IF(N712="zákl. přenesená",J712,0)</f>
        <v>0</v>
      </c>
      <c r="BH712" s="189">
        <f>IF(N712="sníž. přenesená",J712,0)</f>
        <v>0</v>
      </c>
      <c r="BI712" s="189">
        <f>IF(N712="nulová",J712,0)</f>
        <v>0</v>
      </c>
      <c r="BJ712" s="19" t="s">
        <v>82</v>
      </c>
      <c r="BK712" s="189">
        <f>ROUND(I712*H712,2)</f>
        <v>0</v>
      </c>
      <c r="BL712" s="19" t="s">
        <v>189</v>
      </c>
      <c r="BM712" s="188" t="s">
        <v>1270</v>
      </c>
    </row>
    <row r="713" spans="1:47" s="2" customFormat="1" ht="11.25">
      <c r="A713" s="36"/>
      <c r="B713" s="37"/>
      <c r="C713" s="38"/>
      <c r="D713" s="190" t="s">
        <v>246</v>
      </c>
      <c r="E713" s="38"/>
      <c r="F713" s="191" t="s">
        <v>1271</v>
      </c>
      <c r="G713" s="38"/>
      <c r="H713" s="38"/>
      <c r="I713" s="192"/>
      <c r="J713" s="38"/>
      <c r="K713" s="38"/>
      <c r="L713" s="41"/>
      <c r="M713" s="193"/>
      <c r="N713" s="194"/>
      <c r="O713" s="66"/>
      <c r="P713" s="66"/>
      <c r="Q713" s="66"/>
      <c r="R713" s="66"/>
      <c r="S713" s="66"/>
      <c r="T713" s="67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T713" s="19" t="s">
        <v>246</v>
      </c>
      <c r="AU713" s="19" t="s">
        <v>95</v>
      </c>
    </row>
    <row r="714" spans="2:51" s="13" customFormat="1" ht="11.25">
      <c r="B714" s="197"/>
      <c r="C714" s="198"/>
      <c r="D714" s="195" t="s">
        <v>250</v>
      </c>
      <c r="E714" s="199" t="s">
        <v>19</v>
      </c>
      <c r="F714" s="200" t="s">
        <v>1272</v>
      </c>
      <c r="G714" s="198"/>
      <c r="H714" s="199" t="s">
        <v>19</v>
      </c>
      <c r="I714" s="201"/>
      <c r="J714" s="198"/>
      <c r="K714" s="198"/>
      <c r="L714" s="202"/>
      <c r="M714" s="203"/>
      <c r="N714" s="204"/>
      <c r="O714" s="204"/>
      <c r="P714" s="204"/>
      <c r="Q714" s="204"/>
      <c r="R714" s="204"/>
      <c r="S714" s="204"/>
      <c r="T714" s="205"/>
      <c r="AT714" s="206" t="s">
        <v>250</v>
      </c>
      <c r="AU714" s="206" t="s">
        <v>95</v>
      </c>
      <c r="AV714" s="13" t="s">
        <v>82</v>
      </c>
      <c r="AW714" s="13" t="s">
        <v>34</v>
      </c>
      <c r="AX714" s="13" t="s">
        <v>74</v>
      </c>
      <c r="AY714" s="206" t="s">
        <v>238</v>
      </c>
    </row>
    <row r="715" spans="2:51" s="14" customFormat="1" ht="11.25">
      <c r="B715" s="207"/>
      <c r="C715" s="208"/>
      <c r="D715" s="195" t="s">
        <v>250</v>
      </c>
      <c r="E715" s="209" t="s">
        <v>19</v>
      </c>
      <c r="F715" s="210" t="s">
        <v>1090</v>
      </c>
      <c r="G715" s="208"/>
      <c r="H715" s="211">
        <v>4</v>
      </c>
      <c r="I715" s="212"/>
      <c r="J715" s="208"/>
      <c r="K715" s="208"/>
      <c r="L715" s="213"/>
      <c r="M715" s="214"/>
      <c r="N715" s="215"/>
      <c r="O715" s="215"/>
      <c r="P715" s="215"/>
      <c r="Q715" s="215"/>
      <c r="R715" s="215"/>
      <c r="S715" s="215"/>
      <c r="T715" s="216"/>
      <c r="AT715" s="217" t="s">
        <v>250</v>
      </c>
      <c r="AU715" s="217" t="s">
        <v>95</v>
      </c>
      <c r="AV715" s="14" t="s">
        <v>84</v>
      </c>
      <c r="AW715" s="14" t="s">
        <v>34</v>
      </c>
      <c r="AX715" s="14" t="s">
        <v>74</v>
      </c>
      <c r="AY715" s="217" t="s">
        <v>238</v>
      </c>
    </row>
    <row r="716" spans="2:51" s="13" customFormat="1" ht="11.25">
      <c r="B716" s="197"/>
      <c r="C716" s="198"/>
      <c r="D716" s="195" t="s">
        <v>250</v>
      </c>
      <c r="E716" s="199" t="s">
        <v>19</v>
      </c>
      <c r="F716" s="200" t="s">
        <v>1267</v>
      </c>
      <c r="G716" s="198"/>
      <c r="H716" s="199" t="s">
        <v>19</v>
      </c>
      <c r="I716" s="201"/>
      <c r="J716" s="198"/>
      <c r="K716" s="198"/>
      <c r="L716" s="202"/>
      <c r="M716" s="203"/>
      <c r="N716" s="204"/>
      <c r="O716" s="204"/>
      <c r="P716" s="204"/>
      <c r="Q716" s="204"/>
      <c r="R716" s="204"/>
      <c r="S716" s="204"/>
      <c r="T716" s="205"/>
      <c r="AT716" s="206" t="s">
        <v>250</v>
      </c>
      <c r="AU716" s="206" t="s">
        <v>95</v>
      </c>
      <c r="AV716" s="13" t="s">
        <v>82</v>
      </c>
      <c r="AW716" s="13" t="s">
        <v>34</v>
      </c>
      <c r="AX716" s="13" t="s">
        <v>74</v>
      </c>
      <c r="AY716" s="206" t="s">
        <v>238</v>
      </c>
    </row>
    <row r="717" spans="2:51" s="14" customFormat="1" ht="11.25">
      <c r="B717" s="207"/>
      <c r="C717" s="208"/>
      <c r="D717" s="195" t="s">
        <v>250</v>
      </c>
      <c r="E717" s="209" t="s">
        <v>19</v>
      </c>
      <c r="F717" s="210" t="s">
        <v>1093</v>
      </c>
      <c r="G717" s="208"/>
      <c r="H717" s="211">
        <v>4</v>
      </c>
      <c r="I717" s="212"/>
      <c r="J717" s="208"/>
      <c r="K717" s="208"/>
      <c r="L717" s="213"/>
      <c r="M717" s="214"/>
      <c r="N717" s="215"/>
      <c r="O717" s="215"/>
      <c r="P717" s="215"/>
      <c r="Q717" s="215"/>
      <c r="R717" s="215"/>
      <c r="S717" s="215"/>
      <c r="T717" s="216"/>
      <c r="AT717" s="217" t="s">
        <v>250</v>
      </c>
      <c r="AU717" s="217" t="s">
        <v>95</v>
      </c>
      <c r="AV717" s="14" t="s">
        <v>84</v>
      </c>
      <c r="AW717" s="14" t="s">
        <v>34</v>
      </c>
      <c r="AX717" s="14" t="s">
        <v>74</v>
      </c>
      <c r="AY717" s="217" t="s">
        <v>238</v>
      </c>
    </row>
    <row r="718" spans="2:51" s="15" customFormat="1" ht="11.25">
      <c r="B718" s="218"/>
      <c r="C718" s="219"/>
      <c r="D718" s="195" t="s">
        <v>250</v>
      </c>
      <c r="E718" s="220" t="s">
        <v>19</v>
      </c>
      <c r="F718" s="221" t="s">
        <v>257</v>
      </c>
      <c r="G718" s="219"/>
      <c r="H718" s="222">
        <v>8</v>
      </c>
      <c r="I718" s="223"/>
      <c r="J718" s="219"/>
      <c r="K718" s="219"/>
      <c r="L718" s="224"/>
      <c r="M718" s="225"/>
      <c r="N718" s="226"/>
      <c r="O718" s="226"/>
      <c r="P718" s="226"/>
      <c r="Q718" s="226"/>
      <c r="R718" s="226"/>
      <c r="S718" s="226"/>
      <c r="T718" s="227"/>
      <c r="AT718" s="228" t="s">
        <v>250</v>
      </c>
      <c r="AU718" s="228" t="s">
        <v>95</v>
      </c>
      <c r="AV718" s="15" t="s">
        <v>95</v>
      </c>
      <c r="AW718" s="15" t="s">
        <v>34</v>
      </c>
      <c r="AX718" s="15" t="s">
        <v>82</v>
      </c>
      <c r="AY718" s="228" t="s">
        <v>238</v>
      </c>
    </row>
    <row r="719" spans="1:65" s="2" customFormat="1" ht="16.5" customHeight="1">
      <c r="A719" s="36"/>
      <c r="B719" s="37"/>
      <c r="C719" s="240" t="s">
        <v>839</v>
      </c>
      <c r="D719" s="240" t="s">
        <v>484</v>
      </c>
      <c r="E719" s="241" t="s">
        <v>1273</v>
      </c>
      <c r="F719" s="242" t="s">
        <v>1274</v>
      </c>
      <c r="G719" s="243" t="s">
        <v>168</v>
      </c>
      <c r="H719" s="244">
        <v>4</v>
      </c>
      <c r="I719" s="245"/>
      <c r="J719" s="246">
        <f>ROUND(I719*H719,2)</f>
        <v>0</v>
      </c>
      <c r="K719" s="242" t="s">
        <v>244</v>
      </c>
      <c r="L719" s="247"/>
      <c r="M719" s="248" t="s">
        <v>19</v>
      </c>
      <c r="N719" s="249" t="s">
        <v>45</v>
      </c>
      <c r="O719" s="66"/>
      <c r="P719" s="186">
        <f>O719*H719</f>
        <v>0</v>
      </c>
      <c r="Q719" s="186">
        <v>0.018</v>
      </c>
      <c r="R719" s="186">
        <f>Q719*H719</f>
        <v>0.072</v>
      </c>
      <c r="S719" s="186">
        <v>0</v>
      </c>
      <c r="T719" s="187">
        <f>S719*H719</f>
        <v>0</v>
      </c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R719" s="188" t="s">
        <v>186</v>
      </c>
      <c r="AT719" s="188" t="s">
        <v>484</v>
      </c>
      <c r="AU719" s="188" t="s">
        <v>95</v>
      </c>
      <c r="AY719" s="19" t="s">
        <v>238</v>
      </c>
      <c r="BE719" s="189">
        <f>IF(N719="základní",J719,0)</f>
        <v>0</v>
      </c>
      <c r="BF719" s="189">
        <f>IF(N719="snížená",J719,0)</f>
        <v>0</v>
      </c>
      <c r="BG719" s="189">
        <f>IF(N719="zákl. přenesená",J719,0)</f>
        <v>0</v>
      </c>
      <c r="BH719" s="189">
        <f>IF(N719="sníž. přenesená",J719,0)</f>
        <v>0</v>
      </c>
      <c r="BI719" s="189">
        <f>IF(N719="nulová",J719,0)</f>
        <v>0</v>
      </c>
      <c r="BJ719" s="19" t="s">
        <v>82</v>
      </c>
      <c r="BK719" s="189">
        <f>ROUND(I719*H719,2)</f>
        <v>0</v>
      </c>
      <c r="BL719" s="19" t="s">
        <v>189</v>
      </c>
      <c r="BM719" s="188" t="s">
        <v>1275</v>
      </c>
    </row>
    <row r="720" spans="2:51" s="13" customFormat="1" ht="11.25">
      <c r="B720" s="197"/>
      <c r="C720" s="198"/>
      <c r="D720" s="195" t="s">
        <v>250</v>
      </c>
      <c r="E720" s="199" t="s">
        <v>19</v>
      </c>
      <c r="F720" s="200" t="s">
        <v>1272</v>
      </c>
      <c r="G720" s="198"/>
      <c r="H720" s="199" t="s">
        <v>19</v>
      </c>
      <c r="I720" s="201"/>
      <c r="J720" s="198"/>
      <c r="K720" s="198"/>
      <c r="L720" s="202"/>
      <c r="M720" s="203"/>
      <c r="N720" s="204"/>
      <c r="O720" s="204"/>
      <c r="P720" s="204"/>
      <c r="Q720" s="204"/>
      <c r="R720" s="204"/>
      <c r="S720" s="204"/>
      <c r="T720" s="205"/>
      <c r="AT720" s="206" t="s">
        <v>250</v>
      </c>
      <c r="AU720" s="206" t="s">
        <v>95</v>
      </c>
      <c r="AV720" s="13" t="s">
        <v>82</v>
      </c>
      <c r="AW720" s="13" t="s">
        <v>34</v>
      </c>
      <c r="AX720" s="13" t="s">
        <v>74</v>
      </c>
      <c r="AY720" s="206" t="s">
        <v>238</v>
      </c>
    </row>
    <row r="721" spans="2:51" s="14" customFormat="1" ht="11.25">
      <c r="B721" s="207"/>
      <c r="C721" s="208"/>
      <c r="D721" s="195" t="s">
        <v>250</v>
      </c>
      <c r="E721" s="209" t="s">
        <v>1090</v>
      </c>
      <c r="F721" s="210" t="s">
        <v>189</v>
      </c>
      <c r="G721" s="208"/>
      <c r="H721" s="211">
        <v>4</v>
      </c>
      <c r="I721" s="212"/>
      <c r="J721" s="208"/>
      <c r="K721" s="208"/>
      <c r="L721" s="213"/>
      <c r="M721" s="214"/>
      <c r="N721" s="215"/>
      <c r="O721" s="215"/>
      <c r="P721" s="215"/>
      <c r="Q721" s="215"/>
      <c r="R721" s="215"/>
      <c r="S721" s="215"/>
      <c r="T721" s="216"/>
      <c r="AT721" s="217" t="s">
        <v>250</v>
      </c>
      <c r="AU721" s="217" t="s">
        <v>95</v>
      </c>
      <c r="AV721" s="14" t="s">
        <v>84</v>
      </c>
      <c r="AW721" s="14" t="s">
        <v>34</v>
      </c>
      <c r="AX721" s="14" t="s">
        <v>74</v>
      </c>
      <c r="AY721" s="217" t="s">
        <v>238</v>
      </c>
    </row>
    <row r="722" spans="2:51" s="15" customFormat="1" ht="11.25">
      <c r="B722" s="218"/>
      <c r="C722" s="219"/>
      <c r="D722" s="195" t="s">
        <v>250</v>
      </c>
      <c r="E722" s="220" t="s">
        <v>19</v>
      </c>
      <c r="F722" s="221" t="s">
        <v>257</v>
      </c>
      <c r="G722" s="219"/>
      <c r="H722" s="222">
        <v>4</v>
      </c>
      <c r="I722" s="223"/>
      <c r="J722" s="219"/>
      <c r="K722" s="219"/>
      <c r="L722" s="224"/>
      <c r="M722" s="225"/>
      <c r="N722" s="226"/>
      <c r="O722" s="226"/>
      <c r="P722" s="226"/>
      <c r="Q722" s="226"/>
      <c r="R722" s="226"/>
      <c r="S722" s="226"/>
      <c r="T722" s="227"/>
      <c r="AT722" s="228" t="s">
        <v>250</v>
      </c>
      <c r="AU722" s="228" t="s">
        <v>95</v>
      </c>
      <c r="AV722" s="15" t="s">
        <v>95</v>
      </c>
      <c r="AW722" s="15" t="s">
        <v>34</v>
      </c>
      <c r="AX722" s="15" t="s">
        <v>82</v>
      </c>
      <c r="AY722" s="228" t="s">
        <v>238</v>
      </c>
    </row>
    <row r="723" spans="1:65" s="2" customFormat="1" ht="16.5" customHeight="1">
      <c r="A723" s="36"/>
      <c r="B723" s="37"/>
      <c r="C723" s="240" t="s">
        <v>182</v>
      </c>
      <c r="D723" s="240" t="s">
        <v>484</v>
      </c>
      <c r="E723" s="241" t="s">
        <v>1264</v>
      </c>
      <c r="F723" s="242" t="s">
        <v>1265</v>
      </c>
      <c r="G723" s="243" t="s">
        <v>168</v>
      </c>
      <c r="H723" s="244">
        <v>4</v>
      </c>
      <c r="I723" s="245"/>
      <c r="J723" s="246">
        <f>ROUND(I723*H723,2)</f>
        <v>0</v>
      </c>
      <c r="K723" s="242" t="s">
        <v>244</v>
      </c>
      <c r="L723" s="247"/>
      <c r="M723" s="248" t="s">
        <v>19</v>
      </c>
      <c r="N723" s="249" t="s">
        <v>45</v>
      </c>
      <c r="O723" s="66"/>
      <c r="P723" s="186">
        <f>O723*H723</f>
        <v>0</v>
      </c>
      <c r="Q723" s="186">
        <v>0.0035</v>
      </c>
      <c r="R723" s="186">
        <f>Q723*H723</f>
        <v>0.014</v>
      </c>
      <c r="S723" s="186">
        <v>0</v>
      </c>
      <c r="T723" s="187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88" t="s">
        <v>186</v>
      </c>
      <c r="AT723" s="188" t="s">
        <v>484</v>
      </c>
      <c r="AU723" s="188" t="s">
        <v>95</v>
      </c>
      <c r="AY723" s="19" t="s">
        <v>238</v>
      </c>
      <c r="BE723" s="189">
        <f>IF(N723="základní",J723,0)</f>
        <v>0</v>
      </c>
      <c r="BF723" s="189">
        <f>IF(N723="snížená",J723,0)</f>
        <v>0</v>
      </c>
      <c r="BG723" s="189">
        <f>IF(N723="zákl. přenesená",J723,0)</f>
        <v>0</v>
      </c>
      <c r="BH723" s="189">
        <f>IF(N723="sníž. přenesená",J723,0)</f>
        <v>0</v>
      </c>
      <c r="BI723" s="189">
        <f>IF(N723="nulová",J723,0)</f>
        <v>0</v>
      </c>
      <c r="BJ723" s="19" t="s">
        <v>82</v>
      </c>
      <c r="BK723" s="189">
        <f>ROUND(I723*H723,2)</f>
        <v>0</v>
      </c>
      <c r="BL723" s="19" t="s">
        <v>189</v>
      </c>
      <c r="BM723" s="188" t="s">
        <v>1276</v>
      </c>
    </row>
    <row r="724" spans="2:51" s="13" customFormat="1" ht="11.25">
      <c r="B724" s="197"/>
      <c r="C724" s="198"/>
      <c r="D724" s="195" t="s">
        <v>250</v>
      </c>
      <c r="E724" s="199" t="s">
        <v>19</v>
      </c>
      <c r="F724" s="200" t="s">
        <v>1267</v>
      </c>
      <c r="G724" s="198"/>
      <c r="H724" s="199" t="s">
        <v>19</v>
      </c>
      <c r="I724" s="201"/>
      <c r="J724" s="198"/>
      <c r="K724" s="198"/>
      <c r="L724" s="202"/>
      <c r="M724" s="203"/>
      <c r="N724" s="204"/>
      <c r="O724" s="204"/>
      <c r="P724" s="204"/>
      <c r="Q724" s="204"/>
      <c r="R724" s="204"/>
      <c r="S724" s="204"/>
      <c r="T724" s="205"/>
      <c r="AT724" s="206" t="s">
        <v>250</v>
      </c>
      <c r="AU724" s="206" t="s">
        <v>95</v>
      </c>
      <c r="AV724" s="13" t="s">
        <v>82</v>
      </c>
      <c r="AW724" s="13" t="s">
        <v>34</v>
      </c>
      <c r="AX724" s="13" t="s">
        <v>74</v>
      </c>
      <c r="AY724" s="206" t="s">
        <v>238</v>
      </c>
    </row>
    <row r="725" spans="2:51" s="14" customFormat="1" ht="11.25">
      <c r="B725" s="207"/>
      <c r="C725" s="208"/>
      <c r="D725" s="195" t="s">
        <v>250</v>
      </c>
      <c r="E725" s="209" t="s">
        <v>1093</v>
      </c>
      <c r="F725" s="210" t="s">
        <v>189</v>
      </c>
      <c r="G725" s="208"/>
      <c r="H725" s="211">
        <v>4</v>
      </c>
      <c r="I725" s="212"/>
      <c r="J725" s="208"/>
      <c r="K725" s="208"/>
      <c r="L725" s="213"/>
      <c r="M725" s="214"/>
      <c r="N725" s="215"/>
      <c r="O725" s="215"/>
      <c r="P725" s="215"/>
      <c r="Q725" s="215"/>
      <c r="R725" s="215"/>
      <c r="S725" s="215"/>
      <c r="T725" s="216"/>
      <c r="AT725" s="217" t="s">
        <v>250</v>
      </c>
      <c r="AU725" s="217" t="s">
        <v>95</v>
      </c>
      <c r="AV725" s="14" t="s">
        <v>84</v>
      </c>
      <c r="AW725" s="14" t="s">
        <v>34</v>
      </c>
      <c r="AX725" s="14" t="s">
        <v>82</v>
      </c>
      <c r="AY725" s="217" t="s">
        <v>238</v>
      </c>
    </row>
    <row r="726" spans="1:65" s="2" customFormat="1" ht="24.2" customHeight="1">
      <c r="A726" s="36"/>
      <c r="B726" s="37"/>
      <c r="C726" s="177" t="s">
        <v>156</v>
      </c>
      <c r="D726" s="177" t="s">
        <v>241</v>
      </c>
      <c r="E726" s="178" t="s">
        <v>1277</v>
      </c>
      <c r="F726" s="179" t="s">
        <v>1278</v>
      </c>
      <c r="G726" s="180" t="s">
        <v>168</v>
      </c>
      <c r="H726" s="181">
        <v>14</v>
      </c>
      <c r="I726" s="182"/>
      <c r="J726" s="183">
        <f>ROUND(I726*H726,2)</f>
        <v>0</v>
      </c>
      <c r="K726" s="179" t="s">
        <v>244</v>
      </c>
      <c r="L726" s="41"/>
      <c r="M726" s="184" t="s">
        <v>19</v>
      </c>
      <c r="N726" s="185" t="s">
        <v>45</v>
      </c>
      <c r="O726" s="66"/>
      <c r="P726" s="186">
        <f>O726*H726</f>
        <v>0</v>
      </c>
      <c r="Q726" s="186">
        <v>0.0017</v>
      </c>
      <c r="R726" s="186">
        <f>Q726*H726</f>
        <v>0.023799999999999998</v>
      </c>
      <c r="S726" s="186">
        <v>0</v>
      </c>
      <c r="T726" s="187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188" t="s">
        <v>189</v>
      </c>
      <c r="AT726" s="188" t="s">
        <v>241</v>
      </c>
      <c r="AU726" s="188" t="s">
        <v>95</v>
      </c>
      <c r="AY726" s="19" t="s">
        <v>238</v>
      </c>
      <c r="BE726" s="189">
        <f>IF(N726="základní",J726,0)</f>
        <v>0</v>
      </c>
      <c r="BF726" s="189">
        <f>IF(N726="snížená",J726,0)</f>
        <v>0</v>
      </c>
      <c r="BG726" s="189">
        <f>IF(N726="zákl. přenesená",J726,0)</f>
        <v>0</v>
      </c>
      <c r="BH726" s="189">
        <f>IF(N726="sníž. přenesená",J726,0)</f>
        <v>0</v>
      </c>
      <c r="BI726" s="189">
        <f>IF(N726="nulová",J726,0)</f>
        <v>0</v>
      </c>
      <c r="BJ726" s="19" t="s">
        <v>82</v>
      </c>
      <c r="BK726" s="189">
        <f>ROUND(I726*H726,2)</f>
        <v>0</v>
      </c>
      <c r="BL726" s="19" t="s">
        <v>189</v>
      </c>
      <c r="BM726" s="188" t="s">
        <v>875</v>
      </c>
    </row>
    <row r="727" spans="1:47" s="2" customFormat="1" ht="11.25">
      <c r="A727" s="36"/>
      <c r="B727" s="37"/>
      <c r="C727" s="38"/>
      <c r="D727" s="190" t="s">
        <v>246</v>
      </c>
      <c r="E727" s="38"/>
      <c r="F727" s="191" t="s">
        <v>1279</v>
      </c>
      <c r="G727" s="38"/>
      <c r="H727" s="38"/>
      <c r="I727" s="192"/>
      <c r="J727" s="38"/>
      <c r="K727" s="38"/>
      <c r="L727" s="41"/>
      <c r="M727" s="193"/>
      <c r="N727" s="194"/>
      <c r="O727" s="66"/>
      <c r="P727" s="66"/>
      <c r="Q727" s="66"/>
      <c r="R727" s="66"/>
      <c r="S727" s="66"/>
      <c r="T727" s="67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T727" s="19" t="s">
        <v>246</v>
      </c>
      <c r="AU727" s="19" t="s">
        <v>95</v>
      </c>
    </row>
    <row r="728" spans="2:51" s="13" customFormat="1" ht="11.25">
      <c r="B728" s="197"/>
      <c r="C728" s="198"/>
      <c r="D728" s="195" t="s">
        <v>250</v>
      </c>
      <c r="E728" s="199" t="s">
        <v>19</v>
      </c>
      <c r="F728" s="200" t="s">
        <v>877</v>
      </c>
      <c r="G728" s="198"/>
      <c r="H728" s="199" t="s">
        <v>19</v>
      </c>
      <c r="I728" s="201"/>
      <c r="J728" s="198"/>
      <c r="K728" s="198"/>
      <c r="L728" s="202"/>
      <c r="M728" s="203"/>
      <c r="N728" s="204"/>
      <c r="O728" s="204"/>
      <c r="P728" s="204"/>
      <c r="Q728" s="204"/>
      <c r="R728" s="204"/>
      <c r="S728" s="204"/>
      <c r="T728" s="205"/>
      <c r="AT728" s="206" t="s">
        <v>250</v>
      </c>
      <c r="AU728" s="206" t="s">
        <v>95</v>
      </c>
      <c r="AV728" s="13" t="s">
        <v>82</v>
      </c>
      <c r="AW728" s="13" t="s">
        <v>34</v>
      </c>
      <c r="AX728" s="13" t="s">
        <v>74</v>
      </c>
      <c r="AY728" s="206" t="s">
        <v>238</v>
      </c>
    </row>
    <row r="729" spans="2:51" s="14" customFormat="1" ht="11.25">
      <c r="B729" s="207"/>
      <c r="C729" s="208"/>
      <c r="D729" s="195" t="s">
        <v>250</v>
      </c>
      <c r="E729" s="209" t="s">
        <v>19</v>
      </c>
      <c r="F729" s="210" t="s">
        <v>1094</v>
      </c>
      <c r="G729" s="208"/>
      <c r="H729" s="211">
        <v>7</v>
      </c>
      <c r="I729" s="212"/>
      <c r="J729" s="208"/>
      <c r="K729" s="208"/>
      <c r="L729" s="213"/>
      <c r="M729" s="214"/>
      <c r="N729" s="215"/>
      <c r="O729" s="215"/>
      <c r="P729" s="215"/>
      <c r="Q729" s="215"/>
      <c r="R729" s="215"/>
      <c r="S729" s="215"/>
      <c r="T729" s="216"/>
      <c r="AT729" s="217" t="s">
        <v>250</v>
      </c>
      <c r="AU729" s="217" t="s">
        <v>95</v>
      </c>
      <c r="AV729" s="14" t="s">
        <v>84</v>
      </c>
      <c r="AW729" s="14" t="s">
        <v>34</v>
      </c>
      <c r="AX729" s="14" t="s">
        <v>74</v>
      </c>
      <c r="AY729" s="217" t="s">
        <v>238</v>
      </c>
    </row>
    <row r="730" spans="2:51" s="13" customFormat="1" ht="11.25">
      <c r="B730" s="197"/>
      <c r="C730" s="198"/>
      <c r="D730" s="195" t="s">
        <v>250</v>
      </c>
      <c r="E730" s="199" t="s">
        <v>19</v>
      </c>
      <c r="F730" s="200" t="s">
        <v>878</v>
      </c>
      <c r="G730" s="198"/>
      <c r="H730" s="199" t="s">
        <v>19</v>
      </c>
      <c r="I730" s="201"/>
      <c r="J730" s="198"/>
      <c r="K730" s="198"/>
      <c r="L730" s="202"/>
      <c r="M730" s="203"/>
      <c r="N730" s="204"/>
      <c r="O730" s="204"/>
      <c r="P730" s="204"/>
      <c r="Q730" s="204"/>
      <c r="R730" s="204"/>
      <c r="S730" s="204"/>
      <c r="T730" s="205"/>
      <c r="AT730" s="206" t="s">
        <v>250</v>
      </c>
      <c r="AU730" s="206" t="s">
        <v>95</v>
      </c>
      <c r="AV730" s="13" t="s">
        <v>82</v>
      </c>
      <c r="AW730" s="13" t="s">
        <v>34</v>
      </c>
      <c r="AX730" s="13" t="s">
        <v>74</v>
      </c>
      <c r="AY730" s="206" t="s">
        <v>238</v>
      </c>
    </row>
    <row r="731" spans="2:51" s="14" customFormat="1" ht="11.25">
      <c r="B731" s="207"/>
      <c r="C731" s="208"/>
      <c r="D731" s="195" t="s">
        <v>250</v>
      </c>
      <c r="E731" s="209" t="s">
        <v>19</v>
      </c>
      <c r="F731" s="210" t="s">
        <v>1095</v>
      </c>
      <c r="G731" s="208"/>
      <c r="H731" s="211">
        <v>7</v>
      </c>
      <c r="I731" s="212"/>
      <c r="J731" s="208"/>
      <c r="K731" s="208"/>
      <c r="L731" s="213"/>
      <c r="M731" s="214"/>
      <c r="N731" s="215"/>
      <c r="O731" s="215"/>
      <c r="P731" s="215"/>
      <c r="Q731" s="215"/>
      <c r="R731" s="215"/>
      <c r="S731" s="215"/>
      <c r="T731" s="216"/>
      <c r="AT731" s="217" t="s">
        <v>250</v>
      </c>
      <c r="AU731" s="217" t="s">
        <v>95</v>
      </c>
      <c r="AV731" s="14" t="s">
        <v>84</v>
      </c>
      <c r="AW731" s="14" t="s">
        <v>34</v>
      </c>
      <c r="AX731" s="14" t="s">
        <v>74</v>
      </c>
      <c r="AY731" s="217" t="s">
        <v>238</v>
      </c>
    </row>
    <row r="732" spans="2:51" s="16" customFormat="1" ht="11.25">
      <c r="B732" s="229"/>
      <c r="C732" s="230"/>
      <c r="D732" s="195" t="s">
        <v>250</v>
      </c>
      <c r="E732" s="231" t="s">
        <v>19</v>
      </c>
      <c r="F732" s="232" t="s">
        <v>258</v>
      </c>
      <c r="G732" s="230"/>
      <c r="H732" s="233">
        <v>14</v>
      </c>
      <c r="I732" s="234"/>
      <c r="J732" s="230"/>
      <c r="K732" s="230"/>
      <c r="L732" s="235"/>
      <c r="M732" s="236"/>
      <c r="N732" s="237"/>
      <c r="O732" s="237"/>
      <c r="P732" s="237"/>
      <c r="Q732" s="237"/>
      <c r="R732" s="237"/>
      <c r="S732" s="237"/>
      <c r="T732" s="238"/>
      <c r="AT732" s="239" t="s">
        <v>250</v>
      </c>
      <c r="AU732" s="239" t="s">
        <v>95</v>
      </c>
      <c r="AV732" s="16" t="s">
        <v>189</v>
      </c>
      <c r="AW732" s="16" t="s">
        <v>34</v>
      </c>
      <c r="AX732" s="16" t="s">
        <v>82</v>
      </c>
      <c r="AY732" s="239" t="s">
        <v>238</v>
      </c>
    </row>
    <row r="733" spans="1:65" s="2" customFormat="1" ht="16.5" customHeight="1">
      <c r="A733" s="36"/>
      <c r="B733" s="37"/>
      <c r="C733" s="240" t="s">
        <v>854</v>
      </c>
      <c r="D733" s="240" t="s">
        <v>484</v>
      </c>
      <c r="E733" s="241" t="s">
        <v>1280</v>
      </c>
      <c r="F733" s="242" t="s">
        <v>1281</v>
      </c>
      <c r="G733" s="243" t="s">
        <v>168</v>
      </c>
      <c r="H733" s="244">
        <v>7</v>
      </c>
      <c r="I733" s="245"/>
      <c r="J733" s="246">
        <f>ROUND(I733*H733,2)</f>
        <v>0</v>
      </c>
      <c r="K733" s="242" t="s">
        <v>244</v>
      </c>
      <c r="L733" s="247"/>
      <c r="M733" s="248" t="s">
        <v>19</v>
      </c>
      <c r="N733" s="249" t="s">
        <v>45</v>
      </c>
      <c r="O733" s="66"/>
      <c r="P733" s="186">
        <f>O733*H733</f>
        <v>0</v>
      </c>
      <c r="Q733" s="186">
        <v>0.031</v>
      </c>
      <c r="R733" s="186">
        <f>Q733*H733</f>
        <v>0.217</v>
      </c>
      <c r="S733" s="186">
        <v>0</v>
      </c>
      <c r="T733" s="187">
        <f>S733*H733</f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88" t="s">
        <v>186</v>
      </c>
      <c r="AT733" s="188" t="s">
        <v>484</v>
      </c>
      <c r="AU733" s="188" t="s">
        <v>95</v>
      </c>
      <c r="AY733" s="19" t="s">
        <v>238</v>
      </c>
      <c r="BE733" s="189">
        <f>IF(N733="základní",J733,0)</f>
        <v>0</v>
      </c>
      <c r="BF733" s="189">
        <f>IF(N733="snížená",J733,0)</f>
        <v>0</v>
      </c>
      <c r="BG733" s="189">
        <f>IF(N733="zákl. přenesená",J733,0)</f>
        <v>0</v>
      </c>
      <c r="BH733" s="189">
        <f>IF(N733="sníž. přenesená",J733,0)</f>
        <v>0</v>
      </c>
      <c r="BI733" s="189">
        <f>IF(N733="nulová",J733,0)</f>
        <v>0</v>
      </c>
      <c r="BJ733" s="19" t="s">
        <v>82</v>
      </c>
      <c r="BK733" s="189">
        <f>ROUND(I733*H733,2)</f>
        <v>0</v>
      </c>
      <c r="BL733" s="19" t="s">
        <v>189</v>
      </c>
      <c r="BM733" s="188" t="s">
        <v>882</v>
      </c>
    </row>
    <row r="734" spans="2:51" s="13" customFormat="1" ht="11.25">
      <c r="B734" s="197"/>
      <c r="C734" s="198"/>
      <c r="D734" s="195" t="s">
        <v>250</v>
      </c>
      <c r="E734" s="199" t="s">
        <v>19</v>
      </c>
      <c r="F734" s="200" t="s">
        <v>1282</v>
      </c>
      <c r="G734" s="198"/>
      <c r="H734" s="199" t="s">
        <v>19</v>
      </c>
      <c r="I734" s="201"/>
      <c r="J734" s="198"/>
      <c r="K734" s="198"/>
      <c r="L734" s="202"/>
      <c r="M734" s="203"/>
      <c r="N734" s="204"/>
      <c r="O734" s="204"/>
      <c r="P734" s="204"/>
      <c r="Q734" s="204"/>
      <c r="R734" s="204"/>
      <c r="S734" s="204"/>
      <c r="T734" s="205"/>
      <c r="AT734" s="206" t="s">
        <v>250</v>
      </c>
      <c r="AU734" s="206" t="s">
        <v>95</v>
      </c>
      <c r="AV734" s="13" t="s">
        <v>82</v>
      </c>
      <c r="AW734" s="13" t="s">
        <v>34</v>
      </c>
      <c r="AX734" s="13" t="s">
        <v>74</v>
      </c>
      <c r="AY734" s="206" t="s">
        <v>238</v>
      </c>
    </row>
    <row r="735" spans="2:51" s="14" customFormat="1" ht="11.25">
      <c r="B735" s="207"/>
      <c r="C735" s="208"/>
      <c r="D735" s="195" t="s">
        <v>250</v>
      </c>
      <c r="E735" s="209" t="s">
        <v>1094</v>
      </c>
      <c r="F735" s="210" t="s">
        <v>143</v>
      </c>
      <c r="G735" s="208"/>
      <c r="H735" s="211">
        <v>7</v>
      </c>
      <c r="I735" s="212"/>
      <c r="J735" s="208"/>
      <c r="K735" s="208"/>
      <c r="L735" s="213"/>
      <c r="M735" s="214"/>
      <c r="N735" s="215"/>
      <c r="O735" s="215"/>
      <c r="P735" s="215"/>
      <c r="Q735" s="215"/>
      <c r="R735" s="215"/>
      <c r="S735" s="215"/>
      <c r="T735" s="216"/>
      <c r="AT735" s="217" t="s">
        <v>250</v>
      </c>
      <c r="AU735" s="217" t="s">
        <v>95</v>
      </c>
      <c r="AV735" s="14" t="s">
        <v>84</v>
      </c>
      <c r="AW735" s="14" t="s">
        <v>34</v>
      </c>
      <c r="AX735" s="14" t="s">
        <v>74</v>
      </c>
      <c r="AY735" s="217" t="s">
        <v>238</v>
      </c>
    </row>
    <row r="736" spans="2:51" s="16" customFormat="1" ht="11.25">
      <c r="B736" s="229"/>
      <c r="C736" s="230"/>
      <c r="D736" s="195" t="s">
        <v>250</v>
      </c>
      <c r="E736" s="231" t="s">
        <v>19</v>
      </c>
      <c r="F736" s="232" t="s">
        <v>258</v>
      </c>
      <c r="G736" s="230"/>
      <c r="H736" s="233">
        <v>7</v>
      </c>
      <c r="I736" s="234"/>
      <c r="J736" s="230"/>
      <c r="K736" s="230"/>
      <c r="L736" s="235"/>
      <c r="M736" s="236"/>
      <c r="N736" s="237"/>
      <c r="O736" s="237"/>
      <c r="P736" s="237"/>
      <c r="Q736" s="237"/>
      <c r="R736" s="237"/>
      <c r="S736" s="237"/>
      <c r="T736" s="238"/>
      <c r="AT736" s="239" t="s">
        <v>250</v>
      </c>
      <c r="AU736" s="239" t="s">
        <v>95</v>
      </c>
      <c r="AV736" s="16" t="s">
        <v>189</v>
      </c>
      <c r="AW736" s="16" t="s">
        <v>34</v>
      </c>
      <c r="AX736" s="16" t="s">
        <v>82</v>
      </c>
      <c r="AY736" s="239" t="s">
        <v>238</v>
      </c>
    </row>
    <row r="737" spans="1:65" s="2" customFormat="1" ht="16.5" customHeight="1">
      <c r="A737" s="36"/>
      <c r="B737" s="37"/>
      <c r="C737" s="240" t="s">
        <v>858</v>
      </c>
      <c r="D737" s="240" t="s">
        <v>484</v>
      </c>
      <c r="E737" s="241" t="s">
        <v>884</v>
      </c>
      <c r="F737" s="242" t="s">
        <v>885</v>
      </c>
      <c r="G737" s="243" t="s">
        <v>168</v>
      </c>
      <c r="H737" s="244">
        <v>7</v>
      </c>
      <c r="I737" s="245"/>
      <c r="J737" s="246">
        <f>ROUND(I737*H737,2)</f>
        <v>0</v>
      </c>
      <c r="K737" s="242" t="s">
        <v>244</v>
      </c>
      <c r="L737" s="247"/>
      <c r="M737" s="248" t="s">
        <v>19</v>
      </c>
      <c r="N737" s="249" t="s">
        <v>45</v>
      </c>
      <c r="O737" s="66"/>
      <c r="P737" s="186">
        <f>O737*H737</f>
        <v>0</v>
      </c>
      <c r="Q737" s="186">
        <v>0.004</v>
      </c>
      <c r="R737" s="186">
        <f>Q737*H737</f>
        <v>0.028</v>
      </c>
      <c r="S737" s="186">
        <v>0</v>
      </c>
      <c r="T737" s="187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8" t="s">
        <v>186</v>
      </c>
      <c r="AT737" s="188" t="s">
        <v>484</v>
      </c>
      <c r="AU737" s="188" t="s">
        <v>95</v>
      </c>
      <c r="AY737" s="19" t="s">
        <v>238</v>
      </c>
      <c r="BE737" s="189">
        <f>IF(N737="základní",J737,0)</f>
        <v>0</v>
      </c>
      <c r="BF737" s="189">
        <f>IF(N737="snížená",J737,0)</f>
        <v>0</v>
      </c>
      <c r="BG737" s="189">
        <f>IF(N737="zákl. přenesená",J737,0)</f>
        <v>0</v>
      </c>
      <c r="BH737" s="189">
        <f>IF(N737="sníž. přenesená",J737,0)</f>
        <v>0</v>
      </c>
      <c r="BI737" s="189">
        <f>IF(N737="nulová",J737,0)</f>
        <v>0</v>
      </c>
      <c r="BJ737" s="19" t="s">
        <v>82</v>
      </c>
      <c r="BK737" s="189">
        <f>ROUND(I737*H737,2)</f>
        <v>0</v>
      </c>
      <c r="BL737" s="19" t="s">
        <v>189</v>
      </c>
      <c r="BM737" s="188" t="s">
        <v>886</v>
      </c>
    </row>
    <row r="738" spans="2:51" s="13" customFormat="1" ht="11.25">
      <c r="B738" s="197"/>
      <c r="C738" s="198"/>
      <c r="D738" s="195" t="s">
        <v>250</v>
      </c>
      <c r="E738" s="199" t="s">
        <v>19</v>
      </c>
      <c r="F738" s="200" t="s">
        <v>1283</v>
      </c>
      <c r="G738" s="198"/>
      <c r="H738" s="199" t="s">
        <v>19</v>
      </c>
      <c r="I738" s="201"/>
      <c r="J738" s="198"/>
      <c r="K738" s="198"/>
      <c r="L738" s="202"/>
      <c r="M738" s="203"/>
      <c r="N738" s="204"/>
      <c r="O738" s="204"/>
      <c r="P738" s="204"/>
      <c r="Q738" s="204"/>
      <c r="R738" s="204"/>
      <c r="S738" s="204"/>
      <c r="T738" s="205"/>
      <c r="AT738" s="206" t="s">
        <v>250</v>
      </c>
      <c r="AU738" s="206" t="s">
        <v>95</v>
      </c>
      <c r="AV738" s="13" t="s">
        <v>82</v>
      </c>
      <c r="AW738" s="13" t="s">
        <v>34</v>
      </c>
      <c r="AX738" s="13" t="s">
        <v>74</v>
      </c>
      <c r="AY738" s="206" t="s">
        <v>238</v>
      </c>
    </row>
    <row r="739" spans="2:51" s="14" customFormat="1" ht="11.25">
      <c r="B739" s="207"/>
      <c r="C739" s="208"/>
      <c r="D739" s="195" t="s">
        <v>250</v>
      </c>
      <c r="E739" s="209" t="s">
        <v>1095</v>
      </c>
      <c r="F739" s="210" t="s">
        <v>143</v>
      </c>
      <c r="G739" s="208"/>
      <c r="H739" s="211">
        <v>7</v>
      </c>
      <c r="I739" s="212"/>
      <c r="J739" s="208"/>
      <c r="K739" s="208"/>
      <c r="L739" s="213"/>
      <c r="M739" s="214"/>
      <c r="N739" s="215"/>
      <c r="O739" s="215"/>
      <c r="P739" s="215"/>
      <c r="Q739" s="215"/>
      <c r="R739" s="215"/>
      <c r="S739" s="215"/>
      <c r="T739" s="216"/>
      <c r="AT739" s="217" t="s">
        <v>250</v>
      </c>
      <c r="AU739" s="217" t="s">
        <v>95</v>
      </c>
      <c r="AV739" s="14" t="s">
        <v>84</v>
      </c>
      <c r="AW739" s="14" t="s">
        <v>34</v>
      </c>
      <c r="AX739" s="14" t="s">
        <v>74</v>
      </c>
      <c r="AY739" s="217" t="s">
        <v>238</v>
      </c>
    </row>
    <row r="740" spans="2:51" s="16" customFormat="1" ht="11.25">
      <c r="B740" s="229"/>
      <c r="C740" s="230"/>
      <c r="D740" s="195" t="s">
        <v>250</v>
      </c>
      <c r="E740" s="231" t="s">
        <v>19</v>
      </c>
      <c r="F740" s="232" t="s">
        <v>258</v>
      </c>
      <c r="G740" s="230"/>
      <c r="H740" s="233">
        <v>7</v>
      </c>
      <c r="I740" s="234"/>
      <c r="J740" s="230"/>
      <c r="K740" s="230"/>
      <c r="L740" s="235"/>
      <c r="M740" s="236"/>
      <c r="N740" s="237"/>
      <c r="O740" s="237"/>
      <c r="P740" s="237"/>
      <c r="Q740" s="237"/>
      <c r="R740" s="237"/>
      <c r="S740" s="237"/>
      <c r="T740" s="238"/>
      <c r="AT740" s="239" t="s">
        <v>250</v>
      </c>
      <c r="AU740" s="239" t="s">
        <v>95</v>
      </c>
      <c r="AV740" s="16" t="s">
        <v>189</v>
      </c>
      <c r="AW740" s="16" t="s">
        <v>34</v>
      </c>
      <c r="AX740" s="16" t="s">
        <v>82</v>
      </c>
      <c r="AY740" s="239" t="s">
        <v>238</v>
      </c>
    </row>
    <row r="741" spans="1:65" s="2" customFormat="1" ht="16.5" customHeight="1">
      <c r="A741" s="36"/>
      <c r="B741" s="37"/>
      <c r="C741" s="177" t="s">
        <v>865</v>
      </c>
      <c r="D741" s="177" t="s">
        <v>241</v>
      </c>
      <c r="E741" s="178" t="s">
        <v>903</v>
      </c>
      <c r="F741" s="179" t="s">
        <v>904</v>
      </c>
      <c r="G741" s="180" t="s">
        <v>93</v>
      </c>
      <c r="H741" s="181">
        <v>510</v>
      </c>
      <c r="I741" s="182"/>
      <c r="J741" s="183">
        <f>ROUND(I741*H741,2)</f>
        <v>0</v>
      </c>
      <c r="K741" s="179" t="s">
        <v>19</v>
      </c>
      <c r="L741" s="41"/>
      <c r="M741" s="184" t="s">
        <v>19</v>
      </c>
      <c r="N741" s="185" t="s">
        <v>45</v>
      </c>
      <c r="O741" s="66"/>
      <c r="P741" s="186">
        <f>O741*H741</f>
        <v>0</v>
      </c>
      <c r="Q741" s="186">
        <v>0</v>
      </c>
      <c r="R741" s="186">
        <f>Q741*H741</f>
        <v>0</v>
      </c>
      <c r="S741" s="186">
        <v>0</v>
      </c>
      <c r="T741" s="187">
        <f>S741*H741</f>
        <v>0</v>
      </c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R741" s="188" t="s">
        <v>189</v>
      </c>
      <c r="AT741" s="188" t="s">
        <v>241</v>
      </c>
      <c r="AU741" s="188" t="s">
        <v>95</v>
      </c>
      <c r="AY741" s="19" t="s">
        <v>238</v>
      </c>
      <c r="BE741" s="189">
        <f>IF(N741="základní",J741,0)</f>
        <v>0</v>
      </c>
      <c r="BF741" s="189">
        <f>IF(N741="snížená",J741,0)</f>
        <v>0</v>
      </c>
      <c r="BG741" s="189">
        <f>IF(N741="zákl. přenesená",J741,0)</f>
        <v>0</v>
      </c>
      <c r="BH741" s="189">
        <f>IF(N741="sníž. přenesená",J741,0)</f>
        <v>0</v>
      </c>
      <c r="BI741" s="189">
        <f>IF(N741="nulová",J741,0)</f>
        <v>0</v>
      </c>
      <c r="BJ741" s="19" t="s">
        <v>82</v>
      </c>
      <c r="BK741" s="189">
        <f>ROUND(I741*H741,2)</f>
        <v>0</v>
      </c>
      <c r="BL741" s="19" t="s">
        <v>189</v>
      </c>
      <c r="BM741" s="188" t="s">
        <v>905</v>
      </c>
    </row>
    <row r="742" spans="2:51" s="13" customFormat="1" ht="11.25">
      <c r="B742" s="197"/>
      <c r="C742" s="198"/>
      <c r="D742" s="195" t="s">
        <v>250</v>
      </c>
      <c r="E742" s="199" t="s">
        <v>19</v>
      </c>
      <c r="F742" s="200" t="s">
        <v>1284</v>
      </c>
      <c r="G742" s="198"/>
      <c r="H742" s="199" t="s">
        <v>19</v>
      </c>
      <c r="I742" s="201"/>
      <c r="J742" s="198"/>
      <c r="K742" s="198"/>
      <c r="L742" s="202"/>
      <c r="M742" s="203"/>
      <c r="N742" s="204"/>
      <c r="O742" s="204"/>
      <c r="P742" s="204"/>
      <c r="Q742" s="204"/>
      <c r="R742" s="204"/>
      <c r="S742" s="204"/>
      <c r="T742" s="205"/>
      <c r="AT742" s="206" t="s">
        <v>250</v>
      </c>
      <c r="AU742" s="206" t="s">
        <v>95</v>
      </c>
      <c r="AV742" s="13" t="s">
        <v>82</v>
      </c>
      <c r="AW742" s="13" t="s">
        <v>34</v>
      </c>
      <c r="AX742" s="13" t="s">
        <v>74</v>
      </c>
      <c r="AY742" s="206" t="s">
        <v>238</v>
      </c>
    </row>
    <row r="743" spans="2:51" s="14" customFormat="1" ht="11.25">
      <c r="B743" s="207"/>
      <c r="C743" s="208"/>
      <c r="D743" s="195" t="s">
        <v>250</v>
      </c>
      <c r="E743" s="209" t="s">
        <v>19</v>
      </c>
      <c r="F743" s="210" t="s">
        <v>1285</v>
      </c>
      <c r="G743" s="208"/>
      <c r="H743" s="211">
        <v>510</v>
      </c>
      <c r="I743" s="212"/>
      <c r="J743" s="208"/>
      <c r="K743" s="208"/>
      <c r="L743" s="213"/>
      <c r="M743" s="214"/>
      <c r="N743" s="215"/>
      <c r="O743" s="215"/>
      <c r="P743" s="215"/>
      <c r="Q743" s="215"/>
      <c r="R743" s="215"/>
      <c r="S743" s="215"/>
      <c r="T743" s="216"/>
      <c r="AT743" s="217" t="s">
        <v>250</v>
      </c>
      <c r="AU743" s="217" t="s">
        <v>95</v>
      </c>
      <c r="AV743" s="14" t="s">
        <v>84</v>
      </c>
      <c r="AW743" s="14" t="s">
        <v>34</v>
      </c>
      <c r="AX743" s="14" t="s">
        <v>74</v>
      </c>
      <c r="AY743" s="217" t="s">
        <v>238</v>
      </c>
    </row>
    <row r="744" spans="2:51" s="15" customFormat="1" ht="11.25">
      <c r="B744" s="218"/>
      <c r="C744" s="219"/>
      <c r="D744" s="195" t="s">
        <v>250</v>
      </c>
      <c r="E744" s="220" t="s">
        <v>19</v>
      </c>
      <c r="F744" s="221" t="s">
        <v>257</v>
      </c>
      <c r="G744" s="219"/>
      <c r="H744" s="222">
        <v>510</v>
      </c>
      <c r="I744" s="223"/>
      <c r="J744" s="219"/>
      <c r="K744" s="219"/>
      <c r="L744" s="224"/>
      <c r="M744" s="225"/>
      <c r="N744" s="226"/>
      <c r="O744" s="226"/>
      <c r="P744" s="226"/>
      <c r="Q744" s="226"/>
      <c r="R744" s="226"/>
      <c r="S744" s="226"/>
      <c r="T744" s="227"/>
      <c r="AT744" s="228" t="s">
        <v>250</v>
      </c>
      <c r="AU744" s="228" t="s">
        <v>95</v>
      </c>
      <c r="AV744" s="15" t="s">
        <v>95</v>
      </c>
      <c r="AW744" s="15" t="s">
        <v>34</v>
      </c>
      <c r="AX744" s="15" t="s">
        <v>82</v>
      </c>
      <c r="AY744" s="228" t="s">
        <v>238</v>
      </c>
    </row>
    <row r="745" spans="1:65" s="2" customFormat="1" ht="16.5" customHeight="1">
      <c r="A745" s="36"/>
      <c r="B745" s="37"/>
      <c r="C745" s="240" t="s">
        <v>869</v>
      </c>
      <c r="D745" s="240" t="s">
        <v>484</v>
      </c>
      <c r="E745" s="241" t="s">
        <v>909</v>
      </c>
      <c r="F745" s="242" t="s">
        <v>910</v>
      </c>
      <c r="G745" s="243" t="s">
        <v>120</v>
      </c>
      <c r="H745" s="244">
        <v>90.124</v>
      </c>
      <c r="I745" s="245"/>
      <c r="J745" s="246">
        <f>ROUND(I745*H745,2)</f>
        <v>0</v>
      </c>
      <c r="K745" s="242" t="s">
        <v>244</v>
      </c>
      <c r="L745" s="247"/>
      <c r="M745" s="248" t="s">
        <v>19</v>
      </c>
      <c r="N745" s="249" t="s">
        <v>45</v>
      </c>
      <c r="O745" s="66"/>
      <c r="P745" s="186">
        <f>O745*H745</f>
        <v>0</v>
      </c>
      <c r="Q745" s="186">
        <v>0</v>
      </c>
      <c r="R745" s="186">
        <f>Q745*H745</f>
        <v>0</v>
      </c>
      <c r="S745" s="186">
        <v>0</v>
      </c>
      <c r="T745" s="187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8" t="s">
        <v>186</v>
      </c>
      <c r="AT745" s="188" t="s">
        <v>484</v>
      </c>
      <c r="AU745" s="188" t="s">
        <v>95</v>
      </c>
      <c r="AY745" s="19" t="s">
        <v>238</v>
      </c>
      <c r="BE745" s="189">
        <f>IF(N745="základní",J745,0)</f>
        <v>0</v>
      </c>
      <c r="BF745" s="189">
        <f>IF(N745="snížená",J745,0)</f>
        <v>0</v>
      </c>
      <c r="BG745" s="189">
        <f>IF(N745="zákl. přenesená",J745,0)</f>
        <v>0</v>
      </c>
      <c r="BH745" s="189">
        <f>IF(N745="sníž. přenesená",J745,0)</f>
        <v>0</v>
      </c>
      <c r="BI745" s="189">
        <f>IF(N745="nulová",J745,0)</f>
        <v>0</v>
      </c>
      <c r="BJ745" s="19" t="s">
        <v>82</v>
      </c>
      <c r="BK745" s="189">
        <f>ROUND(I745*H745,2)</f>
        <v>0</v>
      </c>
      <c r="BL745" s="19" t="s">
        <v>189</v>
      </c>
      <c r="BM745" s="188" t="s">
        <v>911</v>
      </c>
    </row>
    <row r="746" spans="2:51" s="13" customFormat="1" ht="11.25">
      <c r="B746" s="197"/>
      <c r="C746" s="198"/>
      <c r="D746" s="195" t="s">
        <v>250</v>
      </c>
      <c r="E746" s="199" t="s">
        <v>19</v>
      </c>
      <c r="F746" s="200" t="s">
        <v>1284</v>
      </c>
      <c r="G746" s="198"/>
      <c r="H746" s="199" t="s">
        <v>19</v>
      </c>
      <c r="I746" s="201"/>
      <c r="J746" s="198"/>
      <c r="K746" s="198"/>
      <c r="L746" s="202"/>
      <c r="M746" s="203"/>
      <c r="N746" s="204"/>
      <c r="O746" s="204"/>
      <c r="P746" s="204"/>
      <c r="Q746" s="204"/>
      <c r="R746" s="204"/>
      <c r="S746" s="204"/>
      <c r="T746" s="205"/>
      <c r="AT746" s="206" t="s">
        <v>250</v>
      </c>
      <c r="AU746" s="206" t="s">
        <v>95</v>
      </c>
      <c r="AV746" s="13" t="s">
        <v>82</v>
      </c>
      <c r="AW746" s="13" t="s">
        <v>34</v>
      </c>
      <c r="AX746" s="13" t="s">
        <v>74</v>
      </c>
      <c r="AY746" s="206" t="s">
        <v>238</v>
      </c>
    </row>
    <row r="747" spans="2:51" s="14" customFormat="1" ht="11.25">
      <c r="B747" s="207"/>
      <c r="C747" s="208"/>
      <c r="D747" s="195" t="s">
        <v>250</v>
      </c>
      <c r="E747" s="209" t="s">
        <v>19</v>
      </c>
      <c r="F747" s="210" t="s">
        <v>1286</v>
      </c>
      <c r="G747" s="208"/>
      <c r="H747" s="211">
        <v>90.124</v>
      </c>
      <c r="I747" s="212"/>
      <c r="J747" s="208"/>
      <c r="K747" s="208"/>
      <c r="L747" s="213"/>
      <c r="M747" s="214"/>
      <c r="N747" s="215"/>
      <c r="O747" s="215"/>
      <c r="P747" s="215"/>
      <c r="Q747" s="215"/>
      <c r="R747" s="215"/>
      <c r="S747" s="215"/>
      <c r="T747" s="216"/>
      <c r="AT747" s="217" t="s">
        <v>250</v>
      </c>
      <c r="AU747" s="217" t="s">
        <v>95</v>
      </c>
      <c r="AV747" s="14" t="s">
        <v>84</v>
      </c>
      <c r="AW747" s="14" t="s">
        <v>34</v>
      </c>
      <c r="AX747" s="14" t="s">
        <v>74</v>
      </c>
      <c r="AY747" s="217" t="s">
        <v>238</v>
      </c>
    </row>
    <row r="748" spans="2:51" s="15" customFormat="1" ht="11.25">
      <c r="B748" s="218"/>
      <c r="C748" s="219"/>
      <c r="D748" s="195" t="s">
        <v>250</v>
      </c>
      <c r="E748" s="220" t="s">
        <v>19</v>
      </c>
      <c r="F748" s="221" t="s">
        <v>257</v>
      </c>
      <c r="G748" s="219"/>
      <c r="H748" s="222">
        <v>90.124</v>
      </c>
      <c r="I748" s="223"/>
      <c r="J748" s="219"/>
      <c r="K748" s="219"/>
      <c r="L748" s="224"/>
      <c r="M748" s="225"/>
      <c r="N748" s="226"/>
      <c r="O748" s="226"/>
      <c r="P748" s="226"/>
      <c r="Q748" s="226"/>
      <c r="R748" s="226"/>
      <c r="S748" s="226"/>
      <c r="T748" s="227"/>
      <c r="AT748" s="228" t="s">
        <v>250</v>
      </c>
      <c r="AU748" s="228" t="s">
        <v>95</v>
      </c>
      <c r="AV748" s="15" t="s">
        <v>95</v>
      </c>
      <c r="AW748" s="15" t="s">
        <v>34</v>
      </c>
      <c r="AX748" s="15" t="s">
        <v>82</v>
      </c>
      <c r="AY748" s="228" t="s">
        <v>238</v>
      </c>
    </row>
    <row r="749" spans="1:65" s="2" customFormat="1" ht="16.5" customHeight="1">
      <c r="A749" s="36"/>
      <c r="B749" s="37"/>
      <c r="C749" s="177" t="s">
        <v>872</v>
      </c>
      <c r="D749" s="177" t="s">
        <v>241</v>
      </c>
      <c r="E749" s="178" t="s">
        <v>915</v>
      </c>
      <c r="F749" s="179" t="s">
        <v>916</v>
      </c>
      <c r="G749" s="180" t="s">
        <v>168</v>
      </c>
      <c r="H749" s="181">
        <v>32</v>
      </c>
      <c r="I749" s="182"/>
      <c r="J749" s="183">
        <f>ROUND(I749*H749,2)</f>
        <v>0</v>
      </c>
      <c r="K749" s="179" t="s">
        <v>244</v>
      </c>
      <c r="L749" s="41"/>
      <c r="M749" s="184" t="s">
        <v>19</v>
      </c>
      <c r="N749" s="185" t="s">
        <v>45</v>
      </c>
      <c r="O749" s="66"/>
      <c r="P749" s="186">
        <f>O749*H749</f>
        <v>0</v>
      </c>
      <c r="Q749" s="186">
        <v>0.12303</v>
      </c>
      <c r="R749" s="186">
        <f>Q749*H749</f>
        <v>3.93696</v>
      </c>
      <c r="S749" s="186">
        <v>0</v>
      </c>
      <c r="T749" s="187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8" t="s">
        <v>189</v>
      </c>
      <c r="AT749" s="188" t="s">
        <v>241</v>
      </c>
      <c r="AU749" s="188" t="s">
        <v>95</v>
      </c>
      <c r="AY749" s="19" t="s">
        <v>238</v>
      </c>
      <c r="BE749" s="189">
        <f>IF(N749="základní",J749,0)</f>
        <v>0</v>
      </c>
      <c r="BF749" s="189">
        <f>IF(N749="snížená",J749,0)</f>
        <v>0</v>
      </c>
      <c r="BG749" s="189">
        <f>IF(N749="zákl. přenesená",J749,0)</f>
        <v>0</v>
      </c>
      <c r="BH749" s="189">
        <f>IF(N749="sníž. přenesená",J749,0)</f>
        <v>0</v>
      </c>
      <c r="BI749" s="189">
        <f>IF(N749="nulová",J749,0)</f>
        <v>0</v>
      </c>
      <c r="BJ749" s="19" t="s">
        <v>82</v>
      </c>
      <c r="BK749" s="189">
        <f>ROUND(I749*H749,2)</f>
        <v>0</v>
      </c>
      <c r="BL749" s="19" t="s">
        <v>189</v>
      </c>
      <c r="BM749" s="188" t="s">
        <v>917</v>
      </c>
    </row>
    <row r="750" spans="1:47" s="2" customFormat="1" ht="11.25">
      <c r="A750" s="36"/>
      <c r="B750" s="37"/>
      <c r="C750" s="38"/>
      <c r="D750" s="190" t="s">
        <v>246</v>
      </c>
      <c r="E750" s="38"/>
      <c r="F750" s="191" t="s">
        <v>918</v>
      </c>
      <c r="G750" s="38"/>
      <c r="H750" s="38"/>
      <c r="I750" s="192"/>
      <c r="J750" s="38"/>
      <c r="K750" s="38"/>
      <c r="L750" s="41"/>
      <c r="M750" s="193"/>
      <c r="N750" s="194"/>
      <c r="O750" s="66"/>
      <c r="P750" s="66"/>
      <c r="Q750" s="66"/>
      <c r="R750" s="66"/>
      <c r="S750" s="66"/>
      <c r="T750" s="67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T750" s="19" t="s">
        <v>246</v>
      </c>
      <c r="AU750" s="19" t="s">
        <v>95</v>
      </c>
    </row>
    <row r="751" spans="2:51" s="13" customFormat="1" ht="11.25">
      <c r="B751" s="197"/>
      <c r="C751" s="198"/>
      <c r="D751" s="195" t="s">
        <v>250</v>
      </c>
      <c r="E751" s="199" t="s">
        <v>19</v>
      </c>
      <c r="F751" s="200" t="s">
        <v>919</v>
      </c>
      <c r="G751" s="198"/>
      <c r="H751" s="199" t="s">
        <v>19</v>
      </c>
      <c r="I751" s="201"/>
      <c r="J751" s="198"/>
      <c r="K751" s="198"/>
      <c r="L751" s="202"/>
      <c r="M751" s="203"/>
      <c r="N751" s="204"/>
      <c r="O751" s="204"/>
      <c r="P751" s="204"/>
      <c r="Q751" s="204"/>
      <c r="R751" s="204"/>
      <c r="S751" s="204"/>
      <c r="T751" s="205"/>
      <c r="AT751" s="206" t="s">
        <v>250</v>
      </c>
      <c r="AU751" s="206" t="s">
        <v>95</v>
      </c>
      <c r="AV751" s="13" t="s">
        <v>82</v>
      </c>
      <c r="AW751" s="13" t="s">
        <v>34</v>
      </c>
      <c r="AX751" s="13" t="s">
        <v>74</v>
      </c>
      <c r="AY751" s="206" t="s">
        <v>238</v>
      </c>
    </row>
    <row r="752" spans="2:51" s="14" customFormat="1" ht="11.25">
      <c r="B752" s="207"/>
      <c r="C752" s="208"/>
      <c r="D752" s="195" t="s">
        <v>250</v>
      </c>
      <c r="E752" s="209" t="s">
        <v>19</v>
      </c>
      <c r="F752" s="210" t="s">
        <v>1097</v>
      </c>
      <c r="G752" s="208"/>
      <c r="H752" s="211">
        <v>12</v>
      </c>
      <c r="I752" s="212"/>
      <c r="J752" s="208"/>
      <c r="K752" s="208"/>
      <c r="L752" s="213"/>
      <c r="M752" s="214"/>
      <c r="N752" s="215"/>
      <c r="O752" s="215"/>
      <c r="P752" s="215"/>
      <c r="Q752" s="215"/>
      <c r="R752" s="215"/>
      <c r="S752" s="215"/>
      <c r="T752" s="216"/>
      <c r="AT752" s="217" t="s">
        <v>250</v>
      </c>
      <c r="AU752" s="217" t="s">
        <v>95</v>
      </c>
      <c r="AV752" s="14" t="s">
        <v>84</v>
      </c>
      <c r="AW752" s="14" t="s">
        <v>34</v>
      </c>
      <c r="AX752" s="14" t="s">
        <v>74</v>
      </c>
      <c r="AY752" s="217" t="s">
        <v>238</v>
      </c>
    </row>
    <row r="753" spans="2:51" s="13" customFormat="1" ht="11.25">
      <c r="B753" s="197"/>
      <c r="C753" s="198"/>
      <c r="D753" s="195" t="s">
        <v>250</v>
      </c>
      <c r="E753" s="199" t="s">
        <v>19</v>
      </c>
      <c r="F753" s="200" t="s">
        <v>920</v>
      </c>
      <c r="G753" s="198"/>
      <c r="H753" s="199" t="s">
        <v>19</v>
      </c>
      <c r="I753" s="201"/>
      <c r="J753" s="198"/>
      <c r="K753" s="198"/>
      <c r="L753" s="202"/>
      <c r="M753" s="203"/>
      <c r="N753" s="204"/>
      <c r="O753" s="204"/>
      <c r="P753" s="204"/>
      <c r="Q753" s="204"/>
      <c r="R753" s="204"/>
      <c r="S753" s="204"/>
      <c r="T753" s="205"/>
      <c r="AT753" s="206" t="s">
        <v>250</v>
      </c>
      <c r="AU753" s="206" t="s">
        <v>95</v>
      </c>
      <c r="AV753" s="13" t="s">
        <v>82</v>
      </c>
      <c r="AW753" s="13" t="s">
        <v>34</v>
      </c>
      <c r="AX753" s="13" t="s">
        <v>74</v>
      </c>
      <c r="AY753" s="206" t="s">
        <v>238</v>
      </c>
    </row>
    <row r="754" spans="2:51" s="14" customFormat="1" ht="11.25">
      <c r="B754" s="207"/>
      <c r="C754" s="208"/>
      <c r="D754" s="195" t="s">
        <v>250</v>
      </c>
      <c r="E754" s="209" t="s">
        <v>19</v>
      </c>
      <c r="F754" s="210" t="s">
        <v>1098</v>
      </c>
      <c r="G754" s="208"/>
      <c r="H754" s="211">
        <v>20</v>
      </c>
      <c r="I754" s="212"/>
      <c r="J754" s="208"/>
      <c r="K754" s="208"/>
      <c r="L754" s="213"/>
      <c r="M754" s="214"/>
      <c r="N754" s="215"/>
      <c r="O754" s="215"/>
      <c r="P754" s="215"/>
      <c r="Q754" s="215"/>
      <c r="R754" s="215"/>
      <c r="S754" s="215"/>
      <c r="T754" s="216"/>
      <c r="AT754" s="217" t="s">
        <v>250</v>
      </c>
      <c r="AU754" s="217" t="s">
        <v>95</v>
      </c>
      <c r="AV754" s="14" t="s">
        <v>84</v>
      </c>
      <c r="AW754" s="14" t="s">
        <v>34</v>
      </c>
      <c r="AX754" s="14" t="s">
        <v>74</v>
      </c>
      <c r="AY754" s="217" t="s">
        <v>238</v>
      </c>
    </row>
    <row r="755" spans="2:51" s="16" customFormat="1" ht="11.25">
      <c r="B755" s="229"/>
      <c r="C755" s="230"/>
      <c r="D755" s="195" t="s">
        <v>250</v>
      </c>
      <c r="E755" s="231" t="s">
        <v>19</v>
      </c>
      <c r="F755" s="232" t="s">
        <v>258</v>
      </c>
      <c r="G755" s="230"/>
      <c r="H755" s="233">
        <v>32</v>
      </c>
      <c r="I755" s="234"/>
      <c r="J755" s="230"/>
      <c r="K755" s="230"/>
      <c r="L755" s="235"/>
      <c r="M755" s="236"/>
      <c r="N755" s="237"/>
      <c r="O755" s="237"/>
      <c r="P755" s="237"/>
      <c r="Q755" s="237"/>
      <c r="R755" s="237"/>
      <c r="S755" s="237"/>
      <c r="T755" s="238"/>
      <c r="AT755" s="239" t="s">
        <v>250</v>
      </c>
      <c r="AU755" s="239" t="s">
        <v>95</v>
      </c>
      <c r="AV755" s="16" t="s">
        <v>189</v>
      </c>
      <c r="AW755" s="16" t="s">
        <v>34</v>
      </c>
      <c r="AX755" s="16" t="s">
        <v>82</v>
      </c>
      <c r="AY755" s="239" t="s">
        <v>238</v>
      </c>
    </row>
    <row r="756" spans="1:65" s="2" customFormat="1" ht="16.5" customHeight="1">
      <c r="A756" s="36"/>
      <c r="B756" s="37"/>
      <c r="C756" s="240" t="s">
        <v>879</v>
      </c>
      <c r="D756" s="240" t="s">
        <v>484</v>
      </c>
      <c r="E756" s="241" t="s">
        <v>922</v>
      </c>
      <c r="F756" s="242" t="s">
        <v>923</v>
      </c>
      <c r="G756" s="243" t="s">
        <v>168</v>
      </c>
      <c r="H756" s="244">
        <v>12</v>
      </c>
      <c r="I756" s="245"/>
      <c r="J756" s="246">
        <f>ROUND(I756*H756,2)</f>
        <v>0</v>
      </c>
      <c r="K756" s="242" t="s">
        <v>244</v>
      </c>
      <c r="L756" s="247"/>
      <c r="M756" s="248" t="s">
        <v>19</v>
      </c>
      <c r="N756" s="249" t="s">
        <v>45</v>
      </c>
      <c r="O756" s="66"/>
      <c r="P756" s="186">
        <f>O756*H756</f>
        <v>0</v>
      </c>
      <c r="Q756" s="186">
        <v>0.0133</v>
      </c>
      <c r="R756" s="186">
        <f>Q756*H756</f>
        <v>0.1596</v>
      </c>
      <c r="S756" s="186">
        <v>0</v>
      </c>
      <c r="T756" s="187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8" t="s">
        <v>186</v>
      </c>
      <c r="AT756" s="188" t="s">
        <v>484</v>
      </c>
      <c r="AU756" s="188" t="s">
        <v>95</v>
      </c>
      <c r="AY756" s="19" t="s">
        <v>238</v>
      </c>
      <c r="BE756" s="189">
        <f>IF(N756="základní",J756,0)</f>
        <v>0</v>
      </c>
      <c r="BF756" s="189">
        <f>IF(N756="snížená",J756,0)</f>
        <v>0</v>
      </c>
      <c r="BG756" s="189">
        <f>IF(N756="zákl. přenesená",J756,0)</f>
        <v>0</v>
      </c>
      <c r="BH756" s="189">
        <f>IF(N756="sníž. přenesená",J756,0)</f>
        <v>0</v>
      </c>
      <c r="BI756" s="189">
        <f>IF(N756="nulová",J756,0)</f>
        <v>0</v>
      </c>
      <c r="BJ756" s="19" t="s">
        <v>82</v>
      </c>
      <c r="BK756" s="189">
        <f>ROUND(I756*H756,2)</f>
        <v>0</v>
      </c>
      <c r="BL756" s="19" t="s">
        <v>189</v>
      </c>
      <c r="BM756" s="188" t="s">
        <v>924</v>
      </c>
    </row>
    <row r="757" spans="1:47" s="2" customFormat="1" ht="19.5">
      <c r="A757" s="36"/>
      <c r="B757" s="37"/>
      <c r="C757" s="38"/>
      <c r="D757" s="195" t="s">
        <v>248</v>
      </c>
      <c r="E757" s="38"/>
      <c r="F757" s="196" t="s">
        <v>925</v>
      </c>
      <c r="G757" s="38"/>
      <c r="H757" s="38"/>
      <c r="I757" s="192"/>
      <c r="J757" s="38"/>
      <c r="K757" s="38"/>
      <c r="L757" s="41"/>
      <c r="M757" s="193"/>
      <c r="N757" s="194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248</v>
      </c>
      <c r="AU757" s="19" t="s">
        <v>95</v>
      </c>
    </row>
    <row r="758" spans="2:51" s="13" customFormat="1" ht="11.25">
      <c r="B758" s="197"/>
      <c r="C758" s="198"/>
      <c r="D758" s="195" t="s">
        <v>250</v>
      </c>
      <c r="E758" s="199" t="s">
        <v>19</v>
      </c>
      <c r="F758" s="200" t="s">
        <v>919</v>
      </c>
      <c r="G758" s="198"/>
      <c r="H758" s="199" t="s">
        <v>19</v>
      </c>
      <c r="I758" s="201"/>
      <c r="J758" s="198"/>
      <c r="K758" s="198"/>
      <c r="L758" s="202"/>
      <c r="M758" s="203"/>
      <c r="N758" s="204"/>
      <c r="O758" s="204"/>
      <c r="P758" s="204"/>
      <c r="Q758" s="204"/>
      <c r="R758" s="204"/>
      <c r="S758" s="204"/>
      <c r="T758" s="205"/>
      <c r="AT758" s="206" t="s">
        <v>250</v>
      </c>
      <c r="AU758" s="206" t="s">
        <v>95</v>
      </c>
      <c r="AV758" s="13" t="s">
        <v>82</v>
      </c>
      <c r="AW758" s="13" t="s">
        <v>34</v>
      </c>
      <c r="AX758" s="13" t="s">
        <v>74</v>
      </c>
      <c r="AY758" s="206" t="s">
        <v>238</v>
      </c>
    </row>
    <row r="759" spans="2:51" s="14" customFormat="1" ht="11.25">
      <c r="B759" s="207"/>
      <c r="C759" s="208"/>
      <c r="D759" s="195" t="s">
        <v>250</v>
      </c>
      <c r="E759" s="209" t="s">
        <v>1097</v>
      </c>
      <c r="F759" s="210" t="s">
        <v>313</v>
      </c>
      <c r="G759" s="208"/>
      <c r="H759" s="211">
        <v>12</v>
      </c>
      <c r="I759" s="212"/>
      <c r="J759" s="208"/>
      <c r="K759" s="208"/>
      <c r="L759" s="213"/>
      <c r="M759" s="214"/>
      <c r="N759" s="215"/>
      <c r="O759" s="215"/>
      <c r="P759" s="215"/>
      <c r="Q759" s="215"/>
      <c r="R759" s="215"/>
      <c r="S759" s="215"/>
      <c r="T759" s="216"/>
      <c r="AT759" s="217" t="s">
        <v>250</v>
      </c>
      <c r="AU759" s="217" t="s">
        <v>95</v>
      </c>
      <c r="AV759" s="14" t="s">
        <v>84</v>
      </c>
      <c r="AW759" s="14" t="s">
        <v>34</v>
      </c>
      <c r="AX759" s="14" t="s">
        <v>74</v>
      </c>
      <c r="AY759" s="217" t="s">
        <v>238</v>
      </c>
    </row>
    <row r="760" spans="2:51" s="15" customFormat="1" ht="11.25">
      <c r="B760" s="218"/>
      <c r="C760" s="219"/>
      <c r="D760" s="195" t="s">
        <v>250</v>
      </c>
      <c r="E760" s="220" t="s">
        <v>19</v>
      </c>
      <c r="F760" s="221" t="s">
        <v>257</v>
      </c>
      <c r="G760" s="219"/>
      <c r="H760" s="222">
        <v>12</v>
      </c>
      <c r="I760" s="223"/>
      <c r="J760" s="219"/>
      <c r="K760" s="219"/>
      <c r="L760" s="224"/>
      <c r="M760" s="225"/>
      <c r="N760" s="226"/>
      <c r="O760" s="226"/>
      <c r="P760" s="226"/>
      <c r="Q760" s="226"/>
      <c r="R760" s="226"/>
      <c r="S760" s="226"/>
      <c r="T760" s="227"/>
      <c r="AT760" s="228" t="s">
        <v>250</v>
      </c>
      <c r="AU760" s="228" t="s">
        <v>95</v>
      </c>
      <c r="AV760" s="15" t="s">
        <v>95</v>
      </c>
      <c r="AW760" s="15" t="s">
        <v>34</v>
      </c>
      <c r="AX760" s="15" t="s">
        <v>82</v>
      </c>
      <c r="AY760" s="228" t="s">
        <v>238</v>
      </c>
    </row>
    <row r="761" spans="1:65" s="2" customFormat="1" ht="16.5" customHeight="1">
      <c r="A761" s="36"/>
      <c r="B761" s="37"/>
      <c r="C761" s="240" t="s">
        <v>883</v>
      </c>
      <c r="D761" s="240" t="s">
        <v>484</v>
      </c>
      <c r="E761" s="241" t="s">
        <v>927</v>
      </c>
      <c r="F761" s="242" t="s">
        <v>928</v>
      </c>
      <c r="G761" s="243" t="s">
        <v>168</v>
      </c>
      <c r="H761" s="244">
        <v>20</v>
      </c>
      <c r="I761" s="245"/>
      <c r="J761" s="246">
        <f>ROUND(I761*H761,2)</f>
        <v>0</v>
      </c>
      <c r="K761" s="242" t="s">
        <v>244</v>
      </c>
      <c r="L761" s="247"/>
      <c r="M761" s="248" t="s">
        <v>19</v>
      </c>
      <c r="N761" s="249" t="s">
        <v>45</v>
      </c>
      <c r="O761" s="66"/>
      <c r="P761" s="186">
        <f>O761*H761</f>
        <v>0</v>
      </c>
      <c r="Q761" s="186">
        <v>0.0073</v>
      </c>
      <c r="R761" s="186">
        <f>Q761*H761</f>
        <v>0.146</v>
      </c>
      <c r="S761" s="186">
        <v>0</v>
      </c>
      <c r="T761" s="187">
        <f>S761*H761</f>
        <v>0</v>
      </c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R761" s="188" t="s">
        <v>186</v>
      </c>
      <c r="AT761" s="188" t="s">
        <v>484</v>
      </c>
      <c r="AU761" s="188" t="s">
        <v>95</v>
      </c>
      <c r="AY761" s="19" t="s">
        <v>238</v>
      </c>
      <c r="BE761" s="189">
        <f>IF(N761="základní",J761,0)</f>
        <v>0</v>
      </c>
      <c r="BF761" s="189">
        <f>IF(N761="snížená",J761,0)</f>
        <v>0</v>
      </c>
      <c r="BG761" s="189">
        <f>IF(N761="zákl. přenesená",J761,0)</f>
        <v>0</v>
      </c>
      <c r="BH761" s="189">
        <f>IF(N761="sníž. přenesená",J761,0)</f>
        <v>0</v>
      </c>
      <c r="BI761" s="189">
        <f>IF(N761="nulová",J761,0)</f>
        <v>0</v>
      </c>
      <c r="BJ761" s="19" t="s">
        <v>82</v>
      </c>
      <c r="BK761" s="189">
        <f>ROUND(I761*H761,2)</f>
        <v>0</v>
      </c>
      <c r="BL761" s="19" t="s">
        <v>189</v>
      </c>
      <c r="BM761" s="188" t="s">
        <v>929</v>
      </c>
    </row>
    <row r="762" spans="1:47" s="2" customFormat="1" ht="19.5">
      <c r="A762" s="36"/>
      <c r="B762" s="37"/>
      <c r="C762" s="38"/>
      <c r="D762" s="195" t="s">
        <v>248</v>
      </c>
      <c r="E762" s="38"/>
      <c r="F762" s="196" t="s">
        <v>930</v>
      </c>
      <c r="G762" s="38"/>
      <c r="H762" s="38"/>
      <c r="I762" s="192"/>
      <c r="J762" s="38"/>
      <c r="K762" s="38"/>
      <c r="L762" s="41"/>
      <c r="M762" s="193"/>
      <c r="N762" s="194"/>
      <c r="O762" s="66"/>
      <c r="P762" s="66"/>
      <c r="Q762" s="66"/>
      <c r="R762" s="66"/>
      <c r="S762" s="66"/>
      <c r="T762" s="67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T762" s="19" t="s">
        <v>248</v>
      </c>
      <c r="AU762" s="19" t="s">
        <v>95</v>
      </c>
    </row>
    <row r="763" spans="2:51" s="13" customFormat="1" ht="11.25">
      <c r="B763" s="197"/>
      <c r="C763" s="198"/>
      <c r="D763" s="195" t="s">
        <v>250</v>
      </c>
      <c r="E763" s="199" t="s">
        <v>19</v>
      </c>
      <c r="F763" s="200" t="s">
        <v>920</v>
      </c>
      <c r="G763" s="198"/>
      <c r="H763" s="199" t="s">
        <v>19</v>
      </c>
      <c r="I763" s="201"/>
      <c r="J763" s="198"/>
      <c r="K763" s="198"/>
      <c r="L763" s="202"/>
      <c r="M763" s="203"/>
      <c r="N763" s="204"/>
      <c r="O763" s="204"/>
      <c r="P763" s="204"/>
      <c r="Q763" s="204"/>
      <c r="R763" s="204"/>
      <c r="S763" s="204"/>
      <c r="T763" s="205"/>
      <c r="AT763" s="206" t="s">
        <v>250</v>
      </c>
      <c r="AU763" s="206" t="s">
        <v>95</v>
      </c>
      <c r="AV763" s="13" t="s">
        <v>82</v>
      </c>
      <c r="AW763" s="13" t="s">
        <v>34</v>
      </c>
      <c r="AX763" s="13" t="s">
        <v>74</v>
      </c>
      <c r="AY763" s="206" t="s">
        <v>238</v>
      </c>
    </row>
    <row r="764" spans="2:51" s="14" customFormat="1" ht="11.25">
      <c r="B764" s="207"/>
      <c r="C764" s="208"/>
      <c r="D764" s="195" t="s">
        <v>250</v>
      </c>
      <c r="E764" s="209" t="s">
        <v>1098</v>
      </c>
      <c r="F764" s="210" t="s">
        <v>137</v>
      </c>
      <c r="G764" s="208"/>
      <c r="H764" s="211">
        <v>20</v>
      </c>
      <c r="I764" s="212"/>
      <c r="J764" s="208"/>
      <c r="K764" s="208"/>
      <c r="L764" s="213"/>
      <c r="M764" s="214"/>
      <c r="N764" s="215"/>
      <c r="O764" s="215"/>
      <c r="P764" s="215"/>
      <c r="Q764" s="215"/>
      <c r="R764" s="215"/>
      <c r="S764" s="215"/>
      <c r="T764" s="216"/>
      <c r="AT764" s="217" t="s">
        <v>250</v>
      </c>
      <c r="AU764" s="217" t="s">
        <v>95</v>
      </c>
      <c r="AV764" s="14" t="s">
        <v>84</v>
      </c>
      <c r="AW764" s="14" t="s">
        <v>34</v>
      </c>
      <c r="AX764" s="14" t="s">
        <v>74</v>
      </c>
      <c r="AY764" s="217" t="s">
        <v>238</v>
      </c>
    </row>
    <row r="765" spans="2:51" s="16" customFormat="1" ht="11.25">
      <c r="B765" s="229"/>
      <c r="C765" s="230"/>
      <c r="D765" s="195" t="s">
        <v>250</v>
      </c>
      <c r="E765" s="231" t="s">
        <v>19</v>
      </c>
      <c r="F765" s="232" t="s">
        <v>258</v>
      </c>
      <c r="G765" s="230"/>
      <c r="H765" s="233">
        <v>20</v>
      </c>
      <c r="I765" s="234"/>
      <c r="J765" s="230"/>
      <c r="K765" s="230"/>
      <c r="L765" s="235"/>
      <c r="M765" s="236"/>
      <c r="N765" s="237"/>
      <c r="O765" s="237"/>
      <c r="P765" s="237"/>
      <c r="Q765" s="237"/>
      <c r="R765" s="237"/>
      <c r="S765" s="237"/>
      <c r="T765" s="238"/>
      <c r="AT765" s="239" t="s">
        <v>250</v>
      </c>
      <c r="AU765" s="239" t="s">
        <v>95</v>
      </c>
      <c r="AV765" s="16" t="s">
        <v>189</v>
      </c>
      <c r="AW765" s="16" t="s">
        <v>34</v>
      </c>
      <c r="AX765" s="16" t="s">
        <v>82</v>
      </c>
      <c r="AY765" s="239" t="s">
        <v>238</v>
      </c>
    </row>
    <row r="766" spans="1:65" s="2" customFormat="1" ht="16.5" customHeight="1">
      <c r="A766" s="36"/>
      <c r="B766" s="37"/>
      <c r="C766" s="177" t="s">
        <v>887</v>
      </c>
      <c r="D766" s="177" t="s">
        <v>241</v>
      </c>
      <c r="E766" s="178" t="s">
        <v>932</v>
      </c>
      <c r="F766" s="179" t="s">
        <v>933</v>
      </c>
      <c r="G766" s="180" t="s">
        <v>168</v>
      </c>
      <c r="H766" s="181">
        <v>3</v>
      </c>
      <c r="I766" s="182"/>
      <c r="J766" s="183">
        <f>ROUND(I766*H766,2)</f>
        <v>0</v>
      </c>
      <c r="K766" s="179" t="s">
        <v>244</v>
      </c>
      <c r="L766" s="41"/>
      <c r="M766" s="184" t="s">
        <v>19</v>
      </c>
      <c r="N766" s="185" t="s">
        <v>45</v>
      </c>
      <c r="O766" s="66"/>
      <c r="P766" s="186">
        <f>O766*H766</f>
        <v>0</v>
      </c>
      <c r="Q766" s="186">
        <v>0.32906</v>
      </c>
      <c r="R766" s="186">
        <f>Q766*H766</f>
        <v>0.9871800000000001</v>
      </c>
      <c r="S766" s="186">
        <v>0</v>
      </c>
      <c r="T766" s="187">
        <f>S766*H766</f>
        <v>0</v>
      </c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R766" s="188" t="s">
        <v>189</v>
      </c>
      <c r="AT766" s="188" t="s">
        <v>241</v>
      </c>
      <c r="AU766" s="188" t="s">
        <v>95</v>
      </c>
      <c r="AY766" s="19" t="s">
        <v>238</v>
      </c>
      <c r="BE766" s="189">
        <f>IF(N766="základní",J766,0)</f>
        <v>0</v>
      </c>
      <c r="BF766" s="189">
        <f>IF(N766="snížená",J766,0)</f>
        <v>0</v>
      </c>
      <c r="BG766" s="189">
        <f>IF(N766="zákl. přenesená",J766,0)</f>
        <v>0</v>
      </c>
      <c r="BH766" s="189">
        <f>IF(N766="sníž. přenesená",J766,0)</f>
        <v>0</v>
      </c>
      <c r="BI766" s="189">
        <f>IF(N766="nulová",J766,0)</f>
        <v>0</v>
      </c>
      <c r="BJ766" s="19" t="s">
        <v>82</v>
      </c>
      <c r="BK766" s="189">
        <f>ROUND(I766*H766,2)</f>
        <v>0</v>
      </c>
      <c r="BL766" s="19" t="s">
        <v>189</v>
      </c>
      <c r="BM766" s="188" t="s">
        <v>934</v>
      </c>
    </row>
    <row r="767" spans="1:47" s="2" customFormat="1" ht="11.25">
      <c r="A767" s="36"/>
      <c r="B767" s="37"/>
      <c r="C767" s="38"/>
      <c r="D767" s="190" t="s">
        <v>246</v>
      </c>
      <c r="E767" s="38"/>
      <c r="F767" s="191" t="s">
        <v>935</v>
      </c>
      <c r="G767" s="38"/>
      <c r="H767" s="38"/>
      <c r="I767" s="192"/>
      <c r="J767" s="38"/>
      <c r="K767" s="38"/>
      <c r="L767" s="41"/>
      <c r="M767" s="193"/>
      <c r="N767" s="194"/>
      <c r="O767" s="66"/>
      <c r="P767" s="66"/>
      <c r="Q767" s="66"/>
      <c r="R767" s="66"/>
      <c r="S767" s="66"/>
      <c r="T767" s="67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T767" s="19" t="s">
        <v>246</v>
      </c>
      <c r="AU767" s="19" t="s">
        <v>95</v>
      </c>
    </row>
    <row r="768" spans="2:51" s="13" customFormat="1" ht="11.25">
      <c r="B768" s="197"/>
      <c r="C768" s="198"/>
      <c r="D768" s="195" t="s">
        <v>250</v>
      </c>
      <c r="E768" s="199" t="s">
        <v>19</v>
      </c>
      <c r="F768" s="200" t="s">
        <v>936</v>
      </c>
      <c r="G768" s="198"/>
      <c r="H768" s="199" t="s">
        <v>19</v>
      </c>
      <c r="I768" s="201"/>
      <c r="J768" s="198"/>
      <c r="K768" s="198"/>
      <c r="L768" s="202"/>
      <c r="M768" s="203"/>
      <c r="N768" s="204"/>
      <c r="O768" s="204"/>
      <c r="P768" s="204"/>
      <c r="Q768" s="204"/>
      <c r="R768" s="204"/>
      <c r="S768" s="204"/>
      <c r="T768" s="205"/>
      <c r="AT768" s="206" t="s">
        <v>250</v>
      </c>
      <c r="AU768" s="206" t="s">
        <v>95</v>
      </c>
      <c r="AV768" s="13" t="s">
        <v>82</v>
      </c>
      <c r="AW768" s="13" t="s">
        <v>34</v>
      </c>
      <c r="AX768" s="13" t="s">
        <v>74</v>
      </c>
      <c r="AY768" s="206" t="s">
        <v>238</v>
      </c>
    </row>
    <row r="769" spans="2:51" s="14" customFormat="1" ht="11.25">
      <c r="B769" s="207"/>
      <c r="C769" s="208"/>
      <c r="D769" s="195" t="s">
        <v>250</v>
      </c>
      <c r="E769" s="209" t="s">
        <v>19</v>
      </c>
      <c r="F769" s="210" t="s">
        <v>850</v>
      </c>
      <c r="G769" s="208"/>
      <c r="H769" s="211">
        <v>3</v>
      </c>
      <c r="I769" s="212"/>
      <c r="J769" s="208"/>
      <c r="K769" s="208"/>
      <c r="L769" s="213"/>
      <c r="M769" s="214"/>
      <c r="N769" s="215"/>
      <c r="O769" s="215"/>
      <c r="P769" s="215"/>
      <c r="Q769" s="215"/>
      <c r="R769" s="215"/>
      <c r="S769" s="215"/>
      <c r="T769" s="216"/>
      <c r="AT769" s="217" t="s">
        <v>250</v>
      </c>
      <c r="AU769" s="217" t="s">
        <v>95</v>
      </c>
      <c r="AV769" s="14" t="s">
        <v>84</v>
      </c>
      <c r="AW769" s="14" t="s">
        <v>34</v>
      </c>
      <c r="AX769" s="14" t="s">
        <v>82</v>
      </c>
      <c r="AY769" s="217" t="s">
        <v>238</v>
      </c>
    </row>
    <row r="770" spans="1:65" s="2" customFormat="1" ht="16.5" customHeight="1">
      <c r="A770" s="36"/>
      <c r="B770" s="37"/>
      <c r="C770" s="240" t="s">
        <v>894</v>
      </c>
      <c r="D770" s="240" t="s">
        <v>484</v>
      </c>
      <c r="E770" s="241" t="s">
        <v>938</v>
      </c>
      <c r="F770" s="242" t="s">
        <v>939</v>
      </c>
      <c r="G770" s="243" t="s">
        <v>168</v>
      </c>
      <c r="H770" s="244">
        <v>3</v>
      </c>
      <c r="I770" s="245"/>
      <c r="J770" s="246">
        <f>ROUND(I770*H770,2)</f>
        <v>0</v>
      </c>
      <c r="K770" s="242" t="s">
        <v>244</v>
      </c>
      <c r="L770" s="247"/>
      <c r="M770" s="248" t="s">
        <v>19</v>
      </c>
      <c r="N770" s="249" t="s">
        <v>45</v>
      </c>
      <c r="O770" s="66"/>
      <c r="P770" s="186">
        <f>O770*H770</f>
        <v>0</v>
      </c>
      <c r="Q770" s="186">
        <v>0.0295</v>
      </c>
      <c r="R770" s="186">
        <f>Q770*H770</f>
        <v>0.0885</v>
      </c>
      <c r="S770" s="186">
        <v>0</v>
      </c>
      <c r="T770" s="187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188" t="s">
        <v>186</v>
      </c>
      <c r="AT770" s="188" t="s">
        <v>484</v>
      </c>
      <c r="AU770" s="188" t="s">
        <v>95</v>
      </c>
      <c r="AY770" s="19" t="s">
        <v>238</v>
      </c>
      <c r="BE770" s="189">
        <f>IF(N770="základní",J770,0)</f>
        <v>0</v>
      </c>
      <c r="BF770" s="189">
        <f>IF(N770="snížená",J770,0)</f>
        <v>0</v>
      </c>
      <c r="BG770" s="189">
        <f>IF(N770="zákl. přenesená",J770,0)</f>
        <v>0</v>
      </c>
      <c r="BH770" s="189">
        <f>IF(N770="sníž. přenesená",J770,0)</f>
        <v>0</v>
      </c>
      <c r="BI770" s="189">
        <f>IF(N770="nulová",J770,0)</f>
        <v>0</v>
      </c>
      <c r="BJ770" s="19" t="s">
        <v>82</v>
      </c>
      <c r="BK770" s="189">
        <f>ROUND(I770*H770,2)</f>
        <v>0</v>
      </c>
      <c r="BL770" s="19" t="s">
        <v>189</v>
      </c>
      <c r="BM770" s="188" t="s">
        <v>940</v>
      </c>
    </row>
    <row r="771" spans="2:51" s="13" customFormat="1" ht="11.25">
      <c r="B771" s="197"/>
      <c r="C771" s="198"/>
      <c r="D771" s="195" t="s">
        <v>250</v>
      </c>
      <c r="E771" s="199" t="s">
        <v>19</v>
      </c>
      <c r="F771" s="200" t="s">
        <v>936</v>
      </c>
      <c r="G771" s="198"/>
      <c r="H771" s="199" t="s">
        <v>19</v>
      </c>
      <c r="I771" s="201"/>
      <c r="J771" s="198"/>
      <c r="K771" s="198"/>
      <c r="L771" s="202"/>
      <c r="M771" s="203"/>
      <c r="N771" s="204"/>
      <c r="O771" s="204"/>
      <c r="P771" s="204"/>
      <c r="Q771" s="204"/>
      <c r="R771" s="204"/>
      <c r="S771" s="204"/>
      <c r="T771" s="205"/>
      <c r="AT771" s="206" t="s">
        <v>250</v>
      </c>
      <c r="AU771" s="206" t="s">
        <v>95</v>
      </c>
      <c r="AV771" s="13" t="s">
        <v>82</v>
      </c>
      <c r="AW771" s="13" t="s">
        <v>34</v>
      </c>
      <c r="AX771" s="13" t="s">
        <v>74</v>
      </c>
      <c r="AY771" s="206" t="s">
        <v>238</v>
      </c>
    </row>
    <row r="772" spans="2:51" s="14" customFormat="1" ht="11.25">
      <c r="B772" s="207"/>
      <c r="C772" s="208"/>
      <c r="D772" s="195" t="s">
        <v>250</v>
      </c>
      <c r="E772" s="209" t="s">
        <v>19</v>
      </c>
      <c r="F772" s="210" t="s">
        <v>850</v>
      </c>
      <c r="G772" s="208"/>
      <c r="H772" s="211">
        <v>3</v>
      </c>
      <c r="I772" s="212"/>
      <c r="J772" s="208"/>
      <c r="K772" s="208"/>
      <c r="L772" s="213"/>
      <c r="M772" s="214"/>
      <c r="N772" s="215"/>
      <c r="O772" s="215"/>
      <c r="P772" s="215"/>
      <c r="Q772" s="215"/>
      <c r="R772" s="215"/>
      <c r="S772" s="215"/>
      <c r="T772" s="216"/>
      <c r="AT772" s="217" t="s">
        <v>250</v>
      </c>
      <c r="AU772" s="217" t="s">
        <v>95</v>
      </c>
      <c r="AV772" s="14" t="s">
        <v>84</v>
      </c>
      <c r="AW772" s="14" t="s">
        <v>34</v>
      </c>
      <c r="AX772" s="14" t="s">
        <v>82</v>
      </c>
      <c r="AY772" s="217" t="s">
        <v>238</v>
      </c>
    </row>
    <row r="773" spans="1:65" s="2" customFormat="1" ht="16.5" customHeight="1">
      <c r="A773" s="36"/>
      <c r="B773" s="37"/>
      <c r="C773" s="240" t="s">
        <v>898</v>
      </c>
      <c r="D773" s="240" t="s">
        <v>484</v>
      </c>
      <c r="E773" s="241" t="s">
        <v>942</v>
      </c>
      <c r="F773" s="242" t="s">
        <v>943</v>
      </c>
      <c r="G773" s="243" t="s">
        <v>168</v>
      </c>
      <c r="H773" s="244">
        <v>3</v>
      </c>
      <c r="I773" s="245"/>
      <c r="J773" s="246">
        <f>ROUND(I773*H773,2)</f>
        <v>0</v>
      </c>
      <c r="K773" s="242" t="s">
        <v>244</v>
      </c>
      <c r="L773" s="247"/>
      <c r="M773" s="248" t="s">
        <v>19</v>
      </c>
      <c r="N773" s="249" t="s">
        <v>45</v>
      </c>
      <c r="O773" s="66"/>
      <c r="P773" s="186">
        <f>O773*H773</f>
        <v>0</v>
      </c>
      <c r="Q773" s="186">
        <v>0.0019</v>
      </c>
      <c r="R773" s="186">
        <f>Q773*H773</f>
        <v>0.0057</v>
      </c>
      <c r="S773" s="186">
        <v>0</v>
      </c>
      <c r="T773" s="187">
        <f>S773*H773</f>
        <v>0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188" t="s">
        <v>186</v>
      </c>
      <c r="AT773" s="188" t="s">
        <v>484</v>
      </c>
      <c r="AU773" s="188" t="s">
        <v>95</v>
      </c>
      <c r="AY773" s="19" t="s">
        <v>238</v>
      </c>
      <c r="BE773" s="189">
        <f>IF(N773="základní",J773,0)</f>
        <v>0</v>
      </c>
      <c r="BF773" s="189">
        <f>IF(N773="snížená",J773,0)</f>
        <v>0</v>
      </c>
      <c r="BG773" s="189">
        <f>IF(N773="zákl. přenesená",J773,0)</f>
        <v>0</v>
      </c>
      <c r="BH773" s="189">
        <f>IF(N773="sníž. přenesená",J773,0)</f>
        <v>0</v>
      </c>
      <c r="BI773" s="189">
        <f>IF(N773="nulová",J773,0)</f>
        <v>0</v>
      </c>
      <c r="BJ773" s="19" t="s">
        <v>82</v>
      </c>
      <c r="BK773" s="189">
        <f>ROUND(I773*H773,2)</f>
        <v>0</v>
      </c>
      <c r="BL773" s="19" t="s">
        <v>189</v>
      </c>
      <c r="BM773" s="188" t="s">
        <v>944</v>
      </c>
    </row>
    <row r="774" spans="2:51" s="13" customFormat="1" ht="11.25">
      <c r="B774" s="197"/>
      <c r="C774" s="198"/>
      <c r="D774" s="195" t="s">
        <v>250</v>
      </c>
      <c r="E774" s="199" t="s">
        <v>19</v>
      </c>
      <c r="F774" s="200" t="s">
        <v>936</v>
      </c>
      <c r="G774" s="198"/>
      <c r="H774" s="199" t="s">
        <v>19</v>
      </c>
      <c r="I774" s="201"/>
      <c r="J774" s="198"/>
      <c r="K774" s="198"/>
      <c r="L774" s="202"/>
      <c r="M774" s="203"/>
      <c r="N774" s="204"/>
      <c r="O774" s="204"/>
      <c r="P774" s="204"/>
      <c r="Q774" s="204"/>
      <c r="R774" s="204"/>
      <c r="S774" s="204"/>
      <c r="T774" s="205"/>
      <c r="AT774" s="206" t="s">
        <v>250</v>
      </c>
      <c r="AU774" s="206" t="s">
        <v>95</v>
      </c>
      <c r="AV774" s="13" t="s">
        <v>82</v>
      </c>
      <c r="AW774" s="13" t="s">
        <v>34</v>
      </c>
      <c r="AX774" s="13" t="s">
        <v>74</v>
      </c>
      <c r="AY774" s="206" t="s">
        <v>238</v>
      </c>
    </row>
    <row r="775" spans="2:51" s="14" customFormat="1" ht="11.25">
      <c r="B775" s="207"/>
      <c r="C775" s="208"/>
      <c r="D775" s="195" t="s">
        <v>250</v>
      </c>
      <c r="E775" s="209" t="s">
        <v>19</v>
      </c>
      <c r="F775" s="210" t="s">
        <v>850</v>
      </c>
      <c r="G775" s="208"/>
      <c r="H775" s="211">
        <v>3</v>
      </c>
      <c r="I775" s="212"/>
      <c r="J775" s="208"/>
      <c r="K775" s="208"/>
      <c r="L775" s="213"/>
      <c r="M775" s="214"/>
      <c r="N775" s="215"/>
      <c r="O775" s="215"/>
      <c r="P775" s="215"/>
      <c r="Q775" s="215"/>
      <c r="R775" s="215"/>
      <c r="S775" s="215"/>
      <c r="T775" s="216"/>
      <c r="AT775" s="217" t="s">
        <v>250</v>
      </c>
      <c r="AU775" s="217" t="s">
        <v>95</v>
      </c>
      <c r="AV775" s="14" t="s">
        <v>84</v>
      </c>
      <c r="AW775" s="14" t="s">
        <v>34</v>
      </c>
      <c r="AX775" s="14" t="s">
        <v>82</v>
      </c>
      <c r="AY775" s="217" t="s">
        <v>238</v>
      </c>
    </row>
    <row r="776" spans="1:65" s="2" customFormat="1" ht="16.5" customHeight="1">
      <c r="A776" s="36"/>
      <c r="B776" s="37"/>
      <c r="C776" s="177" t="s">
        <v>902</v>
      </c>
      <c r="D776" s="177" t="s">
        <v>241</v>
      </c>
      <c r="E776" s="178" t="s">
        <v>946</v>
      </c>
      <c r="F776" s="179" t="s">
        <v>947</v>
      </c>
      <c r="G776" s="180" t="s">
        <v>168</v>
      </c>
      <c r="H776" s="181">
        <v>33</v>
      </c>
      <c r="I776" s="182"/>
      <c r="J776" s="183">
        <f>ROUND(I776*H776,2)</f>
        <v>0</v>
      </c>
      <c r="K776" s="179" t="s">
        <v>244</v>
      </c>
      <c r="L776" s="41"/>
      <c r="M776" s="184" t="s">
        <v>19</v>
      </c>
      <c r="N776" s="185" t="s">
        <v>45</v>
      </c>
      <c r="O776" s="66"/>
      <c r="P776" s="186">
        <f>O776*H776</f>
        <v>0</v>
      </c>
      <c r="Q776" s="186">
        <v>0.00016</v>
      </c>
      <c r="R776" s="186">
        <f>Q776*H776</f>
        <v>0.005280000000000001</v>
      </c>
      <c r="S776" s="186">
        <v>0</v>
      </c>
      <c r="T776" s="187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88" t="s">
        <v>189</v>
      </c>
      <c r="AT776" s="188" t="s">
        <v>241</v>
      </c>
      <c r="AU776" s="188" t="s">
        <v>95</v>
      </c>
      <c r="AY776" s="19" t="s">
        <v>238</v>
      </c>
      <c r="BE776" s="189">
        <f>IF(N776="základní",J776,0)</f>
        <v>0</v>
      </c>
      <c r="BF776" s="189">
        <f>IF(N776="snížená",J776,0)</f>
        <v>0</v>
      </c>
      <c r="BG776" s="189">
        <f>IF(N776="zákl. přenesená",J776,0)</f>
        <v>0</v>
      </c>
      <c r="BH776" s="189">
        <f>IF(N776="sníž. přenesená",J776,0)</f>
        <v>0</v>
      </c>
      <c r="BI776" s="189">
        <f>IF(N776="nulová",J776,0)</f>
        <v>0</v>
      </c>
      <c r="BJ776" s="19" t="s">
        <v>82</v>
      </c>
      <c r="BK776" s="189">
        <f>ROUND(I776*H776,2)</f>
        <v>0</v>
      </c>
      <c r="BL776" s="19" t="s">
        <v>189</v>
      </c>
      <c r="BM776" s="188" t="s">
        <v>948</v>
      </c>
    </row>
    <row r="777" spans="1:47" s="2" customFormat="1" ht="11.25">
      <c r="A777" s="36"/>
      <c r="B777" s="37"/>
      <c r="C777" s="38"/>
      <c r="D777" s="190" t="s">
        <v>246</v>
      </c>
      <c r="E777" s="38"/>
      <c r="F777" s="191" t="s">
        <v>949</v>
      </c>
      <c r="G777" s="38"/>
      <c r="H777" s="38"/>
      <c r="I777" s="192"/>
      <c r="J777" s="38"/>
      <c r="K777" s="38"/>
      <c r="L777" s="41"/>
      <c r="M777" s="193"/>
      <c r="N777" s="194"/>
      <c r="O777" s="66"/>
      <c r="P777" s="66"/>
      <c r="Q777" s="66"/>
      <c r="R777" s="66"/>
      <c r="S777" s="66"/>
      <c r="T777" s="67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T777" s="19" t="s">
        <v>246</v>
      </c>
      <c r="AU777" s="19" t="s">
        <v>95</v>
      </c>
    </row>
    <row r="778" spans="2:51" s="13" customFormat="1" ht="11.25">
      <c r="B778" s="197"/>
      <c r="C778" s="198"/>
      <c r="D778" s="195" t="s">
        <v>250</v>
      </c>
      <c r="E778" s="199" t="s">
        <v>19</v>
      </c>
      <c r="F778" s="200" t="s">
        <v>950</v>
      </c>
      <c r="G778" s="198"/>
      <c r="H778" s="199" t="s">
        <v>19</v>
      </c>
      <c r="I778" s="201"/>
      <c r="J778" s="198"/>
      <c r="K778" s="198"/>
      <c r="L778" s="202"/>
      <c r="M778" s="203"/>
      <c r="N778" s="204"/>
      <c r="O778" s="204"/>
      <c r="P778" s="204"/>
      <c r="Q778" s="204"/>
      <c r="R778" s="204"/>
      <c r="S778" s="204"/>
      <c r="T778" s="205"/>
      <c r="AT778" s="206" t="s">
        <v>250</v>
      </c>
      <c r="AU778" s="206" t="s">
        <v>95</v>
      </c>
      <c r="AV778" s="13" t="s">
        <v>82</v>
      </c>
      <c r="AW778" s="13" t="s">
        <v>34</v>
      </c>
      <c r="AX778" s="13" t="s">
        <v>74</v>
      </c>
      <c r="AY778" s="206" t="s">
        <v>238</v>
      </c>
    </row>
    <row r="779" spans="2:51" s="14" customFormat="1" ht="11.25">
      <c r="B779" s="207"/>
      <c r="C779" s="208"/>
      <c r="D779" s="195" t="s">
        <v>250</v>
      </c>
      <c r="E779" s="209" t="s">
        <v>19</v>
      </c>
      <c r="F779" s="210" t="s">
        <v>489</v>
      </c>
      <c r="G779" s="208"/>
      <c r="H779" s="211">
        <v>33</v>
      </c>
      <c r="I779" s="212"/>
      <c r="J779" s="208"/>
      <c r="K779" s="208"/>
      <c r="L779" s="213"/>
      <c r="M779" s="214"/>
      <c r="N779" s="215"/>
      <c r="O779" s="215"/>
      <c r="P779" s="215"/>
      <c r="Q779" s="215"/>
      <c r="R779" s="215"/>
      <c r="S779" s="215"/>
      <c r="T779" s="216"/>
      <c r="AT779" s="217" t="s">
        <v>250</v>
      </c>
      <c r="AU779" s="217" t="s">
        <v>95</v>
      </c>
      <c r="AV779" s="14" t="s">
        <v>84</v>
      </c>
      <c r="AW779" s="14" t="s">
        <v>34</v>
      </c>
      <c r="AX779" s="14" t="s">
        <v>74</v>
      </c>
      <c r="AY779" s="217" t="s">
        <v>238</v>
      </c>
    </row>
    <row r="780" spans="2:51" s="15" customFormat="1" ht="11.25">
      <c r="B780" s="218"/>
      <c r="C780" s="219"/>
      <c r="D780" s="195" t="s">
        <v>250</v>
      </c>
      <c r="E780" s="220" t="s">
        <v>147</v>
      </c>
      <c r="F780" s="221" t="s">
        <v>257</v>
      </c>
      <c r="G780" s="219"/>
      <c r="H780" s="222">
        <v>33</v>
      </c>
      <c r="I780" s="223"/>
      <c r="J780" s="219"/>
      <c r="K780" s="219"/>
      <c r="L780" s="224"/>
      <c r="M780" s="225"/>
      <c r="N780" s="226"/>
      <c r="O780" s="226"/>
      <c r="P780" s="226"/>
      <c r="Q780" s="226"/>
      <c r="R780" s="226"/>
      <c r="S780" s="226"/>
      <c r="T780" s="227"/>
      <c r="AT780" s="228" t="s">
        <v>250</v>
      </c>
      <c r="AU780" s="228" t="s">
        <v>95</v>
      </c>
      <c r="AV780" s="15" t="s">
        <v>95</v>
      </c>
      <c r="AW780" s="15" t="s">
        <v>34</v>
      </c>
      <c r="AX780" s="15" t="s">
        <v>82</v>
      </c>
      <c r="AY780" s="228" t="s">
        <v>238</v>
      </c>
    </row>
    <row r="781" spans="1:65" s="2" customFormat="1" ht="16.5" customHeight="1">
      <c r="A781" s="36"/>
      <c r="B781" s="37"/>
      <c r="C781" s="240" t="s">
        <v>908</v>
      </c>
      <c r="D781" s="240" t="s">
        <v>484</v>
      </c>
      <c r="E781" s="241" t="s">
        <v>952</v>
      </c>
      <c r="F781" s="242" t="s">
        <v>953</v>
      </c>
      <c r="G781" s="243" t="s">
        <v>168</v>
      </c>
      <c r="H781" s="244">
        <v>33</v>
      </c>
      <c r="I781" s="245"/>
      <c r="J781" s="246">
        <f>ROUND(I781*H781,2)</f>
        <v>0</v>
      </c>
      <c r="K781" s="242" t="s">
        <v>19</v>
      </c>
      <c r="L781" s="247"/>
      <c r="M781" s="248" t="s">
        <v>19</v>
      </c>
      <c r="N781" s="249" t="s">
        <v>45</v>
      </c>
      <c r="O781" s="66"/>
      <c r="P781" s="186">
        <f>O781*H781</f>
        <v>0</v>
      </c>
      <c r="Q781" s="186">
        <v>0.0061</v>
      </c>
      <c r="R781" s="186">
        <f>Q781*H781</f>
        <v>0.2013</v>
      </c>
      <c r="S781" s="186">
        <v>0</v>
      </c>
      <c r="T781" s="187">
        <f>S781*H781</f>
        <v>0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188" t="s">
        <v>186</v>
      </c>
      <c r="AT781" s="188" t="s">
        <v>484</v>
      </c>
      <c r="AU781" s="188" t="s">
        <v>95</v>
      </c>
      <c r="AY781" s="19" t="s">
        <v>238</v>
      </c>
      <c r="BE781" s="189">
        <f>IF(N781="základní",J781,0)</f>
        <v>0</v>
      </c>
      <c r="BF781" s="189">
        <f>IF(N781="snížená",J781,0)</f>
        <v>0</v>
      </c>
      <c r="BG781" s="189">
        <f>IF(N781="zákl. přenesená",J781,0)</f>
        <v>0</v>
      </c>
      <c r="BH781" s="189">
        <f>IF(N781="sníž. přenesená",J781,0)</f>
        <v>0</v>
      </c>
      <c r="BI781" s="189">
        <f>IF(N781="nulová",J781,0)</f>
        <v>0</v>
      </c>
      <c r="BJ781" s="19" t="s">
        <v>82</v>
      </c>
      <c r="BK781" s="189">
        <f>ROUND(I781*H781,2)</f>
        <v>0</v>
      </c>
      <c r="BL781" s="19" t="s">
        <v>189</v>
      </c>
      <c r="BM781" s="188" t="s">
        <v>954</v>
      </c>
    </row>
    <row r="782" spans="2:51" s="13" customFormat="1" ht="11.25">
      <c r="B782" s="197"/>
      <c r="C782" s="198"/>
      <c r="D782" s="195" t="s">
        <v>250</v>
      </c>
      <c r="E782" s="199" t="s">
        <v>19</v>
      </c>
      <c r="F782" s="200" t="s">
        <v>551</v>
      </c>
      <c r="G782" s="198"/>
      <c r="H782" s="199" t="s">
        <v>19</v>
      </c>
      <c r="I782" s="201"/>
      <c r="J782" s="198"/>
      <c r="K782" s="198"/>
      <c r="L782" s="202"/>
      <c r="M782" s="203"/>
      <c r="N782" s="204"/>
      <c r="O782" s="204"/>
      <c r="P782" s="204"/>
      <c r="Q782" s="204"/>
      <c r="R782" s="204"/>
      <c r="S782" s="204"/>
      <c r="T782" s="205"/>
      <c r="AT782" s="206" t="s">
        <v>250</v>
      </c>
      <c r="AU782" s="206" t="s">
        <v>95</v>
      </c>
      <c r="AV782" s="13" t="s">
        <v>82</v>
      </c>
      <c r="AW782" s="13" t="s">
        <v>34</v>
      </c>
      <c r="AX782" s="13" t="s">
        <v>74</v>
      </c>
      <c r="AY782" s="206" t="s">
        <v>238</v>
      </c>
    </row>
    <row r="783" spans="2:51" s="14" customFormat="1" ht="11.25">
      <c r="B783" s="207"/>
      <c r="C783" s="208"/>
      <c r="D783" s="195" t="s">
        <v>250</v>
      </c>
      <c r="E783" s="209" t="s">
        <v>19</v>
      </c>
      <c r="F783" s="210" t="s">
        <v>147</v>
      </c>
      <c r="G783" s="208"/>
      <c r="H783" s="211">
        <v>33</v>
      </c>
      <c r="I783" s="212"/>
      <c r="J783" s="208"/>
      <c r="K783" s="208"/>
      <c r="L783" s="213"/>
      <c r="M783" s="214"/>
      <c r="N783" s="215"/>
      <c r="O783" s="215"/>
      <c r="P783" s="215"/>
      <c r="Q783" s="215"/>
      <c r="R783" s="215"/>
      <c r="S783" s="215"/>
      <c r="T783" s="216"/>
      <c r="AT783" s="217" t="s">
        <v>250</v>
      </c>
      <c r="AU783" s="217" t="s">
        <v>95</v>
      </c>
      <c r="AV783" s="14" t="s">
        <v>84</v>
      </c>
      <c r="AW783" s="14" t="s">
        <v>34</v>
      </c>
      <c r="AX783" s="14" t="s">
        <v>74</v>
      </c>
      <c r="AY783" s="217" t="s">
        <v>238</v>
      </c>
    </row>
    <row r="784" spans="2:51" s="15" customFormat="1" ht="11.25">
      <c r="B784" s="218"/>
      <c r="C784" s="219"/>
      <c r="D784" s="195" t="s">
        <v>250</v>
      </c>
      <c r="E784" s="220" t="s">
        <v>19</v>
      </c>
      <c r="F784" s="221" t="s">
        <v>257</v>
      </c>
      <c r="G784" s="219"/>
      <c r="H784" s="222">
        <v>33</v>
      </c>
      <c r="I784" s="223"/>
      <c r="J784" s="219"/>
      <c r="K784" s="219"/>
      <c r="L784" s="224"/>
      <c r="M784" s="225"/>
      <c r="N784" s="226"/>
      <c r="O784" s="226"/>
      <c r="P784" s="226"/>
      <c r="Q784" s="226"/>
      <c r="R784" s="226"/>
      <c r="S784" s="226"/>
      <c r="T784" s="227"/>
      <c r="AT784" s="228" t="s">
        <v>250</v>
      </c>
      <c r="AU784" s="228" t="s">
        <v>95</v>
      </c>
      <c r="AV784" s="15" t="s">
        <v>95</v>
      </c>
      <c r="AW784" s="15" t="s">
        <v>34</v>
      </c>
      <c r="AX784" s="15" t="s">
        <v>82</v>
      </c>
      <c r="AY784" s="228" t="s">
        <v>238</v>
      </c>
    </row>
    <row r="785" spans="1:65" s="2" customFormat="1" ht="16.5" customHeight="1">
      <c r="A785" s="36"/>
      <c r="B785" s="37"/>
      <c r="C785" s="177" t="s">
        <v>914</v>
      </c>
      <c r="D785" s="177" t="s">
        <v>241</v>
      </c>
      <c r="E785" s="178" t="s">
        <v>1287</v>
      </c>
      <c r="F785" s="179" t="s">
        <v>1288</v>
      </c>
      <c r="G785" s="180" t="s">
        <v>93</v>
      </c>
      <c r="H785" s="181">
        <v>535.5</v>
      </c>
      <c r="I785" s="182"/>
      <c r="J785" s="183">
        <f>ROUND(I785*H785,2)</f>
        <v>0</v>
      </c>
      <c r="K785" s="179" t="s">
        <v>244</v>
      </c>
      <c r="L785" s="41"/>
      <c r="M785" s="184" t="s">
        <v>19</v>
      </c>
      <c r="N785" s="185" t="s">
        <v>45</v>
      </c>
      <c r="O785" s="66"/>
      <c r="P785" s="186">
        <f>O785*H785</f>
        <v>0</v>
      </c>
      <c r="Q785" s="186">
        <v>0.00019</v>
      </c>
      <c r="R785" s="186">
        <f>Q785*H785</f>
        <v>0.101745</v>
      </c>
      <c r="S785" s="186">
        <v>0</v>
      </c>
      <c r="T785" s="187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88" t="s">
        <v>189</v>
      </c>
      <c r="AT785" s="188" t="s">
        <v>241</v>
      </c>
      <c r="AU785" s="188" t="s">
        <v>95</v>
      </c>
      <c r="AY785" s="19" t="s">
        <v>238</v>
      </c>
      <c r="BE785" s="189">
        <f>IF(N785="základní",J785,0)</f>
        <v>0</v>
      </c>
      <c r="BF785" s="189">
        <f>IF(N785="snížená",J785,0)</f>
        <v>0</v>
      </c>
      <c r="BG785" s="189">
        <f>IF(N785="zákl. přenesená",J785,0)</f>
        <v>0</v>
      </c>
      <c r="BH785" s="189">
        <f>IF(N785="sníž. přenesená",J785,0)</f>
        <v>0</v>
      </c>
      <c r="BI785" s="189">
        <f>IF(N785="nulová",J785,0)</f>
        <v>0</v>
      </c>
      <c r="BJ785" s="19" t="s">
        <v>82</v>
      </c>
      <c r="BK785" s="189">
        <f>ROUND(I785*H785,2)</f>
        <v>0</v>
      </c>
      <c r="BL785" s="19" t="s">
        <v>189</v>
      </c>
      <c r="BM785" s="188" t="s">
        <v>958</v>
      </c>
    </row>
    <row r="786" spans="1:47" s="2" customFormat="1" ht="11.25">
      <c r="A786" s="36"/>
      <c r="B786" s="37"/>
      <c r="C786" s="38"/>
      <c r="D786" s="190" t="s">
        <v>246</v>
      </c>
      <c r="E786" s="38"/>
      <c r="F786" s="191" t="s">
        <v>1289</v>
      </c>
      <c r="G786" s="38"/>
      <c r="H786" s="38"/>
      <c r="I786" s="192"/>
      <c r="J786" s="38"/>
      <c r="K786" s="38"/>
      <c r="L786" s="41"/>
      <c r="M786" s="193"/>
      <c r="N786" s="194"/>
      <c r="O786" s="66"/>
      <c r="P786" s="66"/>
      <c r="Q786" s="66"/>
      <c r="R786" s="66"/>
      <c r="S786" s="66"/>
      <c r="T786" s="67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T786" s="19" t="s">
        <v>246</v>
      </c>
      <c r="AU786" s="19" t="s">
        <v>95</v>
      </c>
    </row>
    <row r="787" spans="1:47" s="2" customFormat="1" ht="19.5">
      <c r="A787" s="36"/>
      <c r="B787" s="37"/>
      <c r="C787" s="38"/>
      <c r="D787" s="195" t="s">
        <v>248</v>
      </c>
      <c r="E787" s="38"/>
      <c r="F787" s="196" t="s">
        <v>1290</v>
      </c>
      <c r="G787" s="38"/>
      <c r="H787" s="38"/>
      <c r="I787" s="192"/>
      <c r="J787" s="38"/>
      <c r="K787" s="38"/>
      <c r="L787" s="41"/>
      <c r="M787" s="193"/>
      <c r="N787" s="194"/>
      <c r="O787" s="66"/>
      <c r="P787" s="66"/>
      <c r="Q787" s="66"/>
      <c r="R787" s="66"/>
      <c r="S787" s="66"/>
      <c r="T787" s="67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T787" s="19" t="s">
        <v>248</v>
      </c>
      <c r="AU787" s="19" t="s">
        <v>95</v>
      </c>
    </row>
    <row r="788" spans="2:51" s="13" customFormat="1" ht="11.25">
      <c r="B788" s="197"/>
      <c r="C788" s="198"/>
      <c r="D788" s="195" t="s">
        <v>250</v>
      </c>
      <c r="E788" s="199" t="s">
        <v>19</v>
      </c>
      <c r="F788" s="200" t="s">
        <v>960</v>
      </c>
      <c r="G788" s="198"/>
      <c r="H788" s="199" t="s">
        <v>19</v>
      </c>
      <c r="I788" s="201"/>
      <c r="J788" s="198"/>
      <c r="K788" s="198"/>
      <c r="L788" s="202"/>
      <c r="M788" s="203"/>
      <c r="N788" s="204"/>
      <c r="O788" s="204"/>
      <c r="P788" s="204"/>
      <c r="Q788" s="204"/>
      <c r="R788" s="204"/>
      <c r="S788" s="204"/>
      <c r="T788" s="205"/>
      <c r="AT788" s="206" t="s">
        <v>250</v>
      </c>
      <c r="AU788" s="206" t="s">
        <v>95</v>
      </c>
      <c r="AV788" s="13" t="s">
        <v>82</v>
      </c>
      <c r="AW788" s="13" t="s">
        <v>34</v>
      </c>
      <c r="AX788" s="13" t="s">
        <v>74</v>
      </c>
      <c r="AY788" s="206" t="s">
        <v>238</v>
      </c>
    </row>
    <row r="789" spans="2:51" s="13" customFormat="1" ht="11.25">
      <c r="B789" s="197"/>
      <c r="C789" s="198"/>
      <c r="D789" s="195" t="s">
        <v>250</v>
      </c>
      <c r="E789" s="199" t="s">
        <v>19</v>
      </c>
      <c r="F789" s="200" t="s">
        <v>961</v>
      </c>
      <c r="G789" s="198"/>
      <c r="H789" s="199" t="s">
        <v>19</v>
      </c>
      <c r="I789" s="201"/>
      <c r="J789" s="198"/>
      <c r="K789" s="198"/>
      <c r="L789" s="202"/>
      <c r="M789" s="203"/>
      <c r="N789" s="204"/>
      <c r="O789" s="204"/>
      <c r="P789" s="204"/>
      <c r="Q789" s="204"/>
      <c r="R789" s="204"/>
      <c r="S789" s="204"/>
      <c r="T789" s="205"/>
      <c r="AT789" s="206" t="s">
        <v>250</v>
      </c>
      <c r="AU789" s="206" t="s">
        <v>95</v>
      </c>
      <c r="AV789" s="13" t="s">
        <v>82</v>
      </c>
      <c r="AW789" s="13" t="s">
        <v>34</v>
      </c>
      <c r="AX789" s="13" t="s">
        <v>74</v>
      </c>
      <c r="AY789" s="206" t="s">
        <v>238</v>
      </c>
    </row>
    <row r="790" spans="2:51" s="14" customFormat="1" ht="11.25">
      <c r="B790" s="207"/>
      <c r="C790" s="208"/>
      <c r="D790" s="195" t="s">
        <v>250</v>
      </c>
      <c r="E790" s="209" t="s">
        <v>19</v>
      </c>
      <c r="F790" s="210" t="s">
        <v>164</v>
      </c>
      <c r="G790" s="208"/>
      <c r="H790" s="211">
        <v>510</v>
      </c>
      <c r="I790" s="212"/>
      <c r="J790" s="208"/>
      <c r="K790" s="208"/>
      <c r="L790" s="213"/>
      <c r="M790" s="214"/>
      <c r="N790" s="215"/>
      <c r="O790" s="215"/>
      <c r="P790" s="215"/>
      <c r="Q790" s="215"/>
      <c r="R790" s="215"/>
      <c r="S790" s="215"/>
      <c r="T790" s="216"/>
      <c r="AT790" s="217" t="s">
        <v>250</v>
      </c>
      <c r="AU790" s="217" t="s">
        <v>95</v>
      </c>
      <c r="AV790" s="14" t="s">
        <v>84</v>
      </c>
      <c r="AW790" s="14" t="s">
        <v>34</v>
      </c>
      <c r="AX790" s="14" t="s">
        <v>74</v>
      </c>
      <c r="AY790" s="217" t="s">
        <v>238</v>
      </c>
    </row>
    <row r="791" spans="2:51" s="15" customFormat="1" ht="11.25">
      <c r="B791" s="218"/>
      <c r="C791" s="219"/>
      <c r="D791" s="195" t="s">
        <v>250</v>
      </c>
      <c r="E791" s="220" t="s">
        <v>962</v>
      </c>
      <c r="F791" s="221" t="s">
        <v>257</v>
      </c>
      <c r="G791" s="219"/>
      <c r="H791" s="222">
        <v>510</v>
      </c>
      <c r="I791" s="223"/>
      <c r="J791" s="219"/>
      <c r="K791" s="219"/>
      <c r="L791" s="224"/>
      <c r="M791" s="225"/>
      <c r="N791" s="226"/>
      <c r="O791" s="226"/>
      <c r="P791" s="226"/>
      <c r="Q791" s="226"/>
      <c r="R791" s="226"/>
      <c r="S791" s="226"/>
      <c r="T791" s="227"/>
      <c r="AT791" s="228" t="s">
        <v>250</v>
      </c>
      <c r="AU791" s="228" t="s">
        <v>95</v>
      </c>
      <c r="AV791" s="15" t="s">
        <v>95</v>
      </c>
      <c r="AW791" s="15" t="s">
        <v>34</v>
      </c>
      <c r="AX791" s="15" t="s">
        <v>82</v>
      </c>
      <c r="AY791" s="228" t="s">
        <v>238</v>
      </c>
    </row>
    <row r="792" spans="2:51" s="14" customFormat="1" ht="11.25">
      <c r="B792" s="207"/>
      <c r="C792" s="208"/>
      <c r="D792" s="195" t="s">
        <v>250</v>
      </c>
      <c r="E792" s="208"/>
      <c r="F792" s="210" t="s">
        <v>1291</v>
      </c>
      <c r="G792" s="208"/>
      <c r="H792" s="211">
        <v>535.5</v>
      </c>
      <c r="I792" s="212"/>
      <c r="J792" s="208"/>
      <c r="K792" s="208"/>
      <c r="L792" s="213"/>
      <c r="M792" s="214"/>
      <c r="N792" s="215"/>
      <c r="O792" s="215"/>
      <c r="P792" s="215"/>
      <c r="Q792" s="215"/>
      <c r="R792" s="215"/>
      <c r="S792" s="215"/>
      <c r="T792" s="216"/>
      <c r="AT792" s="217" t="s">
        <v>250</v>
      </c>
      <c r="AU792" s="217" t="s">
        <v>95</v>
      </c>
      <c r="AV792" s="14" t="s">
        <v>84</v>
      </c>
      <c r="AW792" s="14" t="s">
        <v>4</v>
      </c>
      <c r="AX792" s="14" t="s">
        <v>82</v>
      </c>
      <c r="AY792" s="217" t="s">
        <v>238</v>
      </c>
    </row>
    <row r="793" spans="1:65" s="2" customFormat="1" ht="16.5" customHeight="1">
      <c r="A793" s="36"/>
      <c r="B793" s="37"/>
      <c r="C793" s="177" t="s">
        <v>921</v>
      </c>
      <c r="D793" s="177" t="s">
        <v>241</v>
      </c>
      <c r="E793" s="178" t="s">
        <v>964</v>
      </c>
      <c r="F793" s="179" t="s">
        <v>965</v>
      </c>
      <c r="G793" s="180" t="s">
        <v>93</v>
      </c>
      <c r="H793" s="181">
        <v>535.5</v>
      </c>
      <c r="I793" s="182"/>
      <c r="J793" s="183">
        <f>ROUND(I793*H793,2)</f>
        <v>0</v>
      </c>
      <c r="K793" s="179" t="s">
        <v>244</v>
      </c>
      <c r="L793" s="41"/>
      <c r="M793" s="184" t="s">
        <v>19</v>
      </c>
      <c r="N793" s="185" t="s">
        <v>45</v>
      </c>
      <c r="O793" s="66"/>
      <c r="P793" s="186">
        <f>O793*H793</f>
        <v>0</v>
      </c>
      <c r="Q793" s="186">
        <v>9E-05</v>
      </c>
      <c r="R793" s="186">
        <f>Q793*H793</f>
        <v>0.048195</v>
      </c>
      <c r="S793" s="186">
        <v>0</v>
      </c>
      <c r="T793" s="187">
        <f>S793*H793</f>
        <v>0</v>
      </c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R793" s="188" t="s">
        <v>189</v>
      </c>
      <c r="AT793" s="188" t="s">
        <v>241</v>
      </c>
      <c r="AU793" s="188" t="s">
        <v>95</v>
      </c>
      <c r="AY793" s="19" t="s">
        <v>238</v>
      </c>
      <c r="BE793" s="189">
        <f>IF(N793="základní",J793,0)</f>
        <v>0</v>
      </c>
      <c r="BF793" s="189">
        <f>IF(N793="snížená",J793,0)</f>
        <v>0</v>
      </c>
      <c r="BG793" s="189">
        <f>IF(N793="zákl. přenesená",J793,0)</f>
        <v>0</v>
      </c>
      <c r="BH793" s="189">
        <f>IF(N793="sníž. přenesená",J793,0)</f>
        <v>0</v>
      </c>
      <c r="BI793" s="189">
        <f>IF(N793="nulová",J793,0)</f>
        <v>0</v>
      </c>
      <c r="BJ793" s="19" t="s">
        <v>82</v>
      </c>
      <c r="BK793" s="189">
        <f>ROUND(I793*H793,2)</f>
        <v>0</v>
      </c>
      <c r="BL793" s="19" t="s">
        <v>189</v>
      </c>
      <c r="BM793" s="188" t="s">
        <v>966</v>
      </c>
    </row>
    <row r="794" spans="1:47" s="2" customFormat="1" ht="11.25">
      <c r="A794" s="36"/>
      <c r="B794" s="37"/>
      <c r="C794" s="38"/>
      <c r="D794" s="190" t="s">
        <v>246</v>
      </c>
      <c r="E794" s="38"/>
      <c r="F794" s="191" t="s">
        <v>967</v>
      </c>
      <c r="G794" s="38"/>
      <c r="H794" s="38"/>
      <c r="I794" s="192"/>
      <c r="J794" s="38"/>
      <c r="K794" s="38"/>
      <c r="L794" s="41"/>
      <c r="M794" s="193"/>
      <c r="N794" s="194"/>
      <c r="O794" s="66"/>
      <c r="P794" s="66"/>
      <c r="Q794" s="66"/>
      <c r="R794" s="66"/>
      <c r="S794" s="66"/>
      <c r="T794" s="67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T794" s="19" t="s">
        <v>246</v>
      </c>
      <c r="AU794" s="19" t="s">
        <v>95</v>
      </c>
    </row>
    <row r="795" spans="2:51" s="13" customFormat="1" ht="11.25">
      <c r="B795" s="197"/>
      <c r="C795" s="198"/>
      <c r="D795" s="195" t="s">
        <v>250</v>
      </c>
      <c r="E795" s="199" t="s">
        <v>19</v>
      </c>
      <c r="F795" s="200" t="s">
        <v>968</v>
      </c>
      <c r="G795" s="198"/>
      <c r="H795" s="199" t="s">
        <v>19</v>
      </c>
      <c r="I795" s="201"/>
      <c r="J795" s="198"/>
      <c r="K795" s="198"/>
      <c r="L795" s="202"/>
      <c r="M795" s="203"/>
      <c r="N795" s="204"/>
      <c r="O795" s="204"/>
      <c r="P795" s="204"/>
      <c r="Q795" s="204"/>
      <c r="R795" s="204"/>
      <c r="S795" s="204"/>
      <c r="T795" s="205"/>
      <c r="AT795" s="206" t="s">
        <v>250</v>
      </c>
      <c r="AU795" s="206" t="s">
        <v>95</v>
      </c>
      <c r="AV795" s="13" t="s">
        <v>82</v>
      </c>
      <c r="AW795" s="13" t="s">
        <v>34</v>
      </c>
      <c r="AX795" s="13" t="s">
        <v>74</v>
      </c>
      <c r="AY795" s="206" t="s">
        <v>238</v>
      </c>
    </row>
    <row r="796" spans="2:51" s="13" customFormat="1" ht="11.25">
      <c r="B796" s="197"/>
      <c r="C796" s="198"/>
      <c r="D796" s="195" t="s">
        <v>250</v>
      </c>
      <c r="E796" s="199" t="s">
        <v>19</v>
      </c>
      <c r="F796" s="200" t="s">
        <v>969</v>
      </c>
      <c r="G796" s="198"/>
      <c r="H796" s="199" t="s">
        <v>19</v>
      </c>
      <c r="I796" s="201"/>
      <c r="J796" s="198"/>
      <c r="K796" s="198"/>
      <c r="L796" s="202"/>
      <c r="M796" s="203"/>
      <c r="N796" s="204"/>
      <c r="O796" s="204"/>
      <c r="P796" s="204"/>
      <c r="Q796" s="204"/>
      <c r="R796" s="204"/>
      <c r="S796" s="204"/>
      <c r="T796" s="205"/>
      <c r="AT796" s="206" t="s">
        <v>250</v>
      </c>
      <c r="AU796" s="206" t="s">
        <v>95</v>
      </c>
      <c r="AV796" s="13" t="s">
        <v>82</v>
      </c>
      <c r="AW796" s="13" t="s">
        <v>34</v>
      </c>
      <c r="AX796" s="13" t="s">
        <v>74</v>
      </c>
      <c r="AY796" s="206" t="s">
        <v>238</v>
      </c>
    </row>
    <row r="797" spans="2:51" s="14" customFormat="1" ht="11.25">
      <c r="B797" s="207"/>
      <c r="C797" s="208"/>
      <c r="D797" s="195" t="s">
        <v>250</v>
      </c>
      <c r="E797" s="209" t="s">
        <v>19</v>
      </c>
      <c r="F797" s="210" t="s">
        <v>164</v>
      </c>
      <c r="G797" s="208"/>
      <c r="H797" s="211">
        <v>510</v>
      </c>
      <c r="I797" s="212"/>
      <c r="J797" s="208"/>
      <c r="K797" s="208"/>
      <c r="L797" s="213"/>
      <c r="M797" s="214"/>
      <c r="N797" s="215"/>
      <c r="O797" s="215"/>
      <c r="P797" s="215"/>
      <c r="Q797" s="215"/>
      <c r="R797" s="215"/>
      <c r="S797" s="215"/>
      <c r="T797" s="216"/>
      <c r="AT797" s="217" t="s">
        <v>250</v>
      </c>
      <c r="AU797" s="217" t="s">
        <v>95</v>
      </c>
      <c r="AV797" s="14" t="s">
        <v>84</v>
      </c>
      <c r="AW797" s="14" t="s">
        <v>34</v>
      </c>
      <c r="AX797" s="14" t="s">
        <v>74</v>
      </c>
      <c r="AY797" s="217" t="s">
        <v>238</v>
      </c>
    </row>
    <row r="798" spans="2:51" s="15" customFormat="1" ht="11.25">
      <c r="B798" s="218"/>
      <c r="C798" s="219"/>
      <c r="D798" s="195" t="s">
        <v>250</v>
      </c>
      <c r="E798" s="220" t="s">
        <v>970</v>
      </c>
      <c r="F798" s="221" t="s">
        <v>257</v>
      </c>
      <c r="G798" s="219"/>
      <c r="H798" s="222">
        <v>510</v>
      </c>
      <c r="I798" s="223"/>
      <c r="J798" s="219"/>
      <c r="K798" s="219"/>
      <c r="L798" s="224"/>
      <c r="M798" s="225"/>
      <c r="N798" s="226"/>
      <c r="O798" s="226"/>
      <c r="P798" s="226"/>
      <c r="Q798" s="226"/>
      <c r="R798" s="226"/>
      <c r="S798" s="226"/>
      <c r="T798" s="227"/>
      <c r="AT798" s="228" t="s">
        <v>250</v>
      </c>
      <c r="AU798" s="228" t="s">
        <v>95</v>
      </c>
      <c r="AV798" s="15" t="s">
        <v>95</v>
      </c>
      <c r="AW798" s="15" t="s">
        <v>34</v>
      </c>
      <c r="AX798" s="15" t="s">
        <v>82</v>
      </c>
      <c r="AY798" s="228" t="s">
        <v>238</v>
      </c>
    </row>
    <row r="799" spans="2:51" s="14" customFormat="1" ht="11.25">
      <c r="B799" s="207"/>
      <c r="C799" s="208"/>
      <c r="D799" s="195" t="s">
        <v>250</v>
      </c>
      <c r="E799" s="208"/>
      <c r="F799" s="210" t="s">
        <v>1291</v>
      </c>
      <c r="G799" s="208"/>
      <c r="H799" s="211">
        <v>535.5</v>
      </c>
      <c r="I799" s="212"/>
      <c r="J799" s="208"/>
      <c r="K799" s="208"/>
      <c r="L799" s="213"/>
      <c r="M799" s="214"/>
      <c r="N799" s="215"/>
      <c r="O799" s="215"/>
      <c r="P799" s="215"/>
      <c r="Q799" s="215"/>
      <c r="R799" s="215"/>
      <c r="S799" s="215"/>
      <c r="T799" s="216"/>
      <c r="AT799" s="217" t="s">
        <v>250</v>
      </c>
      <c r="AU799" s="217" t="s">
        <v>95</v>
      </c>
      <c r="AV799" s="14" t="s">
        <v>84</v>
      </c>
      <c r="AW799" s="14" t="s">
        <v>4</v>
      </c>
      <c r="AX799" s="14" t="s">
        <v>82</v>
      </c>
      <c r="AY799" s="217" t="s">
        <v>238</v>
      </c>
    </row>
    <row r="800" spans="2:63" s="12" customFormat="1" ht="20.85" customHeight="1">
      <c r="B800" s="161"/>
      <c r="C800" s="162"/>
      <c r="D800" s="163" t="s">
        <v>73</v>
      </c>
      <c r="E800" s="175" t="s">
        <v>817</v>
      </c>
      <c r="F800" s="175" t="s">
        <v>981</v>
      </c>
      <c r="G800" s="162"/>
      <c r="H800" s="162"/>
      <c r="I800" s="165"/>
      <c r="J800" s="176">
        <f>BK800</f>
        <v>0</v>
      </c>
      <c r="K800" s="162"/>
      <c r="L800" s="167"/>
      <c r="M800" s="168"/>
      <c r="N800" s="169"/>
      <c r="O800" s="169"/>
      <c r="P800" s="170">
        <f>SUM(P801:P818)</f>
        <v>0</v>
      </c>
      <c r="Q800" s="169"/>
      <c r="R800" s="170">
        <f>SUM(R801:R818)</f>
        <v>0.26775</v>
      </c>
      <c r="S800" s="169"/>
      <c r="T800" s="171">
        <f>SUM(T801:T818)</f>
        <v>0</v>
      </c>
      <c r="AR800" s="172" t="s">
        <v>82</v>
      </c>
      <c r="AT800" s="173" t="s">
        <v>73</v>
      </c>
      <c r="AU800" s="173" t="s">
        <v>84</v>
      </c>
      <c r="AY800" s="172" t="s">
        <v>238</v>
      </c>
      <c r="BK800" s="174">
        <f>SUM(BK801:BK818)</f>
        <v>0</v>
      </c>
    </row>
    <row r="801" spans="1:65" s="2" customFormat="1" ht="21.75" customHeight="1">
      <c r="A801" s="36"/>
      <c r="B801" s="37"/>
      <c r="C801" s="177" t="s">
        <v>926</v>
      </c>
      <c r="D801" s="177" t="s">
        <v>241</v>
      </c>
      <c r="E801" s="178" t="s">
        <v>983</v>
      </c>
      <c r="F801" s="179" t="s">
        <v>984</v>
      </c>
      <c r="G801" s="180" t="s">
        <v>93</v>
      </c>
      <c r="H801" s="181">
        <v>765</v>
      </c>
      <c r="I801" s="182"/>
      <c r="J801" s="183">
        <f>ROUND(I801*H801,2)</f>
        <v>0</v>
      </c>
      <c r="K801" s="179" t="s">
        <v>244</v>
      </c>
      <c r="L801" s="41"/>
      <c r="M801" s="184" t="s">
        <v>19</v>
      </c>
      <c r="N801" s="185" t="s">
        <v>45</v>
      </c>
      <c r="O801" s="66"/>
      <c r="P801" s="186">
        <f>O801*H801</f>
        <v>0</v>
      </c>
      <c r="Q801" s="186">
        <v>1E-05</v>
      </c>
      <c r="R801" s="186">
        <f>Q801*H801</f>
        <v>0.0076500000000000005</v>
      </c>
      <c r="S801" s="186">
        <v>0</v>
      </c>
      <c r="T801" s="187">
        <f>S801*H801</f>
        <v>0</v>
      </c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R801" s="188" t="s">
        <v>189</v>
      </c>
      <c r="AT801" s="188" t="s">
        <v>241</v>
      </c>
      <c r="AU801" s="188" t="s">
        <v>95</v>
      </c>
      <c r="AY801" s="19" t="s">
        <v>238</v>
      </c>
      <c r="BE801" s="189">
        <f>IF(N801="základní",J801,0)</f>
        <v>0</v>
      </c>
      <c r="BF801" s="189">
        <f>IF(N801="snížená",J801,0)</f>
        <v>0</v>
      </c>
      <c r="BG801" s="189">
        <f>IF(N801="zákl. přenesená",J801,0)</f>
        <v>0</v>
      </c>
      <c r="BH801" s="189">
        <f>IF(N801="sníž. přenesená",J801,0)</f>
        <v>0</v>
      </c>
      <c r="BI801" s="189">
        <f>IF(N801="nulová",J801,0)</f>
        <v>0</v>
      </c>
      <c r="BJ801" s="19" t="s">
        <v>82</v>
      </c>
      <c r="BK801" s="189">
        <f>ROUND(I801*H801,2)</f>
        <v>0</v>
      </c>
      <c r="BL801" s="19" t="s">
        <v>189</v>
      </c>
      <c r="BM801" s="188" t="s">
        <v>985</v>
      </c>
    </row>
    <row r="802" spans="1:47" s="2" customFormat="1" ht="11.25">
      <c r="A802" s="36"/>
      <c r="B802" s="37"/>
      <c r="C802" s="38"/>
      <c r="D802" s="190" t="s">
        <v>246</v>
      </c>
      <c r="E802" s="38"/>
      <c r="F802" s="191" t="s">
        <v>986</v>
      </c>
      <c r="G802" s="38"/>
      <c r="H802" s="38"/>
      <c r="I802" s="192"/>
      <c r="J802" s="38"/>
      <c r="K802" s="38"/>
      <c r="L802" s="41"/>
      <c r="M802" s="193"/>
      <c r="N802" s="194"/>
      <c r="O802" s="66"/>
      <c r="P802" s="66"/>
      <c r="Q802" s="66"/>
      <c r="R802" s="66"/>
      <c r="S802" s="66"/>
      <c r="T802" s="67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T802" s="19" t="s">
        <v>246</v>
      </c>
      <c r="AU802" s="19" t="s">
        <v>95</v>
      </c>
    </row>
    <row r="803" spans="2:51" s="13" customFormat="1" ht="11.25">
      <c r="B803" s="197"/>
      <c r="C803" s="198"/>
      <c r="D803" s="195" t="s">
        <v>250</v>
      </c>
      <c r="E803" s="199" t="s">
        <v>19</v>
      </c>
      <c r="F803" s="200" t="s">
        <v>987</v>
      </c>
      <c r="G803" s="198"/>
      <c r="H803" s="199" t="s">
        <v>19</v>
      </c>
      <c r="I803" s="201"/>
      <c r="J803" s="198"/>
      <c r="K803" s="198"/>
      <c r="L803" s="202"/>
      <c r="M803" s="203"/>
      <c r="N803" s="204"/>
      <c r="O803" s="204"/>
      <c r="P803" s="204"/>
      <c r="Q803" s="204"/>
      <c r="R803" s="204"/>
      <c r="S803" s="204"/>
      <c r="T803" s="205"/>
      <c r="AT803" s="206" t="s">
        <v>250</v>
      </c>
      <c r="AU803" s="206" t="s">
        <v>95</v>
      </c>
      <c r="AV803" s="13" t="s">
        <v>82</v>
      </c>
      <c r="AW803" s="13" t="s">
        <v>34</v>
      </c>
      <c r="AX803" s="13" t="s">
        <v>74</v>
      </c>
      <c r="AY803" s="206" t="s">
        <v>238</v>
      </c>
    </row>
    <row r="804" spans="2:51" s="14" customFormat="1" ht="11.25">
      <c r="B804" s="207"/>
      <c r="C804" s="208"/>
      <c r="D804" s="195" t="s">
        <v>250</v>
      </c>
      <c r="E804" s="209" t="s">
        <v>19</v>
      </c>
      <c r="F804" s="210" t="s">
        <v>988</v>
      </c>
      <c r="G804" s="208"/>
      <c r="H804" s="211">
        <v>765</v>
      </c>
      <c r="I804" s="212"/>
      <c r="J804" s="208"/>
      <c r="K804" s="208"/>
      <c r="L804" s="213"/>
      <c r="M804" s="214"/>
      <c r="N804" s="215"/>
      <c r="O804" s="215"/>
      <c r="P804" s="215"/>
      <c r="Q804" s="215"/>
      <c r="R804" s="215"/>
      <c r="S804" s="215"/>
      <c r="T804" s="216"/>
      <c r="AT804" s="217" t="s">
        <v>250</v>
      </c>
      <c r="AU804" s="217" t="s">
        <v>95</v>
      </c>
      <c r="AV804" s="14" t="s">
        <v>84</v>
      </c>
      <c r="AW804" s="14" t="s">
        <v>34</v>
      </c>
      <c r="AX804" s="14" t="s">
        <v>74</v>
      </c>
      <c r="AY804" s="217" t="s">
        <v>238</v>
      </c>
    </row>
    <row r="805" spans="2:51" s="15" customFormat="1" ht="11.25">
      <c r="B805" s="218"/>
      <c r="C805" s="219"/>
      <c r="D805" s="195" t="s">
        <v>250</v>
      </c>
      <c r="E805" s="220" t="s">
        <v>131</v>
      </c>
      <c r="F805" s="221" t="s">
        <v>257</v>
      </c>
      <c r="G805" s="219"/>
      <c r="H805" s="222">
        <v>765</v>
      </c>
      <c r="I805" s="223"/>
      <c r="J805" s="219"/>
      <c r="K805" s="219"/>
      <c r="L805" s="224"/>
      <c r="M805" s="225"/>
      <c r="N805" s="226"/>
      <c r="O805" s="226"/>
      <c r="P805" s="226"/>
      <c r="Q805" s="226"/>
      <c r="R805" s="226"/>
      <c r="S805" s="226"/>
      <c r="T805" s="227"/>
      <c r="AT805" s="228" t="s">
        <v>250</v>
      </c>
      <c r="AU805" s="228" t="s">
        <v>95</v>
      </c>
      <c r="AV805" s="15" t="s">
        <v>95</v>
      </c>
      <c r="AW805" s="15" t="s">
        <v>34</v>
      </c>
      <c r="AX805" s="15" t="s">
        <v>82</v>
      </c>
      <c r="AY805" s="228" t="s">
        <v>238</v>
      </c>
    </row>
    <row r="806" spans="1:65" s="2" customFormat="1" ht="24.2" customHeight="1">
      <c r="A806" s="36"/>
      <c r="B806" s="37"/>
      <c r="C806" s="177" t="s">
        <v>931</v>
      </c>
      <c r="D806" s="177" t="s">
        <v>241</v>
      </c>
      <c r="E806" s="178" t="s">
        <v>990</v>
      </c>
      <c r="F806" s="179" t="s">
        <v>991</v>
      </c>
      <c r="G806" s="180" t="s">
        <v>93</v>
      </c>
      <c r="H806" s="181">
        <v>765</v>
      </c>
      <c r="I806" s="182"/>
      <c r="J806" s="183">
        <f>ROUND(I806*H806,2)</f>
        <v>0</v>
      </c>
      <c r="K806" s="179" t="s">
        <v>244</v>
      </c>
      <c r="L806" s="41"/>
      <c r="M806" s="184" t="s">
        <v>19</v>
      </c>
      <c r="N806" s="185" t="s">
        <v>45</v>
      </c>
      <c r="O806" s="66"/>
      <c r="P806" s="186">
        <f>O806*H806</f>
        <v>0</v>
      </c>
      <c r="Q806" s="186">
        <v>0.00034</v>
      </c>
      <c r="R806" s="186">
        <f>Q806*H806</f>
        <v>0.2601</v>
      </c>
      <c r="S806" s="186">
        <v>0</v>
      </c>
      <c r="T806" s="187">
        <f>S806*H806</f>
        <v>0</v>
      </c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R806" s="188" t="s">
        <v>189</v>
      </c>
      <c r="AT806" s="188" t="s">
        <v>241</v>
      </c>
      <c r="AU806" s="188" t="s">
        <v>95</v>
      </c>
      <c r="AY806" s="19" t="s">
        <v>238</v>
      </c>
      <c r="BE806" s="189">
        <f>IF(N806="základní",J806,0)</f>
        <v>0</v>
      </c>
      <c r="BF806" s="189">
        <f>IF(N806="snížená",J806,0)</f>
        <v>0</v>
      </c>
      <c r="BG806" s="189">
        <f>IF(N806="zákl. přenesená",J806,0)</f>
        <v>0</v>
      </c>
      <c r="BH806" s="189">
        <f>IF(N806="sníž. přenesená",J806,0)</f>
        <v>0</v>
      </c>
      <c r="BI806" s="189">
        <f>IF(N806="nulová",J806,0)</f>
        <v>0</v>
      </c>
      <c r="BJ806" s="19" t="s">
        <v>82</v>
      </c>
      <c r="BK806" s="189">
        <f>ROUND(I806*H806,2)</f>
        <v>0</v>
      </c>
      <c r="BL806" s="19" t="s">
        <v>189</v>
      </c>
      <c r="BM806" s="188" t="s">
        <v>992</v>
      </c>
    </row>
    <row r="807" spans="1:47" s="2" customFormat="1" ht="11.25">
      <c r="A807" s="36"/>
      <c r="B807" s="37"/>
      <c r="C807" s="38"/>
      <c r="D807" s="190" t="s">
        <v>246</v>
      </c>
      <c r="E807" s="38"/>
      <c r="F807" s="191" t="s">
        <v>993</v>
      </c>
      <c r="G807" s="38"/>
      <c r="H807" s="38"/>
      <c r="I807" s="192"/>
      <c r="J807" s="38"/>
      <c r="K807" s="38"/>
      <c r="L807" s="41"/>
      <c r="M807" s="193"/>
      <c r="N807" s="194"/>
      <c r="O807" s="66"/>
      <c r="P807" s="66"/>
      <c r="Q807" s="66"/>
      <c r="R807" s="66"/>
      <c r="S807" s="66"/>
      <c r="T807" s="67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T807" s="19" t="s">
        <v>246</v>
      </c>
      <c r="AU807" s="19" t="s">
        <v>95</v>
      </c>
    </row>
    <row r="808" spans="2:51" s="14" customFormat="1" ht="11.25">
      <c r="B808" s="207"/>
      <c r="C808" s="208"/>
      <c r="D808" s="195" t="s">
        <v>250</v>
      </c>
      <c r="E808" s="209" t="s">
        <v>19</v>
      </c>
      <c r="F808" s="210" t="s">
        <v>131</v>
      </c>
      <c r="G808" s="208"/>
      <c r="H808" s="211">
        <v>765</v>
      </c>
      <c r="I808" s="212"/>
      <c r="J808" s="208"/>
      <c r="K808" s="208"/>
      <c r="L808" s="213"/>
      <c r="M808" s="214"/>
      <c r="N808" s="215"/>
      <c r="O808" s="215"/>
      <c r="P808" s="215"/>
      <c r="Q808" s="215"/>
      <c r="R808" s="215"/>
      <c r="S808" s="215"/>
      <c r="T808" s="216"/>
      <c r="AT808" s="217" t="s">
        <v>250</v>
      </c>
      <c r="AU808" s="217" t="s">
        <v>95</v>
      </c>
      <c r="AV808" s="14" t="s">
        <v>84</v>
      </c>
      <c r="AW808" s="14" t="s">
        <v>34</v>
      </c>
      <c r="AX808" s="14" t="s">
        <v>82</v>
      </c>
      <c r="AY808" s="217" t="s">
        <v>238</v>
      </c>
    </row>
    <row r="809" spans="1:65" s="2" customFormat="1" ht="16.5" customHeight="1">
      <c r="A809" s="36"/>
      <c r="B809" s="37"/>
      <c r="C809" s="177" t="s">
        <v>937</v>
      </c>
      <c r="D809" s="177" t="s">
        <v>241</v>
      </c>
      <c r="E809" s="178" t="s">
        <v>995</v>
      </c>
      <c r="F809" s="179" t="s">
        <v>996</v>
      </c>
      <c r="G809" s="180" t="s">
        <v>93</v>
      </c>
      <c r="H809" s="181">
        <v>1020</v>
      </c>
      <c r="I809" s="182"/>
      <c r="J809" s="183">
        <f>ROUND(I809*H809,2)</f>
        <v>0</v>
      </c>
      <c r="K809" s="179" t="s">
        <v>244</v>
      </c>
      <c r="L809" s="41"/>
      <c r="M809" s="184" t="s">
        <v>19</v>
      </c>
      <c r="N809" s="185" t="s">
        <v>45</v>
      </c>
      <c r="O809" s="66"/>
      <c r="P809" s="186">
        <f>O809*H809</f>
        <v>0</v>
      </c>
      <c r="Q809" s="186">
        <v>0</v>
      </c>
      <c r="R809" s="186">
        <f>Q809*H809</f>
        <v>0</v>
      </c>
      <c r="S809" s="186">
        <v>0</v>
      </c>
      <c r="T809" s="187">
        <f>S809*H809</f>
        <v>0</v>
      </c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R809" s="188" t="s">
        <v>189</v>
      </c>
      <c r="AT809" s="188" t="s">
        <v>241</v>
      </c>
      <c r="AU809" s="188" t="s">
        <v>95</v>
      </c>
      <c r="AY809" s="19" t="s">
        <v>238</v>
      </c>
      <c r="BE809" s="189">
        <f>IF(N809="základní",J809,0)</f>
        <v>0</v>
      </c>
      <c r="BF809" s="189">
        <f>IF(N809="snížená",J809,0)</f>
        <v>0</v>
      </c>
      <c r="BG809" s="189">
        <f>IF(N809="zákl. přenesená",J809,0)</f>
        <v>0</v>
      </c>
      <c r="BH809" s="189">
        <f>IF(N809="sníž. přenesená",J809,0)</f>
        <v>0</v>
      </c>
      <c r="BI809" s="189">
        <f>IF(N809="nulová",J809,0)</f>
        <v>0</v>
      </c>
      <c r="BJ809" s="19" t="s">
        <v>82</v>
      </c>
      <c r="BK809" s="189">
        <f>ROUND(I809*H809,2)</f>
        <v>0</v>
      </c>
      <c r="BL809" s="19" t="s">
        <v>189</v>
      </c>
      <c r="BM809" s="188" t="s">
        <v>997</v>
      </c>
    </row>
    <row r="810" spans="1:47" s="2" customFormat="1" ht="11.25">
      <c r="A810" s="36"/>
      <c r="B810" s="37"/>
      <c r="C810" s="38"/>
      <c r="D810" s="190" t="s">
        <v>246</v>
      </c>
      <c r="E810" s="38"/>
      <c r="F810" s="191" t="s">
        <v>998</v>
      </c>
      <c r="G810" s="38"/>
      <c r="H810" s="38"/>
      <c r="I810" s="192"/>
      <c r="J810" s="38"/>
      <c r="K810" s="38"/>
      <c r="L810" s="41"/>
      <c r="M810" s="193"/>
      <c r="N810" s="194"/>
      <c r="O810" s="66"/>
      <c r="P810" s="66"/>
      <c r="Q810" s="66"/>
      <c r="R810" s="66"/>
      <c r="S810" s="66"/>
      <c r="T810" s="67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T810" s="19" t="s">
        <v>246</v>
      </c>
      <c r="AU810" s="19" t="s">
        <v>95</v>
      </c>
    </row>
    <row r="811" spans="2:51" s="13" customFormat="1" ht="11.25">
      <c r="B811" s="197"/>
      <c r="C811" s="198"/>
      <c r="D811" s="195" t="s">
        <v>250</v>
      </c>
      <c r="E811" s="199" t="s">
        <v>19</v>
      </c>
      <c r="F811" s="200" t="s">
        <v>999</v>
      </c>
      <c r="G811" s="198"/>
      <c r="H811" s="199" t="s">
        <v>19</v>
      </c>
      <c r="I811" s="201"/>
      <c r="J811" s="198"/>
      <c r="K811" s="198"/>
      <c r="L811" s="202"/>
      <c r="M811" s="203"/>
      <c r="N811" s="204"/>
      <c r="O811" s="204"/>
      <c r="P811" s="204"/>
      <c r="Q811" s="204"/>
      <c r="R811" s="204"/>
      <c r="S811" s="204"/>
      <c r="T811" s="205"/>
      <c r="AT811" s="206" t="s">
        <v>250</v>
      </c>
      <c r="AU811" s="206" t="s">
        <v>95</v>
      </c>
      <c r="AV811" s="13" t="s">
        <v>82</v>
      </c>
      <c r="AW811" s="13" t="s">
        <v>34</v>
      </c>
      <c r="AX811" s="13" t="s">
        <v>74</v>
      </c>
      <c r="AY811" s="206" t="s">
        <v>238</v>
      </c>
    </row>
    <row r="812" spans="2:51" s="14" customFormat="1" ht="11.25">
      <c r="B812" s="207"/>
      <c r="C812" s="208"/>
      <c r="D812" s="195" t="s">
        <v>250</v>
      </c>
      <c r="E812" s="209" t="s">
        <v>19</v>
      </c>
      <c r="F812" s="210" t="s">
        <v>1000</v>
      </c>
      <c r="G812" s="208"/>
      <c r="H812" s="211">
        <v>1020</v>
      </c>
      <c r="I812" s="212"/>
      <c r="J812" s="208"/>
      <c r="K812" s="208"/>
      <c r="L812" s="213"/>
      <c r="M812" s="214"/>
      <c r="N812" s="215"/>
      <c r="O812" s="215"/>
      <c r="P812" s="215"/>
      <c r="Q812" s="215"/>
      <c r="R812" s="215"/>
      <c r="S812" s="215"/>
      <c r="T812" s="216"/>
      <c r="AT812" s="217" t="s">
        <v>250</v>
      </c>
      <c r="AU812" s="217" t="s">
        <v>95</v>
      </c>
      <c r="AV812" s="14" t="s">
        <v>84</v>
      </c>
      <c r="AW812" s="14" t="s">
        <v>34</v>
      </c>
      <c r="AX812" s="14" t="s">
        <v>74</v>
      </c>
      <c r="AY812" s="217" t="s">
        <v>238</v>
      </c>
    </row>
    <row r="813" spans="2:51" s="15" customFormat="1" ht="11.25">
      <c r="B813" s="218"/>
      <c r="C813" s="219"/>
      <c r="D813" s="195" t="s">
        <v>250</v>
      </c>
      <c r="E813" s="220" t="s">
        <v>19</v>
      </c>
      <c r="F813" s="221" t="s">
        <v>257</v>
      </c>
      <c r="G813" s="219"/>
      <c r="H813" s="222">
        <v>1020</v>
      </c>
      <c r="I813" s="223"/>
      <c r="J813" s="219"/>
      <c r="K813" s="219"/>
      <c r="L813" s="224"/>
      <c r="M813" s="225"/>
      <c r="N813" s="226"/>
      <c r="O813" s="226"/>
      <c r="P813" s="226"/>
      <c r="Q813" s="226"/>
      <c r="R813" s="226"/>
      <c r="S813" s="226"/>
      <c r="T813" s="227"/>
      <c r="AT813" s="228" t="s">
        <v>250</v>
      </c>
      <c r="AU813" s="228" t="s">
        <v>95</v>
      </c>
      <c r="AV813" s="15" t="s">
        <v>95</v>
      </c>
      <c r="AW813" s="15" t="s">
        <v>34</v>
      </c>
      <c r="AX813" s="15" t="s">
        <v>82</v>
      </c>
      <c r="AY813" s="228" t="s">
        <v>238</v>
      </c>
    </row>
    <row r="814" spans="1:65" s="2" customFormat="1" ht="16.5" customHeight="1">
      <c r="A814" s="36"/>
      <c r="B814" s="37"/>
      <c r="C814" s="177" t="s">
        <v>941</v>
      </c>
      <c r="D814" s="177" t="s">
        <v>241</v>
      </c>
      <c r="E814" s="178" t="s">
        <v>1002</v>
      </c>
      <c r="F814" s="179" t="s">
        <v>1003</v>
      </c>
      <c r="G814" s="180" t="s">
        <v>93</v>
      </c>
      <c r="H814" s="181">
        <v>1020</v>
      </c>
      <c r="I814" s="182"/>
      <c r="J814" s="183">
        <f>ROUND(I814*H814,2)</f>
        <v>0</v>
      </c>
      <c r="K814" s="179" t="s">
        <v>244</v>
      </c>
      <c r="L814" s="41"/>
      <c r="M814" s="184" t="s">
        <v>19</v>
      </c>
      <c r="N814" s="185" t="s">
        <v>45</v>
      </c>
      <c r="O814" s="66"/>
      <c r="P814" s="186">
        <f>O814*H814</f>
        <v>0</v>
      </c>
      <c r="Q814" s="186">
        <v>0</v>
      </c>
      <c r="R814" s="186">
        <f>Q814*H814</f>
        <v>0</v>
      </c>
      <c r="S814" s="186">
        <v>0</v>
      </c>
      <c r="T814" s="187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188" t="s">
        <v>189</v>
      </c>
      <c r="AT814" s="188" t="s">
        <v>241</v>
      </c>
      <c r="AU814" s="188" t="s">
        <v>95</v>
      </c>
      <c r="AY814" s="19" t="s">
        <v>238</v>
      </c>
      <c r="BE814" s="189">
        <f>IF(N814="základní",J814,0)</f>
        <v>0</v>
      </c>
      <c r="BF814" s="189">
        <f>IF(N814="snížená",J814,0)</f>
        <v>0</v>
      </c>
      <c r="BG814" s="189">
        <f>IF(N814="zákl. přenesená",J814,0)</f>
        <v>0</v>
      </c>
      <c r="BH814" s="189">
        <f>IF(N814="sníž. přenesená",J814,0)</f>
        <v>0</v>
      </c>
      <c r="BI814" s="189">
        <f>IF(N814="nulová",J814,0)</f>
        <v>0</v>
      </c>
      <c r="BJ814" s="19" t="s">
        <v>82</v>
      </c>
      <c r="BK814" s="189">
        <f>ROUND(I814*H814,2)</f>
        <v>0</v>
      </c>
      <c r="BL814" s="19" t="s">
        <v>189</v>
      </c>
      <c r="BM814" s="188" t="s">
        <v>1004</v>
      </c>
    </row>
    <row r="815" spans="1:47" s="2" customFormat="1" ht="11.25">
      <c r="A815" s="36"/>
      <c r="B815" s="37"/>
      <c r="C815" s="38"/>
      <c r="D815" s="190" t="s">
        <v>246</v>
      </c>
      <c r="E815" s="38"/>
      <c r="F815" s="191" t="s">
        <v>1005</v>
      </c>
      <c r="G815" s="38"/>
      <c r="H815" s="38"/>
      <c r="I815" s="192"/>
      <c r="J815" s="38"/>
      <c r="K815" s="38"/>
      <c r="L815" s="41"/>
      <c r="M815" s="193"/>
      <c r="N815" s="194"/>
      <c r="O815" s="66"/>
      <c r="P815" s="66"/>
      <c r="Q815" s="66"/>
      <c r="R815" s="66"/>
      <c r="S815" s="66"/>
      <c r="T815" s="67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T815" s="19" t="s">
        <v>246</v>
      </c>
      <c r="AU815" s="19" t="s">
        <v>95</v>
      </c>
    </row>
    <row r="816" spans="2:51" s="13" customFormat="1" ht="11.25">
      <c r="B816" s="197"/>
      <c r="C816" s="198"/>
      <c r="D816" s="195" t="s">
        <v>250</v>
      </c>
      <c r="E816" s="199" t="s">
        <v>19</v>
      </c>
      <c r="F816" s="200" t="s">
        <v>999</v>
      </c>
      <c r="G816" s="198"/>
      <c r="H816" s="199" t="s">
        <v>19</v>
      </c>
      <c r="I816" s="201"/>
      <c r="J816" s="198"/>
      <c r="K816" s="198"/>
      <c r="L816" s="202"/>
      <c r="M816" s="203"/>
      <c r="N816" s="204"/>
      <c r="O816" s="204"/>
      <c r="P816" s="204"/>
      <c r="Q816" s="204"/>
      <c r="R816" s="204"/>
      <c r="S816" s="204"/>
      <c r="T816" s="205"/>
      <c r="AT816" s="206" t="s">
        <v>250</v>
      </c>
      <c r="AU816" s="206" t="s">
        <v>95</v>
      </c>
      <c r="AV816" s="13" t="s">
        <v>82</v>
      </c>
      <c r="AW816" s="13" t="s">
        <v>34</v>
      </c>
      <c r="AX816" s="13" t="s">
        <v>74</v>
      </c>
      <c r="AY816" s="206" t="s">
        <v>238</v>
      </c>
    </row>
    <row r="817" spans="2:51" s="14" customFormat="1" ht="11.25">
      <c r="B817" s="207"/>
      <c r="C817" s="208"/>
      <c r="D817" s="195" t="s">
        <v>250</v>
      </c>
      <c r="E817" s="209" t="s">
        <v>19</v>
      </c>
      <c r="F817" s="210" t="s">
        <v>1000</v>
      </c>
      <c r="G817" s="208"/>
      <c r="H817" s="211">
        <v>1020</v>
      </c>
      <c r="I817" s="212"/>
      <c r="J817" s="208"/>
      <c r="K817" s="208"/>
      <c r="L817" s="213"/>
      <c r="M817" s="214"/>
      <c r="N817" s="215"/>
      <c r="O817" s="215"/>
      <c r="P817" s="215"/>
      <c r="Q817" s="215"/>
      <c r="R817" s="215"/>
      <c r="S817" s="215"/>
      <c r="T817" s="216"/>
      <c r="AT817" s="217" t="s">
        <v>250</v>
      </c>
      <c r="AU817" s="217" t="s">
        <v>95</v>
      </c>
      <c r="AV817" s="14" t="s">
        <v>84</v>
      </c>
      <c r="AW817" s="14" t="s">
        <v>34</v>
      </c>
      <c r="AX817" s="14" t="s">
        <v>74</v>
      </c>
      <c r="AY817" s="217" t="s">
        <v>238</v>
      </c>
    </row>
    <row r="818" spans="2:51" s="15" customFormat="1" ht="11.25">
      <c r="B818" s="218"/>
      <c r="C818" s="219"/>
      <c r="D818" s="195" t="s">
        <v>250</v>
      </c>
      <c r="E818" s="220" t="s">
        <v>19</v>
      </c>
      <c r="F818" s="221" t="s">
        <v>257</v>
      </c>
      <c r="G818" s="219"/>
      <c r="H818" s="222">
        <v>1020</v>
      </c>
      <c r="I818" s="223"/>
      <c r="J818" s="219"/>
      <c r="K818" s="219"/>
      <c r="L818" s="224"/>
      <c r="M818" s="225"/>
      <c r="N818" s="226"/>
      <c r="O818" s="226"/>
      <c r="P818" s="226"/>
      <c r="Q818" s="226"/>
      <c r="R818" s="226"/>
      <c r="S818" s="226"/>
      <c r="T818" s="227"/>
      <c r="AT818" s="228" t="s">
        <v>250</v>
      </c>
      <c r="AU818" s="228" t="s">
        <v>95</v>
      </c>
      <c r="AV818" s="15" t="s">
        <v>95</v>
      </c>
      <c r="AW818" s="15" t="s">
        <v>34</v>
      </c>
      <c r="AX818" s="15" t="s">
        <v>82</v>
      </c>
      <c r="AY818" s="228" t="s">
        <v>238</v>
      </c>
    </row>
    <row r="819" spans="2:63" s="12" customFormat="1" ht="22.9" customHeight="1">
      <c r="B819" s="161"/>
      <c r="C819" s="162"/>
      <c r="D819" s="163" t="s">
        <v>73</v>
      </c>
      <c r="E819" s="175" t="s">
        <v>315</v>
      </c>
      <c r="F819" s="175" t="s">
        <v>1006</v>
      </c>
      <c r="G819" s="162"/>
      <c r="H819" s="162"/>
      <c r="I819" s="165"/>
      <c r="J819" s="176">
        <f>BK819</f>
        <v>0</v>
      </c>
      <c r="K819" s="162"/>
      <c r="L819" s="167"/>
      <c r="M819" s="168"/>
      <c r="N819" s="169"/>
      <c r="O819" s="169"/>
      <c r="P819" s="170">
        <f>SUM(P820:P825)</f>
        <v>0</v>
      </c>
      <c r="Q819" s="169"/>
      <c r="R819" s="170">
        <f>SUM(R820:R825)</f>
        <v>0</v>
      </c>
      <c r="S819" s="169"/>
      <c r="T819" s="171">
        <f>SUM(T820:T825)</f>
        <v>0</v>
      </c>
      <c r="AR819" s="172" t="s">
        <v>82</v>
      </c>
      <c r="AT819" s="173" t="s">
        <v>73</v>
      </c>
      <c r="AU819" s="173" t="s">
        <v>82</v>
      </c>
      <c r="AY819" s="172" t="s">
        <v>238</v>
      </c>
      <c r="BK819" s="174">
        <f>SUM(BK820:BK825)</f>
        <v>0</v>
      </c>
    </row>
    <row r="820" spans="1:65" s="2" customFormat="1" ht="37.9" customHeight="1">
      <c r="A820" s="36"/>
      <c r="B820" s="37"/>
      <c r="C820" s="177" t="s">
        <v>945</v>
      </c>
      <c r="D820" s="177" t="s">
        <v>241</v>
      </c>
      <c r="E820" s="178" t="s">
        <v>1008</v>
      </c>
      <c r="F820" s="179" t="s">
        <v>1009</v>
      </c>
      <c r="G820" s="180" t="s">
        <v>98</v>
      </c>
      <c r="H820" s="181">
        <v>30.6</v>
      </c>
      <c r="I820" s="182"/>
      <c r="J820" s="183">
        <f>ROUND(I820*H820,2)</f>
        <v>0</v>
      </c>
      <c r="K820" s="179" t="s">
        <v>244</v>
      </c>
      <c r="L820" s="41"/>
      <c r="M820" s="184" t="s">
        <v>19</v>
      </c>
      <c r="N820" s="185" t="s">
        <v>45</v>
      </c>
      <c r="O820" s="66"/>
      <c r="P820" s="186">
        <f>O820*H820</f>
        <v>0</v>
      </c>
      <c r="Q820" s="186">
        <v>0</v>
      </c>
      <c r="R820" s="186">
        <f>Q820*H820</f>
        <v>0</v>
      </c>
      <c r="S820" s="186">
        <v>0</v>
      </c>
      <c r="T820" s="187">
        <f>S820*H820</f>
        <v>0</v>
      </c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R820" s="188" t="s">
        <v>189</v>
      </c>
      <c r="AT820" s="188" t="s">
        <v>241</v>
      </c>
      <c r="AU820" s="188" t="s">
        <v>84</v>
      </c>
      <c r="AY820" s="19" t="s">
        <v>238</v>
      </c>
      <c r="BE820" s="189">
        <f>IF(N820="základní",J820,0)</f>
        <v>0</v>
      </c>
      <c r="BF820" s="189">
        <f>IF(N820="snížená",J820,0)</f>
        <v>0</v>
      </c>
      <c r="BG820" s="189">
        <f>IF(N820="zákl. přenesená",J820,0)</f>
        <v>0</v>
      </c>
      <c r="BH820" s="189">
        <f>IF(N820="sníž. přenesená",J820,0)</f>
        <v>0</v>
      </c>
      <c r="BI820" s="189">
        <f>IF(N820="nulová",J820,0)</f>
        <v>0</v>
      </c>
      <c r="BJ820" s="19" t="s">
        <v>82</v>
      </c>
      <c r="BK820" s="189">
        <f>ROUND(I820*H820,2)</f>
        <v>0</v>
      </c>
      <c r="BL820" s="19" t="s">
        <v>189</v>
      </c>
      <c r="BM820" s="188" t="s">
        <v>1010</v>
      </c>
    </row>
    <row r="821" spans="1:47" s="2" customFormat="1" ht="11.25">
      <c r="A821" s="36"/>
      <c r="B821" s="37"/>
      <c r="C821" s="38"/>
      <c r="D821" s="190" t="s">
        <v>246</v>
      </c>
      <c r="E821" s="38"/>
      <c r="F821" s="191" t="s">
        <v>1011</v>
      </c>
      <c r="G821" s="38"/>
      <c r="H821" s="38"/>
      <c r="I821" s="192"/>
      <c r="J821" s="38"/>
      <c r="K821" s="38"/>
      <c r="L821" s="41"/>
      <c r="M821" s="193"/>
      <c r="N821" s="194"/>
      <c r="O821" s="66"/>
      <c r="P821" s="66"/>
      <c r="Q821" s="66"/>
      <c r="R821" s="66"/>
      <c r="S821" s="66"/>
      <c r="T821" s="67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T821" s="19" t="s">
        <v>246</v>
      </c>
      <c r="AU821" s="19" t="s">
        <v>84</v>
      </c>
    </row>
    <row r="822" spans="2:51" s="13" customFormat="1" ht="11.25">
      <c r="B822" s="197"/>
      <c r="C822" s="198"/>
      <c r="D822" s="195" t="s">
        <v>250</v>
      </c>
      <c r="E822" s="199" t="s">
        <v>19</v>
      </c>
      <c r="F822" s="200" t="s">
        <v>1012</v>
      </c>
      <c r="G822" s="198"/>
      <c r="H822" s="199" t="s">
        <v>19</v>
      </c>
      <c r="I822" s="201"/>
      <c r="J822" s="198"/>
      <c r="K822" s="198"/>
      <c r="L822" s="202"/>
      <c r="M822" s="203"/>
      <c r="N822" s="204"/>
      <c r="O822" s="204"/>
      <c r="P822" s="204"/>
      <c r="Q822" s="204"/>
      <c r="R822" s="204"/>
      <c r="S822" s="204"/>
      <c r="T822" s="205"/>
      <c r="AT822" s="206" t="s">
        <v>250</v>
      </c>
      <c r="AU822" s="206" t="s">
        <v>84</v>
      </c>
      <c r="AV822" s="13" t="s">
        <v>82</v>
      </c>
      <c r="AW822" s="13" t="s">
        <v>4</v>
      </c>
      <c r="AX822" s="13" t="s">
        <v>74</v>
      </c>
      <c r="AY822" s="206" t="s">
        <v>238</v>
      </c>
    </row>
    <row r="823" spans="2:51" s="14" customFormat="1" ht="11.25">
      <c r="B823" s="207"/>
      <c r="C823" s="208"/>
      <c r="D823" s="195" t="s">
        <v>250</v>
      </c>
      <c r="E823" s="209" t="s">
        <v>19</v>
      </c>
      <c r="F823" s="210" t="s">
        <v>160</v>
      </c>
      <c r="G823" s="208"/>
      <c r="H823" s="211">
        <v>25.5</v>
      </c>
      <c r="I823" s="212"/>
      <c r="J823" s="208"/>
      <c r="K823" s="208"/>
      <c r="L823" s="213"/>
      <c r="M823" s="214"/>
      <c r="N823" s="215"/>
      <c r="O823" s="215"/>
      <c r="P823" s="215"/>
      <c r="Q823" s="215"/>
      <c r="R823" s="215"/>
      <c r="S823" s="215"/>
      <c r="T823" s="216"/>
      <c r="AT823" s="217" t="s">
        <v>250</v>
      </c>
      <c r="AU823" s="217" t="s">
        <v>84</v>
      </c>
      <c r="AV823" s="14" t="s">
        <v>84</v>
      </c>
      <c r="AW823" s="14" t="s">
        <v>34</v>
      </c>
      <c r="AX823" s="14" t="s">
        <v>74</v>
      </c>
      <c r="AY823" s="217" t="s">
        <v>238</v>
      </c>
    </row>
    <row r="824" spans="2:51" s="14" customFormat="1" ht="11.25">
      <c r="B824" s="207"/>
      <c r="C824" s="208"/>
      <c r="D824" s="195" t="s">
        <v>250</v>
      </c>
      <c r="E824" s="209" t="s">
        <v>19</v>
      </c>
      <c r="F824" s="210" t="s">
        <v>158</v>
      </c>
      <c r="G824" s="208"/>
      <c r="H824" s="211">
        <v>5.1</v>
      </c>
      <c r="I824" s="212"/>
      <c r="J824" s="208"/>
      <c r="K824" s="208"/>
      <c r="L824" s="213"/>
      <c r="M824" s="214"/>
      <c r="N824" s="215"/>
      <c r="O824" s="215"/>
      <c r="P824" s="215"/>
      <c r="Q824" s="215"/>
      <c r="R824" s="215"/>
      <c r="S824" s="215"/>
      <c r="T824" s="216"/>
      <c r="AT824" s="217" t="s">
        <v>250</v>
      </c>
      <c r="AU824" s="217" t="s">
        <v>84</v>
      </c>
      <c r="AV824" s="14" t="s">
        <v>84</v>
      </c>
      <c r="AW824" s="14" t="s">
        <v>34</v>
      </c>
      <c r="AX824" s="14" t="s">
        <v>74</v>
      </c>
      <c r="AY824" s="217" t="s">
        <v>238</v>
      </c>
    </row>
    <row r="825" spans="2:51" s="15" customFormat="1" ht="11.25">
      <c r="B825" s="218"/>
      <c r="C825" s="219"/>
      <c r="D825" s="195" t="s">
        <v>250</v>
      </c>
      <c r="E825" s="220" t="s">
        <v>19</v>
      </c>
      <c r="F825" s="221" t="s">
        <v>257</v>
      </c>
      <c r="G825" s="219"/>
      <c r="H825" s="222">
        <v>30.6</v>
      </c>
      <c r="I825" s="223"/>
      <c r="J825" s="219"/>
      <c r="K825" s="219"/>
      <c r="L825" s="224"/>
      <c r="M825" s="225"/>
      <c r="N825" s="226"/>
      <c r="O825" s="226"/>
      <c r="P825" s="226"/>
      <c r="Q825" s="226"/>
      <c r="R825" s="226"/>
      <c r="S825" s="226"/>
      <c r="T825" s="227"/>
      <c r="AT825" s="228" t="s">
        <v>250</v>
      </c>
      <c r="AU825" s="228" t="s">
        <v>84</v>
      </c>
      <c r="AV825" s="15" t="s">
        <v>95</v>
      </c>
      <c r="AW825" s="15" t="s">
        <v>34</v>
      </c>
      <c r="AX825" s="15" t="s">
        <v>82</v>
      </c>
      <c r="AY825" s="228" t="s">
        <v>238</v>
      </c>
    </row>
    <row r="826" spans="2:63" s="12" customFormat="1" ht="22.9" customHeight="1">
      <c r="B826" s="161"/>
      <c r="C826" s="162"/>
      <c r="D826" s="163" t="s">
        <v>73</v>
      </c>
      <c r="E826" s="175" t="s">
        <v>1013</v>
      </c>
      <c r="F826" s="175" t="s">
        <v>1014</v>
      </c>
      <c r="G826" s="162"/>
      <c r="H826" s="162"/>
      <c r="I826" s="165"/>
      <c r="J826" s="176">
        <f>BK826</f>
        <v>0</v>
      </c>
      <c r="K826" s="162"/>
      <c r="L826" s="167"/>
      <c r="M826" s="168"/>
      <c r="N826" s="169"/>
      <c r="O826" s="169"/>
      <c r="P826" s="170">
        <f>SUM(P827:P845)</f>
        <v>0</v>
      </c>
      <c r="Q826" s="169"/>
      <c r="R826" s="170">
        <f>SUM(R827:R845)</f>
        <v>0</v>
      </c>
      <c r="S826" s="169"/>
      <c r="T826" s="171">
        <f>SUM(T827:T845)</f>
        <v>0</v>
      </c>
      <c r="AR826" s="172" t="s">
        <v>82</v>
      </c>
      <c r="AT826" s="173" t="s">
        <v>73</v>
      </c>
      <c r="AU826" s="173" t="s">
        <v>82</v>
      </c>
      <c r="AY826" s="172" t="s">
        <v>238</v>
      </c>
      <c r="BK826" s="174">
        <f>SUM(BK827:BK845)</f>
        <v>0</v>
      </c>
    </row>
    <row r="827" spans="1:65" s="2" customFormat="1" ht="21.75" customHeight="1">
      <c r="A827" s="36"/>
      <c r="B827" s="37"/>
      <c r="C827" s="177" t="s">
        <v>951</v>
      </c>
      <c r="D827" s="177" t="s">
        <v>241</v>
      </c>
      <c r="E827" s="178" t="s">
        <v>1016</v>
      </c>
      <c r="F827" s="179" t="s">
        <v>1017</v>
      </c>
      <c r="G827" s="180" t="s">
        <v>459</v>
      </c>
      <c r="H827" s="181">
        <v>657.493</v>
      </c>
      <c r="I827" s="182"/>
      <c r="J827" s="183">
        <f>ROUND(I827*H827,2)</f>
        <v>0</v>
      </c>
      <c r="K827" s="179" t="s">
        <v>244</v>
      </c>
      <c r="L827" s="41"/>
      <c r="M827" s="184" t="s">
        <v>19</v>
      </c>
      <c r="N827" s="185" t="s">
        <v>45</v>
      </c>
      <c r="O827" s="66"/>
      <c r="P827" s="186">
        <f>O827*H827</f>
        <v>0</v>
      </c>
      <c r="Q827" s="186">
        <v>0</v>
      </c>
      <c r="R827" s="186">
        <f>Q827*H827</f>
        <v>0</v>
      </c>
      <c r="S827" s="186">
        <v>0</v>
      </c>
      <c r="T827" s="187">
        <f>S827*H827</f>
        <v>0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188" t="s">
        <v>189</v>
      </c>
      <c r="AT827" s="188" t="s">
        <v>241</v>
      </c>
      <c r="AU827" s="188" t="s">
        <v>84</v>
      </c>
      <c r="AY827" s="19" t="s">
        <v>238</v>
      </c>
      <c r="BE827" s="189">
        <f>IF(N827="základní",J827,0)</f>
        <v>0</v>
      </c>
      <c r="BF827" s="189">
        <f>IF(N827="snížená",J827,0)</f>
        <v>0</v>
      </c>
      <c r="BG827" s="189">
        <f>IF(N827="zákl. přenesená",J827,0)</f>
        <v>0</v>
      </c>
      <c r="BH827" s="189">
        <f>IF(N827="sníž. přenesená",J827,0)</f>
        <v>0</v>
      </c>
      <c r="BI827" s="189">
        <f>IF(N827="nulová",J827,0)</f>
        <v>0</v>
      </c>
      <c r="BJ827" s="19" t="s">
        <v>82</v>
      </c>
      <c r="BK827" s="189">
        <f>ROUND(I827*H827,2)</f>
        <v>0</v>
      </c>
      <c r="BL827" s="19" t="s">
        <v>189</v>
      </c>
      <c r="BM827" s="188" t="s">
        <v>1018</v>
      </c>
    </row>
    <row r="828" spans="1:47" s="2" customFormat="1" ht="11.25">
      <c r="A828" s="36"/>
      <c r="B828" s="37"/>
      <c r="C828" s="38"/>
      <c r="D828" s="190" t="s">
        <v>246</v>
      </c>
      <c r="E828" s="38"/>
      <c r="F828" s="191" t="s">
        <v>1019</v>
      </c>
      <c r="G828" s="38"/>
      <c r="H828" s="38"/>
      <c r="I828" s="192"/>
      <c r="J828" s="38"/>
      <c r="K828" s="38"/>
      <c r="L828" s="41"/>
      <c r="M828" s="193"/>
      <c r="N828" s="194"/>
      <c r="O828" s="66"/>
      <c r="P828" s="66"/>
      <c r="Q828" s="66"/>
      <c r="R828" s="66"/>
      <c r="S828" s="66"/>
      <c r="T828" s="67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T828" s="19" t="s">
        <v>246</v>
      </c>
      <c r="AU828" s="19" t="s">
        <v>84</v>
      </c>
    </row>
    <row r="829" spans="1:65" s="2" customFormat="1" ht="24.2" customHeight="1">
      <c r="A829" s="36"/>
      <c r="B829" s="37"/>
      <c r="C829" s="177" t="s">
        <v>955</v>
      </c>
      <c r="D829" s="177" t="s">
        <v>241</v>
      </c>
      <c r="E829" s="178" t="s">
        <v>1021</v>
      </c>
      <c r="F829" s="179" t="s">
        <v>1022</v>
      </c>
      <c r="G829" s="180" t="s">
        <v>459</v>
      </c>
      <c r="H829" s="181">
        <v>15122.339</v>
      </c>
      <c r="I829" s="182"/>
      <c r="J829" s="183">
        <f>ROUND(I829*H829,2)</f>
        <v>0</v>
      </c>
      <c r="K829" s="179" t="s">
        <v>244</v>
      </c>
      <c r="L829" s="41"/>
      <c r="M829" s="184" t="s">
        <v>19</v>
      </c>
      <c r="N829" s="185" t="s">
        <v>45</v>
      </c>
      <c r="O829" s="66"/>
      <c r="P829" s="186">
        <f>O829*H829</f>
        <v>0</v>
      </c>
      <c r="Q829" s="186">
        <v>0</v>
      </c>
      <c r="R829" s="186">
        <f>Q829*H829</f>
        <v>0</v>
      </c>
      <c r="S829" s="186">
        <v>0</v>
      </c>
      <c r="T829" s="187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88" t="s">
        <v>189</v>
      </c>
      <c r="AT829" s="188" t="s">
        <v>241</v>
      </c>
      <c r="AU829" s="188" t="s">
        <v>84</v>
      </c>
      <c r="AY829" s="19" t="s">
        <v>238</v>
      </c>
      <c r="BE829" s="189">
        <f>IF(N829="základní",J829,0)</f>
        <v>0</v>
      </c>
      <c r="BF829" s="189">
        <f>IF(N829="snížená",J829,0)</f>
        <v>0</v>
      </c>
      <c r="BG829" s="189">
        <f>IF(N829="zákl. přenesená",J829,0)</f>
        <v>0</v>
      </c>
      <c r="BH829" s="189">
        <f>IF(N829="sníž. přenesená",J829,0)</f>
        <v>0</v>
      </c>
      <c r="BI829" s="189">
        <f>IF(N829="nulová",J829,0)</f>
        <v>0</v>
      </c>
      <c r="BJ829" s="19" t="s">
        <v>82</v>
      </c>
      <c r="BK829" s="189">
        <f>ROUND(I829*H829,2)</f>
        <v>0</v>
      </c>
      <c r="BL829" s="19" t="s">
        <v>189</v>
      </c>
      <c r="BM829" s="188" t="s">
        <v>1023</v>
      </c>
    </row>
    <row r="830" spans="1:47" s="2" customFormat="1" ht="11.25">
      <c r="A830" s="36"/>
      <c r="B830" s="37"/>
      <c r="C830" s="38"/>
      <c r="D830" s="190" t="s">
        <v>246</v>
      </c>
      <c r="E830" s="38"/>
      <c r="F830" s="191" t="s">
        <v>1024</v>
      </c>
      <c r="G830" s="38"/>
      <c r="H830" s="38"/>
      <c r="I830" s="192"/>
      <c r="J830" s="38"/>
      <c r="K830" s="38"/>
      <c r="L830" s="41"/>
      <c r="M830" s="193"/>
      <c r="N830" s="194"/>
      <c r="O830" s="66"/>
      <c r="P830" s="66"/>
      <c r="Q830" s="66"/>
      <c r="R830" s="66"/>
      <c r="S830" s="66"/>
      <c r="T830" s="67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T830" s="19" t="s">
        <v>246</v>
      </c>
      <c r="AU830" s="19" t="s">
        <v>84</v>
      </c>
    </row>
    <row r="831" spans="2:51" s="14" customFormat="1" ht="11.25">
      <c r="B831" s="207"/>
      <c r="C831" s="208"/>
      <c r="D831" s="195" t="s">
        <v>250</v>
      </c>
      <c r="E831" s="208"/>
      <c r="F831" s="210" t="s">
        <v>1292</v>
      </c>
      <c r="G831" s="208"/>
      <c r="H831" s="211">
        <v>15122.339</v>
      </c>
      <c r="I831" s="212"/>
      <c r="J831" s="208"/>
      <c r="K831" s="208"/>
      <c r="L831" s="213"/>
      <c r="M831" s="214"/>
      <c r="N831" s="215"/>
      <c r="O831" s="215"/>
      <c r="P831" s="215"/>
      <c r="Q831" s="215"/>
      <c r="R831" s="215"/>
      <c r="S831" s="215"/>
      <c r="T831" s="216"/>
      <c r="AT831" s="217" t="s">
        <v>250</v>
      </c>
      <c r="AU831" s="217" t="s">
        <v>84</v>
      </c>
      <c r="AV831" s="14" t="s">
        <v>84</v>
      </c>
      <c r="AW831" s="14" t="s">
        <v>4</v>
      </c>
      <c r="AX831" s="14" t="s">
        <v>82</v>
      </c>
      <c r="AY831" s="217" t="s">
        <v>238</v>
      </c>
    </row>
    <row r="832" spans="1:65" s="2" customFormat="1" ht="21.75" customHeight="1">
      <c r="A832" s="36"/>
      <c r="B832" s="37"/>
      <c r="C832" s="177" t="s">
        <v>963</v>
      </c>
      <c r="D832" s="177" t="s">
        <v>241</v>
      </c>
      <c r="E832" s="178" t="s">
        <v>1027</v>
      </c>
      <c r="F832" s="179" t="s">
        <v>1028</v>
      </c>
      <c r="G832" s="180" t="s">
        <v>459</v>
      </c>
      <c r="H832" s="181">
        <v>657.493</v>
      </c>
      <c r="I832" s="182"/>
      <c r="J832" s="183">
        <f>ROUND(I832*H832,2)</f>
        <v>0</v>
      </c>
      <c r="K832" s="179" t="s">
        <v>244</v>
      </c>
      <c r="L832" s="41"/>
      <c r="M832" s="184" t="s">
        <v>19</v>
      </c>
      <c r="N832" s="185" t="s">
        <v>45</v>
      </c>
      <c r="O832" s="66"/>
      <c r="P832" s="186">
        <f>O832*H832</f>
        <v>0</v>
      </c>
      <c r="Q832" s="186">
        <v>0</v>
      </c>
      <c r="R832" s="186">
        <f>Q832*H832</f>
        <v>0</v>
      </c>
      <c r="S832" s="186">
        <v>0</v>
      </c>
      <c r="T832" s="187">
        <f>S832*H832</f>
        <v>0</v>
      </c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R832" s="188" t="s">
        <v>189</v>
      </c>
      <c r="AT832" s="188" t="s">
        <v>241</v>
      </c>
      <c r="AU832" s="188" t="s">
        <v>84</v>
      </c>
      <c r="AY832" s="19" t="s">
        <v>238</v>
      </c>
      <c r="BE832" s="189">
        <f>IF(N832="základní",J832,0)</f>
        <v>0</v>
      </c>
      <c r="BF832" s="189">
        <f>IF(N832="snížená",J832,0)</f>
        <v>0</v>
      </c>
      <c r="BG832" s="189">
        <f>IF(N832="zákl. přenesená",J832,0)</f>
        <v>0</v>
      </c>
      <c r="BH832" s="189">
        <f>IF(N832="sníž. přenesená",J832,0)</f>
        <v>0</v>
      </c>
      <c r="BI832" s="189">
        <f>IF(N832="nulová",J832,0)</f>
        <v>0</v>
      </c>
      <c r="BJ832" s="19" t="s">
        <v>82</v>
      </c>
      <c r="BK832" s="189">
        <f>ROUND(I832*H832,2)</f>
        <v>0</v>
      </c>
      <c r="BL832" s="19" t="s">
        <v>189</v>
      </c>
      <c r="BM832" s="188" t="s">
        <v>1029</v>
      </c>
    </row>
    <row r="833" spans="1:47" s="2" customFormat="1" ht="11.25">
      <c r="A833" s="36"/>
      <c r="B833" s="37"/>
      <c r="C833" s="38"/>
      <c r="D833" s="190" t="s">
        <v>246</v>
      </c>
      <c r="E833" s="38"/>
      <c r="F833" s="191" t="s">
        <v>1030</v>
      </c>
      <c r="G833" s="38"/>
      <c r="H833" s="38"/>
      <c r="I833" s="192"/>
      <c r="J833" s="38"/>
      <c r="K833" s="38"/>
      <c r="L833" s="41"/>
      <c r="M833" s="193"/>
      <c r="N833" s="194"/>
      <c r="O833" s="66"/>
      <c r="P833" s="66"/>
      <c r="Q833" s="66"/>
      <c r="R833" s="66"/>
      <c r="S833" s="66"/>
      <c r="T833" s="67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T833" s="19" t="s">
        <v>246</v>
      </c>
      <c r="AU833" s="19" t="s">
        <v>84</v>
      </c>
    </row>
    <row r="834" spans="1:65" s="2" customFormat="1" ht="24.2" customHeight="1">
      <c r="A834" s="36"/>
      <c r="B834" s="37"/>
      <c r="C834" s="177" t="s">
        <v>971</v>
      </c>
      <c r="D834" s="177" t="s">
        <v>241</v>
      </c>
      <c r="E834" s="178" t="s">
        <v>1032</v>
      </c>
      <c r="F834" s="179" t="s">
        <v>1033</v>
      </c>
      <c r="G834" s="180" t="s">
        <v>459</v>
      </c>
      <c r="H834" s="181">
        <v>22.44</v>
      </c>
      <c r="I834" s="182"/>
      <c r="J834" s="183">
        <f>ROUND(I834*H834,2)</f>
        <v>0</v>
      </c>
      <c r="K834" s="179" t="s">
        <v>244</v>
      </c>
      <c r="L834" s="41"/>
      <c r="M834" s="184" t="s">
        <v>19</v>
      </c>
      <c r="N834" s="185" t="s">
        <v>45</v>
      </c>
      <c r="O834" s="66"/>
      <c r="P834" s="186">
        <f>O834*H834</f>
        <v>0</v>
      </c>
      <c r="Q834" s="186">
        <v>0</v>
      </c>
      <c r="R834" s="186">
        <f>Q834*H834</f>
        <v>0</v>
      </c>
      <c r="S834" s="186">
        <v>0</v>
      </c>
      <c r="T834" s="187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88" t="s">
        <v>189</v>
      </c>
      <c r="AT834" s="188" t="s">
        <v>241</v>
      </c>
      <c r="AU834" s="188" t="s">
        <v>84</v>
      </c>
      <c r="AY834" s="19" t="s">
        <v>238</v>
      </c>
      <c r="BE834" s="189">
        <f>IF(N834="základní",J834,0)</f>
        <v>0</v>
      </c>
      <c r="BF834" s="189">
        <f>IF(N834="snížená",J834,0)</f>
        <v>0</v>
      </c>
      <c r="BG834" s="189">
        <f>IF(N834="zákl. přenesená",J834,0)</f>
        <v>0</v>
      </c>
      <c r="BH834" s="189">
        <f>IF(N834="sníž. přenesená",J834,0)</f>
        <v>0</v>
      </c>
      <c r="BI834" s="189">
        <f>IF(N834="nulová",J834,0)</f>
        <v>0</v>
      </c>
      <c r="BJ834" s="19" t="s">
        <v>82</v>
      </c>
      <c r="BK834" s="189">
        <f>ROUND(I834*H834,2)</f>
        <v>0</v>
      </c>
      <c r="BL834" s="19" t="s">
        <v>189</v>
      </c>
      <c r="BM834" s="188" t="s">
        <v>1034</v>
      </c>
    </row>
    <row r="835" spans="1:47" s="2" customFormat="1" ht="11.25">
      <c r="A835" s="36"/>
      <c r="B835" s="37"/>
      <c r="C835" s="38"/>
      <c r="D835" s="190" t="s">
        <v>246</v>
      </c>
      <c r="E835" s="38"/>
      <c r="F835" s="191" t="s">
        <v>1035</v>
      </c>
      <c r="G835" s="38"/>
      <c r="H835" s="38"/>
      <c r="I835" s="192"/>
      <c r="J835" s="38"/>
      <c r="K835" s="38"/>
      <c r="L835" s="41"/>
      <c r="M835" s="193"/>
      <c r="N835" s="194"/>
      <c r="O835" s="66"/>
      <c r="P835" s="66"/>
      <c r="Q835" s="66"/>
      <c r="R835" s="66"/>
      <c r="S835" s="66"/>
      <c r="T835" s="67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T835" s="19" t="s">
        <v>246</v>
      </c>
      <c r="AU835" s="19" t="s">
        <v>84</v>
      </c>
    </row>
    <row r="836" spans="1:47" s="2" customFormat="1" ht="19.5">
      <c r="A836" s="36"/>
      <c r="B836" s="37"/>
      <c r="C836" s="38"/>
      <c r="D836" s="195" t="s">
        <v>248</v>
      </c>
      <c r="E836" s="38"/>
      <c r="F836" s="196" t="s">
        <v>1036</v>
      </c>
      <c r="G836" s="38"/>
      <c r="H836" s="38"/>
      <c r="I836" s="192"/>
      <c r="J836" s="38"/>
      <c r="K836" s="38"/>
      <c r="L836" s="41"/>
      <c r="M836" s="193"/>
      <c r="N836" s="194"/>
      <c r="O836" s="66"/>
      <c r="P836" s="66"/>
      <c r="Q836" s="66"/>
      <c r="R836" s="66"/>
      <c r="S836" s="66"/>
      <c r="T836" s="67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9" t="s">
        <v>248</v>
      </c>
      <c r="AU836" s="19" t="s">
        <v>84</v>
      </c>
    </row>
    <row r="837" spans="1:65" s="2" customFormat="1" ht="24.2" customHeight="1">
      <c r="A837" s="36"/>
      <c r="B837" s="37"/>
      <c r="C837" s="177" t="s">
        <v>977</v>
      </c>
      <c r="D837" s="177" t="s">
        <v>241</v>
      </c>
      <c r="E837" s="178" t="s">
        <v>1038</v>
      </c>
      <c r="F837" s="179" t="s">
        <v>1039</v>
      </c>
      <c r="G837" s="180" t="s">
        <v>459</v>
      </c>
      <c r="H837" s="181">
        <v>207.222</v>
      </c>
      <c r="I837" s="182"/>
      <c r="J837" s="183">
        <f>ROUND(I837*H837,2)</f>
        <v>0</v>
      </c>
      <c r="K837" s="179" t="s">
        <v>244</v>
      </c>
      <c r="L837" s="41"/>
      <c r="M837" s="184" t="s">
        <v>19</v>
      </c>
      <c r="N837" s="185" t="s">
        <v>45</v>
      </c>
      <c r="O837" s="66"/>
      <c r="P837" s="186">
        <f>O837*H837</f>
        <v>0</v>
      </c>
      <c r="Q837" s="186">
        <v>0</v>
      </c>
      <c r="R837" s="186">
        <f>Q837*H837</f>
        <v>0</v>
      </c>
      <c r="S837" s="186">
        <v>0</v>
      </c>
      <c r="T837" s="187">
        <f>S837*H837</f>
        <v>0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188" t="s">
        <v>189</v>
      </c>
      <c r="AT837" s="188" t="s">
        <v>241</v>
      </c>
      <c r="AU837" s="188" t="s">
        <v>84</v>
      </c>
      <c r="AY837" s="19" t="s">
        <v>238</v>
      </c>
      <c r="BE837" s="189">
        <f>IF(N837="základní",J837,0)</f>
        <v>0</v>
      </c>
      <c r="BF837" s="189">
        <f>IF(N837="snížená",J837,0)</f>
        <v>0</v>
      </c>
      <c r="BG837" s="189">
        <f>IF(N837="zákl. přenesená",J837,0)</f>
        <v>0</v>
      </c>
      <c r="BH837" s="189">
        <f>IF(N837="sníž. přenesená",J837,0)</f>
        <v>0</v>
      </c>
      <c r="BI837" s="189">
        <f>IF(N837="nulová",J837,0)</f>
        <v>0</v>
      </c>
      <c r="BJ837" s="19" t="s">
        <v>82</v>
      </c>
      <c r="BK837" s="189">
        <f>ROUND(I837*H837,2)</f>
        <v>0</v>
      </c>
      <c r="BL837" s="19" t="s">
        <v>189</v>
      </c>
      <c r="BM837" s="188" t="s">
        <v>1040</v>
      </c>
    </row>
    <row r="838" spans="1:47" s="2" customFormat="1" ht="11.25">
      <c r="A838" s="36"/>
      <c r="B838" s="37"/>
      <c r="C838" s="38"/>
      <c r="D838" s="190" t="s">
        <v>246</v>
      </c>
      <c r="E838" s="38"/>
      <c r="F838" s="191" t="s">
        <v>1041</v>
      </c>
      <c r="G838" s="38"/>
      <c r="H838" s="38"/>
      <c r="I838" s="192"/>
      <c r="J838" s="38"/>
      <c r="K838" s="38"/>
      <c r="L838" s="41"/>
      <c r="M838" s="193"/>
      <c r="N838" s="194"/>
      <c r="O838" s="66"/>
      <c r="P838" s="66"/>
      <c r="Q838" s="66"/>
      <c r="R838" s="66"/>
      <c r="S838" s="66"/>
      <c r="T838" s="67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T838" s="19" t="s">
        <v>246</v>
      </c>
      <c r="AU838" s="19" t="s">
        <v>84</v>
      </c>
    </row>
    <row r="839" spans="1:47" s="2" customFormat="1" ht="19.5">
      <c r="A839" s="36"/>
      <c r="B839" s="37"/>
      <c r="C839" s="38"/>
      <c r="D839" s="195" t="s">
        <v>248</v>
      </c>
      <c r="E839" s="38"/>
      <c r="F839" s="196" t="s">
        <v>1042</v>
      </c>
      <c r="G839" s="38"/>
      <c r="H839" s="38"/>
      <c r="I839" s="192"/>
      <c r="J839" s="38"/>
      <c r="K839" s="38"/>
      <c r="L839" s="41"/>
      <c r="M839" s="193"/>
      <c r="N839" s="194"/>
      <c r="O839" s="66"/>
      <c r="P839" s="66"/>
      <c r="Q839" s="66"/>
      <c r="R839" s="66"/>
      <c r="S839" s="66"/>
      <c r="T839" s="67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T839" s="19" t="s">
        <v>248</v>
      </c>
      <c r="AU839" s="19" t="s">
        <v>84</v>
      </c>
    </row>
    <row r="840" spans="1:65" s="2" customFormat="1" ht="24.2" customHeight="1">
      <c r="A840" s="36"/>
      <c r="B840" s="37"/>
      <c r="C840" s="177" t="s">
        <v>982</v>
      </c>
      <c r="D840" s="177" t="s">
        <v>241</v>
      </c>
      <c r="E840" s="178" t="s">
        <v>1044</v>
      </c>
      <c r="F840" s="179" t="s">
        <v>458</v>
      </c>
      <c r="G840" s="180" t="s">
        <v>459</v>
      </c>
      <c r="H840" s="181">
        <v>153.738</v>
      </c>
      <c r="I840" s="182"/>
      <c r="J840" s="183">
        <f>ROUND(I840*H840,2)</f>
        <v>0</v>
      </c>
      <c r="K840" s="179" t="s">
        <v>244</v>
      </c>
      <c r="L840" s="41"/>
      <c r="M840" s="184" t="s">
        <v>19</v>
      </c>
      <c r="N840" s="185" t="s">
        <v>45</v>
      </c>
      <c r="O840" s="66"/>
      <c r="P840" s="186">
        <f>O840*H840</f>
        <v>0</v>
      </c>
      <c r="Q840" s="186">
        <v>0</v>
      </c>
      <c r="R840" s="186">
        <f>Q840*H840</f>
        <v>0</v>
      </c>
      <c r="S840" s="186">
        <v>0</v>
      </c>
      <c r="T840" s="187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88" t="s">
        <v>189</v>
      </c>
      <c r="AT840" s="188" t="s">
        <v>241</v>
      </c>
      <c r="AU840" s="188" t="s">
        <v>84</v>
      </c>
      <c r="AY840" s="19" t="s">
        <v>238</v>
      </c>
      <c r="BE840" s="189">
        <f>IF(N840="základní",J840,0)</f>
        <v>0</v>
      </c>
      <c r="BF840" s="189">
        <f>IF(N840="snížená",J840,0)</f>
        <v>0</v>
      </c>
      <c r="BG840" s="189">
        <f>IF(N840="zákl. přenesená",J840,0)</f>
        <v>0</v>
      </c>
      <c r="BH840" s="189">
        <f>IF(N840="sníž. přenesená",J840,0)</f>
        <v>0</v>
      </c>
      <c r="BI840" s="189">
        <f>IF(N840="nulová",J840,0)</f>
        <v>0</v>
      </c>
      <c r="BJ840" s="19" t="s">
        <v>82</v>
      </c>
      <c r="BK840" s="189">
        <f>ROUND(I840*H840,2)</f>
        <v>0</v>
      </c>
      <c r="BL840" s="19" t="s">
        <v>189</v>
      </c>
      <c r="BM840" s="188" t="s">
        <v>1045</v>
      </c>
    </row>
    <row r="841" spans="1:47" s="2" customFormat="1" ht="11.25">
      <c r="A841" s="36"/>
      <c r="B841" s="37"/>
      <c r="C841" s="38"/>
      <c r="D841" s="190" t="s">
        <v>246</v>
      </c>
      <c r="E841" s="38"/>
      <c r="F841" s="191" t="s">
        <v>1046</v>
      </c>
      <c r="G841" s="38"/>
      <c r="H841" s="38"/>
      <c r="I841" s="192"/>
      <c r="J841" s="38"/>
      <c r="K841" s="38"/>
      <c r="L841" s="41"/>
      <c r="M841" s="193"/>
      <c r="N841" s="194"/>
      <c r="O841" s="66"/>
      <c r="P841" s="66"/>
      <c r="Q841" s="66"/>
      <c r="R841" s="66"/>
      <c r="S841" s="66"/>
      <c r="T841" s="67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T841" s="19" t="s">
        <v>246</v>
      </c>
      <c r="AU841" s="19" t="s">
        <v>84</v>
      </c>
    </row>
    <row r="842" spans="1:47" s="2" customFormat="1" ht="19.5">
      <c r="A842" s="36"/>
      <c r="B842" s="37"/>
      <c r="C842" s="38"/>
      <c r="D842" s="195" t="s">
        <v>248</v>
      </c>
      <c r="E842" s="38"/>
      <c r="F842" s="196" t="s">
        <v>1047</v>
      </c>
      <c r="G842" s="38"/>
      <c r="H842" s="38"/>
      <c r="I842" s="192"/>
      <c r="J842" s="38"/>
      <c r="K842" s="38"/>
      <c r="L842" s="41"/>
      <c r="M842" s="193"/>
      <c r="N842" s="194"/>
      <c r="O842" s="66"/>
      <c r="P842" s="66"/>
      <c r="Q842" s="66"/>
      <c r="R842" s="66"/>
      <c r="S842" s="66"/>
      <c r="T842" s="67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9" t="s">
        <v>248</v>
      </c>
      <c r="AU842" s="19" t="s">
        <v>84</v>
      </c>
    </row>
    <row r="843" spans="1:65" s="2" customFormat="1" ht="24.2" customHeight="1">
      <c r="A843" s="36"/>
      <c r="B843" s="37"/>
      <c r="C843" s="177" t="s">
        <v>989</v>
      </c>
      <c r="D843" s="177" t="s">
        <v>241</v>
      </c>
      <c r="E843" s="178" t="s">
        <v>1049</v>
      </c>
      <c r="F843" s="179" t="s">
        <v>1050</v>
      </c>
      <c r="G843" s="180" t="s">
        <v>459</v>
      </c>
      <c r="H843" s="181">
        <v>272.461</v>
      </c>
      <c r="I843" s="182"/>
      <c r="J843" s="183">
        <f>ROUND(I843*H843,2)</f>
        <v>0</v>
      </c>
      <c r="K843" s="179" t="s">
        <v>244</v>
      </c>
      <c r="L843" s="41"/>
      <c r="M843" s="184" t="s">
        <v>19</v>
      </c>
      <c r="N843" s="185" t="s">
        <v>45</v>
      </c>
      <c r="O843" s="66"/>
      <c r="P843" s="186">
        <f>O843*H843</f>
        <v>0</v>
      </c>
      <c r="Q843" s="186">
        <v>0</v>
      </c>
      <c r="R843" s="186">
        <f>Q843*H843</f>
        <v>0</v>
      </c>
      <c r="S843" s="186">
        <v>0</v>
      </c>
      <c r="T843" s="187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188" t="s">
        <v>189</v>
      </c>
      <c r="AT843" s="188" t="s">
        <v>241</v>
      </c>
      <c r="AU843" s="188" t="s">
        <v>84</v>
      </c>
      <c r="AY843" s="19" t="s">
        <v>238</v>
      </c>
      <c r="BE843" s="189">
        <f>IF(N843="základní",J843,0)</f>
        <v>0</v>
      </c>
      <c r="BF843" s="189">
        <f>IF(N843="snížená",J843,0)</f>
        <v>0</v>
      </c>
      <c r="BG843" s="189">
        <f>IF(N843="zákl. přenesená",J843,0)</f>
        <v>0</v>
      </c>
      <c r="BH843" s="189">
        <f>IF(N843="sníž. přenesená",J843,0)</f>
        <v>0</v>
      </c>
      <c r="BI843" s="189">
        <f>IF(N843="nulová",J843,0)</f>
        <v>0</v>
      </c>
      <c r="BJ843" s="19" t="s">
        <v>82</v>
      </c>
      <c r="BK843" s="189">
        <f>ROUND(I843*H843,2)</f>
        <v>0</v>
      </c>
      <c r="BL843" s="19" t="s">
        <v>189</v>
      </c>
      <c r="BM843" s="188" t="s">
        <v>1051</v>
      </c>
    </row>
    <row r="844" spans="1:47" s="2" customFormat="1" ht="11.25">
      <c r="A844" s="36"/>
      <c r="B844" s="37"/>
      <c r="C844" s="38"/>
      <c r="D844" s="190" t="s">
        <v>246</v>
      </c>
      <c r="E844" s="38"/>
      <c r="F844" s="191" t="s">
        <v>1052</v>
      </c>
      <c r="G844" s="38"/>
      <c r="H844" s="38"/>
      <c r="I844" s="192"/>
      <c r="J844" s="38"/>
      <c r="K844" s="38"/>
      <c r="L844" s="41"/>
      <c r="M844" s="193"/>
      <c r="N844" s="194"/>
      <c r="O844" s="66"/>
      <c r="P844" s="66"/>
      <c r="Q844" s="66"/>
      <c r="R844" s="66"/>
      <c r="S844" s="66"/>
      <c r="T844" s="67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T844" s="19" t="s">
        <v>246</v>
      </c>
      <c r="AU844" s="19" t="s">
        <v>84</v>
      </c>
    </row>
    <row r="845" spans="1:47" s="2" customFormat="1" ht="19.5">
      <c r="A845" s="36"/>
      <c r="B845" s="37"/>
      <c r="C845" s="38"/>
      <c r="D845" s="195" t="s">
        <v>248</v>
      </c>
      <c r="E845" s="38"/>
      <c r="F845" s="196" t="s">
        <v>1053</v>
      </c>
      <c r="G845" s="38"/>
      <c r="H845" s="38"/>
      <c r="I845" s="192"/>
      <c r="J845" s="38"/>
      <c r="K845" s="38"/>
      <c r="L845" s="41"/>
      <c r="M845" s="193"/>
      <c r="N845" s="194"/>
      <c r="O845" s="66"/>
      <c r="P845" s="66"/>
      <c r="Q845" s="66"/>
      <c r="R845" s="66"/>
      <c r="S845" s="66"/>
      <c r="T845" s="67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T845" s="19" t="s">
        <v>248</v>
      </c>
      <c r="AU845" s="19" t="s">
        <v>84</v>
      </c>
    </row>
    <row r="846" spans="2:63" s="12" customFormat="1" ht="22.9" customHeight="1">
      <c r="B846" s="161"/>
      <c r="C846" s="162"/>
      <c r="D846" s="163" t="s">
        <v>73</v>
      </c>
      <c r="E846" s="175" t="s">
        <v>1054</v>
      </c>
      <c r="F846" s="175" t="s">
        <v>1055</v>
      </c>
      <c r="G846" s="162"/>
      <c r="H846" s="162"/>
      <c r="I846" s="165"/>
      <c r="J846" s="176">
        <f>BK846</f>
        <v>0</v>
      </c>
      <c r="K846" s="162"/>
      <c r="L846" s="167"/>
      <c r="M846" s="168"/>
      <c r="N846" s="169"/>
      <c r="O846" s="169"/>
      <c r="P846" s="170">
        <f>SUM(P847:P850)</f>
        <v>0</v>
      </c>
      <c r="Q846" s="169"/>
      <c r="R846" s="170">
        <f>SUM(R847:R850)</f>
        <v>0</v>
      </c>
      <c r="S846" s="169"/>
      <c r="T846" s="171">
        <f>SUM(T847:T850)</f>
        <v>0</v>
      </c>
      <c r="AR846" s="172" t="s">
        <v>82</v>
      </c>
      <c r="AT846" s="173" t="s">
        <v>73</v>
      </c>
      <c r="AU846" s="173" t="s">
        <v>82</v>
      </c>
      <c r="AY846" s="172" t="s">
        <v>238</v>
      </c>
      <c r="BK846" s="174">
        <f>SUM(BK847:BK850)</f>
        <v>0</v>
      </c>
    </row>
    <row r="847" spans="1:65" s="2" customFormat="1" ht="24.2" customHeight="1">
      <c r="A847" s="36"/>
      <c r="B847" s="37"/>
      <c r="C847" s="177" t="s">
        <v>994</v>
      </c>
      <c r="D847" s="177" t="s">
        <v>241</v>
      </c>
      <c r="E847" s="178" t="s">
        <v>1057</v>
      </c>
      <c r="F847" s="179" t="s">
        <v>1058</v>
      </c>
      <c r="G847" s="180" t="s">
        <v>459</v>
      </c>
      <c r="H847" s="181">
        <v>288.104</v>
      </c>
      <c r="I847" s="182"/>
      <c r="J847" s="183">
        <f>ROUND(I847*H847,2)</f>
        <v>0</v>
      </c>
      <c r="K847" s="179" t="s">
        <v>244</v>
      </c>
      <c r="L847" s="41"/>
      <c r="M847" s="184" t="s">
        <v>19</v>
      </c>
      <c r="N847" s="185" t="s">
        <v>45</v>
      </c>
      <c r="O847" s="66"/>
      <c r="P847" s="186">
        <f>O847*H847</f>
        <v>0</v>
      </c>
      <c r="Q847" s="186">
        <v>0</v>
      </c>
      <c r="R847" s="186">
        <f>Q847*H847</f>
        <v>0</v>
      </c>
      <c r="S847" s="186">
        <v>0</v>
      </c>
      <c r="T847" s="187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188" t="s">
        <v>189</v>
      </c>
      <c r="AT847" s="188" t="s">
        <v>241</v>
      </c>
      <c r="AU847" s="188" t="s">
        <v>84</v>
      </c>
      <c r="AY847" s="19" t="s">
        <v>238</v>
      </c>
      <c r="BE847" s="189">
        <f>IF(N847="základní",J847,0)</f>
        <v>0</v>
      </c>
      <c r="BF847" s="189">
        <f>IF(N847="snížená",J847,0)</f>
        <v>0</v>
      </c>
      <c r="BG847" s="189">
        <f>IF(N847="zákl. přenesená",J847,0)</f>
        <v>0</v>
      </c>
      <c r="BH847" s="189">
        <f>IF(N847="sníž. přenesená",J847,0)</f>
        <v>0</v>
      </c>
      <c r="BI847" s="189">
        <f>IF(N847="nulová",J847,0)</f>
        <v>0</v>
      </c>
      <c r="BJ847" s="19" t="s">
        <v>82</v>
      </c>
      <c r="BK847" s="189">
        <f>ROUND(I847*H847,2)</f>
        <v>0</v>
      </c>
      <c r="BL847" s="19" t="s">
        <v>189</v>
      </c>
      <c r="BM847" s="188" t="s">
        <v>1059</v>
      </c>
    </row>
    <row r="848" spans="1:47" s="2" customFormat="1" ht="11.25">
      <c r="A848" s="36"/>
      <c r="B848" s="37"/>
      <c r="C848" s="38"/>
      <c r="D848" s="190" t="s">
        <v>246</v>
      </c>
      <c r="E848" s="38"/>
      <c r="F848" s="191" t="s">
        <v>1060</v>
      </c>
      <c r="G848" s="38"/>
      <c r="H848" s="38"/>
      <c r="I848" s="192"/>
      <c r="J848" s="38"/>
      <c r="K848" s="38"/>
      <c r="L848" s="41"/>
      <c r="M848" s="193"/>
      <c r="N848" s="194"/>
      <c r="O848" s="66"/>
      <c r="P848" s="66"/>
      <c r="Q848" s="66"/>
      <c r="R848" s="66"/>
      <c r="S848" s="66"/>
      <c r="T848" s="67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T848" s="19" t="s">
        <v>246</v>
      </c>
      <c r="AU848" s="19" t="s">
        <v>84</v>
      </c>
    </row>
    <row r="849" spans="1:65" s="2" customFormat="1" ht="24.2" customHeight="1">
      <c r="A849" s="36"/>
      <c r="B849" s="37"/>
      <c r="C849" s="177" t="s">
        <v>1001</v>
      </c>
      <c r="D849" s="177" t="s">
        <v>241</v>
      </c>
      <c r="E849" s="178" t="s">
        <v>1062</v>
      </c>
      <c r="F849" s="179" t="s">
        <v>1063</v>
      </c>
      <c r="G849" s="180" t="s">
        <v>459</v>
      </c>
      <c r="H849" s="181">
        <v>2126.355</v>
      </c>
      <c r="I849" s="182"/>
      <c r="J849" s="183">
        <f>ROUND(I849*H849,2)</f>
        <v>0</v>
      </c>
      <c r="K849" s="179" t="s">
        <v>244</v>
      </c>
      <c r="L849" s="41"/>
      <c r="M849" s="184" t="s">
        <v>19</v>
      </c>
      <c r="N849" s="185" t="s">
        <v>45</v>
      </c>
      <c r="O849" s="66"/>
      <c r="P849" s="186">
        <f>O849*H849</f>
        <v>0</v>
      </c>
      <c r="Q849" s="186">
        <v>0</v>
      </c>
      <c r="R849" s="186">
        <f>Q849*H849</f>
        <v>0</v>
      </c>
      <c r="S849" s="186">
        <v>0</v>
      </c>
      <c r="T849" s="187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188" t="s">
        <v>189</v>
      </c>
      <c r="AT849" s="188" t="s">
        <v>241</v>
      </c>
      <c r="AU849" s="188" t="s">
        <v>84</v>
      </c>
      <c r="AY849" s="19" t="s">
        <v>238</v>
      </c>
      <c r="BE849" s="189">
        <f>IF(N849="základní",J849,0)</f>
        <v>0</v>
      </c>
      <c r="BF849" s="189">
        <f>IF(N849="snížená",J849,0)</f>
        <v>0</v>
      </c>
      <c r="BG849" s="189">
        <f>IF(N849="zákl. přenesená",J849,0)</f>
        <v>0</v>
      </c>
      <c r="BH849" s="189">
        <f>IF(N849="sníž. přenesená",J849,0)</f>
        <v>0</v>
      </c>
      <c r="BI849" s="189">
        <f>IF(N849="nulová",J849,0)</f>
        <v>0</v>
      </c>
      <c r="BJ849" s="19" t="s">
        <v>82</v>
      </c>
      <c r="BK849" s="189">
        <f>ROUND(I849*H849,2)</f>
        <v>0</v>
      </c>
      <c r="BL849" s="19" t="s">
        <v>189</v>
      </c>
      <c r="BM849" s="188" t="s">
        <v>1064</v>
      </c>
    </row>
    <row r="850" spans="1:47" s="2" customFormat="1" ht="11.25">
      <c r="A850" s="36"/>
      <c r="B850" s="37"/>
      <c r="C850" s="38"/>
      <c r="D850" s="190" t="s">
        <v>246</v>
      </c>
      <c r="E850" s="38"/>
      <c r="F850" s="191" t="s">
        <v>1065</v>
      </c>
      <c r="G850" s="38"/>
      <c r="H850" s="38"/>
      <c r="I850" s="192"/>
      <c r="J850" s="38"/>
      <c r="K850" s="38"/>
      <c r="L850" s="41"/>
      <c r="M850" s="250"/>
      <c r="N850" s="251"/>
      <c r="O850" s="252"/>
      <c r="P850" s="252"/>
      <c r="Q850" s="252"/>
      <c r="R850" s="252"/>
      <c r="S850" s="252"/>
      <c r="T850" s="253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9" t="s">
        <v>246</v>
      </c>
      <c r="AU850" s="19" t="s">
        <v>84</v>
      </c>
    </row>
    <row r="851" spans="1:31" s="2" customFormat="1" ht="6.95" customHeight="1">
      <c r="A851" s="36"/>
      <c r="B851" s="49"/>
      <c r="C851" s="50"/>
      <c r="D851" s="50"/>
      <c r="E851" s="50"/>
      <c r="F851" s="50"/>
      <c r="G851" s="50"/>
      <c r="H851" s="50"/>
      <c r="I851" s="50"/>
      <c r="J851" s="50"/>
      <c r="K851" s="50"/>
      <c r="L851" s="41"/>
      <c r="M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</row>
  </sheetData>
  <sheetProtection algorithmName="SHA-512" hashValue="FtT0++T7HlfZ0ah3sfblXQFEWWWCcgzKiRqOHvaBHbbWQcZv3xRm6fE/RZ7gn3mDVQZj1Hll1VF8QB16O4x9zw==" saltValue="JvDY+eMd94EVVt2qWcpAwSFBNEkuKnArRoBspTV2SjuDmde4K5nvSIJKp7qLz9P/elSWIAWZzdVenku0XXPFWQ==" spinCount="100000" sheet="1" objects="1" scenarios="1" formatColumns="0" formatRows="0" autoFilter="0"/>
  <autoFilter ref="C104:K850"/>
  <mergeCells count="9">
    <mergeCell ref="E50:H50"/>
    <mergeCell ref="E95:H95"/>
    <mergeCell ref="E97:H97"/>
    <mergeCell ref="L2:V2"/>
    <mergeCell ref="E7:H7"/>
    <mergeCell ref="E9:H9"/>
    <mergeCell ref="E18:H18"/>
    <mergeCell ref="E27:H27"/>
    <mergeCell ref="E48:H48"/>
  </mergeCells>
  <hyperlinks>
    <hyperlink ref="F110" r:id="rId1" display="https://podminky.urs.cz/item/CS_URS_2021_02/113106023"/>
    <hyperlink ref="F120" r:id="rId2" display="https://podminky.urs.cz/item/CS_URS_2021_02/113106061"/>
    <hyperlink ref="F130" r:id="rId3" display="https://podminky.urs.cz/item/CS_URS_2021_02/113152112"/>
    <hyperlink ref="F146" r:id="rId4" display="https://podminky.urs.cz/item/CS_URS_2021_02/113153111"/>
    <hyperlink ref="F157" r:id="rId5" display="https://podminky.urs.cz/item/CS_URS_2021_02/113154223"/>
    <hyperlink ref="F182" r:id="rId6" display="https://podminky.urs.cz/item/CS_URS_2021_02/119001405"/>
    <hyperlink ref="F202" r:id="rId7" display="https://podminky.urs.cz/item/CS_URS_2021_02/121151103"/>
    <hyperlink ref="F210" r:id="rId8" display="https://podminky.urs.cz/item/CS_URS_2021_02/131113102"/>
    <hyperlink ref="F216" r:id="rId9" display="https://podminky.urs.cz/item/CS_URS_2021_02/131213101"/>
    <hyperlink ref="F222" r:id="rId10" display="https://podminky.urs.cz/item/CS_URS_2021_02/131313101"/>
    <hyperlink ref="F228" r:id="rId11" display="https://podminky.urs.cz/item/CS_URS_2021_02/131413101"/>
    <hyperlink ref="F234" r:id="rId12" display="https://podminky.urs.cz/item/CS_URS_2021_02/132212112"/>
    <hyperlink ref="F240" r:id="rId13" display="https://podminky.urs.cz/item/CS_URS_2021_02/132151254"/>
    <hyperlink ref="F248" r:id="rId14" display="https://podminky.urs.cz/item/CS_URS_2021_02/132251254"/>
    <hyperlink ref="F256" r:id="rId15" display="https://podminky.urs.cz/item/CS_URS_2021_02/132351254"/>
    <hyperlink ref="F264" r:id="rId16" display="https://podminky.urs.cz/item/CS_URS_2021_02/132451254"/>
    <hyperlink ref="F272" r:id="rId17" display="https://podminky.urs.cz/item/CS_URS_2021_02/139001101"/>
    <hyperlink ref="F291" r:id="rId18" display="https://podminky.urs.cz/item/CS_URS_2021_02/139911122"/>
    <hyperlink ref="F296" r:id="rId19" display="https://podminky.urs.cz/item/CS_URS_2021_02/138511101"/>
    <hyperlink ref="F303" r:id="rId20" display="https://podminky.urs.cz/item/CS_URS_2021_02/115101201"/>
    <hyperlink ref="F309" r:id="rId21" display="https://podminky.urs.cz/item/CS_URS_2021_02/151101101"/>
    <hyperlink ref="F316" r:id="rId22" display="https://podminky.urs.cz/item/CS_URS_2021_02/151101111"/>
    <hyperlink ref="F321" r:id="rId23" display="https://podminky.urs.cz/item/CS_URS_2021_02/162751117"/>
    <hyperlink ref="F327" r:id="rId24" display="https://podminky.urs.cz/item/CS_URS_2021_02/162751119"/>
    <hyperlink ref="F334" r:id="rId25" display="https://podminky.urs.cz/item/CS_URS_2021_02/162751137"/>
    <hyperlink ref="F340" r:id="rId26" display="https://podminky.urs.cz/item/CS_URS_2021_02/162751139"/>
    <hyperlink ref="F347" r:id="rId27" display="https://podminky.urs.cz/item/CS_URS_2021_02/171201231"/>
    <hyperlink ref="F355" r:id="rId28" display="https://podminky.urs.cz/item/CS_URS_2021_02/174111101"/>
    <hyperlink ref="F360" r:id="rId29" display="https://podminky.urs.cz/item/CS_URS_2021_02/174151101"/>
    <hyperlink ref="F382" r:id="rId30" display="https://podminky.urs.cz/item/CS_URS_2021_02/175151101"/>
    <hyperlink ref="F395" r:id="rId31" display="https://podminky.urs.cz/item/CS_URS_2021_02/180405111"/>
    <hyperlink ref="F406" r:id="rId32" display="https://podminky.urs.cz/item/CS_URS_2021_02/181311103"/>
    <hyperlink ref="F412" r:id="rId33" display="https://podminky.urs.cz/item/CS_URS_2021_02/242941111"/>
    <hyperlink ref="F421" r:id="rId34" display="https://podminky.urs.cz/item/CS_URS_2021_02/275261111"/>
    <hyperlink ref="F431" r:id="rId35" display="https://podminky.urs.cz/item/CS_URS_2021_02/452313131"/>
    <hyperlink ref="F436" r:id="rId36" display="https://podminky.urs.cz/item/CS_URS_2021_02/452353101"/>
    <hyperlink ref="F443" r:id="rId37" display="https://podminky.urs.cz/item/CS_URS_2021_02/564861111"/>
    <hyperlink ref="F449" r:id="rId38" display="https://podminky.urs.cz/item/CS_URS_2021_02/567132115"/>
    <hyperlink ref="F455" r:id="rId39" display="https://podminky.urs.cz/item/CS_URS_2021_02/573111112"/>
    <hyperlink ref="F460" r:id="rId40" display="https://podminky.urs.cz/item/CS_URS_2021_02/565135111"/>
    <hyperlink ref="F466" r:id="rId41" display="https://podminky.urs.cz/item/CS_URS_2021_02/573211109"/>
    <hyperlink ref="F471" r:id="rId42" display="https://podminky.urs.cz/item/CS_URS_2021_02/577144131"/>
    <hyperlink ref="F478" r:id="rId43" display="https://podminky.urs.cz/item/CS_URS_2021_02/572370112"/>
    <hyperlink ref="F484" r:id="rId44" display="https://podminky.urs.cz/item/CS_URS_2021_02/596211110"/>
    <hyperlink ref="F493" r:id="rId45" display="https://podminky.urs.cz/item/CS_URS_2021_02/850311811"/>
    <hyperlink ref="F498" r:id="rId46" display="https://podminky.urs.cz/item/CS_URS_2021_02/857261131"/>
    <hyperlink ref="F513" r:id="rId47" display="https://podminky.urs.cz/item/CS_URS_2021_02/857311131"/>
    <hyperlink ref="F522" r:id="rId48" display="https://podminky.urs.cz/item/CS_URS_2021_02/857314122"/>
    <hyperlink ref="F543" r:id="rId49" display="https://podminky.urs.cz/item/CS_URS_2021_02/857262122"/>
    <hyperlink ref="F572" r:id="rId50" display="https://podminky.urs.cz/item/CS_URS_2021_02/871161211"/>
    <hyperlink ref="F586" r:id="rId51" display="https://podminky.urs.cz/item/CS_URS_2021_02/871261211"/>
    <hyperlink ref="F600" r:id="rId52" display="https://podminky.urs.cz/item/CS_URS_2021_02/877162001"/>
    <hyperlink ref="F609" r:id="rId53" display="https://podminky.urs.cz/item/CS_URS_2021_02/877291101"/>
    <hyperlink ref="F649" r:id="rId54" display="https://podminky.urs.cz/item/CS_URS_2021_02/877321126"/>
    <hyperlink ref="F658" r:id="rId55" display="https://podminky.urs.cz/item/CS_URS_2021_02/871364301"/>
    <hyperlink ref="F675" r:id="rId56" display="https://podminky.urs.cz/item/CS_URS_2021_02/891247112"/>
    <hyperlink ref="F685" r:id="rId57" display="https://podminky.urs.cz/item/CS_URS_2021_02/891181112"/>
    <hyperlink ref="F699" r:id="rId58" display="https://podminky.urs.cz/item/CS_URS_2021_02/891231112"/>
    <hyperlink ref="F713" r:id="rId59" display="https://podminky.urs.cz/item/CS_URS_2021_02/891241112"/>
    <hyperlink ref="F727" r:id="rId60" display="https://podminky.urs.cz/item/CS_URS_2021_02/891271112"/>
    <hyperlink ref="F750" r:id="rId61" display="https://podminky.urs.cz/item/CS_URS_2021_02/899401112"/>
    <hyperlink ref="F767" r:id="rId62" display="https://podminky.urs.cz/item/CS_URS_2021_02/899401113"/>
    <hyperlink ref="F777" r:id="rId63" display="https://podminky.urs.cz/item/CS_URS_2021_02/899713111"/>
    <hyperlink ref="F786" r:id="rId64" display="https://podminky.urs.cz/item/CS_URS_2021_02/899721111"/>
    <hyperlink ref="F794" r:id="rId65" display="https://podminky.urs.cz/item/CS_URS_2021_02/899722113"/>
    <hyperlink ref="F802" r:id="rId66" display="https://podminky.urs.cz/item/CS_URS_2021_02/919112233"/>
    <hyperlink ref="F807" r:id="rId67" display="https://podminky.urs.cz/item/CS_URS_2021_02/919122132"/>
    <hyperlink ref="F810" r:id="rId68" display="https://podminky.urs.cz/item/CS_URS_2021_02/919735111"/>
    <hyperlink ref="F815" r:id="rId69" display="https://podminky.urs.cz/item/CS_URS_2021_02/919735112"/>
    <hyperlink ref="F821" r:id="rId70" display="https://podminky.urs.cz/item/CS_URS_2021_02/979051121"/>
    <hyperlink ref="F828" r:id="rId71" display="https://podminky.urs.cz/item/CS_URS_2021_02/997013501"/>
    <hyperlink ref="F830" r:id="rId72" display="https://podminky.urs.cz/item/CS_URS_2021_02/997013509"/>
    <hyperlink ref="F833" r:id="rId73" display="https://podminky.urs.cz/item/CS_URS_2021_02/997013511"/>
    <hyperlink ref="F835" r:id="rId74" display="https://podminky.urs.cz/item/CS_URS_2021_02/997013871"/>
    <hyperlink ref="F838" r:id="rId75" display="https://podminky.urs.cz/item/CS_URS_2021_02/997221861"/>
    <hyperlink ref="F841" r:id="rId76" display="https://podminky.urs.cz/item/CS_URS_2021_02/997221873"/>
    <hyperlink ref="F844" r:id="rId77" display="https://podminky.urs.cz/item/CS_URS_2021_02/997221875"/>
    <hyperlink ref="F848" r:id="rId78" display="https://podminky.urs.cz/item/CS_URS_2021_02/998225111"/>
    <hyperlink ref="F850" r:id="rId79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1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19" t="s">
        <v>90</v>
      </c>
      <c r="AZ2" s="103" t="s">
        <v>1293</v>
      </c>
      <c r="BA2" s="103" t="s">
        <v>19</v>
      </c>
      <c r="BB2" s="103" t="s">
        <v>19</v>
      </c>
      <c r="BC2" s="103" t="s">
        <v>99</v>
      </c>
      <c r="BD2" s="103" t="s">
        <v>95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5" customHeight="1">
      <c r="B4" s="22"/>
      <c r="D4" s="106" t="s">
        <v>100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91" t="str">
        <f>'Rekapitulace stavby'!K6</f>
        <v>ÚSTÍ NAD ORLICÍ - OBNOVA – VODOVODNÍ ŘADY V ULICI BRATŘÍ KOVÁŘŮ</v>
      </c>
      <c r="F7" s="392"/>
      <c r="G7" s="392"/>
      <c r="H7" s="392"/>
      <c r="L7" s="22"/>
    </row>
    <row r="8" spans="1:31" s="2" customFormat="1" ht="12" customHeight="1">
      <c r="A8" s="36"/>
      <c r="B8" s="41"/>
      <c r="C8" s="36"/>
      <c r="D8" s="108" t="s">
        <v>113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3" t="s">
        <v>1294</v>
      </c>
      <c r="F9" s="394"/>
      <c r="G9" s="394"/>
      <c r="H9" s="394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18. 12. 2021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">
        <v>19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27</v>
      </c>
      <c r="F15" s="36"/>
      <c r="G15" s="36"/>
      <c r="H15" s="36"/>
      <c r="I15" s="108" t="s">
        <v>28</v>
      </c>
      <c r="J15" s="110" t="s">
        <v>19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29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5" t="str">
        <f>'Rekapitulace stavby'!E14</f>
        <v>Vyplň údaj</v>
      </c>
      <c r="F18" s="396"/>
      <c r="G18" s="396"/>
      <c r="H18" s="396"/>
      <c r="I18" s="108" t="s">
        <v>28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31</v>
      </c>
      <c r="E20" s="36"/>
      <c r="F20" s="36"/>
      <c r="G20" s="36"/>
      <c r="H20" s="36"/>
      <c r="I20" s="108" t="s">
        <v>26</v>
      </c>
      <c r="J20" s="110" t="s">
        <v>32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33</v>
      </c>
      <c r="F21" s="36"/>
      <c r="G21" s="36"/>
      <c r="H21" s="36"/>
      <c r="I21" s="108" t="s">
        <v>28</v>
      </c>
      <c r="J21" s="110" t="s">
        <v>19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26</v>
      </c>
      <c r="J23" s="110" t="s">
        <v>36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28</v>
      </c>
      <c r="J24" s="110" t="s">
        <v>19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97" t="s">
        <v>39</v>
      </c>
      <c r="F27" s="397"/>
      <c r="G27" s="397"/>
      <c r="H27" s="397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ROUND(J88,2)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ROUND((SUM(BE88:BE171)),2)</f>
        <v>0</v>
      </c>
      <c r="G33" s="36"/>
      <c r="H33" s="36"/>
      <c r="I33" s="122">
        <v>0.21</v>
      </c>
      <c r="J33" s="121">
        <f>ROUND(((SUM(BE88:BE171))*I33),2)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46</v>
      </c>
      <c r="F34" s="121">
        <f>ROUND((SUM(BF88:BF171)),2)</f>
        <v>0</v>
      </c>
      <c r="G34" s="36"/>
      <c r="H34" s="36"/>
      <c r="I34" s="122">
        <v>0.15</v>
      </c>
      <c r="J34" s="121">
        <f>ROUND(((SUM(BF88:BF171))*I34),2)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ROUND((SUM(BG88:BG171)),2)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ROUND((SUM(BH88:BH171)),2)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ROUND((SUM(BI88:BI171)),2)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190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8" t="str">
        <f>E7</f>
        <v>ÚSTÍ NAD ORLICÍ - OBNOVA – VODOVODNÍ ŘADY V ULICI BRATŘÍ KOVÁŘŮ</v>
      </c>
      <c r="F48" s="399"/>
      <c r="G48" s="399"/>
      <c r="H48" s="399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113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0" t="str">
        <f>E9</f>
        <v>VRN - Vedlejší náklady</v>
      </c>
      <c r="F50" s="400"/>
      <c r="G50" s="400"/>
      <c r="H50" s="400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ÚSTÍ NAD ORLICÍ</v>
      </c>
      <c r="G52" s="38"/>
      <c r="H52" s="38"/>
      <c r="I52" s="31" t="s">
        <v>23</v>
      </c>
      <c r="J52" s="61" t="str">
        <f>IF(J12="","",J12)</f>
        <v>18. 12. 2021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TEPVOS, spol. s r.o. </v>
      </c>
      <c r="G54" s="38"/>
      <c r="H54" s="38"/>
      <c r="I54" s="31" t="s">
        <v>31</v>
      </c>
      <c r="J54" s="34" t="str">
        <f>E21</f>
        <v xml:space="preserve"> Ing. Jan Falta 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Theodor Collino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194</v>
      </c>
      <c r="D57" s="135"/>
      <c r="E57" s="135"/>
      <c r="F57" s="135"/>
      <c r="G57" s="135"/>
      <c r="H57" s="135"/>
      <c r="I57" s="135"/>
      <c r="J57" s="136" t="s">
        <v>195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196</v>
      </c>
    </row>
    <row r="60" spans="2:12" s="9" customFormat="1" ht="24.95" customHeight="1">
      <c r="B60" s="138"/>
      <c r="C60" s="139"/>
      <c r="D60" s="140" t="s">
        <v>197</v>
      </c>
      <c r="E60" s="141"/>
      <c r="F60" s="141"/>
      <c r="G60" s="141"/>
      <c r="H60" s="141"/>
      <c r="I60" s="141"/>
      <c r="J60" s="142">
        <f>J89</f>
        <v>0</v>
      </c>
      <c r="K60" s="139"/>
      <c r="L60" s="143"/>
    </row>
    <row r="61" spans="2:12" s="10" customFormat="1" ht="19.9" customHeight="1">
      <c r="B61" s="144"/>
      <c r="C61" s="145"/>
      <c r="D61" s="146" t="s">
        <v>220</v>
      </c>
      <c r="E61" s="147"/>
      <c r="F61" s="147"/>
      <c r="G61" s="147"/>
      <c r="H61" s="147"/>
      <c r="I61" s="147"/>
      <c r="J61" s="148">
        <f>J90</f>
        <v>0</v>
      </c>
      <c r="K61" s="145"/>
      <c r="L61" s="149"/>
    </row>
    <row r="62" spans="2:12" s="9" customFormat="1" ht="24.95" customHeight="1">
      <c r="B62" s="138"/>
      <c r="C62" s="139"/>
      <c r="D62" s="140" t="s">
        <v>1295</v>
      </c>
      <c r="E62" s="141"/>
      <c r="F62" s="141"/>
      <c r="G62" s="141"/>
      <c r="H62" s="141"/>
      <c r="I62" s="141"/>
      <c r="J62" s="142">
        <f>J94</f>
        <v>0</v>
      </c>
      <c r="K62" s="139"/>
      <c r="L62" s="143"/>
    </row>
    <row r="63" spans="2:12" s="10" customFormat="1" ht="19.9" customHeight="1">
      <c r="B63" s="144"/>
      <c r="C63" s="145"/>
      <c r="D63" s="146" t="s">
        <v>1296</v>
      </c>
      <c r="E63" s="147"/>
      <c r="F63" s="147"/>
      <c r="G63" s="147"/>
      <c r="H63" s="147"/>
      <c r="I63" s="147"/>
      <c r="J63" s="148">
        <f>J95</f>
        <v>0</v>
      </c>
      <c r="K63" s="145"/>
      <c r="L63" s="149"/>
    </row>
    <row r="64" spans="2:12" s="10" customFormat="1" ht="19.9" customHeight="1">
      <c r="B64" s="144"/>
      <c r="C64" s="145"/>
      <c r="D64" s="146" t="s">
        <v>1297</v>
      </c>
      <c r="E64" s="147"/>
      <c r="F64" s="147"/>
      <c r="G64" s="147"/>
      <c r="H64" s="147"/>
      <c r="I64" s="147"/>
      <c r="J64" s="148">
        <f>J126</f>
        <v>0</v>
      </c>
      <c r="K64" s="145"/>
      <c r="L64" s="149"/>
    </row>
    <row r="65" spans="2:12" s="10" customFormat="1" ht="19.9" customHeight="1">
      <c r="B65" s="144"/>
      <c r="C65" s="145"/>
      <c r="D65" s="146" t="s">
        <v>1298</v>
      </c>
      <c r="E65" s="147"/>
      <c r="F65" s="147"/>
      <c r="G65" s="147"/>
      <c r="H65" s="147"/>
      <c r="I65" s="147"/>
      <c r="J65" s="148">
        <f>J130</f>
        <v>0</v>
      </c>
      <c r="K65" s="145"/>
      <c r="L65" s="149"/>
    </row>
    <row r="66" spans="2:12" s="10" customFormat="1" ht="19.9" customHeight="1">
      <c r="B66" s="144"/>
      <c r="C66" s="145"/>
      <c r="D66" s="146" t="s">
        <v>1299</v>
      </c>
      <c r="E66" s="147"/>
      <c r="F66" s="147"/>
      <c r="G66" s="147"/>
      <c r="H66" s="147"/>
      <c r="I66" s="147"/>
      <c r="J66" s="148">
        <f>J139</f>
        <v>0</v>
      </c>
      <c r="K66" s="145"/>
      <c r="L66" s="149"/>
    </row>
    <row r="67" spans="2:12" s="10" customFormat="1" ht="19.9" customHeight="1">
      <c r="B67" s="144"/>
      <c r="C67" s="145"/>
      <c r="D67" s="146" t="s">
        <v>1300</v>
      </c>
      <c r="E67" s="147"/>
      <c r="F67" s="147"/>
      <c r="G67" s="147"/>
      <c r="H67" s="147"/>
      <c r="I67" s="147"/>
      <c r="J67" s="148">
        <f>J159</f>
        <v>0</v>
      </c>
      <c r="K67" s="145"/>
      <c r="L67" s="149"/>
    </row>
    <row r="68" spans="2:12" s="10" customFormat="1" ht="19.9" customHeight="1">
      <c r="B68" s="144"/>
      <c r="C68" s="145"/>
      <c r="D68" s="146" t="s">
        <v>1301</v>
      </c>
      <c r="E68" s="147"/>
      <c r="F68" s="147"/>
      <c r="G68" s="147"/>
      <c r="H68" s="147"/>
      <c r="I68" s="147"/>
      <c r="J68" s="148">
        <f>J165</f>
        <v>0</v>
      </c>
      <c r="K68" s="145"/>
      <c r="L68" s="149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223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98" t="str">
        <f>E7</f>
        <v>ÚSTÍ NAD ORLICÍ - OBNOVA – VODOVODNÍ ŘADY V ULICI BRATŘÍ KOVÁŘŮ</v>
      </c>
      <c r="F78" s="399"/>
      <c r="G78" s="399"/>
      <c r="H78" s="399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113</v>
      </c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70" t="str">
        <f>E9</f>
        <v>VRN - Vedlejší náklady</v>
      </c>
      <c r="F80" s="400"/>
      <c r="G80" s="400"/>
      <c r="H80" s="400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ÚSTÍ NAD ORLICÍ</v>
      </c>
      <c r="G82" s="38"/>
      <c r="H82" s="38"/>
      <c r="I82" s="31" t="s">
        <v>23</v>
      </c>
      <c r="J82" s="61" t="str">
        <f>IF(J12="","",J12)</f>
        <v>18. 12. 2021</v>
      </c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25</v>
      </c>
      <c r="D84" s="38"/>
      <c r="E84" s="38"/>
      <c r="F84" s="29" t="str">
        <f>E15</f>
        <v xml:space="preserve">TEPVOS, spol. s r.o. </v>
      </c>
      <c r="G84" s="38"/>
      <c r="H84" s="38"/>
      <c r="I84" s="31" t="s">
        <v>31</v>
      </c>
      <c r="J84" s="34" t="str">
        <f>E21</f>
        <v xml:space="preserve"> Ing. Jan Falta </v>
      </c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29</v>
      </c>
      <c r="D85" s="38"/>
      <c r="E85" s="38"/>
      <c r="F85" s="29" t="str">
        <f>IF(E18="","",E18)</f>
        <v>Vyplň údaj</v>
      </c>
      <c r="G85" s="38"/>
      <c r="H85" s="38"/>
      <c r="I85" s="31" t="s">
        <v>35</v>
      </c>
      <c r="J85" s="34" t="str">
        <f>E24</f>
        <v>Ing. Theodor Collino</v>
      </c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0"/>
      <c r="B87" s="151"/>
      <c r="C87" s="152" t="s">
        <v>224</v>
      </c>
      <c r="D87" s="153" t="s">
        <v>59</v>
      </c>
      <c r="E87" s="153" t="s">
        <v>55</v>
      </c>
      <c r="F87" s="153" t="s">
        <v>56</v>
      </c>
      <c r="G87" s="153" t="s">
        <v>225</v>
      </c>
      <c r="H87" s="153" t="s">
        <v>226</v>
      </c>
      <c r="I87" s="153" t="s">
        <v>227</v>
      </c>
      <c r="J87" s="153" t="s">
        <v>195</v>
      </c>
      <c r="K87" s="154" t="s">
        <v>228</v>
      </c>
      <c r="L87" s="155"/>
      <c r="M87" s="70" t="s">
        <v>19</v>
      </c>
      <c r="N87" s="71" t="s">
        <v>44</v>
      </c>
      <c r="O87" s="71" t="s">
        <v>229</v>
      </c>
      <c r="P87" s="71" t="s">
        <v>230</v>
      </c>
      <c r="Q87" s="71" t="s">
        <v>231</v>
      </c>
      <c r="R87" s="71" t="s">
        <v>232</v>
      </c>
      <c r="S87" s="71" t="s">
        <v>233</v>
      </c>
      <c r="T87" s="72" t="s">
        <v>234</v>
      </c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</row>
    <row r="88" spans="1:63" s="2" customFormat="1" ht="22.9" customHeight="1">
      <c r="A88" s="36"/>
      <c r="B88" s="37"/>
      <c r="C88" s="77" t="s">
        <v>235</v>
      </c>
      <c r="D88" s="38"/>
      <c r="E88" s="38"/>
      <c r="F88" s="38"/>
      <c r="G88" s="38"/>
      <c r="H88" s="38"/>
      <c r="I88" s="38"/>
      <c r="J88" s="156">
        <f>BK88</f>
        <v>0</v>
      </c>
      <c r="K88" s="38"/>
      <c r="L88" s="41"/>
      <c r="M88" s="73"/>
      <c r="N88" s="157"/>
      <c r="O88" s="74"/>
      <c r="P88" s="158">
        <f>P89+P94</f>
        <v>0</v>
      </c>
      <c r="Q88" s="74"/>
      <c r="R88" s="158">
        <f>R89+R94</f>
        <v>0</v>
      </c>
      <c r="S88" s="74"/>
      <c r="T88" s="159">
        <f>T89+T94</f>
        <v>20.400000000000002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73</v>
      </c>
      <c r="AU88" s="19" t="s">
        <v>196</v>
      </c>
      <c r="BK88" s="160">
        <f>BK89+BK94</f>
        <v>0</v>
      </c>
    </row>
    <row r="89" spans="2:63" s="12" customFormat="1" ht="25.9" customHeight="1">
      <c r="B89" s="161"/>
      <c r="C89" s="162"/>
      <c r="D89" s="163" t="s">
        <v>73</v>
      </c>
      <c r="E89" s="164" t="s">
        <v>236</v>
      </c>
      <c r="F89" s="164" t="s">
        <v>237</v>
      </c>
      <c r="G89" s="162"/>
      <c r="H89" s="162"/>
      <c r="I89" s="165"/>
      <c r="J89" s="166">
        <f>BK89</f>
        <v>0</v>
      </c>
      <c r="K89" s="162"/>
      <c r="L89" s="167"/>
      <c r="M89" s="168"/>
      <c r="N89" s="169"/>
      <c r="O89" s="169"/>
      <c r="P89" s="170">
        <f>P90</f>
        <v>0</v>
      </c>
      <c r="Q89" s="169"/>
      <c r="R89" s="170">
        <f>R90</f>
        <v>0</v>
      </c>
      <c r="S89" s="169"/>
      <c r="T89" s="171">
        <f>T90</f>
        <v>20.400000000000002</v>
      </c>
      <c r="AR89" s="172" t="s">
        <v>82</v>
      </c>
      <c r="AT89" s="173" t="s">
        <v>73</v>
      </c>
      <c r="AU89" s="173" t="s">
        <v>74</v>
      </c>
      <c r="AY89" s="172" t="s">
        <v>238</v>
      </c>
      <c r="BK89" s="174">
        <f>BK90</f>
        <v>0</v>
      </c>
    </row>
    <row r="90" spans="2:63" s="12" customFormat="1" ht="22.9" customHeight="1">
      <c r="B90" s="161"/>
      <c r="C90" s="162"/>
      <c r="D90" s="163" t="s">
        <v>73</v>
      </c>
      <c r="E90" s="175" t="s">
        <v>315</v>
      </c>
      <c r="F90" s="175" t="s">
        <v>1006</v>
      </c>
      <c r="G90" s="162"/>
      <c r="H90" s="162"/>
      <c r="I90" s="165"/>
      <c r="J90" s="176">
        <f>BK90</f>
        <v>0</v>
      </c>
      <c r="K90" s="162"/>
      <c r="L90" s="167"/>
      <c r="M90" s="168"/>
      <c r="N90" s="169"/>
      <c r="O90" s="169"/>
      <c r="P90" s="170">
        <f>SUM(P91:P93)</f>
        <v>0</v>
      </c>
      <c r="Q90" s="169"/>
      <c r="R90" s="170">
        <f>SUM(R91:R93)</f>
        <v>0</v>
      </c>
      <c r="S90" s="169"/>
      <c r="T90" s="171">
        <f>SUM(T91:T93)</f>
        <v>20.400000000000002</v>
      </c>
      <c r="AR90" s="172" t="s">
        <v>82</v>
      </c>
      <c r="AT90" s="173" t="s">
        <v>73</v>
      </c>
      <c r="AU90" s="173" t="s">
        <v>82</v>
      </c>
      <c r="AY90" s="172" t="s">
        <v>238</v>
      </c>
      <c r="BK90" s="174">
        <f>SUM(BK91:BK93)</f>
        <v>0</v>
      </c>
    </row>
    <row r="91" spans="1:65" s="2" customFormat="1" ht="21.75" customHeight="1">
      <c r="A91" s="36"/>
      <c r="B91" s="37"/>
      <c r="C91" s="177" t="s">
        <v>82</v>
      </c>
      <c r="D91" s="177" t="s">
        <v>241</v>
      </c>
      <c r="E91" s="178" t="s">
        <v>1302</v>
      </c>
      <c r="F91" s="179" t="s">
        <v>1303</v>
      </c>
      <c r="G91" s="180" t="s">
        <v>98</v>
      </c>
      <c r="H91" s="181">
        <v>2040</v>
      </c>
      <c r="I91" s="182"/>
      <c r="J91" s="183">
        <f>ROUND(I91*H91,2)</f>
        <v>0</v>
      </c>
      <c r="K91" s="179" t="s">
        <v>244</v>
      </c>
      <c r="L91" s="41"/>
      <c r="M91" s="184" t="s">
        <v>19</v>
      </c>
      <c r="N91" s="185" t="s">
        <v>45</v>
      </c>
      <c r="O91" s="66"/>
      <c r="P91" s="186">
        <f>O91*H91</f>
        <v>0</v>
      </c>
      <c r="Q91" s="186">
        <v>0</v>
      </c>
      <c r="R91" s="186">
        <f>Q91*H91</f>
        <v>0</v>
      </c>
      <c r="S91" s="186">
        <v>0.01</v>
      </c>
      <c r="T91" s="187">
        <f>S91*H91</f>
        <v>20.400000000000002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8" t="s">
        <v>189</v>
      </c>
      <c r="AT91" s="188" t="s">
        <v>241</v>
      </c>
      <c r="AU91" s="188" t="s">
        <v>84</v>
      </c>
      <c r="AY91" s="19" t="s">
        <v>238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19" t="s">
        <v>82</v>
      </c>
      <c r="BK91" s="189">
        <f>ROUND(I91*H91,2)</f>
        <v>0</v>
      </c>
      <c r="BL91" s="19" t="s">
        <v>189</v>
      </c>
      <c r="BM91" s="188" t="s">
        <v>1304</v>
      </c>
    </row>
    <row r="92" spans="1:47" s="2" customFormat="1" ht="11.25">
      <c r="A92" s="36"/>
      <c r="B92" s="37"/>
      <c r="C92" s="38"/>
      <c r="D92" s="190" t="s">
        <v>246</v>
      </c>
      <c r="E92" s="38"/>
      <c r="F92" s="191" t="s">
        <v>1305</v>
      </c>
      <c r="G92" s="38"/>
      <c r="H92" s="38"/>
      <c r="I92" s="192"/>
      <c r="J92" s="38"/>
      <c r="K92" s="38"/>
      <c r="L92" s="41"/>
      <c r="M92" s="193"/>
      <c r="N92" s="194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246</v>
      </c>
      <c r="AU92" s="19" t="s">
        <v>84</v>
      </c>
    </row>
    <row r="93" spans="2:51" s="14" customFormat="1" ht="11.25">
      <c r="B93" s="207"/>
      <c r="C93" s="208"/>
      <c r="D93" s="195" t="s">
        <v>250</v>
      </c>
      <c r="E93" s="209" t="s">
        <v>19</v>
      </c>
      <c r="F93" s="210" t="s">
        <v>1306</v>
      </c>
      <c r="G93" s="208"/>
      <c r="H93" s="211">
        <v>2040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250</v>
      </c>
      <c r="AU93" s="217" t="s">
        <v>84</v>
      </c>
      <c r="AV93" s="14" t="s">
        <v>84</v>
      </c>
      <c r="AW93" s="14" t="s">
        <v>34</v>
      </c>
      <c r="AX93" s="14" t="s">
        <v>82</v>
      </c>
      <c r="AY93" s="217" t="s">
        <v>238</v>
      </c>
    </row>
    <row r="94" spans="2:63" s="12" customFormat="1" ht="25.9" customHeight="1">
      <c r="B94" s="161"/>
      <c r="C94" s="162"/>
      <c r="D94" s="163" t="s">
        <v>73</v>
      </c>
      <c r="E94" s="164" t="s">
        <v>88</v>
      </c>
      <c r="F94" s="164" t="s">
        <v>1307</v>
      </c>
      <c r="G94" s="162"/>
      <c r="H94" s="162"/>
      <c r="I94" s="165"/>
      <c r="J94" s="166">
        <f>BK94</f>
        <v>0</v>
      </c>
      <c r="K94" s="162"/>
      <c r="L94" s="167"/>
      <c r="M94" s="168"/>
      <c r="N94" s="169"/>
      <c r="O94" s="169"/>
      <c r="P94" s="170">
        <f>P95+P126+P130+P139+P159+P165</f>
        <v>0</v>
      </c>
      <c r="Q94" s="169"/>
      <c r="R94" s="170">
        <f>R95+R126+R130+R139+R159+R165</f>
        <v>0</v>
      </c>
      <c r="S94" s="169"/>
      <c r="T94" s="171">
        <f>T95+T126+T130+T139+T159+T165</f>
        <v>0</v>
      </c>
      <c r="AR94" s="172" t="s">
        <v>283</v>
      </c>
      <c r="AT94" s="173" t="s">
        <v>73</v>
      </c>
      <c r="AU94" s="173" t="s">
        <v>74</v>
      </c>
      <c r="AY94" s="172" t="s">
        <v>238</v>
      </c>
      <c r="BK94" s="174">
        <f>BK95+BK126+BK130+BK139+BK159+BK165</f>
        <v>0</v>
      </c>
    </row>
    <row r="95" spans="2:63" s="12" customFormat="1" ht="22.9" customHeight="1">
      <c r="B95" s="161"/>
      <c r="C95" s="162"/>
      <c r="D95" s="163" t="s">
        <v>73</v>
      </c>
      <c r="E95" s="175" t="s">
        <v>1308</v>
      </c>
      <c r="F95" s="175" t="s">
        <v>1309</v>
      </c>
      <c r="G95" s="162"/>
      <c r="H95" s="162"/>
      <c r="I95" s="165"/>
      <c r="J95" s="176">
        <f>BK95</f>
        <v>0</v>
      </c>
      <c r="K95" s="162"/>
      <c r="L95" s="167"/>
      <c r="M95" s="168"/>
      <c r="N95" s="169"/>
      <c r="O95" s="169"/>
      <c r="P95" s="170">
        <f>SUM(P96:P125)</f>
        <v>0</v>
      </c>
      <c r="Q95" s="169"/>
      <c r="R95" s="170">
        <f>SUM(R96:R125)</f>
        <v>0</v>
      </c>
      <c r="S95" s="169"/>
      <c r="T95" s="171">
        <f>SUM(T96:T125)</f>
        <v>0</v>
      </c>
      <c r="AR95" s="172" t="s">
        <v>283</v>
      </c>
      <c r="AT95" s="173" t="s">
        <v>73</v>
      </c>
      <c r="AU95" s="173" t="s">
        <v>82</v>
      </c>
      <c r="AY95" s="172" t="s">
        <v>238</v>
      </c>
      <c r="BK95" s="174">
        <f>SUM(BK96:BK125)</f>
        <v>0</v>
      </c>
    </row>
    <row r="96" spans="1:65" s="2" customFormat="1" ht="16.5" customHeight="1">
      <c r="A96" s="36"/>
      <c r="B96" s="37"/>
      <c r="C96" s="177" t="s">
        <v>84</v>
      </c>
      <c r="D96" s="177" t="s">
        <v>241</v>
      </c>
      <c r="E96" s="178" t="s">
        <v>1310</v>
      </c>
      <c r="F96" s="179" t="s">
        <v>1309</v>
      </c>
      <c r="G96" s="180" t="s">
        <v>1311</v>
      </c>
      <c r="H96" s="181">
        <v>1</v>
      </c>
      <c r="I96" s="182"/>
      <c r="J96" s="183">
        <f>ROUND(I96*H96,2)</f>
        <v>0</v>
      </c>
      <c r="K96" s="179" t="s">
        <v>244</v>
      </c>
      <c r="L96" s="41"/>
      <c r="M96" s="184" t="s">
        <v>19</v>
      </c>
      <c r="N96" s="185" t="s">
        <v>45</v>
      </c>
      <c r="O96" s="66"/>
      <c r="P96" s="186">
        <f>O96*H96</f>
        <v>0</v>
      </c>
      <c r="Q96" s="186">
        <v>0</v>
      </c>
      <c r="R96" s="186">
        <f>Q96*H96</f>
        <v>0</v>
      </c>
      <c r="S96" s="186">
        <v>0</v>
      </c>
      <c r="T96" s="187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8" t="s">
        <v>1312</v>
      </c>
      <c r="AT96" s="188" t="s">
        <v>241</v>
      </c>
      <c r="AU96" s="188" t="s">
        <v>84</v>
      </c>
      <c r="AY96" s="19" t="s">
        <v>238</v>
      </c>
      <c r="BE96" s="189">
        <f>IF(N96="základní",J96,0)</f>
        <v>0</v>
      </c>
      <c r="BF96" s="189">
        <f>IF(N96="snížená",J96,0)</f>
        <v>0</v>
      </c>
      <c r="BG96" s="189">
        <f>IF(N96="zákl. přenesená",J96,0)</f>
        <v>0</v>
      </c>
      <c r="BH96" s="189">
        <f>IF(N96="sníž. přenesená",J96,0)</f>
        <v>0</v>
      </c>
      <c r="BI96" s="189">
        <f>IF(N96="nulová",J96,0)</f>
        <v>0</v>
      </c>
      <c r="BJ96" s="19" t="s">
        <v>82</v>
      </c>
      <c r="BK96" s="189">
        <f>ROUND(I96*H96,2)</f>
        <v>0</v>
      </c>
      <c r="BL96" s="19" t="s">
        <v>1312</v>
      </c>
      <c r="BM96" s="188" t="s">
        <v>1313</v>
      </c>
    </row>
    <row r="97" spans="1:47" s="2" customFormat="1" ht="11.25">
      <c r="A97" s="36"/>
      <c r="B97" s="37"/>
      <c r="C97" s="38"/>
      <c r="D97" s="190" t="s">
        <v>246</v>
      </c>
      <c r="E97" s="38"/>
      <c r="F97" s="191" t="s">
        <v>1314</v>
      </c>
      <c r="G97" s="38"/>
      <c r="H97" s="38"/>
      <c r="I97" s="192"/>
      <c r="J97" s="38"/>
      <c r="K97" s="38"/>
      <c r="L97" s="41"/>
      <c r="M97" s="193"/>
      <c r="N97" s="194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246</v>
      </c>
      <c r="AU97" s="19" t="s">
        <v>84</v>
      </c>
    </row>
    <row r="98" spans="1:65" s="2" customFormat="1" ht="16.5" customHeight="1">
      <c r="A98" s="36"/>
      <c r="B98" s="37"/>
      <c r="C98" s="177" t="s">
        <v>95</v>
      </c>
      <c r="D98" s="177" t="s">
        <v>241</v>
      </c>
      <c r="E98" s="178" t="s">
        <v>1315</v>
      </c>
      <c r="F98" s="179" t="s">
        <v>1316</v>
      </c>
      <c r="G98" s="180" t="s">
        <v>1311</v>
      </c>
      <c r="H98" s="181">
        <v>1</v>
      </c>
      <c r="I98" s="182"/>
      <c r="J98" s="183">
        <f>ROUND(I98*H98,2)</f>
        <v>0</v>
      </c>
      <c r="K98" s="179" t="s">
        <v>244</v>
      </c>
      <c r="L98" s="41"/>
      <c r="M98" s="184" t="s">
        <v>19</v>
      </c>
      <c r="N98" s="185" t="s">
        <v>45</v>
      </c>
      <c r="O98" s="66"/>
      <c r="P98" s="186">
        <f>O98*H98</f>
        <v>0</v>
      </c>
      <c r="Q98" s="186">
        <v>0</v>
      </c>
      <c r="R98" s="186">
        <f>Q98*H98</f>
        <v>0</v>
      </c>
      <c r="S98" s="186">
        <v>0</v>
      </c>
      <c r="T98" s="187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8" t="s">
        <v>1312</v>
      </c>
      <c r="AT98" s="188" t="s">
        <v>241</v>
      </c>
      <c r="AU98" s="188" t="s">
        <v>84</v>
      </c>
      <c r="AY98" s="19" t="s">
        <v>238</v>
      </c>
      <c r="BE98" s="189">
        <f>IF(N98="základní",J98,0)</f>
        <v>0</v>
      </c>
      <c r="BF98" s="189">
        <f>IF(N98="snížená",J98,0)</f>
        <v>0</v>
      </c>
      <c r="BG98" s="189">
        <f>IF(N98="zákl. přenesená",J98,0)</f>
        <v>0</v>
      </c>
      <c r="BH98" s="189">
        <f>IF(N98="sníž. přenesená",J98,0)</f>
        <v>0</v>
      </c>
      <c r="BI98" s="189">
        <f>IF(N98="nulová",J98,0)</f>
        <v>0</v>
      </c>
      <c r="BJ98" s="19" t="s">
        <v>82</v>
      </c>
      <c r="BK98" s="189">
        <f>ROUND(I98*H98,2)</f>
        <v>0</v>
      </c>
      <c r="BL98" s="19" t="s">
        <v>1312</v>
      </c>
      <c r="BM98" s="188" t="s">
        <v>1317</v>
      </c>
    </row>
    <row r="99" spans="1:47" s="2" customFormat="1" ht="11.25">
      <c r="A99" s="36"/>
      <c r="B99" s="37"/>
      <c r="C99" s="38"/>
      <c r="D99" s="190" t="s">
        <v>246</v>
      </c>
      <c r="E99" s="38"/>
      <c r="F99" s="191" t="s">
        <v>1318</v>
      </c>
      <c r="G99" s="38"/>
      <c r="H99" s="38"/>
      <c r="I99" s="192"/>
      <c r="J99" s="38"/>
      <c r="K99" s="38"/>
      <c r="L99" s="41"/>
      <c r="M99" s="193"/>
      <c r="N99" s="194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246</v>
      </c>
      <c r="AU99" s="19" t="s">
        <v>84</v>
      </c>
    </row>
    <row r="100" spans="1:65" s="2" customFormat="1" ht="16.5" customHeight="1">
      <c r="A100" s="36"/>
      <c r="B100" s="37"/>
      <c r="C100" s="177" t="s">
        <v>189</v>
      </c>
      <c r="D100" s="177" t="s">
        <v>241</v>
      </c>
      <c r="E100" s="178" t="s">
        <v>1319</v>
      </c>
      <c r="F100" s="179" t="s">
        <v>1320</v>
      </c>
      <c r="G100" s="180" t="s">
        <v>1311</v>
      </c>
      <c r="H100" s="181">
        <v>1</v>
      </c>
      <c r="I100" s="182"/>
      <c r="J100" s="183">
        <f>ROUND(I100*H100,2)</f>
        <v>0</v>
      </c>
      <c r="K100" s="179" t="s">
        <v>244</v>
      </c>
      <c r="L100" s="41"/>
      <c r="M100" s="184" t="s">
        <v>19</v>
      </c>
      <c r="N100" s="185" t="s">
        <v>45</v>
      </c>
      <c r="O100" s="66"/>
      <c r="P100" s="186">
        <f>O100*H100</f>
        <v>0</v>
      </c>
      <c r="Q100" s="186">
        <v>0</v>
      </c>
      <c r="R100" s="186">
        <f>Q100*H100</f>
        <v>0</v>
      </c>
      <c r="S100" s="186">
        <v>0</v>
      </c>
      <c r="T100" s="187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8" t="s">
        <v>1312</v>
      </c>
      <c r="AT100" s="188" t="s">
        <v>241</v>
      </c>
      <c r="AU100" s="188" t="s">
        <v>84</v>
      </c>
      <c r="AY100" s="19" t="s">
        <v>238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19" t="s">
        <v>82</v>
      </c>
      <c r="BK100" s="189">
        <f>ROUND(I100*H100,2)</f>
        <v>0</v>
      </c>
      <c r="BL100" s="19" t="s">
        <v>1312</v>
      </c>
      <c r="BM100" s="188" t="s">
        <v>1321</v>
      </c>
    </row>
    <row r="101" spans="1:47" s="2" customFormat="1" ht="11.25">
      <c r="A101" s="36"/>
      <c r="B101" s="37"/>
      <c r="C101" s="38"/>
      <c r="D101" s="190" t="s">
        <v>246</v>
      </c>
      <c r="E101" s="38"/>
      <c r="F101" s="191" t="s">
        <v>1322</v>
      </c>
      <c r="G101" s="38"/>
      <c r="H101" s="38"/>
      <c r="I101" s="192"/>
      <c r="J101" s="38"/>
      <c r="K101" s="38"/>
      <c r="L101" s="41"/>
      <c r="M101" s="193"/>
      <c r="N101" s="194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246</v>
      </c>
      <c r="AU101" s="19" t="s">
        <v>84</v>
      </c>
    </row>
    <row r="102" spans="1:65" s="2" customFormat="1" ht="16.5" customHeight="1">
      <c r="A102" s="36"/>
      <c r="B102" s="37"/>
      <c r="C102" s="177" t="s">
        <v>283</v>
      </c>
      <c r="D102" s="177" t="s">
        <v>241</v>
      </c>
      <c r="E102" s="178" t="s">
        <v>1323</v>
      </c>
      <c r="F102" s="179" t="s">
        <v>1324</v>
      </c>
      <c r="G102" s="180" t="s">
        <v>1311</v>
      </c>
      <c r="H102" s="181">
        <v>1</v>
      </c>
      <c r="I102" s="182"/>
      <c r="J102" s="183">
        <f>ROUND(I102*H102,2)</f>
        <v>0</v>
      </c>
      <c r="K102" s="179" t="s">
        <v>244</v>
      </c>
      <c r="L102" s="41"/>
      <c r="M102" s="184" t="s">
        <v>19</v>
      </c>
      <c r="N102" s="185" t="s">
        <v>45</v>
      </c>
      <c r="O102" s="66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8" t="s">
        <v>1312</v>
      </c>
      <c r="AT102" s="188" t="s">
        <v>241</v>
      </c>
      <c r="AU102" s="188" t="s">
        <v>84</v>
      </c>
      <c r="AY102" s="19" t="s">
        <v>238</v>
      </c>
      <c r="BE102" s="189">
        <f>IF(N102="základní",J102,0)</f>
        <v>0</v>
      </c>
      <c r="BF102" s="189">
        <f>IF(N102="snížená",J102,0)</f>
        <v>0</v>
      </c>
      <c r="BG102" s="189">
        <f>IF(N102="zákl. přenesená",J102,0)</f>
        <v>0</v>
      </c>
      <c r="BH102" s="189">
        <f>IF(N102="sníž. přenesená",J102,0)</f>
        <v>0</v>
      </c>
      <c r="BI102" s="189">
        <f>IF(N102="nulová",J102,0)</f>
        <v>0</v>
      </c>
      <c r="BJ102" s="19" t="s">
        <v>82</v>
      </c>
      <c r="BK102" s="189">
        <f>ROUND(I102*H102,2)</f>
        <v>0</v>
      </c>
      <c r="BL102" s="19" t="s">
        <v>1312</v>
      </c>
      <c r="BM102" s="188" t="s">
        <v>1325</v>
      </c>
    </row>
    <row r="103" spans="1:47" s="2" customFormat="1" ht="11.25">
      <c r="A103" s="36"/>
      <c r="B103" s="37"/>
      <c r="C103" s="38"/>
      <c r="D103" s="190" t="s">
        <v>246</v>
      </c>
      <c r="E103" s="38"/>
      <c r="F103" s="191" t="s">
        <v>1326</v>
      </c>
      <c r="G103" s="38"/>
      <c r="H103" s="38"/>
      <c r="I103" s="192"/>
      <c r="J103" s="38"/>
      <c r="K103" s="38"/>
      <c r="L103" s="41"/>
      <c r="M103" s="193"/>
      <c r="N103" s="194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246</v>
      </c>
      <c r="AU103" s="19" t="s">
        <v>84</v>
      </c>
    </row>
    <row r="104" spans="1:65" s="2" customFormat="1" ht="16.5" customHeight="1">
      <c r="A104" s="36"/>
      <c r="B104" s="37"/>
      <c r="C104" s="177" t="s">
        <v>297</v>
      </c>
      <c r="D104" s="177" t="s">
        <v>241</v>
      </c>
      <c r="E104" s="178" t="s">
        <v>1327</v>
      </c>
      <c r="F104" s="179" t="s">
        <v>1328</v>
      </c>
      <c r="G104" s="180" t="s">
        <v>1311</v>
      </c>
      <c r="H104" s="181">
        <v>1</v>
      </c>
      <c r="I104" s="182"/>
      <c r="J104" s="183">
        <f>ROUND(I104*H104,2)</f>
        <v>0</v>
      </c>
      <c r="K104" s="179" t="s">
        <v>244</v>
      </c>
      <c r="L104" s="41"/>
      <c r="M104" s="184" t="s">
        <v>19</v>
      </c>
      <c r="N104" s="185" t="s">
        <v>45</v>
      </c>
      <c r="O104" s="66"/>
      <c r="P104" s="186">
        <f>O104*H104</f>
        <v>0</v>
      </c>
      <c r="Q104" s="186">
        <v>0</v>
      </c>
      <c r="R104" s="186">
        <f>Q104*H104</f>
        <v>0</v>
      </c>
      <c r="S104" s="186">
        <v>0</v>
      </c>
      <c r="T104" s="187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8" t="s">
        <v>1312</v>
      </c>
      <c r="AT104" s="188" t="s">
        <v>241</v>
      </c>
      <c r="AU104" s="188" t="s">
        <v>84</v>
      </c>
      <c r="AY104" s="19" t="s">
        <v>238</v>
      </c>
      <c r="BE104" s="189">
        <f>IF(N104="základní",J104,0)</f>
        <v>0</v>
      </c>
      <c r="BF104" s="189">
        <f>IF(N104="snížená",J104,0)</f>
        <v>0</v>
      </c>
      <c r="BG104" s="189">
        <f>IF(N104="zákl. přenesená",J104,0)</f>
        <v>0</v>
      </c>
      <c r="BH104" s="189">
        <f>IF(N104="sníž. přenesená",J104,0)</f>
        <v>0</v>
      </c>
      <c r="BI104" s="189">
        <f>IF(N104="nulová",J104,0)</f>
        <v>0</v>
      </c>
      <c r="BJ104" s="19" t="s">
        <v>82</v>
      </c>
      <c r="BK104" s="189">
        <f>ROUND(I104*H104,2)</f>
        <v>0</v>
      </c>
      <c r="BL104" s="19" t="s">
        <v>1312</v>
      </c>
      <c r="BM104" s="188" t="s">
        <v>1329</v>
      </c>
    </row>
    <row r="105" spans="1:47" s="2" customFormat="1" ht="11.25">
      <c r="A105" s="36"/>
      <c r="B105" s="37"/>
      <c r="C105" s="38"/>
      <c r="D105" s="190" t="s">
        <v>246</v>
      </c>
      <c r="E105" s="38"/>
      <c r="F105" s="191" t="s">
        <v>1330</v>
      </c>
      <c r="G105" s="38"/>
      <c r="H105" s="38"/>
      <c r="I105" s="192"/>
      <c r="J105" s="38"/>
      <c r="K105" s="38"/>
      <c r="L105" s="41"/>
      <c r="M105" s="193"/>
      <c r="N105" s="194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246</v>
      </c>
      <c r="AU105" s="19" t="s">
        <v>84</v>
      </c>
    </row>
    <row r="106" spans="1:47" s="2" customFormat="1" ht="19.5">
      <c r="A106" s="36"/>
      <c r="B106" s="37"/>
      <c r="C106" s="38"/>
      <c r="D106" s="195" t="s">
        <v>248</v>
      </c>
      <c r="E106" s="38"/>
      <c r="F106" s="196" t="s">
        <v>1331</v>
      </c>
      <c r="G106" s="38"/>
      <c r="H106" s="38"/>
      <c r="I106" s="192"/>
      <c r="J106" s="38"/>
      <c r="K106" s="38"/>
      <c r="L106" s="41"/>
      <c r="M106" s="193"/>
      <c r="N106" s="194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248</v>
      </c>
      <c r="AU106" s="19" t="s">
        <v>84</v>
      </c>
    </row>
    <row r="107" spans="1:65" s="2" customFormat="1" ht="16.5" customHeight="1">
      <c r="A107" s="36"/>
      <c r="B107" s="37"/>
      <c r="C107" s="177" t="s">
        <v>143</v>
      </c>
      <c r="D107" s="177" t="s">
        <v>241</v>
      </c>
      <c r="E107" s="178" t="s">
        <v>1332</v>
      </c>
      <c r="F107" s="179" t="s">
        <v>1333</v>
      </c>
      <c r="G107" s="180" t="s">
        <v>1311</v>
      </c>
      <c r="H107" s="181">
        <v>1</v>
      </c>
      <c r="I107" s="182"/>
      <c r="J107" s="183">
        <f>ROUND(I107*H107,2)</f>
        <v>0</v>
      </c>
      <c r="K107" s="179" t="s">
        <v>244</v>
      </c>
      <c r="L107" s="41"/>
      <c r="M107" s="184" t="s">
        <v>19</v>
      </c>
      <c r="N107" s="185" t="s">
        <v>45</v>
      </c>
      <c r="O107" s="66"/>
      <c r="P107" s="186">
        <f>O107*H107</f>
        <v>0</v>
      </c>
      <c r="Q107" s="186">
        <v>0</v>
      </c>
      <c r="R107" s="186">
        <f>Q107*H107</f>
        <v>0</v>
      </c>
      <c r="S107" s="186">
        <v>0</v>
      </c>
      <c r="T107" s="187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8" t="s">
        <v>1312</v>
      </c>
      <c r="AT107" s="188" t="s">
        <v>241</v>
      </c>
      <c r="AU107" s="188" t="s">
        <v>84</v>
      </c>
      <c r="AY107" s="19" t="s">
        <v>238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19" t="s">
        <v>82</v>
      </c>
      <c r="BK107" s="189">
        <f>ROUND(I107*H107,2)</f>
        <v>0</v>
      </c>
      <c r="BL107" s="19" t="s">
        <v>1312</v>
      </c>
      <c r="BM107" s="188" t="s">
        <v>1334</v>
      </c>
    </row>
    <row r="108" spans="1:47" s="2" customFormat="1" ht="11.25">
      <c r="A108" s="36"/>
      <c r="B108" s="37"/>
      <c r="C108" s="38"/>
      <c r="D108" s="190" t="s">
        <v>246</v>
      </c>
      <c r="E108" s="38"/>
      <c r="F108" s="191" t="s">
        <v>1335</v>
      </c>
      <c r="G108" s="38"/>
      <c r="H108" s="38"/>
      <c r="I108" s="192"/>
      <c r="J108" s="38"/>
      <c r="K108" s="38"/>
      <c r="L108" s="41"/>
      <c r="M108" s="193"/>
      <c r="N108" s="194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246</v>
      </c>
      <c r="AU108" s="19" t="s">
        <v>84</v>
      </c>
    </row>
    <row r="109" spans="1:65" s="2" customFormat="1" ht="16.5" customHeight="1">
      <c r="A109" s="36"/>
      <c r="B109" s="37"/>
      <c r="C109" s="177" t="s">
        <v>186</v>
      </c>
      <c r="D109" s="177" t="s">
        <v>241</v>
      </c>
      <c r="E109" s="178" t="s">
        <v>1336</v>
      </c>
      <c r="F109" s="179" t="s">
        <v>1337</v>
      </c>
      <c r="G109" s="180" t="s">
        <v>1311</v>
      </c>
      <c r="H109" s="181">
        <v>1</v>
      </c>
      <c r="I109" s="182"/>
      <c r="J109" s="183">
        <f>ROUND(I109*H109,2)</f>
        <v>0</v>
      </c>
      <c r="K109" s="179" t="s">
        <v>244</v>
      </c>
      <c r="L109" s="41"/>
      <c r="M109" s="184" t="s">
        <v>19</v>
      </c>
      <c r="N109" s="185" t="s">
        <v>45</v>
      </c>
      <c r="O109" s="66"/>
      <c r="P109" s="186">
        <f>O109*H109</f>
        <v>0</v>
      </c>
      <c r="Q109" s="186">
        <v>0</v>
      </c>
      <c r="R109" s="186">
        <f>Q109*H109</f>
        <v>0</v>
      </c>
      <c r="S109" s="186">
        <v>0</v>
      </c>
      <c r="T109" s="187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1312</v>
      </c>
      <c r="AT109" s="188" t="s">
        <v>241</v>
      </c>
      <c r="AU109" s="188" t="s">
        <v>84</v>
      </c>
      <c r="AY109" s="19" t="s">
        <v>238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9" t="s">
        <v>82</v>
      </c>
      <c r="BK109" s="189">
        <f>ROUND(I109*H109,2)</f>
        <v>0</v>
      </c>
      <c r="BL109" s="19" t="s">
        <v>1312</v>
      </c>
      <c r="BM109" s="188" t="s">
        <v>1338</v>
      </c>
    </row>
    <row r="110" spans="1:47" s="2" customFormat="1" ht="11.25">
      <c r="A110" s="36"/>
      <c r="B110" s="37"/>
      <c r="C110" s="38"/>
      <c r="D110" s="190" t="s">
        <v>246</v>
      </c>
      <c r="E110" s="38"/>
      <c r="F110" s="191" t="s">
        <v>1339</v>
      </c>
      <c r="G110" s="38"/>
      <c r="H110" s="38"/>
      <c r="I110" s="192"/>
      <c r="J110" s="38"/>
      <c r="K110" s="38"/>
      <c r="L110" s="41"/>
      <c r="M110" s="193"/>
      <c r="N110" s="194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246</v>
      </c>
      <c r="AU110" s="19" t="s">
        <v>84</v>
      </c>
    </row>
    <row r="111" spans="1:65" s="2" customFormat="1" ht="16.5" customHeight="1">
      <c r="A111" s="36"/>
      <c r="B111" s="37"/>
      <c r="C111" s="177" t="s">
        <v>315</v>
      </c>
      <c r="D111" s="177" t="s">
        <v>241</v>
      </c>
      <c r="E111" s="178" t="s">
        <v>1340</v>
      </c>
      <c r="F111" s="179" t="s">
        <v>1341</v>
      </c>
      <c r="G111" s="180" t="s">
        <v>1311</v>
      </c>
      <c r="H111" s="181">
        <v>1</v>
      </c>
      <c r="I111" s="182"/>
      <c r="J111" s="183">
        <f>ROUND(I111*H111,2)</f>
        <v>0</v>
      </c>
      <c r="K111" s="179" t="s">
        <v>244</v>
      </c>
      <c r="L111" s="41"/>
      <c r="M111" s="184" t="s">
        <v>19</v>
      </c>
      <c r="N111" s="185" t="s">
        <v>45</v>
      </c>
      <c r="O111" s="66"/>
      <c r="P111" s="186">
        <f>O111*H111</f>
        <v>0</v>
      </c>
      <c r="Q111" s="186">
        <v>0</v>
      </c>
      <c r="R111" s="186">
        <f>Q111*H111</f>
        <v>0</v>
      </c>
      <c r="S111" s="186">
        <v>0</v>
      </c>
      <c r="T111" s="187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8" t="s">
        <v>1312</v>
      </c>
      <c r="AT111" s="188" t="s">
        <v>241</v>
      </c>
      <c r="AU111" s="188" t="s">
        <v>84</v>
      </c>
      <c r="AY111" s="19" t="s">
        <v>238</v>
      </c>
      <c r="BE111" s="189">
        <f>IF(N111="základní",J111,0)</f>
        <v>0</v>
      </c>
      <c r="BF111" s="189">
        <f>IF(N111="snížená",J111,0)</f>
        <v>0</v>
      </c>
      <c r="BG111" s="189">
        <f>IF(N111="zákl. přenesená",J111,0)</f>
        <v>0</v>
      </c>
      <c r="BH111" s="189">
        <f>IF(N111="sníž. přenesená",J111,0)</f>
        <v>0</v>
      </c>
      <c r="BI111" s="189">
        <f>IF(N111="nulová",J111,0)</f>
        <v>0</v>
      </c>
      <c r="BJ111" s="19" t="s">
        <v>82</v>
      </c>
      <c r="BK111" s="189">
        <f>ROUND(I111*H111,2)</f>
        <v>0</v>
      </c>
      <c r="BL111" s="19" t="s">
        <v>1312</v>
      </c>
      <c r="BM111" s="188" t="s">
        <v>1342</v>
      </c>
    </row>
    <row r="112" spans="1:47" s="2" customFormat="1" ht="11.25">
      <c r="A112" s="36"/>
      <c r="B112" s="37"/>
      <c r="C112" s="38"/>
      <c r="D112" s="190" t="s">
        <v>246</v>
      </c>
      <c r="E112" s="38"/>
      <c r="F112" s="191" t="s">
        <v>1343</v>
      </c>
      <c r="G112" s="38"/>
      <c r="H112" s="38"/>
      <c r="I112" s="192"/>
      <c r="J112" s="38"/>
      <c r="K112" s="38"/>
      <c r="L112" s="41"/>
      <c r="M112" s="193"/>
      <c r="N112" s="194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246</v>
      </c>
      <c r="AU112" s="19" t="s">
        <v>84</v>
      </c>
    </row>
    <row r="113" spans="1:65" s="2" customFormat="1" ht="16.5" customHeight="1">
      <c r="A113" s="36"/>
      <c r="B113" s="37"/>
      <c r="C113" s="177" t="s">
        <v>145</v>
      </c>
      <c r="D113" s="177" t="s">
        <v>241</v>
      </c>
      <c r="E113" s="178" t="s">
        <v>1344</v>
      </c>
      <c r="F113" s="179" t="s">
        <v>1345</v>
      </c>
      <c r="G113" s="180" t="s">
        <v>1311</v>
      </c>
      <c r="H113" s="181">
        <v>1</v>
      </c>
      <c r="I113" s="182"/>
      <c r="J113" s="183">
        <f>ROUND(I113*H113,2)</f>
        <v>0</v>
      </c>
      <c r="K113" s="179" t="s">
        <v>244</v>
      </c>
      <c r="L113" s="41"/>
      <c r="M113" s="184" t="s">
        <v>19</v>
      </c>
      <c r="N113" s="185" t="s">
        <v>45</v>
      </c>
      <c r="O113" s="66"/>
      <c r="P113" s="186">
        <f>O113*H113</f>
        <v>0</v>
      </c>
      <c r="Q113" s="186">
        <v>0</v>
      </c>
      <c r="R113" s="186">
        <f>Q113*H113</f>
        <v>0</v>
      </c>
      <c r="S113" s="186">
        <v>0</v>
      </c>
      <c r="T113" s="187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8" t="s">
        <v>1312</v>
      </c>
      <c r="AT113" s="188" t="s">
        <v>241</v>
      </c>
      <c r="AU113" s="188" t="s">
        <v>84</v>
      </c>
      <c r="AY113" s="19" t="s">
        <v>238</v>
      </c>
      <c r="BE113" s="189">
        <f>IF(N113="základní",J113,0)</f>
        <v>0</v>
      </c>
      <c r="BF113" s="189">
        <f>IF(N113="snížená",J113,0)</f>
        <v>0</v>
      </c>
      <c r="BG113" s="189">
        <f>IF(N113="zákl. přenesená",J113,0)</f>
        <v>0</v>
      </c>
      <c r="BH113" s="189">
        <f>IF(N113="sníž. přenesená",J113,0)</f>
        <v>0</v>
      </c>
      <c r="BI113" s="189">
        <f>IF(N113="nulová",J113,0)</f>
        <v>0</v>
      </c>
      <c r="BJ113" s="19" t="s">
        <v>82</v>
      </c>
      <c r="BK113" s="189">
        <f>ROUND(I113*H113,2)</f>
        <v>0</v>
      </c>
      <c r="BL113" s="19" t="s">
        <v>1312</v>
      </c>
      <c r="BM113" s="188" t="s">
        <v>1346</v>
      </c>
    </row>
    <row r="114" spans="1:47" s="2" customFormat="1" ht="11.25">
      <c r="A114" s="36"/>
      <c r="B114" s="37"/>
      <c r="C114" s="38"/>
      <c r="D114" s="190" t="s">
        <v>246</v>
      </c>
      <c r="E114" s="38"/>
      <c r="F114" s="191" t="s">
        <v>1347</v>
      </c>
      <c r="G114" s="38"/>
      <c r="H114" s="38"/>
      <c r="I114" s="192"/>
      <c r="J114" s="38"/>
      <c r="K114" s="38"/>
      <c r="L114" s="41"/>
      <c r="M114" s="193"/>
      <c r="N114" s="194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246</v>
      </c>
      <c r="AU114" s="19" t="s">
        <v>84</v>
      </c>
    </row>
    <row r="115" spans="1:47" s="2" customFormat="1" ht="19.5">
      <c r="A115" s="36"/>
      <c r="B115" s="37"/>
      <c r="C115" s="38"/>
      <c r="D115" s="195" t="s">
        <v>248</v>
      </c>
      <c r="E115" s="38"/>
      <c r="F115" s="196" t="s">
        <v>1348</v>
      </c>
      <c r="G115" s="38"/>
      <c r="H115" s="38"/>
      <c r="I115" s="192"/>
      <c r="J115" s="38"/>
      <c r="K115" s="38"/>
      <c r="L115" s="41"/>
      <c r="M115" s="193"/>
      <c r="N115" s="194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248</v>
      </c>
      <c r="AU115" s="19" t="s">
        <v>84</v>
      </c>
    </row>
    <row r="116" spans="1:65" s="2" customFormat="1" ht="16.5" customHeight="1">
      <c r="A116" s="36"/>
      <c r="B116" s="37"/>
      <c r="C116" s="177" t="s">
        <v>148</v>
      </c>
      <c r="D116" s="177" t="s">
        <v>241</v>
      </c>
      <c r="E116" s="178" t="s">
        <v>1349</v>
      </c>
      <c r="F116" s="179" t="s">
        <v>1350</v>
      </c>
      <c r="G116" s="180" t="s">
        <v>1311</v>
      </c>
      <c r="H116" s="181">
        <v>1</v>
      </c>
      <c r="I116" s="182"/>
      <c r="J116" s="183">
        <f>ROUND(I116*H116,2)</f>
        <v>0</v>
      </c>
      <c r="K116" s="179" t="s">
        <v>244</v>
      </c>
      <c r="L116" s="41"/>
      <c r="M116" s="184" t="s">
        <v>19</v>
      </c>
      <c r="N116" s="185" t="s">
        <v>45</v>
      </c>
      <c r="O116" s="66"/>
      <c r="P116" s="186">
        <f>O116*H116</f>
        <v>0</v>
      </c>
      <c r="Q116" s="186">
        <v>0</v>
      </c>
      <c r="R116" s="186">
        <f>Q116*H116</f>
        <v>0</v>
      </c>
      <c r="S116" s="186">
        <v>0</v>
      </c>
      <c r="T116" s="187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8" t="s">
        <v>1312</v>
      </c>
      <c r="AT116" s="188" t="s">
        <v>241</v>
      </c>
      <c r="AU116" s="188" t="s">
        <v>84</v>
      </c>
      <c r="AY116" s="19" t="s">
        <v>238</v>
      </c>
      <c r="BE116" s="189">
        <f>IF(N116="základní",J116,0)</f>
        <v>0</v>
      </c>
      <c r="BF116" s="189">
        <f>IF(N116="snížená",J116,0)</f>
        <v>0</v>
      </c>
      <c r="BG116" s="189">
        <f>IF(N116="zákl. přenesená",J116,0)</f>
        <v>0</v>
      </c>
      <c r="BH116" s="189">
        <f>IF(N116="sníž. přenesená",J116,0)</f>
        <v>0</v>
      </c>
      <c r="BI116" s="189">
        <f>IF(N116="nulová",J116,0)</f>
        <v>0</v>
      </c>
      <c r="BJ116" s="19" t="s">
        <v>82</v>
      </c>
      <c r="BK116" s="189">
        <f>ROUND(I116*H116,2)</f>
        <v>0</v>
      </c>
      <c r="BL116" s="19" t="s">
        <v>1312</v>
      </c>
      <c r="BM116" s="188" t="s">
        <v>1351</v>
      </c>
    </row>
    <row r="117" spans="1:47" s="2" customFormat="1" ht="11.25">
      <c r="A117" s="36"/>
      <c r="B117" s="37"/>
      <c r="C117" s="38"/>
      <c r="D117" s="190" t="s">
        <v>246</v>
      </c>
      <c r="E117" s="38"/>
      <c r="F117" s="191" t="s">
        <v>1352</v>
      </c>
      <c r="G117" s="38"/>
      <c r="H117" s="38"/>
      <c r="I117" s="192"/>
      <c r="J117" s="38"/>
      <c r="K117" s="38"/>
      <c r="L117" s="41"/>
      <c r="M117" s="193"/>
      <c r="N117" s="194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246</v>
      </c>
      <c r="AU117" s="19" t="s">
        <v>84</v>
      </c>
    </row>
    <row r="118" spans="1:47" s="2" customFormat="1" ht="19.5">
      <c r="A118" s="36"/>
      <c r="B118" s="37"/>
      <c r="C118" s="38"/>
      <c r="D118" s="195" t="s">
        <v>248</v>
      </c>
      <c r="E118" s="38"/>
      <c r="F118" s="196" t="s">
        <v>1353</v>
      </c>
      <c r="G118" s="38"/>
      <c r="H118" s="38"/>
      <c r="I118" s="192"/>
      <c r="J118" s="38"/>
      <c r="K118" s="38"/>
      <c r="L118" s="41"/>
      <c r="M118" s="193"/>
      <c r="N118" s="194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248</v>
      </c>
      <c r="AU118" s="19" t="s">
        <v>84</v>
      </c>
    </row>
    <row r="119" spans="1:65" s="2" customFormat="1" ht="16.5" customHeight="1">
      <c r="A119" s="36"/>
      <c r="B119" s="37"/>
      <c r="C119" s="177" t="s">
        <v>313</v>
      </c>
      <c r="D119" s="177" t="s">
        <v>241</v>
      </c>
      <c r="E119" s="178" t="s">
        <v>1354</v>
      </c>
      <c r="F119" s="179" t="s">
        <v>1355</v>
      </c>
      <c r="G119" s="180" t="s">
        <v>1311</v>
      </c>
      <c r="H119" s="181">
        <v>1</v>
      </c>
      <c r="I119" s="182"/>
      <c r="J119" s="183">
        <f>ROUND(I119*H119,2)</f>
        <v>0</v>
      </c>
      <c r="K119" s="179" t="s">
        <v>244</v>
      </c>
      <c r="L119" s="41"/>
      <c r="M119" s="184" t="s">
        <v>19</v>
      </c>
      <c r="N119" s="185" t="s">
        <v>45</v>
      </c>
      <c r="O119" s="66"/>
      <c r="P119" s="186">
        <f>O119*H119</f>
        <v>0</v>
      </c>
      <c r="Q119" s="186">
        <v>0</v>
      </c>
      <c r="R119" s="186">
        <f>Q119*H119</f>
        <v>0</v>
      </c>
      <c r="S119" s="186">
        <v>0</v>
      </c>
      <c r="T119" s="187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8" t="s">
        <v>1312</v>
      </c>
      <c r="AT119" s="188" t="s">
        <v>241</v>
      </c>
      <c r="AU119" s="188" t="s">
        <v>84</v>
      </c>
      <c r="AY119" s="19" t="s">
        <v>238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9" t="s">
        <v>82</v>
      </c>
      <c r="BK119" s="189">
        <f>ROUND(I119*H119,2)</f>
        <v>0</v>
      </c>
      <c r="BL119" s="19" t="s">
        <v>1312</v>
      </c>
      <c r="BM119" s="188" t="s">
        <v>1356</v>
      </c>
    </row>
    <row r="120" spans="1:47" s="2" customFormat="1" ht="11.25">
      <c r="A120" s="36"/>
      <c r="B120" s="37"/>
      <c r="C120" s="38"/>
      <c r="D120" s="190" t="s">
        <v>246</v>
      </c>
      <c r="E120" s="38"/>
      <c r="F120" s="191" t="s">
        <v>1357</v>
      </c>
      <c r="G120" s="38"/>
      <c r="H120" s="38"/>
      <c r="I120" s="192"/>
      <c r="J120" s="38"/>
      <c r="K120" s="38"/>
      <c r="L120" s="41"/>
      <c r="M120" s="193"/>
      <c r="N120" s="194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246</v>
      </c>
      <c r="AU120" s="19" t="s">
        <v>84</v>
      </c>
    </row>
    <row r="121" spans="1:65" s="2" customFormat="1" ht="16.5" customHeight="1">
      <c r="A121" s="36"/>
      <c r="B121" s="37"/>
      <c r="C121" s="177" t="s">
        <v>323</v>
      </c>
      <c r="D121" s="177" t="s">
        <v>241</v>
      </c>
      <c r="E121" s="178" t="s">
        <v>1358</v>
      </c>
      <c r="F121" s="179" t="s">
        <v>1359</v>
      </c>
      <c r="G121" s="180" t="s">
        <v>1311</v>
      </c>
      <c r="H121" s="181">
        <v>1</v>
      </c>
      <c r="I121" s="182"/>
      <c r="J121" s="183">
        <f>ROUND(I121*H121,2)</f>
        <v>0</v>
      </c>
      <c r="K121" s="179" t="s">
        <v>244</v>
      </c>
      <c r="L121" s="41"/>
      <c r="M121" s="184" t="s">
        <v>19</v>
      </c>
      <c r="N121" s="185" t="s">
        <v>45</v>
      </c>
      <c r="O121" s="66"/>
      <c r="P121" s="186">
        <f>O121*H121</f>
        <v>0</v>
      </c>
      <c r="Q121" s="186">
        <v>0</v>
      </c>
      <c r="R121" s="186">
        <f>Q121*H121</f>
        <v>0</v>
      </c>
      <c r="S121" s="186">
        <v>0</v>
      </c>
      <c r="T121" s="187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8" t="s">
        <v>1312</v>
      </c>
      <c r="AT121" s="188" t="s">
        <v>241</v>
      </c>
      <c r="AU121" s="188" t="s">
        <v>84</v>
      </c>
      <c r="AY121" s="19" t="s">
        <v>238</v>
      </c>
      <c r="BE121" s="189">
        <f>IF(N121="základní",J121,0)</f>
        <v>0</v>
      </c>
      <c r="BF121" s="189">
        <f>IF(N121="snížená",J121,0)</f>
        <v>0</v>
      </c>
      <c r="BG121" s="189">
        <f>IF(N121="zákl. přenesená",J121,0)</f>
        <v>0</v>
      </c>
      <c r="BH121" s="189">
        <f>IF(N121="sníž. přenesená",J121,0)</f>
        <v>0</v>
      </c>
      <c r="BI121" s="189">
        <f>IF(N121="nulová",J121,0)</f>
        <v>0</v>
      </c>
      <c r="BJ121" s="19" t="s">
        <v>82</v>
      </c>
      <c r="BK121" s="189">
        <f>ROUND(I121*H121,2)</f>
        <v>0</v>
      </c>
      <c r="BL121" s="19" t="s">
        <v>1312</v>
      </c>
      <c r="BM121" s="188" t="s">
        <v>1360</v>
      </c>
    </row>
    <row r="122" spans="1:47" s="2" customFormat="1" ht="11.25">
      <c r="A122" s="36"/>
      <c r="B122" s="37"/>
      <c r="C122" s="38"/>
      <c r="D122" s="190" t="s">
        <v>246</v>
      </c>
      <c r="E122" s="38"/>
      <c r="F122" s="191" t="s">
        <v>1361</v>
      </c>
      <c r="G122" s="38"/>
      <c r="H122" s="38"/>
      <c r="I122" s="192"/>
      <c r="J122" s="38"/>
      <c r="K122" s="38"/>
      <c r="L122" s="41"/>
      <c r="M122" s="193"/>
      <c r="N122" s="194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246</v>
      </c>
      <c r="AU122" s="19" t="s">
        <v>84</v>
      </c>
    </row>
    <row r="123" spans="1:65" s="2" customFormat="1" ht="16.5" customHeight="1">
      <c r="A123" s="36"/>
      <c r="B123" s="37"/>
      <c r="C123" s="177" t="s">
        <v>180</v>
      </c>
      <c r="D123" s="177" t="s">
        <v>241</v>
      </c>
      <c r="E123" s="178" t="s">
        <v>1362</v>
      </c>
      <c r="F123" s="179" t="s">
        <v>1363</v>
      </c>
      <c r="G123" s="180" t="s">
        <v>1311</v>
      </c>
      <c r="H123" s="181">
        <v>1</v>
      </c>
      <c r="I123" s="182"/>
      <c r="J123" s="183">
        <f>ROUND(I123*H123,2)</f>
        <v>0</v>
      </c>
      <c r="K123" s="179" t="s">
        <v>244</v>
      </c>
      <c r="L123" s="41"/>
      <c r="M123" s="184" t="s">
        <v>19</v>
      </c>
      <c r="N123" s="185" t="s">
        <v>45</v>
      </c>
      <c r="O123" s="66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8" t="s">
        <v>1312</v>
      </c>
      <c r="AT123" s="188" t="s">
        <v>241</v>
      </c>
      <c r="AU123" s="188" t="s">
        <v>84</v>
      </c>
      <c r="AY123" s="19" t="s">
        <v>238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9" t="s">
        <v>82</v>
      </c>
      <c r="BK123" s="189">
        <f>ROUND(I123*H123,2)</f>
        <v>0</v>
      </c>
      <c r="BL123" s="19" t="s">
        <v>1312</v>
      </c>
      <c r="BM123" s="188" t="s">
        <v>1364</v>
      </c>
    </row>
    <row r="124" spans="1:47" s="2" customFormat="1" ht="11.25">
      <c r="A124" s="36"/>
      <c r="B124" s="37"/>
      <c r="C124" s="38"/>
      <c r="D124" s="190" t="s">
        <v>246</v>
      </c>
      <c r="E124" s="38"/>
      <c r="F124" s="191" t="s">
        <v>1365</v>
      </c>
      <c r="G124" s="38"/>
      <c r="H124" s="38"/>
      <c r="I124" s="192"/>
      <c r="J124" s="38"/>
      <c r="K124" s="38"/>
      <c r="L124" s="41"/>
      <c r="M124" s="193"/>
      <c r="N124" s="194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246</v>
      </c>
      <c r="AU124" s="19" t="s">
        <v>84</v>
      </c>
    </row>
    <row r="125" spans="1:47" s="2" customFormat="1" ht="19.5">
      <c r="A125" s="36"/>
      <c r="B125" s="37"/>
      <c r="C125" s="38"/>
      <c r="D125" s="195" t="s">
        <v>248</v>
      </c>
      <c r="E125" s="38"/>
      <c r="F125" s="196" t="s">
        <v>1366</v>
      </c>
      <c r="G125" s="38"/>
      <c r="H125" s="38"/>
      <c r="I125" s="192"/>
      <c r="J125" s="38"/>
      <c r="K125" s="38"/>
      <c r="L125" s="41"/>
      <c r="M125" s="193"/>
      <c r="N125" s="194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248</v>
      </c>
      <c r="AU125" s="19" t="s">
        <v>84</v>
      </c>
    </row>
    <row r="126" spans="2:63" s="12" customFormat="1" ht="22.9" customHeight="1">
      <c r="B126" s="161"/>
      <c r="C126" s="162"/>
      <c r="D126" s="163" t="s">
        <v>73</v>
      </c>
      <c r="E126" s="175" t="s">
        <v>1367</v>
      </c>
      <c r="F126" s="175" t="s">
        <v>1368</v>
      </c>
      <c r="G126" s="162"/>
      <c r="H126" s="162"/>
      <c r="I126" s="165"/>
      <c r="J126" s="176">
        <f>BK126</f>
        <v>0</v>
      </c>
      <c r="K126" s="162"/>
      <c r="L126" s="167"/>
      <c r="M126" s="168"/>
      <c r="N126" s="169"/>
      <c r="O126" s="169"/>
      <c r="P126" s="170">
        <f>SUM(P127:P129)</f>
        <v>0</v>
      </c>
      <c r="Q126" s="169"/>
      <c r="R126" s="170">
        <f>SUM(R127:R129)</f>
        <v>0</v>
      </c>
      <c r="S126" s="169"/>
      <c r="T126" s="171">
        <f>SUM(T127:T129)</f>
        <v>0</v>
      </c>
      <c r="AR126" s="172" t="s">
        <v>283</v>
      </c>
      <c r="AT126" s="173" t="s">
        <v>73</v>
      </c>
      <c r="AU126" s="173" t="s">
        <v>82</v>
      </c>
      <c r="AY126" s="172" t="s">
        <v>238</v>
      </c>
      <c r="BK126" s="174">
        <f>SUM(BK127:BK129)</f>
        <v>0</v>
      </c>
    </row>
    <row r="127" spans="1:65" s="2" customFormat="1" ht="16.5" customHeight="1">
      <c r="A127" s="36"/>
      <c r="B127" s="37"/>
      <c r="C127" s="177" t="s">
        <v>8</v>
      </c>
      <c r="D127" s="177" t="s">
        <v>241</v>
      </c>
      <c r="E127" s="178" t="s">
        <v>1369</v>
      </c>
      <c r="F127" s="179" t="s">
        <v>1368</v>
      </c>
      <c r="G127" s="180" t="s">
        <v>1311</v>
      </c>
      <c r="H127" s="181">
        <v>1</v>
      </c>
      <c r="I127" s="182"/>
      <c r="J127" s="183">
        <f>ROUND(I127*H127,2)</f>
        <v>0</v>
      </c>
      <c r="K127" s="179" t="s">
        <v>244</v>
      </c>
      <c r="L127" s="41"/>
      <c r="M127" s="184" t="s">
        <v>19</v>
      </c>
      <c r="N127" s="185" t="s">
        <v>45</v>
      </c>
      <c r="O127" s="66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8" t="s">
        <v>1312</v>
      </c>
      <c r="AT127" s="188" t="s">
        <v>241</v>
      </c>
      <c r="AU127" s="188" t="s">
        <v>84</v>
      </c>
      <c r="AY127" s="19" t="s">
        <v>238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9" t="s">
        <v>82</v>
      </c>
      <c r="BK127" s="189">
        <f>ROUND(I127*H127,2)</f>
        <v>0</v>
      </c>
      <c r="BL127" s="19" t="s">
        <v>1312</v>
      </c>
      <c r="BM127" s="188" t="s">
        <v>1370</v>
      </c>
    </row>
    <row r="128" spans="1:47" s="2" customFormat="1" ht="11.25">
      <c r="A128" s="36"/>
      <c r="B128" s="37"/>
      <c r="C128" s="38"/>
      <c r="D128" s="190" t="s">
        <v>246</v>
      </c>
      <c r="E128" s="38"/>
      <c r="F128" s="191" t="s">
        <v>1371</v>
      </c>
      <c r="G128" s="38"/>
      <c r="H128" s="38"/>
      <c r="I128" s="192"/>
      <c r="J128" s="38"/>
      <c r="K128" s="38"/>
      <c r="L128" s="41"/>
      <c r="M128" s="193"/>
      <c r="N128" s="194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246</v>
      </c>
      <c r="AU128" s="19" t="s">
        <v>84</v>
      </c>
    </row>
    <row r="129" spans="1:47" s="2" customFormat="1" ht="19.5">
      <c r="A129" s="36"/>
      <c r="B129" s="37"/>
      <c r="C129" s="38"/>
      <c r="D129" s="195" t="s">
        <v>248</v>
      </c>
      <c r="E129" s="38"/>
      <c r="F129" s="196" t="s">
        <v>1372</v>
      </c>
      <c r="G129" s="38"/>
      <c r="H129" s="38"/>
      <c r="I129" s="192"/>
      <c r="J129" s="38"/>
      <c r="K129" s="38"/>
      <c r="L129" s="41"/>
      <c r="M129" s="193"/>
      <c r="N129" s="194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248</v>
      </c>
      <c r="AU129" s="19" t="s">
        <v>84</v>
      </c>
    </row>
    <row r="130" spans="2:63" s="12" customFormat="1" ht="22.9" customHeight="1">
      <c r="B130" s="161"/>
      <c r="C130" s="162"/>
      <c r="D130" s="163" t="s">
        <v>73</v>
      </c>
      <c r="E130" s="175" t="s">
        <v>1373</v>
      </c>
      <c r="F130" s="175" t="s">
        <v>1374</v>
      </c>
      <c r="G130" s="162"/>
      <c r="H130" s="162"/>
      <c r="I130" s="165"/>
      <c r="J130" s="176">
        <f>BK130</f>
        <v>0</v>
      </c>
      <c r="K130" s="162"/>
      <c r="L130" s="167"/>
      <c r="M130" s="168"/>
      <c r="N130" s="169"/>
      <c r="O130" s="169"/>
      <c r="P130" s="170">
        <f>SUM(P131:P138)</f>
        <v>0</v>
      </c>
      <c r="Q130" s="169"/>
      <c r="R130" s="170">
        <f>SUM(R131:R138)</f>
        <v>0</v>
      </c>
      <c r="S130" s="169"/>
      <c r="T130" s="171">
        <f>SUM(T131:T138)</f>
        <v>0</v>
      </c>
      <c r="AR130" s="172" t="s">
        <v>283</v>
      </c>
      <c r="AT130" s="173" t="s">
        <v>73</v>
      </c>
      <c r="AU130" s="173" t="s">
        <v>82</v>
      </c>
      <c r="AY130" s="172" t="s">
        <v>238</v>
      </c>
      <c r="BK130" s="174">
        <f>SUM(BK131:BK138)</f>
        <v>0</v>
      </c>
    </row>
    <row r="131" spans="1:65" s="2" customFormat="1" ht="16.5" customHeight="1">
      <c r="A131" s="36"/>
      <c r="B131" s="37"/>
      <c r="C131" s="177" t="s">
        <v>193</v>
      </c>
      <c r="D131" s="177" t="s">
        <v>241</v>
      </c>
      <c r="E131" s="178" t="s">
        <v>1375</v>
      </c>
      <c r="F131" s="179" t="s">
        <v>1374</v>
      </c>
      <c r="G131" s="180" t="s">
        <v>1311</v>
      </c>
      <c r="H131" s="181">
        <v>1</v>
      </c>
      <c r="I131" s="182"/>
      <c r="J131" s="183">
        <f>ROUND(I131*H131,2)</f>
        <v>0</v>
      </c>
      <c r="K131" s="179" t="s">
        <v>244</v>
      </c>
      <c r="L131" s="41"/>
      <c r="M131" s="184" t="s">
        <v>19</v>
      </c>
      <c r="N131" s="185" t="s">
        <v>45</v>
      </c>
      <c r="O131" s="66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8" t="s">
        <v>1312</v>
      </c>
      <c r="AT131" s="188" t="s">
        <v>241</v>
      </c>
      <c r="AU131" s="188" t="s">
        <v>84</v>
      </c>
      <c r="AY131" s="19" t="s">
        <v>238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9" t="s">
        <v>82</v>
      </c>
      <c r="BK131" s="189">
        <f>ROUND(I131*H131,2)</f>
        <v>0</v>
      </c>
      <c r="BL131" s="19" t="s">
        <v>1312</v>
      </c>
      <c r="BM131" s="188" t="s">
        <v>1376</v>
      </c>
    </row>
    <row r="132" spans="1:47" s="2" customFormat="1" ht="11.25">
      <c r="A132" s="36"/>
      <c r="B132" s="37"/>
      <c r="C132" s="38"/>
      <c r="D132" s="190" t="s">
        <v>246</v>
      </c>
      <c r="E132" s="38"/>
      <c r="F132" s="191" t="s">
        <v>1377</v>
      </c>
      <c r="G132" s="38"/>
      <c r="H132" s="38"/>
      <c r="I132" s="192"/>
      <c r="J132" s="38"/>
      <c r="K132" s="38"/>
      <c r="L132" s="41"/>
      <c r="M132" s="193"/>
      <c r="N132" s="194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246</v>
      </c>
      <c r="AU132" s="19" t="s">
        <v>84</v>
      </c>
    </row>
    <row r="133" spans="1:65" s="2" customFormat="1" ht="16.5" customHeight="1">
      <c r="A133" s="36"/>
      <c r="B133" s="37"/>
      <c r="C133" s="177" t="s">
        <v>169</v>
      </c>
      <c r="D133" s="177" t="s">
        <v>241</v>
      </c>
      <c r="E133" s="178" t="s">
        <v>1378</v>
      </c>
      <c r="F133" s="179" t="s">
        <v>1379</v>
      </c>
      <c r="G133" s="180" t="s">
        <v>1311</v>
      </c>
      <c r="H133" s="181">
        <v>1</v>
      </c>
      <c r="I133" s="182"/>
      <c r="J133" s="183">
        <f>ROUND(I133*H133,2)</f>
        <v>0</v>
      </c>
      <c r="K133" s="179" t="s">
        <v>244</v>
      </c>
      <c r="L133" s="41"/>
      <c r="M133" s="184" t="s">
        <v>19</v>
      </c>
      <c r="N133" s="185" t="s">
        <v>45</v>
      </c>
      <c r="O133" s="66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8" t="s">
        <v>1312</v>
      </c>
      <c r="AT133" s="188" t="s">
        <v>241</v>
      </c>
      <c r="AU133" s="188" t="s">
        <v>84</v>
      </c>
      <c r="AY133" s="19" t="s">
        <v>238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9" t="s">
        <v>82</v>
      </c>
      <c r="BK133" s="189">
        <f>ROUND(I133*H133,2)</f>
        <v>0</v>
      </c>
      <c r="BL133" s="19" t="s">
        <v>1312</v>
      </c>
      <c r="BM133" s="188" t="s">
        <v>1380</v>
      </c>
    </row>
    <row r="134" spans="1:47" s="2" customFormat="1" ht="11.25">
      <c r="A134" s="36"/>
      <c r="B134" s="37"/>
      <c r="C134" s="38"/>
      <c r="D134" s="190" t="s">
        <v>246</v>
      </c>
      <c r="E134" s="38"/>
      <c r="F134" s="191" t="s">
        <v>1381</v>
      </c>
      <c r="G134" s="38"/>
      <c r="H134" s="38"/>
      <c r="I134" s="192"/>
      <c r="J134" s="38"/>
      <c r="K134" s="38"/>
      <c r="L134" s="41"/>
      <c r="M134" s="193"/>
      <c r="N134" s="194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246</v>
      </c>
      <c r="AU134" s="19" t="s">
        <v>84</v>
      </c>
    </row>
    <row r="135" spans="1:65" s="2" customFormat="1" ht="16.5" customHeight="1">
      <c r="A135" s="36"/>
      <c r="B135" s="37"/>
      <c r="C135" s="177" t="s">
        <v>184</v>
      </c>
      <c r="D135" s="177" t="s">
        <v>241</v>
      </c>
      <c r="E135" s="178" t="s">
        <v>1382</v>
      </c>
      <c r="F135" s="179" t="s">
        <v>1383</v>
      </c>
      <c r="G135" s="180" t="s">
        <v>1311</v>
      </c>
      <c r="H135" s="181">
        <v>1</v>
      </c>
      <c r="I135" s="182"/>
      <c r="J135" s="183">
        <f>ROUND(I135*H135,2)</f>
        <v>0</v>
      </c>
      <c r="K135" s="179" t="s">
        <v>244</v>
      </c>
      <c r="L135" s="41"/>
      <c r="M135" s="184" t="s">
        <v>19</v>
      </c>
      <c r="N135" s="185" t="s">
        <v>45</v>
      </c>
      <c r="O135" s="66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8" t="s">
        <v>1312</v>
      </c>
      <c r="AT135" s="188" t="s">
        <v>241</v>
      </c>
      <c r="AU135" s="188" t="s">
        <v>84</v>
      </c>
      <c r="AY135" s="19" t="s">
        <v>238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9" t="s">
        <v>82</v>
      </c>
      <c r="BK135" s="189">
        <f>ROUND(I135*H135,2)</f>
        <v>0</v>
      </c>
      <c r="BL135" s="19" t="s">
        <v>1312</v>
      </c>
      <c r="BM135" s="188" t="s">
        <v>1384</v>
      </c>
    </row>
    <row r="136" spans="1:47" s="2" customFormat="1" ht="11.25">
      <c r="A136" s="36"/>
      <c r="B136" s="37"/>
      <c r="C136" s="38"/>
      <c r="D136" s="190" t="s">
        <v>246</v>
      </c>
      <c r="E136" s="38"/>
      <c r="F136" s="191" t="s">
        <v>1385</v>
      </c>
      <c r="G136" s="38"/>
      <c r="H136" s="38"/>
      <c r="I136" s="192"/>
      <c r="J136" s="38"/>
      <c r="K136" s="38"/>
      <c r="L136" s="41"/>
      <c r="M136" s="193"/>
      <c r="N136" s="194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246</v>
      </c>
      <c r="AU136" s="19" t="s">
        <v>84</v>
      </c>
    </row>
    <row r="137" spans="1:65" s="2" customFormat="1" ht="16.5" customHeight="1">
      <c r="A137" s="36"/>
      <c r="B137" s="37"/>
      <c r="C137" s="177" t="s">
        <v>141</v>
      </c>
      <c r="D137" s="177" t="s">
        <v>241</v>
      </c>
      <c r="E137" s="178" t="s">
        <v>1386</v>
      </c>
      <c r="F137" s="179" t="s">
        <v>1387</v>
      </c>
      <c r="G137" s="180" t="s">
        <v>1311</v>
      </c>
      <c r="H137" s="181">
        <v>1</v>
      </c>
      <c r="I137" s="182"/>
      <c r="J137" s="183">
        <f>ROUND(I137*H137,2)</f>
        <v>0</v>
      </c>
      <c r="K137" s="179" t="s">
        <v>244</v>
      </c>
      <c r="L137" s="41"/>
      <c r="M137" s="184" t="s">
        <v>19</v>
      </c>
      <c r="N137" s="185" t="s">
        <v>45</v>
      </c>
      <c r="O137" s="66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8" t="s">
        <v>1312</v>
      </c>
      <c r="AT137" s="188" t="s">
        <v>241</v>
      </c>
      <c r="AU137" s="188" t="s">
        <v>84</v>
      </c>
      <c r="AY137" s="19" t="s">
        <v>238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9" t="s">
        <v>82</v>
      </c>
      <c r="BK137" s="189">
        <f>ROUND(I137*H137,2)</f>
        <v>0</v>
      </c>
      <c r="BL137" s="19" t="s">
        <v>1312</v>
      </c>
      <c r="BM137" s="188" t="s">
        <v>1388</v>
      </c>
    </row>
    <row r="138" spans="1:47" s="2" customFormat="1" ht="11.25">
      <c r="A138" s="36"/>
      <c r="B138" s="37"/>
      <c r="C138" s="38"/>
      <c r="D138" s="190" t="s">
        <v>246</v>
      </c>
      <c r="E138" s="38"/>
      <c r="F138" s="191" t="s">
        <v>1389</v>
      </c>
      <c r="G138" s="38"/>
      <c r="H138" s="38"/>
      <c r="I138" s="192"/>
      <c r="J138" s="38"/>
      <c r="K138" s="38"/>
      <c r="L138" s="41"/>
      <c r="M138" s="193"/>
      <c r="N138" s="194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246</v>
      </c>
      <c r="AU138" s="19" t="s">
        <v>84</v>
      </c>
    </row>
    <row r="139" spans="2:63" s="12" customFormat="1" ht="22.9" customHeight="1">
      <c r="B139" s="161"/>
      <c r="C139" s="162"/>
      <c r="D139" s="163" t="s">
        <v>73</v>
      </c>
      <c r="E139" s="175" t="s">
        <v>1390</v>
      </c>
      <c r="F139" s="175" t="s">
        <v>1391</v>
      </c>
      <c r="G139" s="162"/>
      <c r="H139" s="162"/>
      <c r="I139" s="165"/>
      <c r="J139" s="176">
        <f>BK139</f>
        <v>0</v>
      </c>
      <c r="K139" s="162"/>
      <c r="L139" s="167"/>
      <c r="M139" s="168"/>
      <c r="N139" s="169"/>
      <c r="O139" s="169"/>
      <c r="P139" s="170">
        <f>SUM(P140:P158)</f>
        <v>0</v>
      </c>
      <c r="Q139" s="169"/>
      <c r="R139" s="170">
        <f>SUM(R140:R158)</f>
        <v>0</v>
      </c>
      <c r="S139" s="169"/>
      <c r="T139" s="171">
        <f>SUM(T140:T158)</f>
        <v>0</v>
      </c>
      <c r="AR139" s="172" t="s">
        <v>283</v>
      </c>
      <c r="AT139" s="173" t="s">
        <v>73</v>
      </c>
      <c r="AU139" s="173" t="s">
        <v>82</v>
      </c>
      <c r="AY139" s="172" t="s">
        <v>238</v>
      </c>
      <c r="BK139" s="174">
        <f>SUM(BK140:BK158)</f>
        <v>0</v>
      </c>
    </row>
    <row r="140" spans="1:65" s="2" customFormat="1" ht="16.5" customHeight="1">
      <c r="A140" s="36"/>
      <c r="B140" s="37"/>
      <c r="C140" s="177" t="s">
        <v>137</v>
      </c>
      <c r="D140" s="177" t="s">
        <v>241</v>
      </c>
      <c r="E140" s="178" t="s">
        <v>1392</v>
      </c>
      <c r="F140" s="179" t="s">
        <v>1393</v>
      </c>
      <c r="G140" s="180" t="s">
        <v>1311</v>
      </c>
      <c r="H140" s="181">
        <v>1</v>
      </c>
      <c r="I140" s="182"/>
      <c r="J140" s="183">
        <f>ROUND(I140*H140,2)</f>
        <v>0</v>
      </c>
      <c r="K140" s="179" t="s">
        <v>244</v>
      </c>
      <c r="L140" s="41"/>
      <c r="M140" s="184" t="s">
        <v>19</v>
      </c>
      <c r="N140" s="185" t="s">
        <v>45</v>
      </c>
      <c r="O140" s="66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8" t="s">
        <v>1312</v>
      </c>
      <c r="AT140" s="188" t="s">
        <v>241</v>
      </c>
      <c r="AU140" s="188" t="s">
        <v>84</v>
      </c>
      <c r="AY140" s="19" t="s">
        <v>238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9" t="s">
        <v>82</v>
      </c>
      <c r="BK140" s="189">
        <f>ROUND(I140*H140,2)</f>
        <v>0</v>
      </c>
      <c r="BL140" s="19" t="s">
        <v>1312</v>
      </c>
      <c r="BM140" s="188" t="s">
        <v>1394</v>
      </c>
    </row>
    <row r="141" spans="1:47" s="2" customFormat="1" ht="11.25">
      <c r="A141" s="36"/>
      <c r="B141" s="37"/>
      <c r="C141" s="38"/>
      <c r="D141" s="190" t="s">
        <v>246</v>
      </c>
      <c r="E141" s="38"/>
      <c r="F141" s="191" t="s">
        <v>1395</v>
      </c>
      <c r="G141" s="38"/>
      <c r="H141" s="38"/>
      <c r="I141" s="192"/>
      <c r="J141" s="38"/>
      <c r="K141" s="38"/>
      <c r="L141" s="41"/>
      <c r="M141" s="193"/>
      <c r="N141" s="194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246</v>
      </c>
      <c r="AU141" s="19" t="s">
        <v>84</v>
      </c>
    </row>
    <row r="142" spans="1:47" s="2" customFormat="1" ht="39">
      <c r="A142" s="36"/>
      <c r="B142" s="37"/>
      <c r="C142" s="38"/>
      <c r="D142" s="195" t="s">
        <v>248</v>
      </c>
      <c r="E142" s="38"/>
      <c r="F142" s="196" t="s">
        <v>1396</v>
      </c>
      <c r="G142" s="38"/>
      <c r="H142" s="38"/>
      <c r="I142" s="192"/>
      <c r="J142" s="38"/>
      <c r="K142" s="38"/>
      <c r="L142" s="41"/>
      <c r="M142" s="193"/>
      <c r="N142" s="194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248</v>
      </c>
      <c r="AU142" s="19" t="s">
        <v>84</v>
      </c>
    </row>
    <row r="143" spans="1:65" s="2" customFormat="1" ht="16.5" customHeight="1">
      <c r="A143" s="36"/>
      <c r="B143" s="37"/>
      <c r="C143" s="177" t="s">
        <v>7</v>
      </c>
      <c r="D143" s="177" t="s">
        <v>241</v>
      </c>
      <c r="E143" s="178" t="s">
        <v>1397</v>
      </c>
      <c r="F143" s="179" t="s">
        <v>1398</v>
      </c>
      <c r="G143" s="180" t="s">
        <v>1311</v>
      </c>
      <c r="H143" s="181">
        <v>1</v>
      </c>
      <c r="I143" s="182"/>
      <c r="J143" s="183">
        <f>ROUND(I143*H143,2)</f>
        <v>0</v>
      </c>
      <c r="K143" s="179" t="s">
        <v>244</v>
      </c>
      <c r="L143" s="41"/>
      <c r="M143" s="184" t="s">
        <v>19</v>
      </c>
      <c r="N143" s="185" t="s">
        <v>45</v>
      </c>
      <c r="O143" s="66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8" t="s">
        <v>1312</v>
      </c>
      <c r="AT143" s="188" t="s">
        <v>241</v>
      </c>
      <c r="AU143" s="188" t="s">
        <v>84</v>
      </c>
      <c r="AY143" s="19" t="s">
        <v>238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9" t="s">
        <v>82</v>
      </c>
      <c r="BK143" s="189">
        <f>ROUND(I143*H143,2)</f>
        <v>0</v>
      </c>
      <c r="BL143" s="19" t="s">
        <v>1312</v>
      </c>
      <c r="BM143" s="188" t="s">
        <v>1399</v>
      </c>
    </row>
    <row r="144" spans="1:47" s="2" customFormat="1" ht="11.25">
      <c r="A144" s="36"/>
      <c r="B144" s="37"/>
      <c r="C144" s="38"/>
      <c r="D144" s="190" t="s">
        <v>246</v>
      </c>
      <c r="E144" s="38"/>
      <c r="F144" s="191" t="s">
        <v>1400</v>
      </c>
      <c r="G144" s="38"/>
      <c r="H144" s="38"/>
      <c r="I144" s="192"/>
      <c r="J144" s="38"/>
      <c r="K144" s="38"/>
      <c r="L144" s="41"/>
      <c r="M144" s="193"/>
      <c r="N144" s="194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246</v>
      </c>
      <c r="AU144" s="19" t="s">
        <v>84</v>
      </c>
    </row>
    <row r="145" spans="1:47" s="2" customFormat="1" ht="19.5">
      <c r="A145" s="36"/>
      <c r="B145" s="37"/>
      <c r="C145" s="38"/>
      <c r="D145" s="195" t="s">
        <v>248</v>
      </c>
      <c r="E145" s="38"/>
      <c r="F145" s="196" t="s">
        <v>1401</v>
      </c>
      <c r="G145" s="38"/>
      <c r="H145" s="38"/>
      <c r="I145" s="192"/>
      <c r="J145" s="38"/>
      <c r="K145" s="38"/>
      <c r="L145" s="41"/>
      <c r="M145" s="193"/>
      <c r="N145" s="194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248</v>
      </c>
      <c r="AU145" s="19" t="s">
        <v>84</v>
      </c>
    </row>
    <row r="146" spans="1:65" s="2" customFormat="1" ht="16.5" customHeight="1">
      <c r="A146" s="36"/>
      <c r="B146" s="37"/>
      <c r="C146" s="177" t="s">
        <v>410</v>
      </c>
      <c r="D146" s="177" t="s">
        <v>241</v>
      </c>
      <c r="E146" s="178" t="s">
        <v>1402</v>
      </c>
      <c r="F146" s="179" t="s">
        <v>1403</v>
      </c>
      <c r="G146" s="180" t="s">
        <v>1311</v>
      </c>
      <c r="H146" s="181">
        <v>1</v>
      </c>
      <c r="I146" s="182"/>
      <c r="J146" s="183">
        <f>ROUND(I146*H146,2)</f>
        <v>0</v>
      </c>
      <c r="K146" s="179" t="s">
        <v>244</v>
      </c>
      <c r="L146" s="41"/>
      <c r="M146" s="184" t="s">
        <v>19</v>
      </c>
      <c r="N146" s="185" t="s">
        <v>45</v>
      </c>
      <c r="O146" s="66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8" t="s">
        <v>1312</v>
      </c>
      <c r="AT146" s="188" t="s">
        <v>241</v>
      </c>
      <c r="AU146" s="188" t="s">
        <v>84</v>
      </c>
      <c r="AY146" s="19" t="s">
        <v>238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9" t="s">
        <v>82</v>
      </c>
      <c r="BK146" s="189">
        <f>ROUND(I146*H146,2)</f>
        <v>0</v>
      </c>
      <c r="BL146" s="19" t="s">
        <v>1312</v>
      </c>
      <c r="BM146" s="188" t="s">
        <v>1404</v>
      </c>
    </row>
    <row r="147" spans="1:47" s="2" customFormat="1" ht="11.25">
      <c r="A147" s="36"/>
      <c r="B147" s="37"/>
      <c r="C147" s="38"/>
      <c r="D147" s="190" t="s">
        <v>246</v>
      </c>
      <c r="E147" s="38"/>
      <c r="F147" s="191" t="s">
        <v>1405</v>
      </c>
      <c r="G147" s="38"/>
      <c r="H147" s="38"/>
      <c r="I147" s="192"/>
      <c r="J147" s="38"/>
      <c r="K147" s="38"/>
      <c r="L147" s="41"/>
      <c r="M147" s="193"/>
      <c r="N147" s="194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246</v>
      </c>
      <c r="AU147" s="19" t="s">
        <v>84</v>
      </c>
    </row>
    <row r="148" spans="1:65" s="2" customFormat="1" ht="16.5" customHeight="1">
      <c r="A148" s="36"/>
      <c r="B148" s="37"/>
      <c r="C148" s="177" t="s">
        <v>419</v>
      </c>
      <c r="D148" s="177" t="s">
        <v>241</v>
      </c>
      <c r="E148" s="178" t="s">
        <v>1406</v>
      </c>
      <c r="F148" s="179" t="s">
        <v>1407</v>
      </c>
      <c r="G148" s="180" t="s">
        <v>1311</v>
      </c>
      <c r="H148" s="181">
        <v>1</v>
      </c>
      <c r="I148" s="182"/>
      <c r="J148" s="183">
        <f>ROUND(I148*H148,2)</f>
        <v>0</v>
      </c>
      <c r="K148" s="179" t="s">
        <v>244</v>
      </c>
      <c r="L148" s="41"/>
      <c r="M148" s="184" t="s">
        <v>19</v>
      </c>
      <c r="N148" s="185" t="s">
        <v>45</v>
      </c>
      <c r="O148" s="66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8" t="s">
        <v>1312</v>
      </c>
      <c r="AT148" s="188" t="s">
        <v>241</v>
      </c>
      <c r="AU148" s="188" t="s">
        <v>84</v>
      </c>
      <c r="AY148" s="19" t="s">
        <v>238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9" t="s">
        <v>82</v>
      </c>
      <c r="BK148" s="189">
        <f>ROUND(I148*H148,2)</f>
        <v>0</v>
      </c>
      <c r="BL148" s="19" t="s">
        <v>1312</v>
      </c>
      <c r="BM148" s="188" t="s">
        <v>1408</v>
      </c>
    </row>
    <row r="149" spans="1:47" s="2" customFormat="1" ht="11.25">
      <c r="A149" s="36"/>
      <c r="B149" s="37"/>
      <c r="C149" s="38"/>
      <c r="D149" s="190" t="s">
        <v>246</v>
      </c>
      <c r="E149" s="38"/>
      <c r="F149" s="191" t="s">
        <v>1409</v>
      </c>
      <c r="G149" s="38"/>
      <c r="H149" s="38"/>
      <c r="I149" s="192"/>
      <c r="J149" s="38"/>
      <c r="K149" s="38"/>
      <c r="L149" s="41"/>
      <c r="M149" s="193"/>
      <c r="N149" s="194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246</v>
      </c>
      <c r="AU149" s="19" t="s">
        <v>84</v>
      </c>
    </row>
    <row r="150" spans="1:65" s="2" customFormat="1" ht="16.5" customHeight="1">
      <c r="A150" s="36"/>
      <c r="B150" s="37"/>
      <c r="C150" s="177" t="s">
        <v>427</v>
      </c>
      <c r="D150" s="177" t="s">
        <v>241</v>
      </c>
      <c r="E150" s="178" t="s">
        <v>1410</v>
      </c>
      <c r="F150" s="179" t="s">
        <v>1411</v>
      </c>
      <c r="G150" s="180" t="s">
        <v>1311</v>
      </c>
      <c r="H150" s="181">
        <v>1</v>
      </c>
      <c r="I150" s="182"/>
      <c r="J150" s="183">
        <f>ROUND(I150*H150,2)</f>
        <v>0</v>
      </c>
      <c r="K150" s="179" t="s">
        <v>244</v>
      </c>
      <c r="L150" s="41"/>
      <c r="M150" s="184" t="s">
        <v>19</v>
      </c>
      <c r="N150" s="185" t="s">
        <v>45</v>
      </c>
      <c r="O150" s="66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8" t="s">
        <v>1312</v>
      </c>
      <c r="AT150" s="188" t="s">
        <v>241</v>
      </c>
      <c r="AU150" s="188" t="s">
        <v>84</v>
      </c>
      <c r="AY150" s="19" t="s">
        <v>238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9" t="s">
        <v>82</v>
      </c>
      <c r="BK150" s="189">
        <f>ROUND(I150*H150,2)</f>
        <v>0</v>
      </c>
      <c r="BL150" s="19" t="s">
        <v>1312</v>
      </c>
      <c r="BM150" s="188" t="s">
        <v>1412</v>
      </c>
    </row>
    <row r="151" spans="1:47" s="2" customFormat="1" ht="11.25">
      <c r="A151" s="36"/>
      <c r="B151" s="37"/>
      <c r="C151" s="38"/>
      <c r="D151" s="190" t="s">
        <v>246</v>
      </c>
      <c r="E151" s="38"/>
      <c r="F151" s="191" t="s">
        <v>1413</v>
      </c>
      <c r="G151" s="38"/>
      <c r="H151" s="38"/>
      <c r="I151" s="192"/>
      <c r="J151" s="38"/>
      <c r="K151" s="38"/>
      <c r="L151" s="41"/>
      <c r="M151" s="193"/>
      <c r="N151" s="194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246</v>
      </c>
      <c r="AU151" s="19" t="s">
        <v>84</v>
      </c>
    </row>
    <row r="152" spans="1:65" s="2" customFormat="1" ht="16.5" customHeight="1">
      <c r="A152" s="36"/>
      <c r="B152" s="37"/>
      <c r="C152" s="177" t="s">
        <v>139</v>
      </c>
      <c r="D152" s="177" t="s">
        <v>241</v>
      </c>
      <c r="E152" s="178" t="s">
        <v>1414</v>
      </c>
      <c r="F152" s="179" t="s">
        <v>1415</v>
      </c>
      <c r="G152" s="180" t="s">
        <v>1311</v>
      </c>
      <c r="H152" s="181">
        <v>10</v>
      </c>
      <c r="I152" s="182"/>
      <c r="J152" s="183">
        <f>ROUND(I152*H152,2)</f>
        <v>0</v>
      </c>
      <c r="K152" s="179" t="s">
        <v>244</v>
      </c>
      <c r="L152" s="41"/>
      <c r="M152" s="184" t="s">
        <v>19</v>
      </c>
      <c r="N152" s="185" t="s">
        <v>45</v>
      </c>
      <c r="O152" s="66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8" t="s">
        <v>1312</v>
      </c>
      <c r="AT152" s="188" t="s">
        <v>241</v>
      </c>
      <c r="AU152" s="188" t="s">
        <v>84</v>
      </c>
      <c r="AY152" s="19" t="s">
        <v>238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9" t="s">
        <v>82</v>
      </c>
      <c r="BK152" s="189">
        <f>ROUND(I152*H152,2)</f>
        <v>0</v>
      </c>
      <c r="BL152" s="19" t="s">
        <v>1312</v>
      </c>
      <c r="BM152" s="188" t="s">
        <v>1416</v>
      </c>
    </row>
    <row r="153" spans="1:47" s="2" customFormat="1" ht="11.25">
      <c r="A153" s="36"/>
      <c r="B153" s="37"/>
      <c r="C153" s="38"/>
      <c r="D153" s="190" t="s">
        <v>246</v>
      </c>
      <c r="E153" s="38"/>
      <c r="F153" s="191" t="s">
        <v>1417</v>
      </c>
      <c r="G153" s="38"/>
      <c r="H153" s="38"/>
      <c r="I153" s="192"/>
      <c r="J153" s="38"/>
      <c r="K153" s="38"/>
      <c r="L153" s="41"/>
      <c r="M153" s="193"/>
      <c r="N153" s="194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246</v>
      </c>
      <c r="AU153" s="19" t="s">
        <v>84</v>
      </c>
    </row>
    <row r="154" spans="2:51" s="13" customFormat="1" ht="11.25">
      <c r="B154" s="197"/>
      <c r="C154" s="198"/>
      <c r="D154" s="195" t="s">
        <v>250</v>
      </c>
      <c r="E154" s="199" t="s">
        <v>19</v>
      </c>
      <c r="F154" s="200" t="s">
        <v>1418</v>
      </c>
      <c r="G154" s="198"/>
      <c r="H154" s="199" t="s">
        <v>19</v>
      </c>
      <c r="I154" s="201"/>
      <c r="J154" s="198"/>
      <c r="K154" s="198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250</v>
      </c>
      <c r="AU154" s="206" t="s">
        <v>84</v>
      </c>
      <c r="AV154" s="13" t="s">
        <v>82</v>
      </c>
      <c r="AW154" s="13" t="s">
        <v>34</v>
      </c>
      <c r="AX154" s="13" t="s">
        <v>74</v>
      </c>
      <c r="AY154" s="206" t="s">
        <v>238</v>
      </c>
    </row>
    <row r="155" spans="2:51" s="14" customFormat="1" ht="11.25">
      <c r="B155" s="207"/>
      <c r="C155" s="208"/>
      <c r="D155" s="195" t="s">
        <v>250</v>
      </c>
      <c r="E155" s="209" t="s">
        <v>19</v>
      </c>
      <c r="F155" s="210" t="s">
        <v>145</v>
      </c>
      <c r="G155" s="208"/>
      <c r="H155" s="211">
        <v>10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250</v>
      </c>
      <c r="AU155" s="217" t="s">
        <v>84</v>
      </c>
      <c r="AV155" s="14" t="s">
        <v>84</v>
      </c>
      <c r="AW155" s="14" t="s">
        <v>34</v>
      </c>
      <c r="AX155" s="14" t="s">
        <v>74</v>
      </c>
      <c r="AY155" s="217" t="s">
        <v>238</v>
      </c>
    </row>
    <row r="156" spans="2:51" s="15" customFormat="1" ht="11.25">
      <c r="B156" s="218"/>
      <c r="C156" s="219"/>
      <c r="D156" s="195" t="s">
        <v>250</v>
      </c>
      <c r="E156" s="220" t="s">
        <v>19</v>
      </c>
      <c r="F156" s="221" t="s">
        <v>257</v>
      </c>
      <c r="G156" s="219"/>
      <c r="H156" s="222">
        <v>10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250</v>
      </c>
      <c r="AU156" s="228" t="s">
        <v>84</v>
      </c>
      <c r="AV156" s="15" t="s">
        <v>95</v>
      </c>
      <c r="AW156" s="15" t="s">
        <v>34</v>
      </c>
      <c r="AX156" s="15" t="s">
        <v>82</v>
      </c>
      <c r="AY156" s="228" t="s">
        <v>238</v>
      </c>
    </row>
    <row r="157" spans="1:65" s="2" customFormat="1" ht="16.5" customHeight="1">
      <c r="A157" s="36"/>
      <c r="B157" s="37"/>
      <c r="C157" s="177" t="s">
        <v>439</v>
      </c>
      <c r="D157" s="177" t="s">
        <v>241</v>
      </c>
      <c r="E157" s="178" t="s">
        <v>1419</v>
      </c>
      <c r="F157" s="179" t="s">
        <v>1420</v>
      </c>
      <c r="G157" s="180" t="s">
        <v>1311</v>
      </c>
      <c r="H157" s="181">
        <v>1</v>
      </c>
      <c r="I157" s="182"/>
      <c r="J157" s="183">
        <f>ROUND(I157*H157,2)</f>
        <v>0</v>
      </c>
      <c r="K157" s="179" t="s">
        <v>244</v>
      </c>
      <c r="L157" s="41"/>
      <c r="M157" s="184" t="s">
        <v>19</v>
      </c>
      <c r="N157" s="185" t="s">
        <v>45</v>
      </c>
      <c r="O157" s="66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8" t="s">
        <v>1312</v>
      </c>
      <c r="AT157" s="188" t="s">
        <v>241</v>
      </c>
      <c r="AU157" s="188" t="s">
        <v>84</v>
      </c>
      <c r="AY157" s="19" t="s">
        <v>238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9" t="s">
        <v>82</v>
      </c>
      <c r="BK157" s="189">
        <f>ROUND(I157*H157,2)</f>
        <v>0</v>
      </c>
      <c r="BL157" s="19" t="s">
        <v>1312</v>
      </c>
      <c r="BM157" s="188" t="s">
        <v>1421</v>
      </c>
    </row>
    <row r="158" spans="1:47" s="2" customFormat="1" ht="11.25">
      <c r="A158" s="36"/>
      <c r="B158" s="37"/>
      <c r="C158" s="38"/>
      <c r="D158" s="190" t="s">
        <v>246</v>
      </c>
      <c r="E158" s="38"/>
      <c r="F158" s="191" t="s">
        <v>1422</v>
      </c>
      <c r="G158" s="38"/>
      <c r="H158" s="38"/>
      <c r="I158" s="192"/>
      <c r="J158" s="38"/>
      <c r="K158" s="38"/>
      <c r="L158" s="41"/>
      <c r="M158" s="193"/>
      <c r="N158" s="194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246</v>
      </c>
      <c r="AU158" s="19" t="s">
        <v>84</v>
      </c>
    </row>
    <row r="159" spans="2:63" s="12" customFormat="1" ht="22.9" customHeight="1">
      <c r="B159" s="161"/>
      <c r="C159" s="162"/>
      <c r="D159" s="163" t="s">
        <v>73</v>
      </c>
      <c r="E159" s="175" t="s">
        <v>1423</v>
      </c>
      <c r="F159" s="175" t="s">
        <v>1424</v>
      </c>
      <c r="G159" s="162"/>
      <c r="H159" s="162"/>
      <c r="I159" s="165"/>
      <c r="J159" s="176">
        <f>BK159</f>
        <v>0</v>
      </c>
      <c r="K159" s="162"/>
      <c r="L159" s="167"/>
      <c r="M159" s="168"/>
      <c r="N159" s="169"/>
      <c r="O159" s="169"/>
      <c r="P159" s="170">
        <f>SUM(P160:P164)</f>
        <v>0</v>
      </c>
      <c r="Q159" s="169"/>
      <c r="R159" s="170">
        <f>SUM(R160:R164)</f>
        <v>0</v>
      </c>
      <c r="S159" s="169"/>
      <c r="T159" s="171">
        <f>SUM(T160:T164)</f>
        <v>0</v>
      </c>
      <c r="AR159" s="172" t="s">
        <v>283</v>
      </c>
      <c r="AT159" s="173" t="s">
        <v>73</v>
      </c>
      <c r="AU159" s="173" t="s">
        <v>82</v>
      </c>
      <c r="AY159" s="172" t="s">
        <v>238</v>
      </c>
      <c r="BK159" s="174">
        <f>SUM(BK160:BK164)</f>
        <v>0</v>
      </c>
    </row>
    <row r="160" spans="1:65" s="2" customFormat="1" ht="16.5" customHeight="1">
      <c r="A160" s="36"/>
      <c r="B160" s="37"/>
      <c r="C160" s="177" t="s">
        <v>150</v>
      </c>
      <c r="D160" s="177" t="s">
        <v>241</v>
      </c>
      <c r="E160" s="178" t="s">
        <v>1425</v>
      </c>
      <c r="F160" s="179" t="s">
        <v>1426</v>
      </c>
      <c r="G160" s="180" t="s">
        <v>1427</v>
      </c>
      <c r="H160" s="181">
        <v>88400</v>
      </c>
      <c r="I160" s="182"/>
      <c r="J160" s="183">
        <f>ROUND(I160*H160,2)</f>
        <v>0</v>
      </c>
      <c r="K160" s="179" t="s">
        <v>244</v>
      </c>
      <c r="L160" s="41"/>
      <c r="M160" s="184" t="s">
        <v>19</v>
      </c>
      <c r="N160" s="185" t="s">
        <v>45</v>
      </c>
      <c r="O160" s="66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8" t="s">
        <v>1312</v>
      </c>
      <c r="AT160" s="188" t="s">
        <v>241</v>
      </c>
      <c r="AU160" s="188" t="s">
        <v>84</v>
      </c>
      <c r="AY160" s="19" t="s">
        <v>238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9" t="s">
        <v>82</v>
      </c>
      <c r="BK160" s="189">
        <f>ROUND(I160*H160,2)</f>
        <v>0</v>
      </c>
      <c r="BL160" s="19" t="s">
        <v>1312</v>
      </c>
      <c r="BM160" s="188" t="s">
        <v>1428</v>
      </c>
    </row>
    <row r="161" spans="1:47" s="2" customFormat="1" ht="11.25">
      <c r="A161" s="36"/>
      <c r="B161" s="37"/>
      <c r="C161" s="38"/>
      <c r="D161" s="190" t="s">
        <v>246</v>
      </c>
      <c r="E161" s="38"/>
      <c r="F161" s="191" t="s">
        <v>1429</v>
      </c>
      <c r="G161" s="38"/>
      <c r="H161" s="38"/>
      <c r="I161" s="192"/>
      <c r="J161" s="38"/>
      <c r="K161" s="38"/>
      <c r="L161" s="41"/>
      <c r="M161" s="193"/>
      <c r="N161" s="194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246</v>
      </c>
      <c r="AU161" s="19" t="s">
        <v>84</v>
      </c>
    </row>
    <row r="162" spans="2:51" s="13" customFormat="1" ht="11.25">
      <c r="B162" s="197"/>
      <c r="C162" s="198"/>
      <c r="D162" s="195" t="s">
        <v>250</v>
      </c>
      <c r="E162" s="199" t="s">
        <v>19</v>
      </c>
      <c r="F162" s="200" t="s">
        <v>1430</v>
      </c>
      <c r="G162" s="198"/>
      <c r="H162" s="199" t="s">
        <v>19</v>
      </c>
      <c r="I162" s="201"/>
      <c r="J162" s="198"/>
      <c r="K162" s="198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250</v>
      </c>
      <c r="AU162" s="206" t="s">
        <v>84</v>
      </c>
      <c r="AV162" s="13" t="s">
        <v>82</v>
      </c>
      <c r="AW162" s="13" t="s">
        <v>34</v>
      </c>
      <c r="AX162" s="13" t="s">
        <v>74</v>
      </c>
      <c r="AY162" s="206" t="s">
        <v>238</v>
      </c>
    </row>
    <row r="163" spans="2:51" s="14" customFormat="1" ht="11.25">
      <c r="B163" s="207"/>
      <c r="C163" s="208"/>
      <c r="D163" s="195" t="s">
        <v>250</v>
      </c>
      <c r="E163" s="209" t="s">
        <v>19</v>
      </c>
      <c r="F163" s="210" t="s">
        <v>1431</v>
      </c>
      <c r="G163" s="208"/>
      <c r="H163" s="211">
        <v>88400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250</v>
      </c>
      <c r="AU163" s="217" t="s">
        <v>84</v>
      </c>
      <c r="AV163" s="14" t="s">
        <v>84</v>
      </c>
      <c r="AW163" s="14" t="s">
        <v>34</v>
      </c>
      <c r="AX163" s="14" t="s">
        <v>74</v>
      </c>
      <c r="AY163" s="217" t="s">
        <v>238</v>
      </c>
    </row>
    <row r="164" spans="2:51" s="15" customFormat="1" ht="11.25">
      <c r="B164" s="218"/>
      <c r="C164" s="219"/>
      <c r="D164" s="195" t="s">
        <v>250</v>
      </c>
      <c r="E164" s="220" t="s">
        <v>19</v>
      </c>
      <c r="F164" s="221" t="s">
        <v>1432</v>
      </c>
      <c r="G164" s="219"/>
      <c r="H164" s="222">
        <v>88400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250</v>
      </c>
      <c r="AU164" s="228" t="s">
        <v>84</v>
      </c>
      <c r="AV164" s="15" t="s">
        <v>95</v>
      </c>
      <c r="AW164" s="15" t="s">
        <v>34</v>
      </c>
      <c r="AX164" s="15" t="s">
        <v>82</v>
      </c>
      <c r="AY164" s="228" t="s">
        <v>238</v>
      </c>
    </row>
    <row r="165" spans="2:63" s="12" customFormat="1" ht="22.9" customHeight="1">
      <c r="B165" s="161"/>
      <c r="C165" s="162"/>
      <c r="D165" s="163" t="s">
        <v>73</v>
      </c>
      <c r="E165" s="175" t="s">
        <v>1433</v>
      </c>
      <c r="F165" s="175" t="s">
        <v>1434</v>
      </c>
      <c r="G165" s="162"/>
      <c r="H165" s="162"/>
      <c r="I165" s="165"/>
      <c r="J165" s="176">
        <f>BK165</f>
        <v>0</v>
      </c>
      <c r="K165" s="162"/>
      <c r="L165" s="167"/>
      <c r="M165" s="168"/>
      <c r="N165" s="169"/>
      <c r="O165" s="169"/>
      <c r="P165" s="170">
        <f>SUM(P166:P171)</f>
        <v>0</v>
      </c>
      <c r="Q165" s="169"/>
      <c r="R165" s="170">
        <f>SUM(R166:R171)</f>
        <v>0</v>
      </c>
      <c r="S165" s="169"/>
      <c r="T165" s="171">
        <f>SUM(T166:T171)</f>
        <v>0</v>
      </c>
      <c r="AR165" s="172" t="s">
        <v>283</v>
      </c>
      <c r="AT165" s="173" t="s">
        <v>73</v>
      </c>
      <c r="AU165" s="173" t="s">
        <v>82</v>
      </c>
      <c r="AY165" s="172" t="s">
        <v>238</v>
      </c>
      <c r="BK165" s="174">
        <f>SUM(BK166:BK171)</f>
        <v>0</v>
      </c>
    </row>
    <row r="166" spans="1:65" s="2" customFormat="1" ht="16.5" customHeight="1">
      <c r="A166" s="36"/>
      <c r="B166" s="37"/>
      <c r="C166" s="177" t="s">
        <v>450</v>
      </c>
      <c r="D166" s="177" t="s">
        <v>241</v>
      </c>
      <c r="E166" s="178" t="s">
        <v>1435</v>
      </c>
      <c r="F166" s="179" t="s">
        <v>1434</v>
      </c>
      <c r="G166" s="180" t="s">
        <v>1311</v>
      </c>
      <c r="H166" s="181">
        <v>1</v>
      </c>
      <c r="I166" s="182"/>
      <c r="J166" s="183">
        <f>ROUND(I166*H166,2)</f>
        <v>0</v>
      </c>
      <c r="K166" s="179" t="s">
        <v>244</v>
      </c>
      <c r="L166" s="41"/>
      <c r="M166" s="184" t="s">
        <v>19</v>
      </c>
      <c r="N166" s="185" t="s">
        <v>45</v>
      </c>
      <c r="O166" s="66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8" t="s">
        <v>1312</v>
      </c>
      <c r="AT166" s="188" t="s">
        <v>241</v>
      </c>
      <c r="AU166" s="188" t="s">
        <v>84</v>
      </c>
      <c r="AY166" s="19" t="s">
        <v>238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9" t="s">
        <v>82</v>
      </c>
      <c r="BK166" s="189">
        <f>ROUND(I166*H166,2)</f>
        <v>0</v>
      </c>
      <c r="BL166" s="19" t="s">
        <v>1312</v>
      </c>
      <c r="BM166" s="188" t="s">
        <v>1436</v>
      </c>
    </row>
    <row r="167" spans="1:47" s="2" customFormat="1" ht="11.25">
      <c r="A167" s="36"/>
      <c r="B167" s="37"/>
      <c r="C167" s="38"/>
      <c r="D167" s="190" t="s">
        <v>246</v>
      </c>
      <c r="E167" s="38"/>
      <c r="F167" s="191" t="s">
        <v>1437</v>
      </c>
      <c r="G167" s="38"/>
      <c r="H167" s="38"/>
      <c r="I167" s="192"/>
      <c r="J167" s="38"/>
      <c r="K167" s="38"/>
      <c r="L167" s="41"/>
      <c r="M167" s="193"/>
      <c r="N167" s="194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246</v>
      </c>
      <c r="AU167" s="19" t="s">
        <v>84</v>
      </c>
    </row>
    <row r="168" spans="1:47" s="2" customFormat="1" ht="29.25">
      <c r="A168" s="36"/>
      <c r="B168" s="37"/>
      <c r="C168" s="38"/>
      <c r="D168" s="195" t="s">
        <v>248</v>
      </c>
      <c r="E168" s="38"/>
      <c r="F168" s="196" t="s">
        <v>1438</v>
      </c>
      <c r="G168" s="38"/>
      <c r="H168" s="38"/>
      <c r="I168" s="192"/>
      <c r="J168" s="38"/>
      <c r="K168" s="38"/>
      <c r="L168" s="41"/>
      <c r="M168" s="193"/>
      <c r="N168" s="194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248</v>
      </c>
      <c r="AU168" s="19" t="s">
        <v>84</v>
      </c>
    </row>
    <row r="169" spans="1:65" s="2" customFormat="1" ht="16.5" customHeight="1">
      <c r="A169" s="36"/>
      <c r="B169" s="37"/>
      <c r="C169" s="177" t="s">
        <v>456</v>
      </c>
      <c r="D169" s="177" t="s">
        <v>241</v>
      </c>
      <c r="E169" s="178" t="s">
        <v>1439</v>
      </c>
      <c r="F169" s="179" t="s">
        <v>1440</v>
      </c>
      <c r="G169" s="180" t="s">
        <v>1311</v>
      </c>
      <c r="H169" s="181">
        <v>1</v>
      </c>
      <c r="I169" s="182"/>
      <c r="J169" s="183">
        <f>ROUND(I169*H169,2)</f>
        <v>0</v>
      </c>
      <c r="K169" s="179" t="s">
        <v>244</v>
      </c>
      <c r="L169" s="41"/>
      <c r="M169" s="184" t="s">
        <v>19</v>
      </c>
      <c r="N169" s="185" t="s">
        <v>45</v>
      </c>
      <c r="O169" s="66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8" t="s">
        <v>1312</v>
      </c>
      <c r="AT169" s="188" t="s">
        <v>241</v>
      </c>
      <c r="AU169" s="188" t="s">
        <v>84</v>
      </c>
      <c r="AY169" s="19" t="s">
        <v>238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9" t="s">
        <v>82</v>
      </c>
      <c r="BK169" s="189">
        <f>ROUND(I169*H169,2)</f>
        <v>0</v>
      </c>
      <c r="BL169" s="19" t="s">
        <v>1312</v>
      </c>
      <c r="BM169" s="188" t="s">
        <v>1441</v>
      </c>
    </row>
    <row r="170" spans="1:47" s="2" customFormat="1" ht="11.25">
      <c r="A170" s="36"/>
      <c r="B170" s="37"/>
      <c r="C170" s="38"/>
      <c r="D170" s="190" t="s">
        <v>246</v>
      </c>
      <c r="E170" s="38"/>
      <c r="F170" s="191" t="s">
        <v>1442</v>
      </c>
      <c r="G170" s="38"/>
      <c r="H170" s="38"/>
      <c r="I170" s="192"/>
      <c r="J170" s="38"/>
      <c r="K170" s="38"/>
      <c r="L170" s="41"/>
      <c r="M170" s="193"/>
      <c r="N170" s="194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246</v>
      </c>
      <c r="AU170" s="19" t="s">
        <v>84</v>
      </c>
    </row>
    <row r="171" spans="1:47" s="2" customFormat="1" ht="19.5">
      <c r="A171" s="36"/>
      <c r="B171" s="37"/>
      <c r="C171" s="38"/>
      <c r="D171" s="195" t="s">
        <v>248</v>
      </c>
      <c r="E171" s="38"/>
      <c r="F171" s="196" t="s">
        <v>1443</v>
      </c>
      <c r="G171" s="38"/>
      <c r="H171" s="38"/>
      <c r="I171" s="192"/>
      <c r="J171" s="38"/>
      <c r="K171" s="38"/>
      <c r="L171" s="41"/>
      <c r="M171" s="250"/>
      <c r="N171" s="251"/>
      <c r="O171" s="252"/>
      <c r="P171" s="252"/>
      <c r="Q171" s="252"/>
      <c r="R171" s="252"/>
      <c r="S171" s="252"/>
      <c r="T171" s="253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248</v>
      </c>
      <c r="AU171" s="19" t="s">
        <v>84</v>
      </c>
    </row>
    <row r="172" spans="1:31" s="2" customFormat="1" ht="6.95" customHeight="1">
      <c r="A172" s="36"/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41"/>
      <c r="M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</sheetData>
  <sheetProtection algorithmName="SHA-512" hashValue="v/+84u/LqEuSBcR/YDyPE8lQWynTAVulRHhobck+DTdBkNx1Ff5QEH9RGrMCnA/462acGabb04oqOQKhc6TQ0Q==" saltValue="1Oac9CirCgmUA5cnjVgFiWJtGrFVOGaa9svTfYyy02tkRzXrN82yigXxzLEmBvbPJRBU2MfmWZC4xz+Cldu0qQ==" spinCount="100000" sheet="1" objects="1" scenarios="1" formatColumns="0" formatRows="0" autoFilter="0"/>
  <autoFilter ref="C87:K17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2/938908411"/>
    <hyperlink ref="F97" r:id="rId2" display="https://podminky.urs.cz/item/CS_URS_2021_02/010001000"/>
    <hyperlink ref="F99" r:id="rId3" display="https://podminky.urs.cz/item/CS_URS_2021_02/011002000"/>
    <hyperlink ref="F101" r:id="rId4" display="https://podminky.urs.cz/item/CS_URS_2021_02/011134000"/>
    <hyperlink ref="F103" r:id="rId5" display="https://podminky.urs.cz/item/CS_URS_2021_02/011314000"/>
    <hyperlink ref="F105" r:id="rId6" display="https://podminky.urs.cz/item/CS_URS_2021_02/011403000"/>
    <hyperlink ref="F108" r:id="rId7" display="https://podminky.urs.cz/item/CS_URS_2021_02/011434000"/>
    <hyperlink ref="F110" r:id="rId8" display="https://podminky.urs.cz/item/CS_URS_2021_02/012203000"/>
    <hyperlink ref="F112" r:id="rId9" display="https://podminky.urs.cz/item/CS_URS_2021_02/012303000"/>
    <hyperlink ref="F114" r:id="rId10" display="https://podminky.urs.cz/item/CS_URS_2021_02/012403000"/>
    <hyperlink ref="F117" r:id="rId11" display="https://podminky.urs.cz/item/CS_URS_2021_02/013002000"/>
    <hyperlink ref="F120" r:id="rId12" display="https://podminky.urs.cz/item/CS_URS_2021_02/013254000"/>
    <hyperlink ref="F122" r:id="rId13" display="https://podminky.urs.cz/item/CS_URS_2021_02/013274000"/>
    <hyperlink ref="F124" r:id="rId14" display="https://podminky.urs.cz/item/CS_URS_2021_02/013284000"/>
    <hyperlink ref="F128" r:id="rId15" display="https://podminky.urs.cz/item/CS_URS_2021_02/020001000"/>
    <hyperlink ref="F132" r:id="rId16" display="https://podminky.urs.cz/item/CS_URS_2021_02/030001000"/>
    <hyperlink ref="F134" r:id="rId17" display="https://podminky.urs.cz/item/CS_URS_2021_02/035103001"/>
    <hyperlink ref="F136" r:id="rId18" display="https://podminky.urs.cz/item/CS_URS_2021_02/039103000"/>
    <hyperlink ref="F138" r:id="rId19" display="https://podminky.urs.cz/item/CS_URS_2021_02/039203000"/>
    <hyperlink ref="F141" r:id="rId20" display="https://podminky.urs.cz/item/CS_URS_2021_02/042002000"/>
    <hyperlink ref="F144" r:id="rId21" display="https://podminky.urs.cz/item/CS_URS_2021_02/042503000"/>
    <hyperlink ref="F147" r:id="rId22" display="https://podminky.urs.cz/item/CS_URS_2021_02/042603000"/>
    <hyperlink ref="F149" r:id="rId23" display="https://podminky.urs.cz/item/CS_URS_2021_02/043002000"/>
    <hyperlink ref="F151" r:id="rId24" display="https://podminky.urs.cz/item/CS_URS_2021_02/043114000"/>
    <hyperlink ref="F153" r:id="rId25" display="https://podminky.urs.cz/item/CS_URS_2021_02/043154000"/>
    <hyperlink ref="F158" r:id="rId26" display="https://podminky.urs.cz/item/CS_URS_2021_02/045002000"/>
    <hyperlink ref="F161" r:id="rId27" display="https://podminky.urs.cz/item/CS_URS_2021_02/053002000"/>
    <hyperlink ref="F167" r:id="rId28" display="https://podminky.urs.cz/item/CS_URS_2021_02/070001000"/>
    <hyperlink ref="F170" r:id="rId29" display="https://podminky.urs.cz/item/CS_URS_2021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4"/>
      <c r="C3" s="105"/>
      <c r="D3" s="105"/>
      <c r="E3" s="105"/>
      <c r="F3" s="105"/>
      <c r="G3" s="105"/>
      <c r="H3" s="22"/>
    </row>
    <row r="4" spans="2:8" s="1" customFormat="1" ht="24.95" customHeight="1">
      <c r="B4" s="22"/>
      <c r="C4" s="106" t="s">
        <v>1444</v>
      </c>
      <c r="H4" s="22"/>
    </row>
    <row r="5" spans="2:8" s="1" customFormat="1" ht="12" customHeight="1">
      <c r="B5" s="22"/>
      <c r="C5" s="256" t="s">
        <v>13</v>
      </c>
      <c r="D5" s="397" t="s">
        <v>14</v>
      </c>
      <c r="E5" s="390"/>
      <c r="F5" s="390"/>
      <c r="H5" s="22"/>
    </row>
    <row r="6" spans="2:8" s="1" customFormat="1" ht="36.95" customHeight="1">
      <c r="B6" s="22"/>
      <c r="C6" s="257" t="s">
        <v>16</v>
      </c>
      <c r="D6" s="401" t="s">
        <v>17</v>
      </c>
      <c r="E6" s="390"/>
      <c r="F6" s="390"/>
      <c r="H6" s="22"/>
    </row>
    <row r="7" spans="2:8" s="1" customFormat="1" ht="16.5" customHeight="1">
      <c r="B7" s="22"/>
      <c r="C7" s="108" t="s">
        <v>23</v>
      </c>
      <c r="D7" s="111" t="str">
        <f>'Rekapitulace stavby'!AN8</f>
        <v>18. 12. 2021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50"/>
      <c r="B9" s="258"/>
      <c r="C9" s="259" t="s">
        <v>55</v>
      </c>
      <c r="D9" s="260" t="s">
        <v>56</v>
      </c>
      <c r="E9" s="260" t="s">
        <v>225</v>
      </c>
      <c r="F9" s="261" t="s">
        <v>1445</v>
      </c>
      <c r="G9" s="150"/>
      <c r="H9" s="258"/>
    </row>
    <row r="10" spans="1:8" s="2" customFormat="1" ht="26.45" customHeight="1">
      <c r="A10" s="36"/>
      <c r="B10" s="41"/>
      <c r="C10" s="262" t="s">
        <v>14</v>
      </c>
      <c r="D10" s="262" t="s">
        <v>17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63" t="s">
        <v>970</v>
      </c>
      <c r="D11" s="264" t="s">
        <v>1446</v>
      </c>
      <c r="E11" s="265" t="s">
        <v>93</v>
      </c>
      <c r="F11" s="266">
        <v>697</v>
      </c>
      <c r="G11" s="36"/>
      <c r="H11" s="41"/>
    </row>
    <row r="12" spans="1:8" s="2" customFormat="1" ht="16.9" customHeight="1">
      <c r="A12" s="36"/>
      <c r="B12" s="41"/>
      <c r="C12" s="267" t="s">
        <v>19</v>
      </c>
      <c r="D12" s="267" t="s">
        <v>968</v>
      </c>
      <c r="E12" s="19" t="s">
        <v>19</v>
      </c>
      <c r="F12" s="268">
        <v>0</v>
      </c>
      <c r="G12" s="36"/>
      <c r="H12" s="41"/>
    </row>
    <row r="13" spans="1:8" s="2" customFormat="1" ht="16.9" customHeight="1">
      <c r="A13" s="36"/>
      <c r="B13" s="41"/>
      <c r="C13" s="267" t="s">
        <v>19</v>
      </c>
      <c r="D13" s="267" t="s">
        <v>969</v>
      </c>
      <c r="E13" s="19" t="s">
        <v>19</v>
      </c>
      <c r="F13" s="268">
        <v>0</v>
      </c>
      <c r="G13" s="36"/>
      <c r="H13" s="41"/>
    </row>
    <row r="14" spans="1:8" s="2" customFormat="1" ht="16.9" customHeight="1">
      <c r="A14" s="36"/>
      <c r="B14" s="41"/>
      <c r="C14" s="267" t="s">
        <v>19</v>
      </c>
      <c r="D14" s="267" t="s">
        <v>1447</v>
      </c>
      <c r="E14" s="19" t="s">
        <v>19</v>
      </c>
      <c r="F14" s="268">
        <v>697</v>
      </c>
      <c r="G14" s="36"/>
      <c r="H14" s="41"/>
    </row>
    <row r="15" spans="1:8" s="2" customFormat="1" ht="16.9" customHeight="1">
      <c r="A15" s="36"/>
      <c r="B15" s="41"/>
      <c r="C15" s="267" t="s">
        <v>970</v>
      </c>
      <c r="D15" s="267" t="s">
        <v>257</v>
      </c>
      <c r="E15" s="19" t="s">
        <v>19</v>
      </c>
      <c r="F15" s="268">
        <v>697</v>
      </c>
      <c r="G15" s="36"/>
      <c r="H15" s="41"/>
    </row>
    <row r="16" spans="1:8" s="2" customFormat="1" ht="16.9" customHeight="1">
      <c r="A16" s="36"/>
      <c r="B16" s="41"/>
      <c r="C16" s="263" t="s">
        <v>122</v>
      </c>
      <c r="D16" s="264" t="s">
        <v>123</v>
      </c>
      <c r="E16" s="265" t="s">
        <v>93</v>
      </c>
      <c r="F16" s="266">
        <v>1.9</v>
      </c>
      <c r="G16" s="36"/>
      <c r="H16" s="41"/>
    </row>
    <row r="17" spans="1:8" s="2" customFormat="1" ht="16.9" customHeight="1">
      <c r="A17" s="36"/>
      <c r="B17" s="41"/>
      <c r="C17" s="267" t="s">
        <v>19</v>
      </c>
      <c r="D17" s="267" t="s">
        <v>123</v>
      </c>
      <c r="E17" s="19" t="s">
        <v>19</v>
      </c>
      <c r="F17" s="268">
        <v>0</v>
      </c>
      <c r="G17" s="36"/>
      <c r="H17" s="41"/>
    </row>
    <row r="18" spans="1:8" s="2" customFormat="1" ht="16.9" customHeight="1">
      <c r="A18" s="36"/>
      <c r="B18" s="41"/>
      <c r="C18" s="267" t="s">
        <v>19</v>
      </c>
      <c r="D18" s="267" t="s">
        <v>1448</v>
      </c>
      <c r="E18" s="19" t="s">
        <v>19</v>
      </c>
      <c r="F18" s="268">
        <v>1.9</v>
      </c>
      <c r="G18" s="36"/>
      <c r="H18" s="41"/>
    </row>
    <row r="19" spans="1:8" s="2" customFormat="1" ht="16.9" customHeight="1">
      <c r="A19" s="36"/>
      <c r="B19" s="41"/>
      <c r="C19" s="267" t="s">
        <v>19</v>
      </c>
      <c r="D19" s="267" t="s">
        <v>257</v>
      </c>
      <c r="E19" s="19" t="s">
        <v>19</v>
      </c>
      <c r="F19" s="268">
        <v>1.9</v>
      </c>
      <c r="G19" s="36"/>
      <c r="H19" s="41"/>
    </row>
    <row r="20" spans="1:8" s="2" customFormat="1" ht="16.9" customHeight="1">
      <c r="A20" s="36"/>
      <c r="B20" s="41"/>
      <c r="C20" s="263" t="s">
        <v>1293</v>
      </c>
      <c r="D20" s="264" t="s">
        <v>97</v>
      </c>
      <c r="E20" s="265" t="s">
        <v>98</v>
      </c>
      <c r="F20" s="266">
        <v>2740</v>
      </c>
      <c r="G20" s="36"/>
      <c r="H20" s="41"/>
    </row>
    <row r="21" spans="1:8" s="2" customFormat="1" ht="16.9" customHeight="1">
      <c r="A21" s="36"/>
      <c r="B21" s="41"/>
      <c r="C21" s="267" t="s">
        <v>19</v>
      </c>
      <c r="D21" s="267" t="s">
        <v>1449</v>
      </c>
      <c r="E21" s="19" t="s">
        <v>19</v>
      </c>
      <c r="F21" s="268">
        <v>0</v>
      </c>
      <c r="G21" s="36"/>
      <c r="H21" s="41"/>
    </row>
    <row r="22" spans="1:8" s="2" customFormat="1" ht="16.9" customHeight="1">
      <c r="A22" s="36"/>
      <c r="B22" s="41"/>
      <c r="C22" s="267" t="s">
        <v>19</v>
      </c>
      <c r="D22" s="267" t="s">
        <v>1450</v>
      </c>
      <c r="E22" s="19" t="s">
        <v>19</v>
      </c>
      <c r="F22" s="268">
        <v>2740</v>
      </c>
      <c r="G22" s="36"/>
      <c r="H22" s="41"/>
    </row>
    <row r="23" spans="1:8" s="2" customFormat="1" ht="16.9" customHeight="1">
      <c r="A23" s="36"/>
      <c r="B23" s="41"/>
      <c r="C23" s="267" t="s">
        <v>1293</v>
      </c>
      <c r="D23" s="267" t="s">
        <v>257</v>
      </c>
      <c r="E23" s="19" t="s">
        <v>19</v>
      </c>
      <c r="F23" s="268">
        <v>2740</v>
      </c>
      <c r="G23" s="36"/>
      <c r="H23" s="41"/>
    </row>
    <row r="24" spans="1:8" s="2" customFormat="1" ht="16.9" customHeight="1">
      <c r="A24" s="36"/>
      <c r="B24" s="41"/>
      <c r="C24" s="263" t="s">
        <v>128</v>
      </c>
      <c r="D24" s="264" t="s">
        <v>129</v>
      </c>
      <c r="E24" s="265" t="s">
        <v>120</v>
      </c>
      <c r="F24" s="266">
        <v>447.72</v>
      </c>
      <c r="G24" s="36"/>
      <c r="H24" s="41"/>
    </row>
    <row r="25" spans="1:8" s="2" customFormat="1" ht="16.9" customHeight="1">
      <c r="A25" s="36"/>
      <c r="B25" s="41"/>
      <c r="C25" s="267" t="s">
        <v>19</v>
      </c>
      <c r="D25" s="267" t="s">
        <v>481</v>
      </c>
      <c r="E25" s="19" t="s">
        <v>19</v>
      </c>
      <c r="F25" s="268">
        <v>0</v>
      </c>
      <c r="G25" s="36"/>
      <c r="H25" s="41"/>
    </row>
    <row r="26" spans="1:8" s="2" customFormat="1" ht="16.9" customHeight="1">
      <c r="A26" s="36"/>
      <c r="B26" s="41"/>
      <c r="C26" s="267" t="s">
        <v>19</v>
      </c>
      <c r="D26" s="267" t="s">
        <v>1451</v>
      </c>
      <c r="E26" s="19" t="s">
        <v>19</v>
      </c>
      <c r="F26" s="268">
        <v>361.76</v>
      </c>
      <c r="G26" s="36"/>
      <c r="H26" s="41"/>
    </row>
    <row r="27" spans="1:8" s="2" customFormat="1" ht="16.9" customHeight="1">
      <c r="A27" s="36"/>
      <c r="B27" s="41"/>
      <c r="C27" s="267" t="s">
        <v>19</v>
      </c>
      <c r="D27" s="267" t="s">
        <v>1452</v>
      </c>
      <c r="E27" s="19" t="s">
        <v>19</v>
      </c>
      <c r="F27" s="268">
        <v>0</v>
      </c>
      <c r="G27" s="36"/>
      <c r="H27" s="41"/>
    </row>
    <row r="28" spans="1:8" s="2" customFormat="1" ht="16.9" customHeight="1">
      <c r="A28" s="36"/>
      <c r="B28" s="41"/>
      <c r="C28" s="267" t="s">
        <v>19</v>
      </c>
      <c r="D28" s="267" t="s">
        <v>1453</v>
      </c>
      <c r="E28" s="19" t="s">
        <v>19</v>
      </c>
      <c r="F28" s="268">
        <v>85.96</v>
      </c>
      <c r="G28" s="36"/>
      <c r="H28" s="41"/>
    </row>
    <row r="29" spans="1:8" s="2" customFormat="1" ht="16.9" customHeight="1">
      <c r="A29" s="36"/>
      <c r="B29" s="41"/>
      <c r="C29" s="267" t="s">
        <v>128</v>
      </c>
      <c r="D29" s="267" t="s">
        <v>257</v>
      </c>
      <c r="E29" s="19" t="s">
        <v>19</v>
      </c>
      <c r="F29" s="268">
        <v>447.72</v>
      </c>
      <c r="G29" s="36"/>
      <c r="H29" s="41"/>
    </row>
    <row r="30" spans="1:8" s="2" customFormat="1" ht="16.9" customHeight="1">
      <c r="A30" s="36"/>
      <c r="B30" s="41"/>
      <c r="C30" s="263" t="s">
        <v>1454</v>
      </c>
      <c r="D30" s="264" t="s">
        <v>1455</v>
      </c>
      <c r="E30" s="265" t="s">
        <v>93</v>
      </c>
      <c r="F30" s="266">
        <v>87</v>
      </c>
      <c r="G30" s="36"/>
      <c r="H30" s="41"/>
    </row>
    <row r="31" spans="1:8" s="2" customFormat="1" ht="16.9" customHeight="1">
      <c r="A31" s="36"/>
      <c r="B31" s="41"/>
      <c r="C31" s="267" t="s">
        <v>19</v>
      </c>
      <c r="D31" s="267" t="s">
        <v>1456</v>
      </c>
      <c r="E31" s="19" t="s">
        <v>19</v>
      </c>
      <c r="F31" s="268">
        <v>5</v>
      </c>
      <c r="G31" s="36"/>
      <c r="H31" s="41"/>
    </row>
    <row r="32" spans="1:8" s="2" customFormat="1" ht="16.9" customHeight="1">
      <c r="A32" s="36"/>
      <c r="B32" s="41"/>
      <c r="C32" s="267" t="s">
        <v>19</v>
      </c>
      <c r="D32" s="267" t="s">
        <v>1457</v>
      </c>
      <c r="E32" s="19" t="s">
        <v>19</v>
      </c>
      <c r="F32" s="268">
        <v>1.5</v>
      </c>
      <c r="G32" s="36"/>
      <c r="H32" s="41"/>
    </row>
    <row r="33" spans="1:8" s="2" customFormat="1" ht="16.9" customHeight="1">
      <c r="A33" s="36"/>
      <c r="B33" s="41"/>
      <c r="C33" s="267" t="s">
        <v>19</v>
      </c>
      <c r="D33" s="267" t="s">
        <v>1458</v>
      </c>
      <c r="E33" s="19" t="s">
        <v>19</v>
      </c>
      <c r="F33" s="268">
        <v>4.5</v>
      </c>
      <c r="G33" s="36"/>
      <c r="H33" s="41"/>
    </row>
    <row r="34" spans="1:8" s="2" customFormat="1" ht="16.9" customHeight="1">
      <c r="A34" s="36"/>
      <c r="B34" s="41"/>
      <c r="C34" s="267" t="s">
        <v>19</v>
      </c>
      <c r="D34" s="267" t="s">
        <v>1459</v>
      </c>
      <c r="E34" s="19" t="s">
        <v>19</v>
      </c>
      <c r="F34" s="268">
        <v>4</v>
      </c>
      <c r="G34" s="36"/>
      <c r="H34" s="41"/>
    </row>
    <row r="35" spans="1:8" s="2" customFormat="1" ht="16.9" customHeight="1">
      <c r="A35" s="36"/>
      <c r="B35" s="41"/>
      <c r="C35" s="267" t="s">
        <v>19</v>
      </c>
      <c r="D35" s="267" t="s">
        <v>1458</v>
      </c>
      <c r="E35" s="19" t="s">
        <v>19</v>
      </c>
      <c r="F35" s="268">
        <v>4.5</v>
      </c>
      <c r="G35" s="36"/>
      <c r="H35" s="41"/>
    </row>
    <row r="36" spans="1:8" s="2" customFormat="1" ht="16.9" customHeight="1">
      <c r="A36" s="36"/>
      <c r="B36" s="41"/>
      <c r="C36" s="267" t="s">
        <v>19</v>
      </c>
      <c r="D36" s="267" t="s">
        <v>1457</v>
      </c>
      <c r="E36" s="19" t="s">
        <v>19</v>
      </c>
      <c r="F36" s="268">
        <v>1.5</v>
      </c>
      <c r="G36" s="36"/>
      <c r="H36" s="41"/>
    </row>
    <row r="37" spans="1:8" s="2" customFormat="1" ht="16.9" customHeight="1">
      <c r="A37" s="36"/>
      <c r="B37" s="41"/>
      <c r="C37" s="267" t="s">
        <v>19</v>
      </c>
      <c r="D37" s="267" t="s">
        <v>1458</v>
      </c>
      <c r="E37" s="19" t="s">
        <v>19</v>
      </c>
      <c r="F37" s="268">
        <v>4.5</v>
      </c>
      <c r="G37" s="36"/>
      <c r="H37" s="41"/>
    </row>
    <row r="38" spans="1:8" s="2" customFormat="1" ht="16.9" customHeight="1">
      <c r="A38" s="36"/>
      <c r="B38" s="41"/>
      <c r="C38" s="267" t="s">
        <v>19</v>
      </c>
      <c r="D38" s="267" t="s">
        <v>1458</v>
      </c>
      <c r="E38" s="19" t="s">
        <v>19</v>
      </c>
      <c r="F38" s="268">
        <v>4.5</v>
      </c>
      <c r="G38" s="36"/>
      <c r="H38" s="41"/>
    </row>
    <row r="39" spans="1:8" s="2" customFormat="1" ht="16.9" customHeight="1">
      <c r="A39" s="36"/>
      <c r="B39" s="41"/>
      <c r="C39" s="267" t="s">
        <v>19</v>
      </c>
      <c r="D39" s="267" t="s">
        <v>1460</v>
      </c>
      <c r="E39" s="19" t="s">
        <v>19</v>
      </c>
      <c r="F39" s="268">
        <v>1</v>
      </c>
      <c r="G39" s="36"/>
      <c r="H39" s="41"/>
    </row>
    <row r="40" spans="1:8" s="2" customFormat="1" ht="16.9" customHeight="1">
      <c r="A40" s="36"/>
      <c r="B40" s="41"/>
      <c r="C40" s="267" t="s">
        <v>19</v>
      </c>
      <c r="D40" s="267" t="s">
        <v>1457</v>
      </c>
      <c r="E40" s="19" t="s">
        <v>19</v>
      </c>
      <c r="F40" s="268">
        <v>1.5</v>
      </c>
      <c r="G40" s="36"/>
      <c r="H40" s="41"/>
    </row>
    <row r="41" spans="1:8" s="2" customFormat="1" ht="16.9" customHeight="1">
      <c r="A41" s="36"/>
      <c r="B41" s="41"/>
      <c r="C41" s="267" t="s">
        <v>19</v>
      </c>
      <c r="D41" s="267" t="s">
        <v>1460</v>
      </c>
      <c r="E41" s="19" t="s">
        <v>19</v>
      </c>
      <c r="F41" s="268">
        <v>1</v>
      </c>
      <c r="G41" s="36"/>
      <c r="H41" s="41"/>
    </row>
    <row r="42" spans="1:8" s="2" customFormat="1" ht="16.9" customHeight="1">
      <c r="A42" s="36"/>
      <c r="B42" s="41"/>
      <c r="C42" s="267" t="s">
        <v>19</v>
      </c>
      <c r="D42" s="267" t="s">
        <v>1460</v>
      </c>
      <c r="E42" s="19" t="s">
        <v>19</v>
      </c>
      <c r="F42" s="268">
        <v>1</v>
      </c>
      <c r="G42" s="36"/>
      <c r="H42" s="41"/>
    </row>
    <row r="43" spans="1:8" s="2" customFormat="1" ht="16.9" customHeight="1">
      <c r="A43" s="36"/>
      <c r="B43" s="41"/>
      <c r="C43" s="267" t="s">
        <v>19</v>
      </c>
      <c r="D43" s="267" t="s">
        <v>1459</v>
      </c>
      <c r="E43" s="19" t="s">
        <v>19</v>
      </c>
      <c r="F43" s="268">
        <v>4</v>
      </c>
      <c r="G43" s="36"/>
      <c r="H43" s="41"/>
    </row>
    <row r="44" spans="1:8" s="2" customFormat="1" ht="16.9" customHeight="1">
      <c r="A44" s="36"/>
      <c r="B44" s="41"/>
      <c r="C44" s="267" t="s">
        <v>19</v>
      </c>
      <c r="D44" s="267" t="s">
        <v>1461</v>
      </c>
      <c r="E44" s="19" t="s">
        <v>19</v>
      </c>
      <c r="F44" s="268">
        <v>2</v>
      </c>
      <c r="G44" s="36"/>
      <c r="H44" s="41"/>
    </row>
    <row r="45" spans="1:8" s="2" customFormat="1" ht="16.9" customHeight="1">
      <c r="A45" s="36"/>
      <c r="B45" s="41"/>
      <c r="C45" s="267" t="s">
        <v>19</v>
      </c>
      <c r="D45" s="267" t="s">
        <v>1462</v>
      </c>
      <c r="E45" s="19" t="s">
        <v>19</v>
      </c>
      <c r="F45" s="268">
        <v>7</v>
      </c>
      <c r="G45" s="36"/>
      <c r="H45" s="41"/>
    </row>
    <row r="46" spans="1:8" s="2" customFormat="1" ht="16.9" customHeight="1">
      <c r="A46" s="36"/>
      <c r="B46" s="41"/>
      <c r="C46" s="267" t="s">
        <v>19</v>
      </c>
      <c r="D46" s="267" t="s">
        <v>1461</v>
      </c>
      <c r="E46" s="19" t="s">
        <v>19</v>
      </c>
      <c r="F46" s="268">
        <v>2</v>
      </c>
      <c r="G46" s="36"/>
      <c r="H46" s="41"/>
    </row>
    <row r="47" spans="1:8" s="2" customFormat="1" ht="16.9" customHeight="1">
      <c r="A47" s="36"/>
      <c r="B47" s="41"/>
      <c r="C47" s="267" t="s">
        <v>19</v>
      </c>
      <c r="D47" s="267" t="s">
        <v>1459</v>
      </c>
      <c r="E47" s="19" t="s">
        <v>19</v>
      </c>
      <c r="F47" s="268">
        <v>4</v>
      </c>
      <c r="G47" s="36"/>
      <c r="H47" s="41"/>
    </row>
    <row r="48" spans="1:8" s="2" customFormat="1" ht="16.9" customHeight="1">
      <c r="A48" s="36"/>
      <c r="B48" s="41"/>
      <c r="C48" s="267" t="s">
        <v>19</v>
      </c>
      <c r="D48" s="267" t="s">
        <v>1461</v>
      </c>
      <c r="E48" s="19" t="s">
        <v>19</v>
      </c>
      <c r="F48" s="268">
        <v>2</v>
      </c>
      <c r="G48" s="36"/>
      <c r="H48" s="41"/>
    </row>
    <row r="49" spans="1:8" s="2" customFormat="1" ht="16.9" customHeight="1">
      <c r="A49" s="36"/>
      <c r="B49" s="41"/>
      <c r="C49" s="267" t="s">
        <v>19</v>
      </c>
      <c r="D49" s="267" t="s">
        <v>1459</v>
      </c>
      <c r="E49" s="19" t="s">
        <v>19</v>
      </c>
      <c r="F49" s="268">
        <v>4</v>
      </c>
      <c r="G49" s="36"/>
      <c r="H49" s="41"/>
    </row>
    <row r="50" spans="1:8" s="2" customFormat="1" ht="16.9" customHeight="1">
      <c r="A50" s="36"/>
      <c r="B50" s="41"/>
      <c r="C50" s="267" t="s">
        <v>19</v>
      </c>
      <c r="D50" s="267" t="s">
        <v>1459</v>
      </c>
      <c r="E50" s="19" t="s">
        <v>19</v>
      </c>
      <c r="F50" s="268">
        <v>4</v>
      </c>
      <c r="G50" s="36"/>
      <c r="H50" s="41"/>
    </row>
    <row r="51" spans="1:8" s="2" customFormat="1" ht="16.9" customHeight="1">
      <c r="A51" s="36"/>
      <c r="B51" s="41"/>
      <c r="C51" s="267" t="s">
        <v>19</v>
      </c>
      <c r="D51" s="267" t="s">
        <v>1459</v>
      </c>
      <c r="E51" s="19" t="s">
        <v>19</v>
      </c>
      <c r="F51" s="268">
        <v>4</v>
      </c>
      <c r="G51" s="36"/>
      <c r="H51" s="41"/>
    </row>
    <row r="52" spans="1:8" s="2" customFormat="1" ht="16.9" customHeight="1">
      <c r="A52" s="36"/>
      <c r="B52" s="41"/>
      <c r="C52" s="267" t="s">
        <v>19</v>
      </c>
      <c r="D52" s="267" t="s">
        <v>1461</v>
      </c>
      <c r="E52" s="19" t="s">
        <v>19</v>
      </c>
      <c r="F52" s="268">
        <v>2</v>
      </c>
      <c r="G52" s="36"/>
      <c r="H52" s="41"/>
    </row>
    <row r="53" spans="1:8" s="2" customFormat="1" ht="16.9" customHeight="1">
      <c r="A53" s="36"/>
      <c r="B53" s="41"/>
      <c r="C53" s="267" t="s">
        <v>19</v>
      </c>
      <c r="D53" s="267" t="s">
        <v>1461</v>
      </c>
      <c r="E53" s="19" t="s">
        <v>19</v>
      </c>
      <c r="F53" s="268">
        <v>2</v>
      </c>
      <c r="G53" s="36"/>
      <c r="H53" s="41"/>
    </row>
    <row r="54" spans="1:8" s="2" customFormat="1" ht="16.9" customHeight="1">
      <c r="A54" s="36"/>
      <c r="B54" s="41"/>
      <c r="C54" s="267" t="s">
        <v>19</v>
      </c>
      <c r="D54" s="267" t="s">
        <v>1463</v>
      </c>
      <c r="E54" s="19" t="s">
        <v>19</v>
      </c>
      <c r="F54" s="268">
        <v>6.5</v>
      </c>
      <c r="G54" s="36"/>
      <c r="H54" s="41"/>
    </row>
    <row r="55" spans="1:8" s="2" customFormat="1" ht="16.9" customHeight="1">
      <c r="A55" s="36"/>
      <c r="B55" s="41"/>
      <c r="C55" s="267" t="s">
        <v>19</v>
      </c>
      <c r="D55" s="267" t="s">
        <v>1461</v>
      </c>
      <c r="E55" s="19" t="s">
        <v>19</v>
      </c>
      <c r="F55" s="268">
        <v>2</v>
      </c>
      <c r="G55" s="36"/>
      <c r="H55" s="41"/>
    </row>
    <row r="56" spans="1:8" s="2" customFormat="1" ht="16.9" customHeight="1">
      <c r="A56" s="36"/>
      <c r="B56" s="41"/>
      <c r="C56" s="267" t="s">
        <v>19</v>
      </c>
      <c r="D56" s="267" t="s">
        <v>1461</v>
      </c>
      <c r="E56" s="19" t="s">
        <v>19</v>
      </c>
      <c r="F56" s="268">
        <v>2</v>
      </c>
      <c r="G56" s="36"/>
      <c r="H56" s="41"/>
    </row>
    <row r="57" spans="1:8" s="2" customFormat="1" ht="16.9" customHeight="1">
      <c r="A57" s="36"/>
      <c r="B57" s="41"/>
      <c r="C57" s="267" t="s">
        <v>19</v>
      </c>
      <c r="D57" s="267" t="s">
        <v>1456</v>
      </c>
      <c r="E57" s="19" t="s">
        <v>19</v>
      </c>
      <c r="F57" s="268">
        <v>5</v>
      </c>
      <c r="G57" s="36"/>
      <c r="H57" s="41"/>
    </row>
    <row r="58" spans="1:8" s="2" customFormat="1" ht="16.9" customHeight="1">
      <c r="A58" s="36"/>
      <c r="B58" s="41"/>
      <c r="C58" s="267" t="s">
        <v>19</v>
      </c>
      <c r="D58" s="267" t="s">
        <v>257</v>
      </c>
      <c r="E58" s="19" t="s">
        <v>19</v>
      </c>
      <c r="F58" s="268">
        <v>87</v>
      </c>
      <c r="G58" s="36"/>
      <c r="H58" s="41"/>
    </row>
    <row r="59" spans="1:8" s="2" customFormat="1" ht="16.9" customHeight="1">
      <c r="A59" s="36"/>
      <c r="B59" s="41"/>
      <c r="C59" s="263" t="s">
        <v>1464</v>
      </c>
      <c r="D59" s="264" t="s">
        <v>1465</v>
      </c>
      <c r="E59" s="265" t="s">
        <v>93</v>
      </c>
      <c r="F59" s="266">
        <v>7</v>
      </c>
      <c r="G59" s="36"/>
      <c r="H59" s="41"/>
    </row>
    <row r="60" spans="1:8" s="2" customFormat="1" ht="16.9" customHeight="1">
      <c r="A60" s="36"/>
      <c r="B60" s="41"/>
      <c r="C60" s="267" t="s">
        <v>19</v>
      </c>
      <c r="D60" s="267" t="s">
        <v>1465</v>
      </c>
      <c r="E60" s="19" t="s">
        <v>19</v>
      </c>
      <c r="F60" s="268">
        <v>0</v>
      </c>
      <c r="G60" s="36"/>
      <c r="H60" s="41"/>
    </row>
    <row r="61" spans="1:8" s="2" customFormat="1" ht="16.9" customHeight="1">
      <c r="A61" s="36"/>
      <c r="B61" s="41"/>
      <c r="C61" s="267" t="s">
        <v>19</v>
      </c>
      <c r="D61" s="267" t="s">
        <v>143</v>
      </c>
      <c r="E61" s="19" t="s">
        <v>19</v>
      </c>
      <c r="F61" s="268">
        <v>7</v>
      </c>
      <c r="G61" s="36"/>
      <c r="H61" s="41"/>
    </row>
    <row r="62" spans="1:8" s="2" customFormat="1" ht="16.9" customHeight="1">
      <c r="A62" s="36"/>
      <c r="B62" s="41"/>
      <c r="C62" s="267" t="s">
        <v>1464</v>
      </c>
      <c r="D62" s="267" t="s">
        <v>257</v>
      </c>
      <c r="E62" s="19" t="s">
        <v>19</v>
      </c>
      <c r="F62" s="268">
        <v>7</v>
      </c>
      <c r="G62" s="36"/>
      <c r="H62" s="41"/>
    </row>
    <row r="63" spans="1:8" s="2" customFormat="1" ht="16.9" customHeight="1">
      <c r="A63" s="36"/>
      <c r="B63" s="41"/>
      <c r="C63" s="263" t="s">
        <v>1466</v>
      </c>
      <c r="D63" s="264" t="s">
        <v>1467</v>
      </c>
      <c r="E63" s="265" t="s">
        <v>93</v>
      </c>
      <c r="F63" s="266">
        <v>116.5</v>
      </c>
      <c r="G63" s="36"/>
      <c r="H63" s="41"/>
    </row>
    <row r="64" spans="1:8" s="2" customFormat="1" ht="16.9" customHeight="1">
      <c r="A64" s="36"/>
      <c r="B64" s="41"/>
      <c r="C64" s="267" t="s">
        <v>19</v>
      </c>
      <c r="D64" s="267" t="s">
        <v>1467</v>
      </c>
      <c r="E64" s="19" t="s">
        <v>19</v>
      </c>
      <c r="F64" s="268">
        <v>0</v>
      </c>
      <c r="G64" s="36"/>
      <c r="H64" s="41"/>
    </row>
    <row r="65" spans="1:8" s="2" customFormat="1" ht="16.9" customHeight="1">
      <c r="A65" s="36"/>
      <c r="B65" s="41"/>
      <c r="C65" s="267" t="s">
        <v>19</v>
      </c>
      <c r="D65" s="267" t="s">
        <v>1468</v>
      </c>
      <c r="E65" s="19" t="s">
        <v>19</v>
      </c>
      <c r="F65" s="268">
        <v>8.5</v>
      </c>
      <c r="G65" s="36"/>
      <c r="H65" s="41"/>
    </row>
    <row r="66" spans="1:8" s="2" customFormat="1" ht="16.9" customHeight="1">
      <c r="A66" s="36"/>
      <c r="B66" s="41"/>
      <c r="C66" s="267" t="s">
        <v>19</v>
      </c>
      <c r="D66" s="267" t="s">
        <v>19</v>
      </c>
      <c r="E66" s="19" t="s">
        <v>19</v>
      </c>
      <c r="F66" s="268">
        <v>0</v>
      </c>
      <c r="G66" s="36"/>
      <c r="H66" s="41"/>
    </row>
    <row r="67" spans="1:8" s="2" customFormat="1" ht="16.9" customHeight="1">
      <c r="A67" s="36"/>
      <c r="B67" s="41"/>
      <c r="C67" s="267" t="s">
        <v>19</v>
      </c>
      <c r="D67" s="267" t="s">
        <v>1469</v>
      </c>
      <c r="E67" s="19" t="s">
        <v>19</v>
      </c>
      <c r="F67" s="268">
        <v>7.5</v>
      </c>
      <c r="G67" s="36"/>
      <c r="H67" s="41"/>
    </row>
    <row r="68" spans="1:8" s="2" customFormat="1" ht="16.9" customHeight="1">
      <c r="A68" s="36"/>
      <c r="B68" s="41"/>
      <c r="C68" s="267" t="s">
        <v>19</v>
      </c>
      <c r="D68" s="267" t="s">
        <v>1459</v>
      </c>
      <c r="E68" s="19" t="s">
        <v>19</v>
      </c>
      <c r="F68" s="268">
        <v>4</v>
      </c>
      <c r="G68" s="36"/>
      <c r="H68" s="41"/>
    </row>
    <row r="69" spans="1:8" s="2" customFormat="1" ht="16.9" customHeight="1">
      <c r="A69" s="36"/>
      <c r="B69" s="41"/>
      <c r="C69" s="267" t="s">
        <v>19</v>
      </c>
      <c r="D69" s="267" t="s">
        <v>1469</v>
      </c>
      <c r="E69" s="19" t="s">
        <v>19</v>
      </c>
      <c r="F69" s="268">
        <v>7.5</v>
      </c>
      <c r="G69" s="36"/>
      <c r="H69" s="41"/>
    </row>
    <row r="70" spans="1:8" s="2" customFormat="1" ht="16.9" customHeight="1">
      <c r="A70" s="36"/>
      <c r="B70" s="41"/>
      <c r="C70" s="267" t="s">
        <v>19</v>
      </c>
      <c r="D70" s="267" t="s">
        <v>1470</v>
      </c>
      <c r="E70" s="19" t="s">
        <v>19</v>
      </c>
      <c r="F70" s="268">
        <v>6</v>
      </c>
      <c r="G70" s="36"/>
      <c r="H70" s="41"/>
    </row>
    <row r="71" spans="1:8" s="2" customFormat="1" ht="16.9" customHeight="1">
      <c r="A71" s="36"/>
      <c r="B71" s="41"/>
      <c r="C71" s="267" t="s">
        <v>19</v>
      </c>
      <c r="D71" s="267" t="s">
        <v>1470</v>
      </c>
      <c r="E71" s="19" t="s">
        <v>19</v>
      </c>
      <c r="F71" s="268">
        <v>6</v>
      </c>
      <c r="G71" s="36"/>
      <c r="H71" s="41"/>
    </row>
    <row r="72" spans="1:8" s="2" customFormat="1" ht="16.9" customHeight="1">
      <c r="A72" s="36"/>
      <c r="B72" s="41"/>
      <c r="C72" s="267" t="s">
        <v>19</v>
      </c>
      <c r="D72" s="267" t="s">
        <v>19</v>
      </c>
      <c r="E72" s="19" t="s">
        <v>19</v>
      </c>
      <c r="F72" s="268">
        <v>0</v>
      </c>
      <c r="G72" s="36"/>
      <c r="H72" s="41"/>
    </row>
    <row r="73" spans="1:8" s="2" customFormat="1" ht="16.9" customHeight="1">
      <c r="A73" s="36"/>
      <c r="B73" s="41"/>
      <c r="C73" s="267" t="s">
        <v>19</v>
      </c>
      <c r="D73" s="267" t="s">
        <v>1471</v>
      </c>
      <c r="E73" s="19" t="s">
        <v>19</v>
      </c>
      <c r="F73" s="268">
        <v>3</v>
      </c>
      <c r="G73" s="36"/>
      <c r="H73" s="41"/>
    </row>
    <row r="74" spans="1:8" s="2" customFormat="1" ht="16.9" customHeight="1">
      <c r="A74" s="36"/>
      <c r="B74" s="41"/>
      <c r="C74" s="267" t="s">
        <v>19</v>
      </c>
      <c r="D74" s="267" t="s">
        <v>1457</v>
      </c>
      <c r="E74" s="19" t="s">
        <v>19</v>
      </c>
      <c r="F74" s="268">
        <v>1.5</v>
      </c>
      <c r="G74" s="36"/>
      <c r="H74" s="41"/>
    </row>
    <row r="75" spans="1:8" s="2" customFormat="1" ht="16.9" customHeight="1">
      <c r="A75" s="36"/>
      <c r="B75" s="41"/>
      <c r="C75" s="267" t="s">
        <v>19</v>
      </c>
      <c r="D75" s="267" t="s">
        <v>1472</v>
      </c>
      <c r="E75" s="19" t="s">
        <v>19</v>
      </c>
      <c r="F75" s="268">
        <v>2.5</v>
      </c>
      <c r="G75" s="36"/>
      <c r="H75" s="41"/>
    </row>
    <row r="76" spans="1:8" s="2" customFormat="1" ht="16.9" customHeight="1">
      <c r="A76" s="36"/>
      <c r="B76" s="41"/>
      <c r="C76" s="267" t="s">
        <v>19</v>
      </c>
      <c r="D76" s="267" t="s">
        <v>1458</v>
      </c>
      <c r="E76" s="19" t="s">
        <v>19</v>
      </c>
      <c r="F76" s="268">
        <v>4.5</v>
      </c>
      <c r="G76" s="36"/>
      <c r="H76" s="41"/>
    </row>
    <row r="77" spans="1:8" s="2" customFormat="1" ht="16.9" customHeight="1">
      <c r="A77" s="36"/>
      <c r="B77" s="41"/>
      <c r="C77" s="267" t="s">
        <v>19</v>
      </c>
      <c r="D77" s="267" t="s">
        <v>1462</v>
      </c>
      <c r="E77" s="19" t="s">
        <v>19</v>
      </c>
      <c r="F77" s="268">
        <v>7</v>
      </c>
      <c r="G77" s="36"/>
      <c r="H77" s="41"/>
    </row>
    <row r="78" spans="1:8" s="2" customFormat="1" ht="16.9" customHeight="1">
      <c r="A78" s="36"/>
      <c r="B78" s="41"/>
      <c r="C78" s="267" t="s">
        <v>19</v>
      </c>
      <c r="D78" s="267" t="s">
        <v>1458</v>
      </c>
      <c r="E78" s="19" t="s">
        <v>19</v>
      </c>
      <c r="F78" s="268">
        <v>4.5</v>
      </c>
      <c r="G78" s="36"/>
      <c r="H78" s="41"/>
    </row>
    <row r="79" spans="1:8" s="2" customFormat="1" ht="16.9" customHeight="1">
      <c r="A79" s="36"/>
      <c r="B79" s="41"/>
      <c r="C79" s="267" t="s">
        <v>19</v>
      </c>
      <c r="D79" s="267" t="s">
        <v>19</v>
      </c>
      <c r="E79" s="19" t="s">
        <v>19</v>
      </c>
      <c r="F79" s="268">
        <v>0</v>
      </c>
      <c r="G79" s="36"/>
      <c r="H79" s="41"/>
    </row>
    <row r="80" spans="1:8" s="2" customFormat="1" ht="16.9" customHeight="1">
      <c r="A80" s="36"/>
      <c r="B80" s="41"/>
      <c r="C80" s="267" t="s">
        <v>19</v>
      </c>
      <c r="D80" s="267" t="s">
        <v>1470</v>
      </c>
      <c r="E80" s="19" t="s">
        <v>19</v>
      </c>
      <c r="F80" s="268">
        <v>6</v>
      </c>
      <c r="G80" s="36"/>
      <c r="H80" s="41"/>
    </row>
    <row r="81" spans="1:8" s="2" customFormat="1" ht="16.9" customHeight="1">
      <c r="A81" s="36"/>
      <c r="B81" s="41"/>
      <c r="C81" s="267" t="s">
        <v>19</v>
      </c>
      <c r="D81" s="267" t="s">
        <v>1473</v>
      </c>
      <c r="E81" s="19" t="s">
        <v>19</v>
      </c>
      <c r="F81" s="268">
        <v>8</v>
      </c>
      <c r="G81" s="36"/>
      <c r="H81" s="41"/>
    </row>
    <row r="82" spans="1:8" s="2" customFormat="1" ht="16.9" customHeight="1">
      <c r="A82" s="36"/>
      <c r="B82" s="41"/>
      <c r="C82" s="267" t="s">
        <v>19</v>
      </c>
      <c r="D82" s="267" t="s">
        <v>1458</v>
      </c>
      <c r="E82" s="19" t="s">
        <v>19</v>
      </c>
      <c r="F82" s="268">
        <v>4.5</v>
      </c>
      <c r="G82" s="36"/>
      <c r="H82" s="41"/>
    </row>
    <row r="83" spans="1:8" s="2" customFormat="1" ht="16.9" customHeight="1">
      <c r="A83" s="36"/>
      <c r="B83" s="41"/>
      <c r="C83" s="267" t="s">
        <v>19</v>
      </c>
      <c r="D83" s="267" t="s">
        <v>1474</v>
      </c>
      <c r="E83" s="19" t="s">
        <v>19</v>
      </c>
      <c r="F83" s="268">
        <v>9.5</v>
      </c>
      <c r="G83" s="36"/>
      <c r="H83" s="41"/>
    </row>
    <row r="84" spans="1:8" s="2" customFormat="1" ht="16.9" customHeight="1">
      <c r="A84" s="36"/>
      <c r="B84" s="41"/>
      <c r="C84" s="267" t="s">
        <v>19</v>
      </c>
      <c r="D84" s="267" t="s">
        <v>1474</v>
      </c>
      <c r="E84" s="19" t="s">
        <v>19</v>
      </c>
      <c r="F84" s="268">
        <v>9.5</v>
      </c>
      <c r="G84" s="36"/>
      <c r="H84" s="41"/>
    </row>
    <row r="85" spans="1:8" s="2" customFormat="1" ht="16.9" customHeight="1">
      <c r="A85" s="36"/>
      <c r="B85" s="41"/>
      <c r="C85" s="267" t="s">
        <v>19</v>
      </c>
      <c r="D85" s="267" t="s">
        <v>1469</v>
      </c>
      <c r="E85" s="19" t="s">
        <v>19</v>
      </c>
      <c r="F85" s="268">
        <v>7.5</v>
      </c>
      <c r="G85" s="36"/>
      <c r="H85" s="41"/>
    </row>
    <row r="86" spans="1:8" s="2" customFormat="1" ht="16.9" customHeight="1">
      <c r="A86" s="36"/>
      <c r="B86" s="41"/>
      <c r="C86" s="267" t="s">
        <v>19</v>
      </c>
      <c r="D86" s="267" t="s">
        <v>1459</v>
      </c>
      <c r="E86" s="19" t="s">
        <v>19</v>
      </c>
      <c r="F86" s="268">
        <v>4</v>
      </c>
      <c r="G86" s="36"/>
      <c r="H86" s="41"/>
    </row>
    <row r="87" spans="1:8" s="2" customFormat="1" ht="16.9" customHeight="1">
      <c r="A87" s="36"/>
      <c r="B87" s="41"/>
      <c r="C87" s="267" t="s">
        <v>19</v>
      </c>
      <c r="D87" s="267" t="s">
        <v>1472</v>
      </c>
      <c r="E87" s="19" t="s">
        <v>19</v>
      </c>
      <c r="F87" s="268">
        <v>2.5</v>
      </c>
      <c r="G87" s="36"/>
      <c r="H87" s="41"/>
    </row>
    <row r="88" spans="1:8" s="2" customFormat="1" ht="16.9" customHeight="1">
      <c r="A88" s="36"/>
      <c r="B88" s="41"/>
      <c r="C88" s="267" t="s">
        <v>19</v>
      </c>
      <c r="D88" s="267" t="s">
        <v>19</v>
      </c>
      <c r="E88" s="19" t="s">
        <v>19</v>
      </c>
      <c r="F88" s="268">
        <v>0</v>
      </c>
      <c r="G88" s="36"/>
      <c r="H88" s="41"/>
    </row>
    <row r="89" spans="1:8" s="2" customFormat="1" ht="16.9" customHeight="1">
      <c r="A89" s="36"/>
      <c r="B89" s="41"/>
      <c r="C89" s="267" t="s">
        <v>19</v>
      </c>
      <c r="D89" s="267" t="s">
        <v>19</v>
      </c>
      <c r="E89" s="19" t="s">
        <v>19</v>
      </c>
      <c r="F89" s="268">
        <v>0</v>
      </c>
      <c r="G89" s="36"/>
      <c r="H89" s="41"/>
    </row>
    <row r="90" spans="1:8" s="2" customFormat="1" ht="16.9" customHeight="1">
      <c r="A90" s="36"/>
      <c r="B90" s="41"/>
      <c r="C90" s="267" t="s">
        <v>19</v>
      </c>
      <c r="D90" s="267" t="s">
        <v>1472</v>
      </c>
      <c r="E90" s="19" t="s">
        <v>19</v>
      </c>
      <c r="F90" s="268">
        <v>2.5</v>
      </c>
      <c r="G90" s="36"/>
      <c r="H90" s="41"/>
    </row>
    <row r="91" spans="1:8" s="2" customFormat="1" ht="16.9" customHeight="1">
      <c r="A91" s="36"/>
      <c r="B91" s="41"/>
      <c r="C91" s="267" t="s">
        <v>1466</v>
      </c>
      <c r="D91" s="267" t="s">
        <v>257</v>
      </c>
      <c r="E91" s="19" t="s">
        <v>19</v>
      </c>
      <c r="F91" s="268">
        <v>116.5</v>
      </c>
      <c r="G91" s="36"/>
      <c r="H91" s="41"/>
    </row>
    <row r="92" spans="1:8" s="2" customFormat="1" ht="16.9" customHeight="1">
      <c r="A92" s="36"/>
      <c r="B92" s="41"/>
      <c r="C92" s="263" t="s">
        <v>1475</v>
      </c>
      <c r="D92" s="264" t="s">
        <v>1476</v>
      </c>
      <c r="E92" s="265" t="s">
        <v>93</v>
      </c>
      <c r="F92" s="266">
        <v>13</v>
      </c>
      <c r="G92" s="36"/>
      <c r="H92" s="41"/>
    </row>
    <row r="93" spans="1:8" s="2" customFormat="1" ht="16.9" customHeight="1">
      <c r="A93" s="36"/>
      <c r="B93" s="41"/>
      <c r="C93" s="267" t="s">
        <v>19</v>
      </c>
      <c r="D93" s="267" t="s">
        <v>1452</v>
      </c>
      <c r="E93" s="19" t="s">
        <v>19</v>
      </c>
      <c r="F93" s="268">
        <v>0</v>
      </c>
      <c r="G93" s="36"/>
      <c r="H93" s="41"/>
    </row>
    <row r="94" spans="1:8" s="2" customFormat="1" ht="16.9" customHeight="1">
      <c r="A94" s="36"/>
      <c r="B94" s="41"/>
      <c r="C94" s="267" t="s">
        <v>19</v>
      </c>
      <c r="D94" s="267" t="s">
        <v>189</v>
      </c>
      <c r="E94" s="19" t="s">
        <v>19</v>
      </c>
      <c r="F94" s="268">
        <v>4</v>
      </c>
      <c r="G94" s="36"/>
      <c r="H94" s="41"/>
    </row>
    <row r="95" spans="1:8" s="2" customFormat="1" ht="16.9" customHeight="1">
      <c r="A95" s="36"/>
      <c r="B95" s="41"/>
      <c r="C95" s="267" t="s">
        <v>19</v>
      </c>
      <c r="D95" s="267" t="s">
        <v>315</v>
      </c>
      <c r="E95" s="19" t="s">
        <v>19</v>
      </c>
      <c r="F95" s="268">
        <v>9</v>
      </c>
      <c r="G95" s="36"/>
      <c r="H95" s="41"/>
    </row>
    <row r="96" spans="1:8" s="2" customFormat="1" ht="16.9" customHeight="1">
      <c r="A96" s="36"/>
      <c r="B96" s="41"/>
      <c r="C96" s="267" t="s">
        <v>1475</v>
      </c>
      <c r="D96" s="267" t="s">
        <v>257</v>
      </c>
      <c r="E96" s="19" t="s">
        <v>19</v>
      </c>
      <c r="F96" s="268">
        <v>13</v>
      </c>
      <c r="G96" s="36"/>
      <c r="H96" s="41"/>
    </row>
    <row r="97" spans="1:8" s="2" customFormat="1" ht="16.9" customHeight="1">
      <c r="A97" s="36"/>
      <c r="B97" s="41"/>
      <c r="C97" s="263" t="s">
        <v>1477</v>
      </c>
      <c r="D97" s="264" t="s">
        <v>1478</v>
      </c>
      <c r="E97" s="265" t="s">
        <v>93</v>
      </c>
      <c r="F97" s="266">
        <v>17</v>
      </c>
      <c r="G97" s="36"/>
      <c r="H97" s="41"/>
    </row>
    <row r="98" spans="1:8" s="2" customFormat="1" ht="16.9" customHeight="1">
      <c r="A98" s="36"/>
      <c r="B98" s="41"/>
      <c r="C98" s="267" t="s">
        <v>19</v>
      </c>
      <c r="D98" s="267" t="s">
        <v>1478</v>
      </c>
      <c r="E98" s="19" t="s">
        <v>19</v>
      </c>
      <c r="F98" s="268">
        <v>0</v>
      </c>
      <c r="G98" s="36"/>
      <c r="H98" s="41"/>
    </row>
    <row r="99" spans="1:8" s="2" customFormat="1" ht="16.9" customHeight="1">
      <c r="A99" s="36"/>
      <c r="B99" s="41"/>
      <c r="C99" s="267" t="s">
        <v>19</v>
      </c>
      <c r="D99" s="267" t="s">
        <v>1463</v>
      </c>
      <c r="E99" s="19" t="s">
        <v>19</v>
      </c>
      <c r="F99" s="268">
        <v>6.5</v>
      </c>
      <c r="G99" s="36"/>
      <c r="H99" s="41"/>
    </row>
    <row r="100" spans="1:8" s="2" customFormat="1" ht="16.9" customHeight="1">
      <c r="A100" s="36"/>
      <c r="B100" s="41"/>
      <c r="C100" s="267" t="s">
        <v>19</v>
      </c>
      <c r="D100" s="267" t="s">
        <v>1109</v>
      </c>
      <c r="E100" s="19" t="s">
        <v>19</v>
      </c>
      <c r="F100" s="268">
        <v>3.5</v>
      </c>
      <c r="G100" s="36"/>
      <c r="H100" s="41"/>
    </row>
    <row r="101" spans="1:8" s="2" customFormat="1" ht="16.9" customHeight="1">
      <c r="A101" s="36"/>
      <c r="B101" s="41"/>
      <c r="C101" s="267" t="s">
        <v>19</v>
      </c>
      <c r="D101" s="267" t="s">
        <v>1462</v>
      </c>
      <c r="E101" s="19" t="s">
        <v>19</v>
      </c>
      <c r="F101" s="268">
        <v>7</v>
      </c>
      <c r="G101" s="36"/>
      <c r="H101" s="41"/>
    </row>
    <row r="102" spans="1:8" s="2" customFormat="1" ht="16.9" customHeight="1">
      <c r="A102" s="36"/>
      <c r="B102" s="41"/>
      <c r="C102" s="267" t="s">
        <v>1477</v>
      </c>
      <c r="D102" s="267" t="s">
        <v>257</v>
      </c>
      <c r="E102" s="19" t="s">
        <v>19</v>
      </c>
      <c r="F102" s="268">
        <v>17</v>
      </c>
      <c r="G102" s="36"/>
      <c r="H102" s="41"/>
    </row>
    <row r="103" spans="1:8" s="2" customFormat="1" ht="16.9" customHeight="1">
      <c r="A103" s="36"/>
      <c r="B103" s="41"/>
      <c r="C103" s="263" t="s">
        <v>1479</v>
      </c>
      <c r="D103" s="264" t="s">
        <v>1480</v>
      </c>
      <c r="E103" s="265" t="s">
        <v>93</v>
      </c>
      <c r="F103" s="266">
        <v>153.5</v>
      </c>
      <c r="G103" s="36"/>
      <c r="H103" s="41"/>
    </row>
    <row r="104" spans="1:8" s="2" customFormat="1" ht="16.9" customHeight="1">
      <c r="A104" s="36"/>
      <c r="B104" s="41"/>
      <c r="C104" s="267" t="s">
        <v>19</v>
      </c>
      <c r="D104" s="267" t="s">
        <v>1452</v>
      </c>
      <c r="E104" s="19" t="s">
        <v>19</v>
      </c>
      <c r="F104" s="268">
        <v>0</v>
      </c>
      <c r="G104" s="36"/>
      <c r="H104" s="41"/>
    </row>
    <row r="105" spans="1:8" s="2" customFormat="1" ht="16.9" customHeight="1">
      <c r="A105" s="36"/>
      <c r="B105" s="41"/>
      <c r="C105" s="267" t="s">
        <v>1479</v>
      </c>
      <c r="D105" s="267" t="s">
        <v>1481</v>
      </c>
      <c r="E105" s="19" t="s">
        <v>19</v>
      </c>
      <c r="F105" s="268">
        <v>153.5</v>
      </c>
      <c r="G105" s="36"/>
      <c r="H105" s="41"/>
    </row>
    <row r="106" spans="1:8" s="2" customFormat="1" ht="16.9" customHeight="1">
      <c r="A106" s="36"/>
      <c r="B106" s="41"/>
      <c r="C106" s="263" t="s">
        <v>1482</v>
      </c>
      <c r="D106" s="264" t="s">
        <v>1483</v>
      </c>
      <c r="E106" s="265" t="s">
        <v>93</v>
      </c>
      <c r="F106" s="266">
        <v>6</v>
      </c>
      <c r="G106" s="36"/>
      <c r="H106" s="41"/>
    </row>
    <row r="107" spans="1:8" s="2" customFormat="1" ht="16.9" customHeight="1">
      <c r="A107" s="36"/>
      <c r="B107" s="41"/>
      <c r="C107" s="267" t="s">
        <v>19</v>
      </c>
      <c r="D107" s="267" t="s">
        <v>1484</v>
      </c>
      <c r="E107" s="19" t="s">
        <v>19</v>
      </c>
      <c r="F107" s="268">
        <v>0</v>
      </c>
      <c r="G107" s="36"/>
      <c r="H107" s="41"/>
    </row>
    <row r="108" spans="1:8" s="2" customFormat="1" ht="16.9" customHeight="1">
      <c r="A108" s="36"/>
      <c r="B108" s="41"/>
      <c r="C108" s="267" t="s">
        <v>1482</v>
      </c>
      <c r="D108" s="267" t="s">
        <v>1485</v>
      </c>
      <c r="E108" s="19" t="s">
        <v>19</v>
      </c>
      <c r="F108" s="268">
        <v>6</v>
      </c>
      <c r="G108" s="36"/>
      <c r="H108" s="41"/>
    </row>
    <row r="109" spans="1:8" s="2" customFormat="1" ht="16.9" customHeight="1">
      <c r="A109" s="36"/>
      <c r="B109" s="41"/>
      <c r="C109" s="263" t="s">
        <v>1486</v>
      </c>
      <c r="D109" s="264" t="s">
        <v>1487</v>
      </c>
      <c r="E109" s="265" t="s">
        <v>93</v>
      </c>
      <c r="F109" s="266">
        <v>8.5</v>
      </c>
      <c r="G109" s="36"/>
      <c r="H109" s="41"/>
    </row>
    <row r="110" spans="1:8" s="2" customFormat="1" ht="16.9" customHeight="1">
      <c r="A110" s="36"/>
      <c r="B110" s="41"/>
      <c r="C110" s="267" t="s">
        <v>19</v>
      </c>
      <c r="D110" s="267" t="s">
        <v>1488</v>
      </c>
      <c r="E110" s="19" t="s">
        <v>19</v>
      </c>
      <c r="F110" s="268">
        <v>0</v>
      </c>
      <c r="G110" s="36"/>
      <c r="H110" s="41"/>
    </row>
    <row r="111" spans="1:8" s="2" customFormat="1" ht="16.9" customHeight="1">
      <c r="A111" s="36"/>
      <c r="B111" s="41"/>
      <c r="C111" s="267" t="s">
        <v>1486</v>
      </c>
      <c r="D111" s="267" t="s">
        <v>1489</v>
      </c>
      <c r="E111" s="19" t="s">
        <v>19</v>
      </c>
      <c r="F111" s="268">
        <v>8.5</v>
      </c>
      <c r="G111" s="36"/>
      <c r="H111" s="41"/>
    </row>
    <row r="112" spans="1:8" s="2" customFormat="1" ht="16.9" customHeight="1">
      <c r="A112" s="36"/>
      <c r="B112" s="41"/>
      <c r="C112" s="263" t="s">
        <v>1490</v>
      </c>
      <c r="D112" s="264" t="s">
        <v>1491</v>
      </c>
      <c r="E112" s="265" t="s">
        <v>93</v>
      </c>
      <c r="F112" s="266">
        <v>4</v>
      </c>
      <c r="G112" s="36"/>
      <c r="H112" s="41"/>
    </row>
    <row r="113" spans="1:8" s="2" customFormat="1" ht="16.9" customHeight="1">
      <c r="A113" s="36"/>
      <c r="B113" s="41"/>
      <c r="C113" s="267" t="s">
        <v>19</v>
      </c>
      <c r="D113" s="267" t="s">
        <v>1012</v>
      </c>
      <c r="E113" s="19" t="s">
        <v>19</v>
      </c>
      <c r="F113" s="268">
        <v>0</v>
      </c>
      <c r="G113" s="36"/>
      <c r="H113" s="41"/>
    </row>
    <row r="114" spans="1:8" s="2" customFormat="1" ht="16.9" customHeight="1">
      <c r="A114" s="36"/>
      <c r="B114" s="41"/>
      <c r="C114" s="267" t="s">
        <v>1490</v>
      </c>
      <c r="D114" s="267" t="s">
        <v>1492</v>
      </c>
      <c r="E114" s="19" t="s">
        <v>19</v>
      </c>
      <c r="F114" s="268">
        <v>4</v>
      </c>
      <c r="G114" s="36"/>
      <c r="H114" s="41"/>
    </row>
    <row r="115" spans="1:8" s="2" customFormat="1" ht="16.9" customHeight="1">
      <c r="A115" s="36"/>
      <c r="B115" s="41"/>
      <c r="C115" s="263" t="s">
        <v>1493</v>
      </c>
      <c r="D115" s="264" t="s">
        <v>1494</v>
      </c>
      <c r="E115" s="265" t="s">
        <v>93</v>
      </c>
      <c r="F115" s="266">
        <v>46</v>
      </c>
      <c r="G115" s="36"/>
      <c r="H115" s="41"/>
    </row>
    <row r="116" spans="1:8" s="2" customFormat="1" ht="16.9" customHeight="1">
      <c r="A116" s="36"/>
      <c r="B116" s="41"/>
      <c r="C116" s="267" t="s">
        <v>19</v>
      </c>
      <c r="D116" s="267" t="s">
        <v>1495</v>
      </c>
      <c r="E116" s="19" t="s">
        <v>19</v>
      </c>
      <c r="F116" s="268">
        <v>0</v>
      </c>
      <c r="G116" s="36"/>
      <c r="H116" s="41"/>
    </row>
    <row r="117" spans="1:8" s="2" customFormat="1" ht="16.9" customHeight="1">
      <c r="A117" s="36"/>
      <c r="B117" s="41"/>
      <c r="C117" s="267" t="s">
        <v>19</v>
      </c>
      <c r="D117" s="267" t="s">
        <v>1109</v>
      </c>
      <c r="E117" s="19" t="s">
        <v>19</v>
      </c>
      <c r="F117" s="268">
        <v>3.5</v>
      </c>
      <c r="G117" s="36"/>
      <c r="H117" s="41"/>
    </row>
    <row r="118" spans="1:8" s="2" customFormat="1" ht="16.9" customHeight="1">
      <c r="A118" s="36"/>
      <c r="B118" s="41"/>
      <c r="C118" s="267" t="s">
        <v>19</v>
      </c>
      <c r="D118" s="267" t="s">
        <v>1458</v>
      </c>
      <c r="E118" s="19" t="s">
        <v>19</v>
      </c>
      <c r="F118" s="268">
        <v>4.5</v>
      </c>
      <c r="G118" s="36"/>
      <c r="H118" s="41"/>
    </row>
    <row r="119" spans="1:8" s="2" customFormat="1" ht="16.9" customHeight="1">
      <c r="A119" s="36"/>
      <c r="B119" s="41"/>
      <c r="C119" s="267" t="s">
        <v>19</v>
      </c>
      <c r="D119" s="267" t="s">
        <v>1457</v>
      </c>
      <c r="E119" s="19" t="s">
        <v>19</v>
      </c>
      <c r="F119" s="268">
        <v>1.5</v>
      </c>
      <c r="G119" s="36"/>
      <c r="H119" s="41"/>
    </row>
    <row r="120" spans="1:8" s="2" customFormat="1" ht="16.9" customHeight="1">
      <c r="A120" s="36"/>
      <c r="B120" s="41"/>
      <c r="C120" s="267" t="s">
        <v>19</v>
      </c>
      <c r="D120" s="267" t="s">
        <v>1458</v>
      </c>
      <c r="E120" s="19" t="s">
        <v>19</v>
      </c>
      <c r="F120" s="268">
        <v>4.5</v>
      </c>
      <c r="G120" s="36"/>
      <c r="H120" s="41"/>
    </row>
    <row r="121" spans="1:8" s="2" customFormat="1" ht="16.9" customHeight="1">
      <c r="A121" s="36"/>
      <c r="B121" s="41"/>
      <c r="C121" s="267" t="s">
        <v>19</v>
      </c>
      <c r="D121" s="267" t="s">
        <v>1109</v>
      </c>
      <c r="E121" s="19" t="s">
        <v>19</v>
      </c>
      <c r="F121" s="268">
        <v>3.5</v>
      </c>
      <c r="G121" s="36"/>
      <c r="H121" s="41"/>
    </row>
    <row r="122" spans="1:8" s="2" customFormat="1" ht="16.9" customHeight="1">
      <c r="A122" s="36"/>
      <c r="B122" s="41"/>
      <c r="C122" s="267" t="s">
        <v>19</v>
      </c>
      <c r="D122" s="267" t="s">
        <v>1460</v>
      </c>
      <c r="E122" s="19" t="s">
        <v>19</v>
      </c>
      <c r="F122" s="268">
        <v>1</v>
      </c>
      <c r="G122" s="36"/>
      <c r="H122" s="41"/>
    </row>
    <row r="123" spans="1:8" s="2" customFormat="1" ht="16.9" customHeight="1">
      <c r="A123" s="36"/>
      <c r="B123" s="41"/>
      <c r="C123" s="267" t="s">
        <v>19</v>
      </c>
      <c r="D123" s="267" t="s">
        <v>1472</v>
      </c>
      <c r="E123" s="19" t="s">
        <v>19</v>
      </c>
      <c r="F123" s="268">
        <v>2.5</v>
      </c>
      <c r="G123" s="36"/>
      <c r="H123" s="41"/>
    </row>
    <row r="124" spans="1:8" s="2" customFormat="1" ht="16.9" customHeight="1">
      <c r="A124" s="36"/>
      <c r="B124" s="41"/>
      <c r="C124" s="267" t="s">
        <v>19</v>
      </c>
      <c r="D124" s="267" t="s">
        <v>1459</v>
      </c>
      <c r="E124" s="19" t="s">
        <v>19</v>
      </c>
      <c r="F124" s="268">
        <v>4</v>
      </c>
      <c r="G124" s="36"/>
      <c r="H124" s="41"/>
    </row>
    <row r="125" spans="1:8" s="2" customFormat="1" ht="16.9" customHeight="1">
      <c r="A125" s="36"/>
      <c r="B125" s="41"/>
      <c r="C125" s="267" t="s">
        <v>19</v>
      </c>
      <c r="D125" s="267" t="s">
        <v>1461</v>
      </c>
      <c r="E125" s="19" t="s">
        <v>19</v>
      </c>
      <c r="F125" s="268">
        <v>2</v>
      </c>
      <c r="G125" s="36"/>
      <c r="H125" s="41"/>
    </row>
    <row r="126" spans="1:8" s="2" customFormat="1" ht="16.9" customHeight="1">
      <c r="A126" s="36"/>
      <c r="B126" s="41"/>
      <c r="C126" s="267" t="s">
        <v>19</v>
      </c>
      <c r="D126" s="267" t="s">
        <v>1496</v>
      </c>
      <c r="E126" s="19" t="s">
        <v>19</v>
      </c>
      <c r="F126" s="268">
        <v>5.5</v>
      </c>
      <c r="G126" s="36"/>
      <c r="H126" s="41"/>
    </row>
    <row r="127" spans="1:8" s="2" customFormat="1" ht="16.9" customHeight="1">
      <c r="A127" s="36"/>
      <c r="B127" s="41"/>
      <c r="C127" s="267" t="s">
        <v>19</v>
      </c>
      <c r="D127" s="267" t="s">
        <v>1496</v>
      </c>
      <c r="E127" s="19" t="s">
        <v>19</v>
      </c>
      <c r="F127" s="268">
        <v>5.5</v>
      </c>
      <c r="G127" s="36"/>
      <c r="H127" s="41"/>
    </row>
    <row r="128" spans="1:8" s="2" customFormat="1" ht="16.9" customHeight="1">
      <c r="A128" s="36"/>
      <c r="B128" s="41"/>
      <c r="C128" s="267" t="s">
        <v>19</v>
      </c>
      <c r="D128" s="267" t="s">
        <v>1497</v>
      </c>
      <c r="E128" s="19" t="s">
        <v>19</v>
      </c>
      <c r="F128" s="268">
        <v>3.5</v>
      </c>
      <c r="G128" s="36"/>
      <c r="H128" s="41"/>
    </row>
    <row r="129" spans="1:8" s="2" customFormat="1" ht="16.9" customHeight="1">
      <c r="A129" s="36"/>
      <c r="B129" s="41"/>
      <c r="C129" s="267" t="s">
        <v>19</v>
      </c>
      <c r="D129" s="267" t="s">
        <v>1461</v>
      </c>
      <c r="E129" s="19" t="s">
        <v>19</v>
      </c>
      <c r="F129" s="268">
        <v>2</v>
      </c>
      <c r="G129" s="36"/>
      <c r="H129" s="41"/>
    </row>
    <row r="130" spans="1:8" s="2" customFormat="1" ht="16.9" customHeight="1">
      <c r="A130" s="36"/>
      <c r="B130" s="41"/>
      <c r="C130" s="267" t="s">
        <v>19</v>
      </c>
      <c r="D130" s="267" t="s">
        <v>1498</v>
      </c>
      <c r="E130" s="19" t="s">
        <v>19</v>
      </c>
      <c r="F130" s="268">
        <v>0.5</v>
      </c>
      <c r="G130" s="36"/>
      <c r="H130" s="41"/>
    </row>
    <row r="131" spans="1:8" s="2" customFormat="1" ht="16.9" customHeight="1">
      <c r="A131" s="36"/>
      <c r="B131" s="41"/>
      <c r="C131" s="267" t="s">
        <v>19</v>
      </c>
      <c r="D131" s="267" t="s">
        <v>1457</v>
      </c>
      <c r="E131" s="19" t="s">
        <v>19</v>
      </c>
      <c r="F131" s="268">
        <v>1.5</v>
      </c>
      <c r="G131" s="36"/>
      <c r="H131" s="41"/>
    </row>
    <row r="132" spans="1:8" s="2" customFormat="1" ht="16.9" customHeight="1">
      <c r="A132" s="36"/>
      <c r="B132" s="41"/>
      <c r="C132" s="267" t="s">
        <v>19</v>
      </c>
      <c r="D132" s="267" t="s">
        <v>1498</v>
      </c>
      <c r="E132" s="19" t="s">
        <v>19</v>
      </c>
      <c r="F132" s="268">
        <v>0.5</v>
      </c>
      <c r="G132" s="36"/>
      <c r="H132" s="41"/>
    </row>
    <row r="133" spans="1:8" s="2" customFormat="1" ht="16.9" customHeight="1">
      <c r="A133" s="36"/>
      <c r="B133" s="41"/>
      <c r="C133" s="267" t="s">
        <v>1493</v>
      </c>
      <c r="D133" s="267" t="s">
        <v>257</v>
      </c>
      <c r="E133" s="19" t="s">
        <v>19</v>
      </c>
      <c r="F133" s="268">
        <v>46</v>
      </c>
      <c r="G133" s="36"/>
      <c r="H133" s="41"/>
    </row>
    <row r="134" spans="1:8" s="2" customFormat="1" ht="36">
      <c r="A134" s="36"/>
      <c r="B134" s="41"/>
      <c r="C134" s="263" t="s">
        <v>1499</v>
      </c>
      <c r="D134" s="264" t="s">
        <v>1500</v>
      </c>
      <c r="E134" s="265" t="s">
        <v>93</v>
      </c>
      <c r="F134" s="266">
        <v>646</v>
      </c>
      <c r="G134" s="36"/>
      <c r="H134" s="41"/>
    </row>
    <row r="135" spans="1:8" s="2" customFormat="1" ht="16.9" customHeight="1">
      <c r="A135" s="36"/>
      <c r="B135" s="41"/>
      <c r="C135" s="267" t="s">
        <v>19</v>
      </c>
      <c r="D135" s="267" t="s">
        <v>1501</v>
      </c>
      <c r="E135" s="19" t="s">
        <v>19</v>
      </c>
      <c r="F135" s="268">
        <v>0</v>
      </c>
      <c r="G135" s="36"/>
      <c r="H135" s="41"/>
    </row>
    <row r="136" spans="1:8" s="2" customFormat="1" ht="16.9" customHeight="1">
      <c r="A136" s="36"/>
      <c r="B136" s="41"/>
      <c r="C136" s="267" t="s">
        <v>19</v>
      </c>
      <c r="D136" s="267" t="s">
        <v>1502</v>
      </c>
      <c r="E136" s="19" t="s">
        <v>19</v>
      </c>
      <c r="F136" s="268">
        <v>0</v>
      </c>
      <c r="G136" s="36"/>
      <c r="H136" s="41"/>
    </row>
    <row r="137" spans="1:8" s="2" customFormat="1" ht="16.9" customHeight="1">
      <c r="A137" s="36"/>
      <c r="B137" s="41"/>
      <c r="C137" s="267" t="s">
        <v>19</v>
      </c>
      <c r="D137" s="267" t="s">
        <v>1503</v>
      </c>
      <c r="E137" s="19" t="s">
        <v>19</v>
      </c>
      <c r="F137" s="268">
        <v>646</v>
      </c>
      <c r="G137" s="36"/>
      <c r="H137" s="41"/>
    </row>
    <row r="138" spans="1:8" s="2" customFormat="1" ht="16.9" customHeight="1">
      <c r="A138" s="36"/>
      <c r="B138" s="41"/>
      <c r="C138" s="267" t="s">
        <v>1499</v>
      </c>
      <c r="D138" s="267" t="s">
        <v>257</v>
      </c>
      <c r="E138" s="19" t="s">
        <v>19</v>
      </c>
      <c r="F138" s="268">
        <v>646</v>
      </c>
      <c r="G138" s="36"/>
      <c r="H138" s="41"/>
    </row>
    <row r="139" spans="1:8" s="2" customFormat="1" ht="16.9" customHeight="1">
      <c r="A139" s="36"/>
      <c r="B139" s="41"/>
      <c r="C139" s="263" t="s">
        <v>1504</v>
      </c>
      <c r="D139" s="264" t="s">
        <v>1505</v>
      </c>
      <c r="E139" s="265" t="s">
        <v>93</v>
      </c>
      <c r="F139" s="266">
        <v>12</v>
      </c>
      <c r="G139" s="36"/>
      <c r="H139" s="41"/>
    </row>
    <row r="140" spans="1:8" s="2" customFormat="1" ht="16.9" customHeight="1">
      <c r="A140" s="36"/>
      <c r="B140" s="41"/>
      <c r="C140" s="267" t="s">
        <v>19</v>
      </c>
      <c r="D140" s="267" t="s">
        <v>1505</v>
      </c>
      <c r="E140" s="19" t="s">
        <v>19</v>
      </c>
      <c r="F140" s="268">
        <v>0</v>
      </c>
      <c r="G140" s="36"/>
      <c r="H140" s="41"/>
    </row>
    <row r="141" spans="1:8" s="2" customFormat="1" ht="16.9" customHeight="1">
      <c r="A141" s="36"/>
      <c r="B141" s="41"/>
      <c r="C141" s="267" t="s">
        <v>19</v>
      </c>
      <c r="D141" s="267" t="s">
        <v>313</v>
      </c>
      <c r="E141" s="19" t="s">
        <v>19</v>
      </c>
      <c r="F141" s="268">
        <v>12</v>
      </c>
      <c r="G141" s="36"/>
      <c r="H141" s="41"/>
    </row>
    <row r="142" spans="1:8" s="2" customFormat="1" ht="16.9" customHeight="1">
      <c r="A142" s="36"/>
      <c r="B142" s="41"/>
      <c r="C142" s="267" t="s">
        <v>1504</v>
      </c>
      <c r="D142" s="267" t="s">
        <v>257</v>
      </c>
      <c r="E142" s="19" t="s">
        <v>19</v>
      </c>
      <c r="F142" s="268">
        <v>12</v>
      </c>
      <c r="G142" s="36"/>
      <c r="H142" s="41"/>
    </row>
    <row r="143" spans="1:8" s="2" customFormat="1" ht="16.9" customHeight="1">
      <c r="A143" s="36"/>
      <c r="B143" s="41"/>
      <c r="C143" s="263" t="s">
        <v>91</v>
      </c>
      <c r="D143" s="264" t="s">
        <v>92</v>
      </c>
      <c r="E143" s="265" t="s">
        <v>93</v>
      </c>
      <c r="F143" s="266">
        <v>1</v>
      </c>
      <c r="G143" s="36"/>
      <c r="H143" s="41"/>
    </row>
    <row r="144" spans="1:8" s="2" customFormat="1" ht="16.9" customHeight="1">
      <c r="A144" s="36"/>
      <c r="B144" s="41"/>
      <c r="C144" s="267" t="s">
        <v>19</v>
      </c>
      <c r="D144" s="267" t="s">
        <v>1506</v>
      </c>
      <c r="E144" s="19" t="s">
        <v>19</v>
      </c>
      <c r="F144" s="268">
        <v>0</v>
      </c>
      <c r="G144" s="36"/>
      <c r="H144" s="41"/>
    </row>
    <row r="145" spans="1:8" s="2" customFormat="1" ht="16.9" customHeight="1">
      <c r="A145" s="36"/>
      <c r="B145" s="41"/>
      <c r="C145" s="267" t="s">
        <v>19</v>
      </c>
      <c r="D145" s="267" t="s">
        <v>82</v>
      </c>
      <c r="E145" s="19" t="s">
        <v>19</v>
      </c>
      <c r="F145" s="268">
        <v>1</v>
      </c>
      <c r="G145" s="36"/>
      <c r="H145" s="41"/>
    </row>
    <row r="146" spans="1:8" s="2" customFormat="1" ht="16.9" customHeight="1">
      <c r="A146" s="36"/>
      <c r="B146" s="41"/>
      <c r="C146" s="267" t="s">
        <v>19</v>
      </c>
      <c r="D146" s="267" t="s">
        <v>257</v>
      </c>
      <c r="E146" s="19" t="s">
        <v>19</v>
      </c>
      <c r="F146" s="268">
        <v>1</v>
      </c>
      <c r="G146" s="36"/>
      <c r="H146" s="41"/>
    </row>
    <row r="147" spans="1:8" s="2" customFormat="1" ht="16.9" customHeight="1">
      <c r="A147" s="36"/>
      <c r="B147" s="41"/>
      <c r="C147" s="263" t="s">
        <v>118</v>
      </c>
      <c r="D147" s="264" t="s">
        <v>119</v>
      </c>
      <c r="E147" s="265" t="s">
        <v>120</v>
      </c>
      <c r="F147" s="266">
        <v>70</v>
      </c>
      <c r="G147" s="36"/>
      <c r="H147" s="41"/>
    </row>
    <row r="148" spans="1:8" s="2" customFormat="1" ht="16.9" customHeight="1">
      <c r="A148" s="36"/>
      <c r="B148" s="41"/>
      <c r="C148" s="267" t="s">
        <v>19</v>
      </c>
      <c r="D148" s="267" t="s">
        <v>119</v>
      </c>
      <c r="E148" s="19" t="s">
        <v>19</v>
      </c>
      <c r="F148" s="268">
        <v>0</v>
      </c>
      <c r="G148" s="36"/>
      <c r="H148" s="41"/>
    </row>
    <row r="149" spans="1:8" s="2" customFormat="1" ht="16.9" customHeight="1">
      <c r="A149" s="36"/>
      <c r="B149" s="41"/>
      <c r="C149" s="267" t="s">
        <v>19</v>
      </c>
      <c r="D149" s="267" t="s">
        <v>481</v>
      </c>
      <c r="E149" s="19" t="s">
        <v>19</v>
      </c>
      <c r="F149" s="268">
        <v>0</v>
      </c>
      <c r="G149" s="36"/>
      <c r="H149" s="41"/>
    </row>
    <row r="150" spans="1:8" s="2" customFormat="1" ht="16.9" customHeight="1">
      <c r="A150" s="36"/>
      <c r="B150" s="41"/>
      <c r="C150" s="267" t="s">
        <v>19</v>
      </c>
      <c r="D150" s="267" t="s">
        <v>1507</v>
      </c>
      <c r="E150" s="19" t="s">
        <v>19</v>
      </c>
      <c r="F150" s="268">
        <v>40</v>
      </c>
      <c r="G150" s="36"/>
      <c r="H150" s="41"/>
    </row>
    <row r="151" spans="1:8" s="2" customFormat="1" ht="16.9" customHeight="1">
      <c r="A151" s="36"/>
      <c r="B151" s="41"/>
      <c r="C151" s="267" t="s">
        <v>19</v>
      </c>
      <c r="D151" s="267" t="s">
        <v>1452</v>
      </c>
      <c r="E151" s="19" t="s">
        <v>19</v>
      </c>
      <c r="F151" s="268">
        <v>0</v>
      </c>
      <c r="G151" s="36"/>
      <c r="H151" s="41"/>
    </row>
    <row r="152" spans="1:8" s="2" customFormat="1" ht="16.9" customHeight="1">
      <c r="A152" s="36"/>
      <c r="B152" s="41"/>
      <c r="C152" s="267" t="s">
        <v>19</v>
      </c>
      <c r="D152" s="267" t="s">
        <v>1508</v>
      </c>
      <c r="E152" s="19" t="s">
        <v>19</v>
      </c>
      <c r="F152" s="268">
        <v>30</v>
      </c>
      <c r="G152" s="36"/>
      <c r="H152" s="41"/>
    </row>
    <row r="153" spans="1:8" s="2" customFormat="1" ht="16.9" customHeight="1">
      <c r="A153" s="36"/>
      <c r="B153" s="41"/>
      <c r="C153" s="267" t="s">
        <v>19</v>
      </c>
      <c r="D153" s="267" t="s">
        <v>257</v>
      </c>
      <c r="E153" s="19" t="s">
        <v>19</v>
      </c>
      <c r="F153" s="268">
        <v>70</v>
      </c>
      <c r="G153" s="36"/>
      <c r="H153" s="41"/>
    </row>
    <row r="154" spans="1:8" s="2" customFormat="1" ht="16.9" customHeight="1">
      <c r="A154" s="36"/>
      <c r="B154" s="41"/>
      <c r="C154" s="263" t="s">
        <v>131</v>
      </c>
      <c r="D154" s="264" t="s">
        <v>132</v>
      </c>
      <c r="E154" s="265" t="s">
        <v>93</v>
      </c>
      <c r="F154" s="266">
        <v>1078</v>
      </c>
      <c r="G154" s="36"/>
      <c r="H154" s="41"/>
    </row>
    <row r="155" spans="1:8" s="2" customFormat="1" ht="16.9" customHeight="1">
      <c r="A155" s="36"/>
      <c r="B155" s="41"/>
      <c r="C155" s="267" t="s">
        <v>19</v>
      </c>
      <c r="D155" s="267" t="s">
        <v>987</v>
      </c>
      <c r="E155" s="19" t="s">
        <v>19</v>
      </c>
      <c r="F155" s="268">
        <v>0</v>
      </c>
      <c r="G155" s="36"/>
      <c r="H155" s="41"/>
    </row>
    <row r="156" spans="1:8" s="2" customFormat="1" ht="16.9" customHeight="1">
      <c r="A156" s="36"/>
      <c r="B156" s="41"/>
      <c r="C156" s="267" t="s">
        <v>19</v>
      </c>
      <c r="D156" s="267" t="s">
        <v>1509</v>
      </c>
      <c r="E156" s="19" t="s">
        <v>19</v>
      </c>
      <c r="F156" s="268">
        <v>1078</v>
      </c>
      <c r="G156" s="36"/>
      <c r="H156" s="41"/>
    </row>
    <row r="157" spans="1:8" s="2" customFormat="1" ht="16.9" customHeight="1">
      <c r="A157" s="36"/>
      <c r="B157" s="41"/>
      <c r="C157" s="267" t="s">
        <v>131</v>
      </c>
      <c r="D157" s="267" t="s">
        <v>257</v>
      </c>
      <c r="E157" s="19" t="s">
        <v>19</v>
      </c>
      <c r="F157" s="268">
        <v>1078</v>
      </c>
      <c r="G157" s="36"/>
      <c r="H157" s="41"/>
    </row>
    <row r="158" spans="1:8" s="2" customFormat="1" ht="16.9" customHeight="1">
      <c r="A158" s="36"/>
      <c r="B158" s="41"/>
      <c r="C158" s="263" t="s">
        <v>1510</v>
      </c>
      <c r="D158" s="264" t="s">
        <v>1511</v>
      </c>
      <c r="E158" s="265" t="s">
        <v>120</v>
      </c>
      <c r="F158" s="266">
        <v>62.2</v>
      </c>
      <c r="G158" s="36"/>
      <c r="H158" s="41"/>
    </row>
    <row r="159" spans="1:8" s="2" customFormat="1" ht="16.9" customHeight="1">
      <c r="A159" s="36"/>
      <c r="B159" s="41"/>
      <c r="C159" s="267" t="s">
        <v>19</v>
      </c>
      <c r="D159" s="267" t="s">
        <v>1512</v>
      </c>
      <c r="E159" s="19" t="s">
        <v>19</v>
      </c>
      <c r="F159" s="268">
        <v>0</v>
      </c>
      <c r="G159" s="36"/>
      <c r="H159" s="41"/>
    </row>
    <row r="160" spans="1:8" s="2" customFormat="1" ht="16.9" customHeight="1">
      <c r="A160" s="36"/>
      <c r="B160" s="41"/>
      <c r="C160" s="267" t="s">
        <v>19</v>
      </c>
      <c r="D160" s="267" t="s">
        <v>1513</v>
      </c>
      <c r="E160" s="19" t="s">
        <v>19</v>
      </c>
      <c r="F160" s="268">
        <v>31.6</v>
      </c>
      <c r="G160" s="36"/>
      <c r="H160" s="41"/>
    </row>
    <row r="161" spans="1:8" s="2" customFormat="1" ht="16.9" customHeight="1">
      <c r="A161" s="36"/>
      <c r="B161" s="41"/>
      <c r="C161" s="267" t="s">
        <v>19</v>
      </c>
      <c r="D161" s="267" t="s">
        <v>1514</v>
      </c>
      <c r="E161" s="19" t="s">
        <v>19</v>
      </c>
      <c r="F161" s="268">
        <v>30.6</v>
      </c>
      <c r="G161" s="36"/>
      <c r="H161" s="41"/>
    </row>
    <row r="162" spans="1:8" s="2" customFormat="1" ht="16.9" customHeight="1">
      <c r="A162" s="36"/>
      <c r="B162" s="41"/>
      <c r="C162" s="267" t="s">
        <v>19</v>
      </c>
      <c r="D162" s="267" t="s">
        <v>257</v>
      </c>
      <c r="E162" s="19" t="s">
        <v>19</v>
      </c>
      <c r="F162" s="268">
        <v>62.2</v>
      </c>
      <c r="G162" s="36"/>
      <c r="H162" s="41"/>
    </row>
    <row r="163" spans="1:8" s="2" customFormat="1" ht="16.9" customHeight="1">
      <c r="A163" s="36"/>
      <c r="B163" s="41"/>
      <c r="C163" s="263" t="s">
        <v>1515</v>
      </c>
      <c r="D163" s="264" t="s">
        <v>1516</v>
      </c>
      <c r="E163" s="265" t="s">
        <v>93</v>
      </c>
      <c r="F163" s="266">
        <v>0.44</v>
      </c>
      <c r="G163" s="36"/>
      <c r="H163" s="41"/>
    </row>
    <row r="164" spans="1:8" s="2" customFormat="1" ht="16.9" customHeight="1">
      <c r="A164" s="36"/>
      <c r="B164" s="41"/>
      <c r="C164" s="267" t="s">
        <v>19</v>
      </c>
      <c r="D164" s="267" t="s">
        <v>1517</v>
      </c>
      <c r="E164" s="19" t="s">
        <v>19</v>
      </c>
      <c r="F164" s="268">
        <v>0.44</v>
      </c>
      <c r="G164" s="36"/>
      <c r="H164" s="41"/>
    </row>
    <row r="165" spans="1:8" s="2" customFormat="1" ht="16.9" customHeight="1">
      <c r="A165" s="36"/>
      <c r="B165" s="41"/>
      <c r="C165" s="267" t="s">
        <v>19</v>
      </c>
      <c r="D165" s="267" t="s">
        <v>257</v>
      </c>
      <c r="E165" s="19" t="s">
        <v>19</v>
      </c>
      <c r="F165" s="268">
        <v>0.44</v>
      </c>
      <c r="G165" s="36"/>
      <c r="H165" s="41"/>
    </row>
    <row r="166" spans="1:8" s="2" customFormat="1" ht="24">
      <c r="A166" s="36"/>
      <c r="B166" s="41"/>
      <c r="C166" s="263" t="s">
        <v>125</v>
      </c>
      <c r="D166" s="264" t="s">
        <v>126</v>
      </c>
      <c r="E166" s="265" t="s">
        <v>93</v>
      </c>
      <c r="F166" s="266">
        <v>189.3</v>
      </c>
      <c r="G166" s="36"/>
      <c r="H166" s="41"/>
    </row>
    <row r="167" spans="1:8" s="2" customFormat="1" ht="16.9" customHeight="1">
      <c r="A167" s="36"/>
      <c r="B167" s="41"/>
      <c r="C167" s="267" t="s">
        <v>19</v>
      </c>
      <c r="D167" s="267" t="s">
        <v>543</v>
      </c>
      <c r="E167" s="19" t="s">
        <v>19</v>
      </c>
      <c r="F167" s="268">
        <v>0</v>
      </c>
      <c r="G167" s="36"/>
      <c r="H167" s="41"/>
    </row>
    <row r="168" spans="1:8" s="2" customFormat="1" ht="16.9" customHeight="1">
      <c r="A168" s="36"/>
      <c r="B168" s="41"/>
      <c r="C168" s="267" t="s">
        <v>19</v>
      </c>
      <c r="D168" s="267" t="s">
        <v>481</v>
      </c>
      <c r="E168" s="19" t="s">
        <v>19</v>
      </c>
      <c r="F168" s="268">
        <v>0</v>
      </c>
      <c r="G168" s="36"/>
      <c r="H168" s="41"/>
    </row>
    <row r="169" spans="1:8" s="2" customFormat="1" ht="16.9" customHeight="1">
      <c r="A169" s="36"/>
      <c r="B169" s="41"/>
      <c r="C169" s="267" t="s">
        <v>19</v>
      </c>
      <c r="D169" s="267" t="s">
        <v>1518</v>
      </c>
      <c r="E169" s="19" t="s">
        <v>19</v>
      </c>
      <c r="F169" s="268">
        <v>151.3</v>
      </c>
      <c r="G169" s="36"/>
      <c r="H169" s="41"/>
    </row>
    <row r="170" spans="1:8" s="2" customFormat="1" ht="16.9" customHeight="1">
      <c r="A170" s="36"/>
      <c r="B170" s="41"/>
      <c r="C170" s="267" t="s">
        <v>19</v>
      </c>
      <c r="D170" s="267" t="s">
        <v>1452</v>
      </c>
      <c r="E170" s="19" t="s">
        <v>19</v>
      </c>
      <c r="F170" s="268">
        <v>0</v>
      </c>
      <c r="G170" s="36"/>
      <c r="H170" s="41"/>
    </row>
    <row r="171" spans="1:8" s="2" customFormat="1" ht="16.9" customHeight="1">
      <c r="A171" s="36"/>
      <c r="B171" s="41"/>
      <c r="C171" s="267" t="s">
        <v>19</v>
      </c>
      <c r="D171" s="267" t="s">
        <v>518</v>
      </c>
      <c r="E171" s="19" t="s">
        <v>19</v>
      </c>
      <c r="F171" s="268">
        <v>38</v>
      </c>
      <c r="G171" s="36"/>
      <c r="H171" s="41"/>
    </row>
    <row r="172" spans="1:8" s="2" customFormat="1" ht="16.9" customHeight="1">
      <c r="A172" s="36"/>
      <c r="B172" s="41"/>
      <c r="C172" s="267" t="s">
        <v>125</v>
      </c>
      <c r="D172" s="267" t="s">
        <v>257</v>
      </c>
      <c r="E172" s="19" t="s">
        <v>19</v>
      </c>
      <c r="F172" s="268">
        <v>189.3</v>
      </c>
      <c r="G172" s="36"/>
      <c r="H172" s="41"/>
    </row>
    <row r="173" spans="1:8" s="2" customFormat="1" ht="16.9" customHeight="1">
      <c r="A173" s="36"/>
      <c r="B173" s="41"/>
      <c r="C173" s="263" t="s">
        <v>101</v>
      </c>
      <c r="D173" s="264" t="s">
        <v>102</v>
      </c>
      <c r="E173" s="265" t="s">
        <v>103</v>
      </c>
      <c r="F173" s="266">
        <v>0.2</v>
      </c>
      <c r="G173" s="36"/>
      <c r="H173" s="41"/>
    </row>
    <row r="174" spans="1:8" s="2" customFormat="1" ht="16.9" customHeight="1">
      <c r="A174" s="36"/>
      <c r="B174" s="41"/>
      <c r="C174" s="267" t="s">
        <v>19</v>
      </c>
      <c r="D174" s="267" t="s">
        <v>102</v>
      </c>
      <c r="E174" s="19" t="s">
        <v>19</v>
      </c>
      <c r="F174" s="268">
        <v>0</v>
      </c>
      <c r="G174" s="36"/>
      <c r="H174" s="41"/>
    </row>
    <row r="175" spans="1:8" s="2" customFormat="1" ht="16.9" customHeight="1">
      <c r="A175" s="36"/>
      <c r="B175" s="41"/>
      <c r="C175" s="267" t="s">
        <v>19</v>
      </c>
      <c r="D175" s="267" t="s">
        <v>1519</v>
      </c>
      <c r="E175" s="19" t="s">
        <v>19</v>
      </c>
      <c r="F175" s="268">
        <v>0.2</v>
      </c>
      <c r="G175" s="36"/>
      <c r="H175" s="41"/>
    </row>
    <row r="176" spans="1:8" s="2" customFormat="1" ht="16.9" customHeight="1">
      <c r="A176" s="36"/>
      <c r="B176" s="41"/>
      <c r="C176" s="267" t="s">
        <v>19</v>
      </c>
      <c r="D176" s="267" t="s">
        <v>257</v>
      </c>
      <c r="E176" s="19" t="s">
        <v>19</v>
      </c>
      <c r="F176" s="268">
        <v>0.2</v>
      </c>
      <c r="G176" s="36"/>
      <c r="H176" s="41"/>
    </row>
    <row r="177" spans="1:8" s="2" customFormat="1" ht="16.9" customHeight="1">
      <c r="A177" s="36"/>
      <c r="B177" s="41"/>
      <c r="C177" s="263" t="s">
        <v>105</v>
      </c>
      <c r="D177" s="264" t="s">
        <v>106</v>
      </c>
      <c r="E177" s="265" t="s">
        <v>103</v>
      </c>
      <c r="F177" s="266">
        <v>0.55</v>
      </c>
      <c r="G177" s="36"/>
      <c r="H177" s="41"/>
    </row>
    <row r="178" spans="1:8" s="2" customFormat="1" ht="16.9" customHeight="1">
      <c r="A178" s="36"/>
      <c r="B178" s="41"/>
      <c r="C178" s="267" t="s">
        <v>19</v>
      </c>
      <c r="D178" s="267" t="s">
        <v>106</v>
      </c>
      <c r="E178" s="19" t="s">
        <v>19</v>
      </c>
      <c r="F178" s="268">
        <v>0</v>
      </c>
      <c r="G178" s="36"/>
      <c r="H178" s="41"/>
    </row>
    <row r="179" spans="1:8" s="2" customFormat="1" ht="16.9" customHeight="1">
      <c r="A179" s="36"/>
      <c r="B179" s="41"/>
      <c r="C179" s="267" t="s">
        <v>19</v>
      </c>
      <c r="D179" s="267" t="s">
        <v>1520</v>
      </c>
      <c r="E179" s="19" t="s">
        <v>19</v>
      </c>
      <c r="F179" s="268">
        <v>0.55</v>
      </c>
      <c r="G179" s="36"/>
      <c r="H179" s="41"/>
    </row>
    <row r="180" spans="1:8" s="2" customFormat="1" ht="16.9" customHeight="1">
      <c r="A180" s="36"/>
      <c r="B180" s="41"/>
      <c r="C180" s="267" t="s">
        <v>19</v>
      </c>
      <c r="D180" s="267" t="s">
        <v>257</v>
      </c>
      <c r="E180" s="19" t="s">
        <v>19</v>
      </c>
      <c r="F180" s="268">
        <v>0.55</v>
      </c>
      <c r="G180" s="36"/>
      <c r="H180" s="41"/>
    </row>
    <row r="181" spans="1:8" s="2" customFormat="1" ht="16.9" customHeight="1">
      <c r="A181" s="36"/>
      <c r="B181" s="41"/>
      <c r="C181" s="263" t="s">
        <v>110</v>
      </c>
      <c r="D181" s="264" t="s">
        <v>111</v>
      </c>
      <c r="E181" s="265" t="s">
        <v>103</v>
      </c>
      <c r="F181" s="266">
        <v>0.15</v>
      </c>
      <c r="G181" s="36"/>
      <c r="H181" s="41"/>
    </row>
    <row r="182" spans="1:8" s="2" customFormat="1" ht="16.9" customHeight="1">
      <c r="A182" s="36"/>
      <c r="B182" s="41"/>
      <c r="C182" s="267" t="s">
        <v>19</v>
      </c>
      <c r="D182" s="267" t="s">
        <v>111</v>
      </c>
      <c r="E182" s="19" t="s">
        <v>19</v>
      </c>
      <c r="F182" s="268">
        <v>0</v>
      </c>
      <c r="G182" s="36"/>
      <c r="H182" s="41"/>
    </row>
    <row r="183" spans="1:8" s="2" customFormat="1" ht="16.9" customHeight="1">
      <c r="A183" s="36"/>
      <c r="B183" s="41"/>
      <c r="C183" s="267" t="s">
        <v>19</v>
      </c>
      <c r="D183" s="267" t="s">
        <v>1521</v>
      </c>
      <c r="E183" s="19" t="s">
        <v>19</v>
      </c>
      <c r="F183" s="268">
        <v>0.15</v>
      </c>
      <c r="G183" s="36"/>
      <c r="H183" s="41"/>
    </row>
    <row r="184" spans="1:8" s="2" customFormat="1" ht="16.9" customHeight="1">
      <c r="A184" s="36"/>
      <c r="B184" s="41"/>
      <c r="C184" s="267" t="s">
        <v>19</v>
      </c>
      <c r="D184" s="267" t="s">
        <v>257</v>
      </c>
      <c r="E184" s="19" t="s">
        <v>19</v>
      </c>
      <c r="F184" s="268">
        <v>0.15</v>
      </c>
      <c r="G184" s="36"/>
      <c r="H184" s="41"/>
    </row>
    <row r="185" spans="1:8" s="2" customFormat="1" ht="16.9" customHeight="1">
      <c r="A185" s="36"/>
      <c r="B185" s="41"/>
      <c r="C185" s="263" t="s">
        <v>114</v>
      </c>
      <c r="D185" s="264" t="s">
        <v>115</v>
      </c>
      <c r="E185" s="265" t="s">
        <v>103</v>
      </c>
      <c r="F185" s="266">
        <v>0.1</v>
      </c>
      <c r="G185" s="36"/>
      <c r="H185" s="41"/>
    </row>
    <row r="186" spans="1:8" s="2" customFormat="1" ht="16.9" customHeight="1">
      <c r="A186" s="36"/>
      <c r="B186" s="41"/>
      <c r="C186" s="267" t="s">
        <v>19</v>
      </c>
      <c r="D186" s="267" t="s">
        <v>115</v>
      </c>
      <c r="E186" s="19" t="s">
        <v>19</v>
      </c>
      <c r="F186" s="268">
        <v>0</v>
      </c>
      <c r="G186" s="36"/>
      <c r="H186" s="41"/>
    </row>
    <row r="187" spans="1:8" s="2" customFormat="1" ht="16.9" customHeight="1">
      <c r="A187" s="36"/>
      <c r="B187" s="41"/>
      <c r="C187" s="267" t="s">
        <v>19</v>
      </c>
      <c r="D187" s="267" t="s">
        <v>1522</v>
      </c>
      <c r="E187" s="19" t="s">
        <v>19</v>
      </c>
      <c r="F187" s="268">
        <v>0.1</v>
      </c>
      <c r="G187" s="36"/>
      <c r="H187" s="41"/>
    </row>
    <row r="188" spans="1:8" s="2" customFormat="1" ht="16.9" customHeight="1">
      <c r="A188" s="36"/>
      <c r="B188" s="41"/>
      <c r="C188" s="267" t="s">
        <v>19</v>
      </c>
      <c r="D188" s="267" t="s">
        <v>257</v>
      </c>
      <c r="E188" s="19" t="s">
        <v>19</v>
      </c>
      <c r="F188" s="268">
        <v>0.1</v>
      </c>
      <c r="G188" s="36"/>
      <c r="H188" s="41"/>
    </row>
    <row r="189" spans="1:8" s="2" customFormat="1" ht="16.9" customHeight="1">
      <c r="A189" s="36"/>
      <c r="B189" s="41"/>
      <c r="C189" s="263" t="s">
        <v>962</v>
      </c>
      <c r="D189" s="264" t="s">
        <v>1523</v>
      </c>
      <c r="E189" s="265" t="s">
        <v>93</v>
      </c>
      <c r="F189" s="266">
        <v>729</v>
      </c>
      <c r="G189" s="36"/>
      <c r="H189" s="41"/>
    </row>
    <row r="190" spans="1:8" s="2" customFormat="1" ht="16.9" customHeight="1">
      <c r="A190" s="36"/>
      <c r="B190" s="41"/>
      <c r="C190" s="267" t="s">
        <v>19</v>
      </c>
      <c r="D190" s="267" t="s">
        <v>960</v>
      </c>
      <c r="E190" s="19" t="s">
        <v>19</v>
      </c>
      <c r="F190" s="268">
        <v>0</v>
      </c>
      <c r="G190" s="36"/>
      <c r="H190" s="41"/>
    </row>
    <row r="191" spans="1:8" s="2" customFormat="1" ht="16.9" customHeight="1">
      <c r="A191" s="36"/>
      <c r="B191" s="41"/>
      <c r="C191" s="267" t="s">
        <v>19</v>
      </c>
      <c r="D191" s="267" t="s">
        <v>961</v>
      </c>
      <c r="E191" s="19" t="s">
        <v>19</v>
      </c>
      <c r="F191" s="268">
        <v>0</v>
      </c>
      <c r="G191" s="36"/>
      <c r="H191" s="41"/>
    </row>
    <row r="192" spans="1:8" s="2" customFormat="1" ht="16.9" customHeight="1">
      <c r="A192" s="36"/>
      <c r="B192" s="41"/>
      <c r="C192" s="267" t="s">
        <v>19</v>
      </c>
      <c r="D192" s="267" t="s">
        <v>1524</v>
      </c>
      <c r="E192" s="19" t="s">
        <v>19</v>
      </c>
      <c r="F192" s="268">
        <v>729</v>
      </c>
      <c r="G192" s="36"/>
      <c r="H192" s="41"/>
    </row>
    <row r="193" spans="1:8" s="2" customFormat="1" ht="16.9" customHeight="1">
      <c r="A193" s="36"/>
      <c r="B193" s="41"/>
      <c r="C193" s="267" t="s">
        <v>962</v>
      </c>
      <c r="D193" s="267" t="s">
        <v>257</v>
      </c>
      <c r="E193" s="19" t="s">
        <v>19</v>
      </c>
      <c r="F193" s="268">
        <v>729</v>
      </c>
      <c r="G193" s="36"/>
      <c r="H193" s="41"/>
    </row>
    <row r="194" spans="1:8" s="2" customFormat="1" ht="16.9" customHeight="1">
      <c r="A194" s="36"/>
      <c r="B194" s="41"/>
      <c r="C194" s="263" t="s">
        <v>1525</v>
      </c>
      <c r="D194" s="264" t="s">
        <v>1526</v>
      </c>
      <c r="E194" s="265" t="s">
        <v>93</v>
      </c>
      <c r="F194" s="266">
        <v>14</v>
      </c>
      <c r="G194" s="36"/>
      <c r="H194" s="41"/>
    </row>
    <row r="195" spans="1:8" s="2" customFormat="1" ht="16.9" customHeight="1">
      <c r="A195" s="36"/>
      <c r="B195" s="41"/>
      <c r="C195" s="263" t="s">
        <v>1527</v>
      </c>
      <c r="D195" s="264" t="s">
        <v>1528</v>
      </c>
      <c r="E195" s="265" t="s">
        <v>120</v>
      </c>
      <c r="F195" s="266">
        <v>6.3</v>
      </c>
      <c r="G195" s="36"/>
      <c r="H195" s="41"/>
    </row>
    <row r="196" spans="1:8" s="2" customFormat="1" ht="16.9" customHeight="1">
      <c r="A196" s="36"/>
      <c r="B196" s="41"/>
      <c r="C196" s="267" t="s">
        <v>19</v>
      </c>
      <c r="D196" s="267" t="s">
        <v>1528</v>
      </c>
      <c r="E196" s="19" t="s">
        <v>19</v>
      </c>
      <c r="F196" s="268">
        <v>0</v>
      </c>
      <c r="G196" s="36"/>
      <c r="H196" s="41"/>
    </row>
    <row r="197" spans="1:8" s="2" customFormat="1" ht="16.9" customHeight="1">
      <c r="A197" s="36"/>
      <c r="B197" s="41"/>
      <c r="C197" s="267" t="s">
        <v>19</v>
      </c>
      <c r="D197" s="267" t="s">
        <v>1529</v>
      </c>
      <c r="E197" s="19" t="s">
        <v>19</v>
      </c>
      <c r="F197" s="268">
        <v>6.3</v>
      </c>
      <c r="G197" s="36"/>
      <c r="H197" s="41"/>
    </row>
    <row r="198" spans="1:8" s="2" customFormat="1" ht="16.9" customHeight="1">
      <c r="A198" s="36"/>
      <c r="B198" s="41"/>
      <c r="C198" s="267" t="s">
        <v>1527</v>
      </c>
      <c r="D198" s="267" t="s">
        <v>257</v>
      </c>
      <c r="E198" s="19" t="s">
        <v>19</v>
      </c>
      <c r="F198" s="268">
        <v>6.3</v>
      </c>
      <c r="G198" s="36"/>
      <c r="H198" s="41"/>
    </row>
    <row r="199" spans="1:8" s="2" customFormat="1" ht="26.45" customHeight="1">
      <c r="A199" s="36"/>
      <c r="B199" s="41"/>
      <c r="C199" s="262" t="s">
        <v>1530</v>
      </c>
      <c r="D199" s="262" t="s">
        <v>80</v>
      </c>
      <c r="E199" s="36"/>
      <c r="F199" s="36"/>
      <c r="G199" s="36"/>
      <c r="H199" s="41"/>
    </row>
    <row r="200" spans="1:8" s="2" customFormat="1" ht="16.9" customHeight="1">
      <c r="A200" s="36"/>
      <c r="B200" s="41"/>
      <c r="C200" s="263" t="s">
        <v>970</v>
      </c>
      <c r="D200" s="264" t="s">
        <v>1446</v>
      </c>
      <c r="E200" s="265" t="s">
        <v>93</v>
      </c>
      <c r="F200" s="266">
        <v>421</v>
      </c>
      <c r="G200" s="36"/>
      <c r="H200" s="41"/>
    </row>
    <row r="201" spans="1:8" s="2" customFormat="1" ht="16.9" customHeight="1">
      <c r="A201" s="36"/>
      <c r="B201" s="41"/>
      <c r="C201" s="267" t="s">
        <v>19</v>
      </c>
      <c r="D201" s="267" t="s">
        <v>968</v>
      </c>
      <c r="E201" s="19" t="s">
        <v>19</v>
      </c>
      <c r="F201" s="268">
        <v>0</v>
      </c>
      <c r="G201" s="36"/>
      <c r="H201" s="41"/>
    </row>
    <row r="202" spans="1:8" s="2" customFormat="1" ht="16.9" customHeight="1">
      <c r="A202" s="36"/>
      <c r="B202" s="41"/>
      <c r="C202" s="267" t="s">
        <v>19</v>
      </c>
      <c r="D202" s="267" t="s">
        <v>969</v>
      </c>
      <c r="E202" s="19" t="s">
        <v>19</v>
      </c>
      <c r="F202" s="268">
        <v>0</v>
      </c>
      <c r="G202" s="36"/>
      <c r="H202" s="41"/>
    </row>
    <row r="203" spans="1:8" s="2" customFormat="1" ht="16.9" customHeight="1">
      <c r="A203" s="36"/>
      <c r="B203" s="41"/>
      <c r="C203" s="267" t="s">
        <v>19</v>
      </c>
      <c r="D203" s="267" t="s">
        <v>165</v>
      </c>
      <c r="E203" s="19" t="s">
        <v>19</v>
      </c>
      <c r="F203" s="268">
        <v>421</v>
      </c>
      <c r="G203" s="36"/>
      <c r="H203" s="41"/>
    </row>
    <row r="204" spans="1:8" s="2" customFormat="1" ht="16.9" customHeight="1">
      <c r="A204" s="36"/>
      <c r="B204" s="41"/>
      <c r="C204" s="267" t="s">
        <v>970</v>
      </c>
      <c r="D204" s="267" t="s">
        <v>257</v>
      </c>
      <c r="E204" s="19" t="s">
        <v>19</v>
      </c>
      <c r="F204" s="268">
        <v>421</v>
      </c>
      <c r="G204" s="36"/>
      <c r="H204" s="41"/>
    </row>
    <row r="205" spans="1:8" s="2" customFormat="1" ht="16.9" customHeight="1">
      <c r="A205" s="36"/>
      <c r="B205" s="41"/>
      <c r="C205" s="263" t="s">
        <v>122</v>
      </c>
      <c r="D205" s="264" t="s">
        <v>123</v>
      </c>
      <c r="E205" s="265" t="s">
        <v>93</v>
      </c>
      <c r="F205" s="266">
        <v>1.8</v>
      </c>
      <c r="G205" s="36"/>
      <c r="H205" s="41"/>
    </row>
    <row r="206" spans="1:8" s="2" customFormat="1" ht="16.9" customHeight="1">
      <c r="A206" s="36"/>
      <c r="B206" s="41"/>
      <c r="C206" s="267" t="s">
        <v>19</v>
      </c>
      <c r="D206" s="267" t="s">
        <v>123</v>
      </c>
      <c r="E206" s="19" t="s">
        <v>19</v>
      </c>
      <c r="F206" s="268">
        <v>0</v>
      </c>
      <c r="G206" s="36"/>
      <c r="H206" s="41"/>
    </row>
    <row r="207" spans="1:8" s="2" customFormat="1" ht="16.9" customHeight="1">
      <c r="A207" s="36"/>
      <c r="B207" s="41"/>
      <c r="C207" s="267" t="s">
        <v>19</v>
      </c>
      <c r="D207" s="267" t="s">
        <v>1531</v>
      </c>
      <c r="E207" s="19" t="s">
        <v>19</v>
      </c>
      <c r="F207" s="268">
        <v>1.8</v>
      </c>
      <c r="G207" s="36"/>
      <c r="H207" s="41"/>
    </row>
    <row r="208" spans="1:8" s="2" customFormat="1" ht="16.9" customHeight="1">
      <c r="A208" s="36"/>
      <c r="B208" s="41"/>
      <c r="C208" s="267" t="s">
        <v>19</v>
      </c>
      <c r="D208" s="267" t="s">
        <v>257</v>
      </c>
      <c r="E208" s="19" t="s">
        <v>19</v>
      </c>
      <c r="F208" s="268">
        <v>1.8</v>
      </c>
      <c r="G208" s="36"/>
      <c r="H208" s="41"/>
    </row>
    <row r="209" spans="1:8" s="2" customFormat="1" ht="16.9" customHeight="1">
      <c r="A209" s="36"/>
      <c r="B209" s="41"/>
      <c r="C209" s="269" t="s">
        <v>1532</v>
      </c>
      <c r="D209" s="36"/>
      <c r="E209" s="36"/>
      <c r="F209" s="36"/>
      <c r="G209" s="36"/>
      <c r="H209" s="41"/>
    </row>
    <row r="210" spans="1:8" s="2" customFormat="1" ht="16.9" customHeight="1">
      <c r="A210" s="36"/>
      <c r="B210" s="41"/>
      <c r="C210" s="267" t="s">
        <v>353</v>
      </c>
      <c r="D210" s="267" t="s">
        <v>1533</v>
      </c>
      <c r="E210" s="19" t="s">
        <v>120</v>
      </c>
      <c r="F210" s="268">
        <v>214.71</v>
      </c>
      <c r="G210" s="36"/>
      <c r="H210" s="41"/>
    </row>
    <row r="211" spans="1:8" s="2" customFormat="1" ht="16.9" customHeight="1">
      <c r="A211" s="36"/>
      <c r="B211" s="41"/>
      <c r="C211" s="267" t="s">
        <v>362</v>
      </c>
      <c r="D211" s="267" t="s">
        <v>1534</v>
      </c>
      <c r="E211" s="19" t="s">
        <v>120</v>
      </c>
      <c r="F211" s="268">
        <v>386.478</v>
      </c>
      <c r="G211" s="36"/>
      <c r="H211" s="41"/>
    </row>
    <row r="212" spans="1:8" s="2" customFormat="1" ht="16.9" customHeight="1">
      <c r="A212" s="36"/>
      <c r="B212" s="41"/>
      <c r="C212" s="267" t="s">
        <v>370</v>
      </c>
      <c r="D212" s="267" t="s">
        <v>1535</v>
      </c>
      <c r="E212" s="19" t="s">
        <v>120</v>
      </c>
      <c r="F212" s="268">
        <v>171.768</v>
      </c>
      <c r="G212" s="36"/>
      <c r="H212" s="41"/>
    </row>
    <row r="213" spans="1:8" s="2" customFormat="1" ht="16.9" customHeight="1">
      <c r="A213" s="36"/>
      <c r="B213" s="41"/>
      <c r="C213" s="267" t="s">
        <v>378</v>
      </c>
      <c r="D213" s="267" t="s">
        <v>1536</v>
      </c>
      <c r="E213" s="19" t="s">
        <v>120</v>
      </c>
      <c r="F213" s="268">
        <v>85.884</v>
      </c>
      <c r="G213" s="36"/>
      <c r="H213" s="41"/>
    </row>
    <row r="214" spans="1:8" s="2" customFormat="1" ht="16.9" customHeight="1">
      <c r="A214" s="36"/>
      <c r="B214" s="41"/>
      <c r="C214" s="267" t="s">
        <v>404</v>
      </c>
      <c r="D214" s="267" t="s">
        <v>1537</v>
      </c>
      <c r="E214" s="19" t="s">
        <v>120</v>
      </c>
      <c r="F214" s="268">
        <v>13.64</v>
      </c>
      <c r="G214" s="36"/>
      <c r="H214" s="41"/>
    </row>
    <row r="215" spans="1:8" s="2" customFormat="1" ht="16.9" customHeight="1">
      <c r="A215" s="36"/>
      <c r="B215" s="41"/>
      <c r="C215" s="267" t="s">
        <v>398</v>
      </c>
      <c r="D215" s="267" t="s">
        <v>1538</v>
      </c>
      <c r="E215" s="19" t="s">
        <v>120</v>
      </c>
      <c r="F215" s="268">
        <v>13.64</v>
      </c>
      <c r="G215" s="36"/>
      <c r="H215" s="41"/>
    </row>
    <row r="216" spans="1:8" s="2" customFormat="1" ht="16.9" customHeight="1">
      <c r="A216" s="36"/>
      <c r="B216" s="41"/>
      <c r="C216" s="267" t="s">
        <v>420</v>
      </c>
      <c r="D216" s="267" t="s">
        <v>1539</v>
      </c>
      <c r="E216" s="19" t="s">
        <v>98</v>
      </c>
      <c r="F216" s="268">
        <v>2682</v>
      </c>
      <c r="G216" s="36"/>
      <c r="H216" s="41"/>
    </row>
    <row r="217" spans="1:8" s="2" customFormat="1" ht="16.9" customHeight="1">
      <c r="A217" s="36"/>
      <c r="B217" s="41"/>
      <c r="C217" s="267" t="s">
        <v>428</v>
      </c>
      <c r="D217" s="267" t="s">
        <v>1540</v>
      </c>
      <c r="E217" s="19" t="s">
        <v>98</v>
      </c>
      <c r="F217" s="268">
        <v>2682</v>
      </c>
      <c r="G217" s="36"/>
      <c r="H217" s="41"/>
    </row>
    <row r="218" spans="1:8" s="2" customFormat="1" ht="22.5">
      <c r="A218" s="36"/>
      <c r="B218" s="41"/>
      <c r="C218" s="267" t="s">
        <v>433</v>
      </c>
      <c r="D218" s="267" t="s">
        <v>434</v>
      </c>
      <c r="E218" s="19" t="s">
        <v>120</v>
      </c>
      <c r="F218" s="268">
        <v>636.552</v>
      </c>
      <c r="G218" s="36"/>
      <c r="H218" s="41"/>
    </row>
    <row r="219" spans="1:8" s="2" customFormat="1" ht="16.9" customHeight="1">
      <c r="A219" s="36"/>
      <c r="B219" s="41"/>
      <c r="C219" s="267" t="s">
        <v>440</v>
      </c>
      <c r="D219" s="267" t="s">
        <v>1541</v>
      </c>
      <c r="E219" s="19" t="s">
        <v>120</v>
      </c>
      <c r="F219" s="268">
        <v>8911.728</v>
      </c>
      <c r="G219" s="36"/>
      <c r="H219" s="41"/>
    </row>
    <row r="220" spans="1:8" s="2" customFormat="1" ht="16.9" customHeight="1">
      <c r="A220" s="36"/>
      <c r="B220" s="41"/>
      <c r="C220" s="267" t="s">
        <v>445</v>
      </c>
      <c r="D220" s="267" t="s">
        <v>1542</v>
      </c>
      <c r="E220" s="19" t="s">
        <v>120</v>
      </c>
      <c r="F220" s="268">
        <v>272.808</v>
      </c>
      <c r="G220" s="36"/>
      <c r="H220" s="41"/>
    </row>
    <row r="221" spans="1:8" s="2" customFormat="1" ht="16.9" customHeight="1">
      <c r="A221" s="36"/>
      <c r="B221" s="41"/>
      <c r="C221" s="267" t="s">
        <v>451</v>
      </c>
      <c r="D221" s="267" t="s">
        <v>1543</v>
      </c>
      <c r="E221" s="19" t="s">
        <v>120</v>
      </c>
      <c r="F221" s="268">
        <v>3819.312</v>
      </c>
      <c r="G221" s="36"/>
      <c r="H221" s="41"/>
    </row>
    <row r="222" spans="1:8" s="2" customFormat="1" ht="16.9" customHeight="1">
      <c r="A222" s="36"/>
      <c r="B222" s="41"/>
      <c r="C222" s="267" t="s">
        <v>457</v>
      </c>
      <c r="D222" s="267" t="s">
        <v>1544</v>
      </c>
      <c r="E222" s="19" t="s">
        <v>459</v>
      </c>
      <c r="F222" s="268">
        <v>1636.848</v>
      </c>
      <c r="G222" s="36"/>
      <c r="H222" s="41"/>
    </row>
    <row r="223" spans="1:8" s="2" customFormat="1" ht="16.9" customHeight="1">
      <c r="A223" s="36"/>
      <c r="B223" s="41"/>
      <c r="C223" s="267" t="s">
        <v>473</v>
      </c>
      <c r="D223" s="267" t="s">
        <v>1545</v>
      </c>
      <c r="E223" s="19" t="s">
        <v>120</v>
      </c>
      <c r="F223" s="268">
        <v>639.604</v>
      </c>
      <c r="G223" s="36"/>
      <c r="H223" s="41"/>
    </row>
    <row r="224" spans="1:8" s="2" customFormat="1" ht="16.9" customHeight="1">
      <c r="A224" s="36"/>
      <c r="B224" s="41"/>
      <c r="C224" s="267" t="s">
        <v>485</v>
      </c>
      <c r="D224" s="267" t="s">
        <v>486</v>
      </c>
      <c r="E224" s="19" t="s">
        <v>459</v>
      </c>
      <c r="F224" s="268">
        <v>1142.762</v>
      </c>
      <c r="G224" s="36"/>
      <c r="H224" s="41"/>
    </row>
    <row r="225" spans="1:8" s="2" customFormat="1" ht="16.9" customHeight="1">
      <c r="A225" s="36"/>
      <c r="B225" s="41"/>
      <c r="C225" s="263" t="s">
        <v>172</v>
      </c>
      <c r="D225" s="264" t="s">
        <v>19</v>
      </c>
      <c r="E225" s="265" t="s">
        <v>93</v>
      </c>
      <c r="F225" s="266">
        <v>400</v>
      </c>
      <c r="G225" s="36"/>
      <c r="H225" s="41"/>
    </row>
    <row r="226" spans="1:8" s="2" customFormat="1" ht="16.9" customHeight="1">
      <c r="A226" s="36"/>
      <c r="B226" s="41"/>
      <c r="C226" s="267" t="s">
        <v>19</v>
      </c>
      <c r="D226" s="267" t="s">
        <v>272</v>
      </c>
      <c r="E226" s="19" t="s">
        <v>19</v>
      </c>
      <c r="F226" s="268">
        <v>0</v>
      </c>
      <c r="G226" s="36"/>
      <c r="H226" s="41"/>
    </row>
    <row r="227" spans="1:8" s="2" customFormat="1" ht="16.9" customHeight="1">
      <c r="A227" s="36"/>
      <c r="B227" s="41"/>
      <c r="C227" s="267" t="s">
        <v>19</v>
      </c>
      <c r="D227" s="267" t="s">
        <v>1546</v>
      </c>
      <c r="E227" s="19" t="s">
        <v>19</v>
      </c>
      <c r="F227" s="268">
        <v>0</v>
      </c>
      <c r="G227" s="36"/>
      <c r="H227" s="41"/>
    </row>
    <row r="228" spans="1:8" s="2" customFormat="1" ht="16.9" customHeight="1">
      <c r="A228" s="36"/>
      <c r="B228" s="41"/>
      <c r="C228" s="267" t="s">
        <v>19</v>
      </c>
      <c r="D228" s="267" t="s">
        <v>1547</v>
      </c>
      <c r="E228" s="19" t="s">
        <v>19</v>
      </c>
      <c r="F228" s="268">
        <v>400</v>
      </c>
      <c r="G228" s="36"/>
      <c r="H228" s="41"/>
    </row>
    <row r="229" spans="1:8" s="2" customFormat="1" ht="16.9" customHeight="1">
      <c r="A229" s="36"/>
      <c r="B229" s="41"/>
      <c r="C229" s="267" t="s">
        <v>19</v>
      </c>
      <c r="D229" s="267" t="s">
        <v>257</v>
      </c>
      <c r="E229" s="19" t="s">
        <v>19</v>
      </c>
      <c r="F229" s="268">
        <v>400</v>
      </c>
      <c r="G229" s="36"/>
      <c r="H229" s="41"/>
    </row>
    <row r="230" spans="1:8" s="2" customFormat="1" ht="16.9" customHeight="1">
      <c r="A230" s="36"/>
      <c r="B230" s="41"/>
      <c r="C230" s="269" t="s">
        <v>1532</v>
      </c>
      <c r="D230" s="36"/>
      <c r="E230" s="36"/>
      <c r="F230" s="36"/>
      <c r="G230" s="36"/>
      <c r="H230" s="41"/>
    </row>
    <row r="231" spans="1:8" s="2" customFormat="1" ht="16.9" customHeight="1">
      <c r="A231" s="36"/>
      <c r="B231" s="41"/>
      <c r="C231" s="267" t="s">
        <v>353</v>
      </c>
      <c r="D231" s="267" t="s">
        <v>1533</v>
      </c>
      <c r="E231" s="19" t="s">
        <v>120</v>
      </c>
      <c r="F231" s="268">
        <v>214.71</v>
      </c>
      <c r="G231" s="36"/>
      <c r="H231" s="41"/>
    </row>
    <row r="232" spans="1:8" s="2" customFormat="1" ht="16.9" customHeight="1">
      <c r="A232" s="36"/>
      <c r="B232" s="41"/>
      <c r="C232" s="267" t="s">
        <v>362</v>
      </c>
      <c r="D232" s="267" t="s">
        <v>1534</v>
      </c>
      <c r="E232" s="19" t="s">
        <v>120</v>
      </c>
      <c r="F232" s="268">
        <v>386.478</v>
      </c>
      <c r="G232" s="36"/>
      <c r="H232" s="41"/>
    </row>
    <row r="233" spans="1:8" s="2" customFormat="1" ht="16.9" customHeight="1">
      <c r="A233" s="36"/>
      <c r="B233" s="41"/>
      <c r="C233" s="267" t="s">
        <v>370</v>
      </c>
      <c r="D233" s="267" t="s">
        <v>1535</v>
      </c>
      <c r="E233" s="19" t="s">
        <v>120</v>
      </c>
      <c r="F233" s="268">
        <v>171.768</v>
      </c>
      <c r="G233" s="36"/>
      <c r="H233" s="41"/>
    </row>
    <row r="234" spans="1:8" s="2" customFormat="1" ht="16.9" customHeight="1">
      <c r="A234" s="36"/>
      <c r="B234" s="41"/>
      <c r="C234" s="267" t="s">
        <v>378</v>
      </c>
      <c r="D234" s="267" t="s">
        <v>1536</v>
      </c>
      <c r="E234" s="19" t="s">
        <v>120</v>
      </c>
      <c r="F234" s="268">
        <v>85.884</v>
      </c>
      <c r="G234" s="36"/>
      <c r="H234" s="41"/>
    </row>
    <row r="235" spans="1:8" s="2" customFormat="1" ht="16.9" customHeight="1">
      <c r="A235" s="36"/>
      <c r="B235" s="41"/>
      <c r="C235" s="263" t="s">
        <v>176</v>
      </c>
      <c r="D235" s="264" t="s">
        <v>177</v>
      </c>
      <c r="E235" s="265" t="s">
        <v>93</v>
      </c>
      <c r="F235" s="266">
        <v>3</v>
      </c>
      <c r="G235" s="36"/>
      <c r="H235" s="41"/>
    </row>
    <row r="236" spans="1:8" s="2" customFormat="1" ht="16.9" customHeight="1">
      <c r="A236" s="36"/>
      <c r="B236" s="41"/>
      <c r="C236" s="267" t="s">
        <v>19</v>
      </c>
      <c r="D236" s="267" t="s">
        <v>95</v>
      </c>
      <c r="E236" s="19" t="s">
        <v>19</v>
      </c>
      <c r="F236" s="268">
        <v>3</v>
      </c>
      <c r="G236" s="36"/>
      <c r="H236" s="41"/>
    </row>
    <row r="237" spans="1:8" s="2" customFormat="1" ht="16.9" customHeight="1">
      <c r="A237" s="36"/>
      <c r="B237" s="41"/>
      <c r="C237" s="269" t="s">
        <v>1532</v>
      </c>
      <c r="D237" s="36"/>
      <c r="E237" s="36"/>
      <c r="F237" s="36"/>
      <c r="G237" s="36"/>
      <c r="H237" s="41"/>
    </row>
    <row r="238" spans="1:8" s="2" customFormat="1" ht="16.9" customHeight="1">
      <c r="A238" s="36"/>
      <c r="B238" s="41"/>
      <c r="C238" s="267" t="s">
        <v>353</v>
      </c>
      <c r="D238" s="267" t="s">
        <v>1533</v>
      </c>
      <c r="E238" s="19" t="s">
        <v>120</v>
      </c>
      <c r="F238" s="268">
        <v>214.71</v>
      </c>
      <c r="G238" s="36"/>
      <c r="H238" s="41"/>
    </row>
    <row r="239" spans="1:8" s="2" customFormat="1" ht="16.9" customHeight="1">
      <c r="A239" s="36"/>
      <c r="B239" s="41"/>
      <c r="C239" s="267" t="s">
        <v>362</v>
      </c>
      <c r="D239" s="267" t="s">
        <v>1534</v>
      </c>
      <c r="E239" s="19" t="s">
        <v>120</v>
      </c>
      <c r="F239" s="268">
        <v>386.478</v>
      </c>
      <c r="G239" s="36"/>
      <c r="H239" s="41"/>
    </row>
    <row r="240" spans="1:8" s="2" customFormat="1" ht="16.9" customHeight="1">
      <c r="A240" s="36"/>
      <c r="B240" s="41"/>
      <c r="C240" s="267" t="s">
        <v>370</v>
      </c>
      <c r="D240" s="267" t="s">
        <v>1535</v>
      </c>
      <c r="E240" s="19" t="s">
        <v>120</v>
      </c>
      <c r="F240" s="268">
        <v>171.768</v>
      </c>
      <c r="G240" s="36"/>
      <c r="H240" s="41"/>
    </row>
    <row r="241" spans="1:8" s="2" customFormat="1" ht="16.9" customHeight="1">
      <c r="A241" s="36"/>
      <c r="B241" s="41"/>
      <c r="C241" s="267" t="s">
        <v>378</v>
      </c>
      <c r="D241" s="267" t="s">
        <v>1536</v>
      </c>
      <c r="E241" s="19" t="s">
        <v>120</v>
      </c>
      <c r="F241" s="268">
        <v>85.884</v>
      </c>
      <c r="G241" s="36"/>
      <c r="H241" s="41"/>
    </row>
    <row r="242" spans="1:8" s="2" customFormat="1" ht="16.9" customHeight="1">
      <c r="A242" s="36"/>
      <c r="B242" s="41"/>
      <c r="C242" s="263" t="s">
        <v>192</v>
      </c>
      <c r="D242" s="264" t="s">
        <v>19</v>
      </c>
      <c r="E242" s="265" t="s">
        <v>19</v>
      </c>
      <c r="F242" s="266">
        <v>16</v>
      </c>
      <c r="G242" s="36"/>
      <c r="H242" s="41"/>
    </row>
    <row r="243" spans="1:8" s="2" customFormat="1" ht="16.9" customHeight="1">
      <c r="A243" s="36"/>
      <c r="B243" s="41"/>
      <c r="C243" s="267" t="s">
        <v>19</v>
      </c>
      <c r="D243" s="267" t="s">
        <v>1548</v>
      </c>
      <c r="E243" s="19" t="s">
        <v>19</v>
      </c>
      <c r="F243" s="268">
        <v>16</v>
      </c>
      <c r="G243" s="36"/>
      <c r="H243" s="41"/>
    </row>
    <row r="244" spans="1:8" s="2" customFormat="1" ht="16.9" customHeight="1">
      <c r="A244" s="36"/>
      <c r="B244" s="41"/>
      <c r="C244" s="269" t="s">
        <v>1532</v>
      </c>
      <c r="D244" s="36"/>
      <c r="E244" s="36"/>
      <c r="F244" s="36"/>
      <c r="G244" s="36"/>
      <c r="H244" s="41"/>
    </row>
    <row r="245" spans="1:8" s="2" customFormat="1" ht="16.9" customHeight="1">
      <c r="A245" s="36"/>
      <c r="B245" s="41"/>
      <c r="C245" s="267" t="s">
        <v>353</v>
      </c>
      <c r="D245" s="267" t="s">
        <v>1533</v>
      </c>
      <c r="E245" s="19" t="s">
        <v>120</v>
      </c>
      <c r="F245" s="268">
        <v>214.71</v>
      </c>
      <c r="G245" s="36"/>
      <c r="H245" s="41"/>
    </row>
    <row r="246" spans="1:8" s="2" customFormat="1" ht="16.9" customHeight="1">
      <c r="A246" s="36"/>
      <c r="B246" s="41"/>
      <c r="C246" s="267" t="s">
        <v>362</v>
      </c>
      <c r="D246" s="267" t="s">
        <v>1534</v>
      </c>
      <c r="E246" s="19" t="s">
        <v>120</v>
      </c>
      <c r="F246" s="268">
        <v>386.478</v>
      </c>
      <c r="G246" s="36"/>
      <c r="H246" s="41"/>
    </row>
    <row r="247" spans="1:8" s="2" customFormat="1" ht="16.9" customHeight="1">
      <c r="A247" s="36"/>
      <c r="B247" s="41"/>
      <c r="C247" s="267" t="s">
        <v>370</v>
      </c>
      <c r="D247" s="267" t="s">
        <v>1535</v>
      </c>
      <c r="E247" s="19" t="s">
        <v>120</v>
      </c>
      <c r="F247" s="268">
        <v>171.768</v>
      </c>
      <c r="G247" s="36"/>
      <c r="H247" s="41"/>
    </row>
    <row r="248" spans="1:8" s="2" customFormat="1" ht="16.9" customHeight="1">
      <c r="A248" s="36"/>
      <c r="B248" s="41"/>
      <c r="C248" s="267" t="s">
        <v>378</v>
      </c>
      <c r="D248" s="267" t="s">
        <v>1536</v>
      </c>
      <c r="E248" s="19" t="s">
        <v>120</v>
      </c>
      <c r="F248" s="268">
        <v>85.884</v>
      </c>
      <c r="G248" s="36"/>
      <c r="H248" s="41"/>
    </row>
    <row r="249" spans="1:8" s="2" customFormat="1" ht="16.9" customHeight="1">
      <c r="A249" s="36"/>
      <c r="B249" s="41"/>
      <c r="C249" s="263" t="s">
        <v>174</v>
      </c>
      <c r="D249" s="264" t="s">
        <v>19</v>
      </c>
      <c r="E249" s="265" t="s">
        <v>93</v>
      </c>
      <c r="F249" s="266">
        <v>2</v>
      </c>
      <c r="G249" s="36"/>
      <c r="H249" s="41"/>
    </row>
    <row r="250" spans="1:8" s="2" customFormat="1" ht="16.9" customHeight="1">
      <c r="A250" s="36"/>
      <c r="B250" s="41"/>
      <c r="C250" s="267" t="s">
        <v>19</v>
      </c>
      <c r="D250" s="267" t="s">
        <v>84</v>
      </c>
      <c r="E250" s="19" t="s">
        <v>19</v>
      </c>
      <c r="F250" s="268">
        <v>2</v>
      </c>
      <c r="G250" s="36"/>
      <c r="H250" s="41"/>
    </row>
    <row r="251" spans="1:8" s="2" customFormat="1" ht="16.9" customHeight="1">
      <c r="A251" s="36"/>
      <c r="B251" s="41"/>
      <c r="C251" s="269" t="s">
        <v>1532</v>
      </c>
      <c r="D251" s="36"/>
      <c r="E251" s="36"/>
      <c r="F251" s="36"/>
      <c r="G251" s="36"/>
      <c r="H251" s="41"/>
    </row>
    <row r="252" spans="1:8" s="2" customFormat="1" ht="16.9" customHeight="1">
      <c r="A252" s="36"/>
      <c r="B252" s="41"/>
      <c r="C252" s="267" t="s">
        <v>353</v>
      </c>
      <c r="D252" s="267" t="s">
        <v>1533</v>
      </c>
      <c r="E252" s="19" t="s">
        <v>120</v>
      </c>
      <c r="F252" s="268">
        <v>214.71</v>
      </c>
      <c r="G252" s="36"/>
      <c r="H252" s="41"/>
    </row>
    <row r="253" spans="1:8" s="2" customFormat="1" ht="16.9" customHeight="1">
      <c r="A253" s="36"/>
      <c r="B253" s="41"/>
      <c r="C253" s="267" t="s">
        <v>362</v>
      </c>
      <c r="D253" s="267" t="s">
        <v>1534</v>
      </c>
      <c r="E253" s="19" t="s">
        <v>120</v>
      </c>
      <c r="F253" s="268">
        <v>386.478</v>
      </c>
      <c r="G253" s="36"/>
      <c r="H253" s="41"/>
    </row>
    <row r="254" spans="1:8" s="2" customFormat="1" ht="16.9" customHeight="1">
      <c r="A254" s="36"/>
      <c r="B254" s="41"/>
      <c r="C254" s="267" t="s">
        <v>370</v>
      </c>
      <c r="D254" s="267" t="s">
        <v>1535</v>
      </c>
      <c r="E254" s="19" t="s">
        <v>120</v>
      </c>
      <c r="F254" s="268">
        <v>171.768</v>
      </c>
      <c r="G254" s="36"/>
      <c r="H254" s="41"/>
    </row>
    <row r="255" spans="1:8" s="2" customFormat="1" ht="16.9" customHeight="1">
      <c r="A255" s="36"/>
      <c r="B255" s="41"/>
      <c r="C255" s="267" t="s">
        <v>378</v>
      </c>
      <c r="D255" s="267" t="s">
        <v>1536</v>
      </c>
      <c r="E255" s="19" t="s">
        <v>120</v>
      </c>
      <c r="F255" s="268">
        <v>85.884</v>
      </c>
      <c r="G255" s="36"/>
      <c r="H255" s="41"/>
    </row>
    <row r="256" spans="1:8" s="2" customFormat="1" ht="16.9" customHeight="1">
      <c r="A256" s="36"/>
      <c r="B256" s="41"/>
      <c r="C256" s="263" t="s">
        <v>850</v>
      </c>
      <c r="D256" s="264" t="s">
        <v>19</v>
      </c>
      <c r="E256" s="265" t="s">
        <v>19</v>
      </c>
      <c r="F256" s="266">
        <v>3</v>
      </c>
      <c r="G256" s="36"/>
      <c r="H256" s="41"/>
    </row>
    <row r="257" spans="1:8" s="2" customFormat="1" ht="16.9" customHeight="1">
      <c r="A257" s="36"/>
      <c r="B257" s="41"/>
      <c r="C257" s="267" t="s">
        <v>19</v>
      </c>
      <c r="D257" s="267" t="s">
        <v>847</v>
      </c>
      <c r="E257" s="19" t="s">
        <v>19</v>
      </c>
      <c r="F257" s="268">
        <v>0</v>
      </c>
      <c r="G257" s="36"/>
      <c r="H257" s="41"/>
    </row>
    <row r="258" spans="1:8" s="2" customFormat="1" ht="16.9" customHeight="1">
      <c r="A258" s="36"/>
      <c r="B258" s="41"/>
      <c r="C258" s="267" t="s">
        <v>19</v>
      </c>
      <c r="D258" s="267" t="s">
        <v>848</v>
      </c>
      <c r="E258" s="19" t="s">
        <v>19</v>
      </c>
      <c r="F258" s="268">
        <v>0</v>
      </c>
      <c r="G258" s="36"/>
      <c r="H258" s="41"/>
    </row>
    <row r="259" spans="1:8" s="2" customFormat="1" ht="16.9" customHeight="1">
      <c r="A259" s="36"/>
      <c r="B259" s="41"/>
      <c r="C259" s="267" t="s">
        <v>19</v>
      </c>
      <c r="D259" s="267" t="s">
        <v>84</v>
      </c>
      <c r="E259" s="19" t="s">
        <v>19</v>
      </c>
      <c r="F259" s="268">
        <v>2</v>
      </c>
      <c r="G259" s="36"/>
      <c r="H259" s="41"/>
    </row>
    <row r="260" spans="1:8" s="2" customFormat="1" ht="16.9" customHeight="1">
      <c r="A260" s="36"/>
      <c r="B260" s="41"/>
      <c r="C260" s="267" t="s">
        <v>19</v>
      </c>
      <c r="D260" s="267" t="s">
        <v>849</v>
      </c>
      <c r="E260" s="19" t="s">
        <v>19</v>
      </c>
      <c r="F260" s="268">
        <v>0</v>
      </c>
      <c r="G260" s="36"/>
      <c r="H260" s="41"/>
    </row>
    <row r="261" spans="1:8" s="2" customFormat="1" ht="16.9" customHeight="1">
      <c r="A261" s="36"/>
      <c r="B261" s="41"/>
      <c r="C261" s="267" t="s">
        <v>19</v>
      </c>
      <c r="D261" s="267" t="s">
        <v>82</v>
      </c>
      <c r="E261" s="19" t="s">
        <v>19</v>
      </c>
      <c r="F261" s="268">
        <v>1</v>
      </c>
      <c r="G261" s="36"/>
      <c r="H261" s="41"/>
    </row>
    <row r="262" spans="1:8" s="2" customFormat="1" ht="16.9" customHeight="1">
      <c r="A262" s="36"/>
      <c r="B262" s="41"/>
      <c r="C262" s="267" t="s">
        <v>850</v>
      </c>
      <c r="D262" s="267" t="s">
        <v>257</v>
      </c>
      <c r="E262" s="19" t="s">
        <v>19</v>
      </c>
      <c r="F262" s="268">
        <v>3</v>
      </c>
      <c r="G262" s="36"/>
      <c r="H262" s="41"/>
    </row>
    <row r="263" spans="1:8" s="2" customFormat="1" ht="16.9" customHeight="1">
      <c r="A263" s="36"/>
      <c r="B263" s="41"/>
      <c r="C263" s="263" t="s">
        <v>108</v>
      </c>
      <c r="D263" s="264" t="s">
        <v>19</v>
      </c>
      <c r="E263" s="265" t="s">
        <v>19</v>
      </c>
      <c r="F263" s="266">
        <v>59</v>
      </c>
      <c r="G263" s="36"/>
      <c r="H263" s="41"/>
    </row>
    <row r="264" spans="1:8" s="2" customFormat="1" ht="16.9" customHeight="1">
      <c r="A264" s="36"/>
      <c r="B264" s="41"/>
      <c r="C264" s="267" t="s">
        <v>19</v>
      </c>
      <c r="D264" s="267" t="s">
        <v>822</v>
      </c>
      <c r="E264" s="19" t="s">
        <v>19</v>
      </c>
      <c r="F264" s="268">
        <v>0</v>
      </c>
      <c r="G264" s="36"/>
      <c r="H264" s="41"/>
    </row>
    <row r="265" spans="1:8" s="2" customFormat="1" ht="16.9" customHeight="1">
      <c r="A265" s="36"/>
      <c r="B265" s="41"/>
      <c r="C265" s="267" t="s">
        <v>19</v>
      </c>
      <c r="D265" s="267" t="s">
        <v>827</v>
      </c>
      <c r="E265" s="19" t="s">
        <v>19</v>
      </c>
      <c r="F265" s="268">
        <v>0</v>
      </c>
      <c r="G265" s="36"/>
      <c r="H265" s="41"/>
    </row>
    <row r="266" spans="1:8" s="2" customFormat="1" ht="16.9" customHeight="1">
      <c r="A266" s="36"/>
      <c r="B266" s="41"/>
      <c r="C266" s="267" t="s">
        <v>19</v>
      </c>
      <c r="D266" s="267" t="s">
        <v>145</v>
      </c>
      <c r="E266" s="19" t="s">
        <v>19</v>
      </c>
      <c r="F266" s="268">
        <v>10</v>
      </c>
      <c r="G266" s="36"/>
      <c r="H266" s="41"/>
    </row>
    <row r="267" spans="1:8" s="2" customFormat="1" ht="16.9" customHeight="1">
      <c r="A267" s="36"/>
      <c r="B267" s="41"/>
      <c r="C267" s="267" t="s">
        <v>19</v>
      </c>
      <c r="D267" s="267" t="s">
        <v>828</v>
      </c>
      <c r="E267" s="19" t="s">
        <v>19</v>
      </c>
      <c r="F267" s="268">
        <v>0</v>
      </c>
      <c r="G267" s="36"/>
      <c r="H267" s="41"/>
    </row>
    <row r="268" spans="1:8" s="2" customFormat="1" ht="16.9" customHeight="1">
      <c r="A268" s="36"/>
      <c r="B268" s="41"/>
      <c r="C268" s="267" t="s">
        <v>19</v>
      </c>
      <c r="D268" s="267" t="s">
        <v>829</v>
      </c>
      <c r="E268" s="19" t="s">
        <v>19</v>
      </c>
      <c r="F268" s="268">
        <v>49</v>
      </c>
      <c r="G268" s="36"/>
      <c r="H268" s="41"/>
    </row>
    <row r="269" spans="1:8" s="2" customFormat="1" ht="16.9" customHeight="1">
      <c r="A269" s="36"/>
      <c r="B269" s="41"/>
      <c r="C269" s="267" t="s">
        <v>108</v>
      </c>
      <c r="D269" s="267" t="s">
        <v>257</v>
      </c>
      <c r="E269" s="19" t="s">
        <v>19</v>
      </c>
      <c r="F269" s="268">
        <v>59</v>
      </c>
      <c r="G269" s="36"/>
      <c r="H269" s="41"/>
    </row>
    <row r="270" spans="1:8" s="2" customFormat="1" ht="16.9" customHeight="1">
      <c r="A270" s="36"/>
      <c r="B270" s="41"/>
      <c r="C270" s="269" t="s">
        <v>1532</v>
      </c>
      <c r="D270" s="36"/>
      <c r="E270" s="36"/>
      <c r="F270" s="36"/>
      <c r="G270" s="36"/>
      <c r="H270" s="41"/>
    </row>
    <row r="271" spans="1:8" s="2" customFormat="1" ht="16.9" customHeight="1">
      <c r="A271" s="36"/>
      <c r="B271" s="41"/>
      <c r="C271" s="267" t="s">
        <v>824</v>
      </c>
      <c r="D271" s="267" t="s">
        <v>825</v>
      </c>
      <c r="E271" s="19" t="s">
        <v>93</v>
      </c>
      <c r="F271" s="268">
        <v>59</v>
      </c>
      <c r="G271" s="36"/>
      <c r="H271" s="41"/>
    </row>
    <row r="272" spans="1:8" s="2" customFormat="1" ht="16.9" customHeight="1">
      <c r="A272" s="36"/>
      <c r="B272" s="41"/>
      <c r="C272" s="267" t="s">
        <v>818</v>
      </c>
      <c r="D272" s="267" t="s">
        <v>1549</v>
      </c>
      <c r="E272" s="19" t="s">
        <v>93</v>
      </c>
      <c r="F272" s="268">
        <v>59</v>
      </c>
      <c r="G272" s="36"/>
      <c r="H272" s="41"/>
    </row>
    <row r="273" spans="1:8" s="2" customFormat="1" ht="16.9" customHeight="1">
      <c r="A273" s="36"/>
      <c r="B273" s="41"/>
      <c r="C273" s="263" t="s">
        <v>140</v>
      </c>
      <c r="D273" s="264" t="s">
        <v>19</v>
      </c>
      <c r="E273" s="265" t="s">
        <v>19</v>
      </c>
      <c r="F273" s="266">
        <v>19</v>
      </c>
      <c r="G273" s="36"/>
      <c r="H273" s="41"/>
    </row>
    <row r="274" spans="1:8" s="2" customFormat="1" ht="16.9" customHeight="1">
      <c r="A274" s="36"/>
      <c r="B274" s="41"/>
      <c r="C274" s="267" t="s">
        <v>19</v>
      </c>
      <c r="D274" s="267" t="s">
        <v>395</v>
      </c>
      <c r="E274" s="19" t="s">
        <v>19</v>
      </c>
      <c r="F274" s="268">
        <v>0</v>
      </c>
      <c r="G274" s="36"/>
      <c r="H274" s="41"/>
    </row>
    <row r="275" spans="1:8" s="2" customFormat="1" ht="16.9" customHeight="1">
      <c r="A275" s="36"/>
      <c r="B275" s="41"/>
      <c r="C275" s="267" t="s">
        <v>140</v>
      </c>
      <c r="D275" s="267" t="s">
        <v>141</v>
      </c>
      <c r="E275" s="19" t="s">
        <v>19</v>
      </c>
      <c r="F275" s="268">
        <v>19</v>
      </c>
      <c r="G275" s="36"/>
      <c r="H275" s="41"/>
    </row>
    <row r="276" spans="1:8" s="2" customFormat="1" ht="16.9" customHeight="1">
      <c r="A276" s="36"/>
      <c r="B276" s="41"/>
      <c r="C276" s="269" t="s">
        <v>1532</v>
      </c>
      <c r="D276" s="36"/>
      <c r="E276" s="36"/>
      <c r="F276" s="36"/>
      <c r="G276" s="36"/>
      <c r="H276" s="41"/>
    </row>
    <row r="277" spans="1:8" s="2" customFormat="1" ht="16.9" customHeight="1">
      <c r="A277" s="36"/>
      <c r="B277" s="41"/>
      <c r="C277" s="267" t="s">
        <v>386</v>
      </c>
      <c r="D277" s="267" t="s">
        <v>1550</v>
      </c>
      <c r="E277" s="19" t="s">
        <v>120</v>
      </c>
      <c r="F277" s="268">
        <v>81</v>
      </c>
      <c r="G277" s="36"/>
      <c r="H277" s="41"/>
    </row>
    <row r="278" spans="1:8" s="2" customFormat="1" ht="16.9" customHeight="1">
      <c r="A278" s="36"/>
      <c r="B278" s="41"/>
      <c r="C278" s="267" t="s">
        <v>304</v>
      </c>
      <c r="D278" s="267" t="s">
        <v>1551</v>
      </c>
      <c r="E278" s="19" t="s">
        <v>93</v>
      </c>
      <c r="F278" s="268">
        <v>19</v>
      </c>
      <c r="G278" s="36"/>
      <c r="H278" s="41"/>
    </row>
    <row r="279" spans="1:8" s="2" customFormat="1" ht="16.9" customHeight="1">
      <c r="A279" s="36"/>
      <c r="B279" s="41"/>
      <c r="C279" s="263" t="s">
        <v>142</v>
      </c>
      <c r="D279" s="264" t="s">
        <v>19</v>
      </c>
      <c r="E279" s="265" t="s">
        <v>19</v>
      </c>
      <c r="F279" s="266">
        <v>7</v>
      </c>
      <c r="G279" s="36"/>
      <c r="H279" s="41"/>
    </row>
    <row r="280" spans="1:8" s="2" customFormat="1" ht="16.9" customHeight="1">
      <c r="A280" s="36"/>
      <c r="B280" s="41"/>
      <c r="C280" s="267" t="s">
        <v>19</v>
      </c>
      <c r="D280" s="267" t="s">
        <v>393</v>
      </c>
      <c r="E280" s="19" t="s">
        <v>19</v>
      </c>
      <c r="F280" s="268">
        <v>0</v>
      </c>
      <c r="G280" s="36"/>
      <c r="H280" s="41"/>
    </row>
    <row r="281" spans="1:8" s="2" customFormat="1" ht="16.9" customHeight="1">
      <c r="A281" s="36"/>
      <c r="B281" s="41"/>
      <c r="C281" s="267" t="s">
        <v>142</v>
      </c>
      <c r="D281" s="267" t="s">
        <v>394</v>
      </c>
      <c r="E281" s="19" t="s">
        <v>19</v>
      </c>
      <c r="F281" s="268">
        <v>7</v>
      </c>
      <c r="G281" s="36"/>
      <c r="H281" s="41"/>
    </row>
    <row r="282" spans="1:8" s="2" customFormat="1" ht="16.9" customHeight="1">
      <c r="A282" s="36"/>
      <c r="B282" s="41"/>
      <c r="C282" s="269" t="s">
        <v>1532</v>
      </c>
      <c r="D282" s="36"/>
      <c r="E282" s="36"/>
      <c r="F282" s="36"/>
      <c r="G282" s="36"/>
      <c r="H282" s="41"/>
    </row>
    <row r="283" spans="1:8" s="2" customFormat="1" ht="16.9" customHeight="1">
      <c r="A283" s="36"/>
      <c r="B283" s="41"/>
      <c r="C283" s="267" t="s">
        <v>386</v>
      </c>
      <c r="D283" s="267" t="s">
        <v>1550</v>
      </c>
      <c r="E283" s="19" t="s">
        <v>120</v>
      </c>
      <c r="F283" s="268">
        <v>81</v>
      </c>
      <c r="G283" s="36"/>
      <c r="H283" s="41"/>
    </row>
    <row r="284" spans="1:8" s="2" customFormat="1" ht="16.9" customHeight="1">
      <c r="A284" s="36"/>
      <c r="B284" s="41"/>
      <c r="C284" s="267" t="s">
        <v>308</v>
      </c>
      <c r="D284" s="267" t="s">
        <v>1552</v>
      </c>
      <c r="E284" s="19" t="s">
        <v>93</v>
      </c>
      <c r="F284" s="268">
        <v>17</v>
      </c>
      <c r="G284" s="36"/>
      <c r="H284" s="41"/>
    </row>
    <row r="285" spans="1:8" s="2" customFormat="1" ht="16.9" customHeight="1">
      <c r="A285" s="36"/>
      <c r="B285" s="41"/>
      <c r="C285" s="263" t="s">
        <v>136</v>
      </c>
      <c r="D285" s="264" t="s">
        <v>19</v>
      </c>
      <c r="E285" s="265" t="s">
        <v>19</v>
      </c>
      <c r="F285" s="266">
        <v>20</v>
      </c>
      <c r="G285" s="36"/>
      <c r="H285" s="41"/>
    </row>
    <row r="286" spans="1:8" s="2" customFormat="1" ht="16.9" customHeight="1">
      <c r="A286" s="36"/>
      <c r="B286" s="41"/>
      <c r="C286" s="267" t="s">
        <v>19</v>
      </c>
      <c r="D286" s="267" t="s">
        <v>302</v>
      </c>
      <c r="E286" s="19" t="s">
        <v>19</v>
      </c>
      <c r="F286" s="268">
        <v>0</v>
      </c>
      <c r="G286" s="36"/>
      <c r="H286" s="41"/>
    </row>
    <row r="287" spans="1:8" s="2" customFormat="1" ht="16.9" customHeight="1">
      <c r="A287" s="36"/>
      <c r="B287" s="41"/>
      <c r="C287" s="267" t="s">
        <v>19</v>
      </c>
      <c r="D287" s="267" t="s">
        <v>303</v>
      </c>
      <c r="E287" s="19" t="s">
        <v>19</v>
      </c>
      <c r="F287" s="268">
        <v>0</v>
      </c>
      <c r="G287" s="36"/>
      <c r="H287" s="41"/>
    </row>
    <row r="288" spans="1:8" s="2" customFormat="1" ht="16.9" customHeight="1">
      <c r="A288" s="36"/>
      <c r="B288" s="41"/>
      <c r="C288" s="267" t="s">
        <v>136</v>
      </c>
      <c r="D288" s="267" t="s">
        <v>390</v>
      </c>
      <c r="E288" s="19" t="s">
        <v>19</v>
      </c>
      <c r="F288" s="268">
        <v>20</v>
      </c>
      <c r="G288" s="36"/>
      <c r="H288" s="41"/>
    </row>
    <row r="289" spans="1:8" s="2" customFormat="1" ht="16.9" customHeight="1">
      <c r="A289" s="36"/>
      <c r="B289" s="41"/>
      <c r="C289" s="269" t="s">
        <v>1532</v>
      </c>
      <c r="D289" s="36"/>
      <c r="E289" s="36"/>
      <c r="F289" s="36"/>
      <c r="G289" s="36"/>
      <c r="H289" s="41"/>
    </row>
    <row r="290" spans="1:8" s="2" customFormat="1" ht="16.9" customHeight="1">
      <c r="A290" s="36"/>
      <c r="B290" s="41"/>
      <c r="C290" s="267" t="s">
        <v>386</v>
      </c>
      <c r="D290" s="267" t="s">
        <v>1550</v>
      </c>
      <c r="E290" s="19" t="s">
        <v>120</v>
      </c>
      <c r="F290" s="268">
        <v>81</v>
      </c>
      <c r="G290" s="36"/>
      <c r="H290" s="41"/>
    </row>
    <row r="291" spans="1:8" s="2" customFormat="1" ht="16.9" customHeight="1">
      <c r="A291" s="36"/>
      <c r="B291" s="41"/>
      <c r="C291" s="267" t="s">
        <v>298</v>
      </c>
      <c r="D291" s="267" t="s">
        <v>1553</v>
      </c>
      <c r="E291" s="19" t="s">
        <v>93</v>
      </c>
      <c r="F291" s="268">
        <v>45</v>
      </c>
      <c r="G291" s="36"/>
      <c r="H291" s="41"/>
    </row>
    <row r="292" spans="1:8" s="2" customFormat="1" ht="16.9" customHeight="1">
      <c r="A292" s="36"/>
      <c r="B292" s="41"/>
      <c r="C292" s="263" t="s">
        <v>144</v>
      </c>
      <c r="D292" s="264" t="s">
        <v>19</v>
      </c>
      <c r="E292" s="265" t="s">
        <v>19</v>
      </c>
      <c r="F292" s="266">
        <v>10</v>
      </c>
      <c r="G292" s="36"/>
      <c r="H292" s="41"/>
    </row>
    <row r="293" spans="1:8" s="2" customFormat="1" ht="16.9" customHeight="1">
      <c r="A293" s="36"/>
      <c r="B293" s="41"/>
      <c r="C293" s="267" t="s">
        <v>19</v>
      </c>
      <c r="D293" s="267" t="s">
        <v>391</v>
      </c>
      <c r="E293" s="19" t="s">
        <v>19</v>
      </c>
      <c r="F293" s="268">
        <v>0</v>
      </c>
      <c r="G293" s="36"/>
      <c r="H293" s="41"/>
    </row>
    <row r="294" spans="1:8" s="2" customFormat="1" ht="16.9" customHeight="1">
      <c r="A294" s="36"/>
      <c r="B294" s="41"/>
      <c r="C294" s="267" t="s">
        <v>144</v>
      </c>
      <c r="D294" s="267" t="s">
        <v>392</v>
      </c>
      <c r="E294" s="19" t="s">
        <v>19</v>
      </c>
      <c r="F294" s="268">
        <v>10</v>
      </c>
      <c r="G294" s="36"/>
      <c r="H294" s="41"/>
    </row>
    <row r="295" spans="1:8" s="2" customFormat="1" ht="16.9" customHeight="1">
      <c r="A295" s="36"/>
      <c r="B295" s="41"/>
      <c r="C295" s="269" t="s">
        <v>1532</v>
      </c>
      <c r="D295" s="36"/>
      <c r="E295" s="36"/>
      <c r="F295" s="36"/>
      <c r="G295" s="36"/>
      <c r="H295" s="41"/>
    </row>
    <row r="296" spans="1:8" s="2" customFormat="1" ht="16.9" customHeight="1">
      <c r="A296" s="36"/>
      <c r="B296" s="41"/>
      <c r="C296" s="267" t="s">
        <v>386</v>
      </c>
      <c r="D296" s="267" t="s">
        <v>1550</v>
      </c>
      <c r="E296" s="19" t="s">
        <v>120</v>
      </c>
      <c r="F296" s="268">
        <v>81</v>
      </c>
      <c r="G296" s="36"/>
      <c r="H296" s="41"/>
    </row>
    <row r="297" spans="1:8" s="2" customFormat="1" ht="16.9" customHeight="1">
      <c r="A297" s="36"/>
      <c r="B297" s="41"/>
      <c r="C297" s="267" t="s">
        <v>308</v>
      </c>
      <c r="D297" s="267" t="s">
        <v>1552</v>
      </c>
      <c r="E297" s="19" t="s">
        <v>93</v>
      </c>
      <c r="F297" s="268">
        <v>17</v>
      </c>
      <c r="G297" s="36"/>
      <c r="H297" s="41"/>
    </row>
    <row r="298" spans="1:8" s="2" customFormat="1" ht="16.9" customHeight="1">
      <c r="A298" s="36"/>
      <c r="B298" s="41"/>
      <c r="C298" s="263" t="s">
        <v>138</v>
      </c>
      <c r="D298" s="264" t="s">
        <v>19</v>
      </c>
      <c r="E298" s="265" t="s">
        <v>19</v>
      </c>
      <c r="F298" s="266">
        <v>25</v>
      </c>
      <c r="G298" s="36"/>
      <c r="H298" s="41"/>
    </row>
    <row r="299" spans="1:8" s="2" customFormat="1" ht="16.9" customHeight="1">
      <c r="A299" s="36"/>
      <c r="B299" s="41"/>
      <c r="C299" s="267" t="s">
        <v>19</v>
      </c>
      <c r="D299" s="267" t="s">
        <v>396</v>
      </c>
      <c r="E299" s="19" t="s">
        <v>19</v>
      </c>
      <c r="F299" s="268">
        <v>0</v>
      </c>
      <c r="G299" s="36"/>
      <c r="H299" s="41"/>
    </row>
    <row r="300" spans="1:8" s="2" customFormat="1" ht="16.9" customHeight="1">
      <c r="A300" s="36"/>
      <c r="B300" s="41"/>
      <c r="C300" s="267" t="s">
        <v>138</v>
      </c>
      <c r="D300" s="267" t="s">
        <v>397</v>
      </c>
      <c r="E300" s="19" t="s">
        <v>19</v>
      </c>
      <c r="F300" s="268">
        <v>25</v>
      </c>
      <c r="G300" s="36"/>
      <c r="H300" s="41"/>
    </row>
    <row r="301" spans="1:8" s="2" customFormat="1" ht="16.9" customHeight="1">
      <c r="A301" s="36"/>
      <c r="B301" s="41"/>
      <c r="C301" s="269" t="s">
        <v>1532</v>
      </c>
      <c r="D301" s="36"/>
      <c r="E301" s="36"/>
      <c r="F301" s="36"/>
      <c r="G301" s="36"/>
      <c r="H301" s="41"/>
    </row>
    <row r="302" spans="1:8" s="2" customFormat="1" ht="16.9" customHeight="1">
      <c r="A302" s="36"/>
      <c r="B302" s="41"/>
      <c r="C302" s="267" t="s">
        <v>386</v>
      </c>
      <c r="D302" s="267" t="s">
        <v>1550</v>
      </c>
      <c r="E302" s="19" t="s">
        <v>120</v>
      </c>
      <c r="F302" s="268">
        <v>81</v>
      </c>
      <c r="G302" s="36"/>
      <c r="H302" s="41"/>
    </row>
    <row r="303" spans="1:8" s="2" customFormat="1" ht="16.9" customHeight="1">
      <c r="A303" s="36"/>
      <c r="B303" s="41"/>
      <c r="C303" s="267" t="s">
        <v>298</v>
      </c>
      <c r="D303" s="267" t="s">
        <v>1553</v>
      </c>
      <c r="E303" s="19" t="s">
        <v>93</v>
      </c>
      <c r="F303" s="268">
        <v>45</v>
      </c>
      <c r="G303" s="36"/>
      <c r="H303" s="41"/>
    </row>
    <row r="304" spans="1:8" s="2" customFormat="1" ht="16.9" customHeight="1">
      <c r="A304" s="36"/>
      <c r="B304" s="41"/>
      <c r="C304" s="263" t="s">
        <v>531</v>
      </c>
      <c r="D304" s="264" t="s">
        <v>19</v>
      </c>
      <c r="E304" s="265" t="s">
        <v>19</v>
      </c>
      <c r="F304" s="266">
        <v>41</v>
      </c>
      <c r="G304" s="36"/>
      <c r="H304" s="41"/>
    </row>
    <row r="305" spans="1:8" s="2" customFormat="1" ht="16.9" customHeight="1">
      <c r="A305" s="36"/>
      <c r="B305" s="41"/>
      <c r="C305" s="267" t="s">
        <v>19</v>
      </c>
      <c r="D305" s="267" t="s">
        <v>529</v>
      </c>
      <c r="E305" s="19" t="s">
        <v>19</v>
      </c>
      <c r="F305" s="268">
        <v>0</v>
      </c>
      <c r="G305" s="36"/>
      <c r="H305" s="41"/>
    </row>
    <row r="306" spans="1:8" s="2" customFormat="1" ht="16.9" customHeight="1">
      <c r="A306" s="36"/>
      <c r="B306" s="41"/>
      <c r="C306" s="267" t="s">
        <v>19</v>
      </c>
      <c r="D306" s="267" t="s">
        <v>530</v>
      </c>
      <c r="E306" s="19" t="s">
        <v>19</v>
      </c>
      <c r="F306" s="268">
        <v>41</v>
      </c>
      <c r="G306" s="36"/>
      <c r="H306" s="41"/>
    </row>
    <row r="307" spans="1:8" s="2" customFormat="1" ht="16.9" customHeight="1">
      <c r="A307" s="36"/>
      <c r="B307" s="41"/>
      <c r="C307" s="267" t="s">
        <v>531</v>
      </c>
      <c r="D307" s="267" t="s">
        <v>257</v>
      </c>
      <c r="E307" s="19" t="s">
        <v>19</v>
      </c>
      <c r="F307" s="268">
        <v>41</v>
      </c>
      <c r="G307" s="36"/>
      <c r="H307" s="41"/>
    </row>
    <row r="308" spans="1:8" s="2" customFormat="1" ht="16.9" customHeight="1">
      <c r="A308" s="36"/>
      <c r="B308" s="41"/>
      <c r="C308" s="269" t="s">
        <v>1532</v>
      </c>
      <c r="D308" s="36"/>
      <c r="E308" s="36"/>
      <c r="F308" s="36"/>
      <c r="G308" s="36"/>
      <c r="H308" s="41"/>
    </row>
    <row r="309" spans="1:8" s="2" customFormat="1" ht="16.9" customHeight="1">
      <c r="A309" s="36"/>
      <c r="B309" s="41"/>
      <c r="C309" s="267" t="s">
        <v>525</v>
      </c>
      <c r="D309" s="267" t="s">
        <v>1554</v>
      </c>
      <c r="E309" s="19" t="s">
        <v>98</v>
      </c>
      <c r="F309" s="268">
        <v>41</v>
      </c>
      <c r="G309" s="36"/>
      <c r="H309" s="41"/>
    </row>
    <row r="310" spans="1:8" s="2" customFormat="1" ht="16.9" customHeight="1">
      <c r="A310" s="36"/>
      <c r="B310" s="41"/>
      <c r="C310" s="267" t="s">
        <v>533</v>
      </c>
      <c r="D310" s="267" t="s">
        <v>1555</v>
      </c>
      <c r="E310" s="19" t="s">
        <v>98</v>
      </c>
      <c r="F310" s="268">
        <v>53.3</v>
      </c>
      <c r="G310" s="36"/>
      <c r="H310" s="41"/>
    </row>
    <row r="311" spans="1:8" s="2" customFormat="1" ht="16.9" customHeight="1">
      <c r="A311" s="36"/>
      <c r="B311" s="41"/>
      <c r="C311" s="263" t="s">
        <v>128</v>
      </c>
      <c r="D311" s="264" t="s">
        <v>129</v>
      </c>
      <c r="E311" s="265" t="s">
        <v>120</v>
      </c>
      <c r="F311" s="266">
        <v>282.912</v>
      </c>
      <c r="G311" s="36"/>
      <c r="H311" s="41"/>
    </row>
    <row r="312" spans="1:8" s="2" customFormat="1" ht="16.9" customHeight="1">
      <c r="A312" s="36"/>
      <c r="B312" s="41"/>
      <c r="C312" s="267" t="s">
        <v>19</v>
      </c>
      <c r="D312" s="267" t="s">
        <v>481</v>
      </c>
      <c r="E312" s="19" t="s">
        <v>19</v>
      </c>
      <c r="F312" s="268">
        <v>0</v>
      </c>
      <c r="G312" s="36"/>
      <c r="H312" s="41"/>
    </row>
    <row r="313" spans="1:8" s="2" customFormat="1" ht="16.9" customHeight="1">
      <c r="A313" s="36"/>
      <c r="B313" s="41"/>
      <c r="C313" s="267" t="s">
        <v>19</v>
      </c>
      <c r="D313" s="267" t="s">
        <v>499</v>
      </c>
      <c r="E313" s="19" t="s">
        <v>19</v>
      </c>
      <c r="F313" s="268">
        <v>282.912</v>
      </c>
      <c r="G313" s="36"/>
      <c r="H313" s="41"/>
    </row>
    <row r="314" spans="1:8" s="2" customFormat="1" ht="16.9" customHeight="1">
      <c r="A314" s="36"/>
      <c r="B314" s="41"/>
      <c r="C314" s="267" t="s">
        <v>128</v>
      </c>
      <c r="D314" s="267" t="s">
        <v>257</v>
      </c>
      <c r="E314" s="19" t="s">
        <v>19</v>
      </c>
      <c r="F314" s="268">
        <v>282.912</v>
      </c>
      <c r="G314" s="36"/>
      <c r="H314" s="41"/>
    </row>
    <row r="315" spans="1:8" s="2" customFormat="1" ht="16.9" customHeight="1">
      <c r="A315" s="36"/>
      <c r="B315" s="41"/>
      <c r="C315" s="269" t="s">
        <v>1532</v>
      </c>
      <c r="D315" s="36"/>
      <c r="E315" s="36"/>
      <c r="F315" s="36"/>
      <c r="G315" s="36"/>
      <c r="H315" s="41"/>
    </row>
    <row r="316" spans="1:8" s="2" customFormat="1" ht="16.9" customHeight="1">
      <c r="A316" s="36"/>
      <c r="B316" s="41"/>
      <c r="C316" s="267" t="s">
        <v>495</v>
      </c>
      <c r="D316" s="267" t="s">
        <v>1556</v>
      </c>
      <c r="E316" s="19" t="s">
        <v>120</v>
      </c>
      <c r="F316" s="268">
        <v>297.647</v>
      </c>
      <c r="G316" s="36"/>
      <c r="H316" s="41"/>
    </row>
    <row r="317" spans="1:8" s="2" customFormat="1" ht="16.9" customHeight="1">
      <c r="A317" s="36"/>
      <c r="B317" s="41"/>
      <c r="C317" s="267" t="s">
        <v>473</v>
      </c>
      <c r="D317" s="267" t="s">
        <v>1545</v>
      </c>
      <c r="E317" s="19" t="s">
        <v>120</v>
      </c>
      <c r="F317" s="268">
        <v>639.604</v>
      </c>
      <c r="G317" s="36"/>
      <c r="H317" s="41"/>
    </row>
    <row r="318" spans="1:8" s="2" customFormat="1" ht="16.9" customHeight="1">
      <c r="A318" s="36"/>
      <c r="B318" s="41"/>
      <c r="C318" s="267" t="s">
        <v>485</v>
      </c>
      <c r="D318" s="267" t="s">
        <v>486</v>
      </c>
      <c r="E318" s="19" t="s">
        <v>459</v>
      </c>
      <c r="F318" s="268">
        <v>1142.762</v>
      </c>
      <c r="G318" s="36"/>
      <c r="H318" s="41"/>
    </row>
    <row r="319" spans="1:8" s="2" customFormat="1" ht="16.9" customHeight="1">
      <c r="A319" s="36"/>
      <c r="B319" s="41"/>
      <c r="C319" s="263" t="s">
        <v>1454</v>
      </c>
      <c r="D319" s="264" t="s">
        <v>1455</v>
      </c>
      <c r="E319" s="265" t="s">
        <v>93</v>
      </c>
      <c r="F319" s="266">
        <v>87</v>
      </c>
      <c r="G319" s="36"/>
      <c r="H319" s="41"/>
    </row>
    <row r="320" spans="1:8" s="2" customFormat="1" ht="16.9" customHeight="1">
      <c r="A320" s="36"/>
      <c r="B320" s="41"/>
      <c r="C320" s="267" t="s">
        <v>19</v>
      </c>
      <c r="D320" s="267" t="s">
        <v>1456</v>
      </c>
      <c r="E320" s="19" t="s">
        <v>19</v>
      </c>
      <c r="F320" s="268">
        <v>5</v>
      </c>
      <c r="G320" s="36"/>
      <c r="H320" s="41"/>
    </row>
    <row r="321" spans="1:8" s="2" customFormat="1" ht="16.9" customHeight="1">
      <c r="A321" s="36"/>
      <c r="B321" s="41"/>
      <c r="C321" s="267" t="s">
        <v>19</v>
      </c>
      <c r="D321" s="267" t="s">
        <v>1457</v>
      </c>
      <c r="E321" s="19" t="s">
        <v>19</v>
      </c>
      <c r="F321" s="268">
        <v>1.5</v>
      </c>
      <c r="G321" s="36"/>
      <c r="H321" s="41"/>
    </row>
    <row r="322" spans="1:8" s="2" customFormat="1" ht="16.9" customHeight="1">
      <c r="A322" s="36"/>
      <c r="B322" s="41"/>
      <c r="C322" s="267" t="s">
        <v>19</v>
      </c>
      <c r="D322" s="267" t="s">
        <v>1458</v>
      </c>
      <c r="E322" s="19" t="s">
        <v>19</v>
      </c>
      <c r="F322" s="268">
        <v>4.5</v>
      </c>
      <c r="G322" s="36"/>
      <c r="H322" s="41"/>
    </row>
    <row r="323" spans="1:8" s="2" customFormat="1" ht="16.9" customHeight="1">
      <c r="A323" s="36"/>
      <c r="B323" s="41"/>
      <c r="C323" s="267" t="s">
        <v>19</v>
      </c>
      <c r="D323" s="267" t="s">
        <v>1459</v>
      </c>
      <c r="E323" s="19" t="s">
        <v>19</v>
      </c>
      <c r="F323" s="268">
        <v>4</v>
      </c>
      <c r="G323" s="36"/>
      <c r="H323" s="41"/>
    </row>
    <row r="324" spans="1:8" s="2" customFormat="1" ht="16.9" customHeight="1">
      <c r="A324" s="36"/>
      <c r="B324" s="41"/>
      <c r="C324" s="267" t="s">
        <v>19</v>
      </c>
      <c r="D324" s="267" t="s">
        <v>1458</v>
      </c>
      <c r="E324" s="19" t="s">
        <v>19</v>
      </c>
      <c r="F324" s="268">
        <v>4.5</v>
      </c>
      <c r="G324" s="36"/>
      <c r="H324" s="41"/>
    </row>
    <row r="325" spans="1:8" s="2" customFormat="1" ht="16.9" customHeight="1">
      <c r="A325" s="36"/>
      <c r="B325" s="41"/>
      <c r="C325" s="267" t="s">
        <v>19</v>
      </c>
      <c r="D325" s="267" t="s">
        <v>1457</v>
      </c>
      <c r="E325" s="19" t="s">
        <v>19</v>
      </c>
      <c r="F325" s="268">
        <v>1.5</v>
      </c>
      <c r="G325" s="36"/>
      <c r="H325" s="41"/>
    </row>
    <row r="326" spans="1:8" s="2" customFormat="1" ht="16.9" customHeight="1">
      <c r="A326" s="36"/>
      <c r="B326" s="41"/>
      <c r="C326" s="267" t="s">
        <v>19</v>
      </c>
      <c r="D326" s="267" t="s">
        <v>1458</v>
      </c>
      <c r="E326" s="19" t="s">
        <v>19</v>
      </c>
      <c r="F326" s="268">
        <v>4.5</v>
      </c>
      <c r="G326" s="36"/>
      <c r="H326" s="41"/>
    </row>
    <row r="327" spans="1:8" s="2" customFormat="1" ht="16.9" customHeight="1">
      <c r="A327" s="36"/>
      <c r="B327" s="41"/>
      <c r="C327" s="267" t="s">
        <v>19</v>
      </c>
      <c r="D327" s="267" t="s">
        <v>1458</v>
      </c>
      <c r="E327" s="19" t="s">
        <v>19</v>
      </c>
      <c r="F327" s="268">
        <v>4.5</v>
      </c>
      <c r="G327" s="36"/>
      <c r="H327" s="41"/>
    </row>
    <row r="328" spans="1:8" s="2" customFormat="1" ht="16.9" customHeight="1">
      <c r="A328" s="36"/>
      <c r="B328" s="41"/>
      <c r="C328" s="267" t="s">
        <v>19</v>
      </c>
      <c r="D328" s="267" t="s">
        <v>1460</v>
      </c>
      <c r="E328" s="19" t="s">
        <v>19</v>
      </c>
      <c r="F328" s="268">
        <v>1</v>
      </c>
      <c r="G328" s="36"/>
      <c r="H328" s="41"/>
    </row>
    <row r="329" spans="1:8" s="2" customFormat="1" ht="16.9" customHeight="1">
      <c r="A329" s="36"/>
      <c r="B329" s="41"/>
      <c r="C329" s="267" t="s">
        <v>19</v>
      </c>
      <c r="D329" s="267" t="s">
        <v>1457</v>
      </c>
      <c r="E329" s="19" t="s">
        <v>19</v>
      </c>
      <c r="F329" s="268">
        <v>1.5</v>
      </c>
      <c r="G329" s="36"/>
      <c r="H329" s="41"/>
    </row>
    <row r="330" spans="1:8" s="2" customFormat="1" ht="16.9" customHeight="1">
      <c r="A330" s="36"/>
      <c r="B330" s="41"/>
      <c r="C330" s="267" t="s">
        <v>19</v>
      </c>
      <c r="D330" s="267" t="s">
        <v>1460</v>
      </c>
      <c r="E330" s="19" t="s">
        <v>19</v>
      </c>
      <c r="F330" s="268">
        <v>1</v>
      </c>
      <c r="G330" s="36"/>
      <c r="H330" s="41"/>
    </row>
    <row r="331" spans="1:8" s="2" customFormat="1" ht="16.9" customHeight="1">
      <c r="A331" s="36"/>
      <c r="B331" s="41"/>
      <c r="C331" s="267" t="s">
        <v>19</v>
      </c>
      <c r="D331" s="267" t="s">
        <v>1460</v>
      </c>
      <c r="E331" s="19" t="s">
        <v>19</v>
      </c>
      <c r="F331" s="268">
        <v>1</v>
      </c>
      <c r="G331" s="36"/>
      <c r="H331" s="41"/>
    </row>
    <row r="332" spans="1:8" s="2" customFormat="1" ht="16.9" customHeight="1">
      <c r="A332" s="36"/>
      <c r="B332" s="41"/>
      <c r="C332" s="267" t="s">
        <v>19</v>
      </c>
      <c r="D332" s="267" t="s">
        <v>1459</v>
      </c>
      <c r="E332" s="19" t="s">
        <v>19</v>
      </c>
      <c r="F332" s="268">
        <v>4</v>
      </c>
      <c r="G332" s="36"/>
      <c r="H332" s="41"/>
    </row>
    <row r="333" spans="1:8" s="2" customFormat="1" ht="16.9" customHeight="1">
      <c r="A333" s="36"/>
      <c r="B333" s="41"/>
      <c r="C333" s="267" t="s">
        <v>19</v>
      </c>
      <c r="D333" s="267" t="s">
        <v>1461</v>
      </c>
      <c r="E333" s="19" t="s">
        <v>19</v>
      </c>
      <c r="F333" s="268">
        <v>2</v>
      </c>
      <c r="G333" s="36"/>
      <c r="H333" s="41"/>
    </row>
    <row r="334" spans="1:8" s="2" customFormat="1" ht="16.9" customHeight="1">
      <c r="A334" s="36"/>
      <c r="B334" s="41"/>
      <c r="C334" s="267" t="s">
        <v>19</v>
      </c>
      <c r="D334" s="267" t="s">
        <v>1462</v>
      </c>
      <c r="E334" s="19" t="s">
        <v>19</v>
      </c>
      <c r="F334" s="268">
        <v>7</v>
      </c>
      <c r="G334" s="36"/>
      <c r="H334" s="41"/>
    </row>
    <row r="335" spans="1:8" s="2" customFormat="1" ht="16.9" customHeight="1">
      <c r="A335" s="36"/>
      <c r="B335" s="41"/>
      <c r="C335" s="267" t="s">
        <v>19</v>
      </c>
      <c r="D335" s="267" t="s">
        <v>1461</v>
      </c>
      <c r="E335" s="19" t="s">
        <v>19</v>
      </c>
      <c r="F335" s="268">
        <v>2</v>
      </c>
      <c r="G335" s="36"/>
      <c r="H335" s="41"/>
    </row>
    <row r="336" spans="1:8" s="2" customFormat="1" ht="16.9" customHeight="1">
      <c r="A336" s="36"/>
      <c r="B336" s="41"/>
      <c r="C336" s="267" t="s">
        <v>19</v>
      </c>
      <c r="D336" s="267" t="s">
        <v>1459</v>
      </c>
      <c r="E336" s="19" t="s">
        <v>19</v>
      </c>
      <c r="F336" s="268">
        <v>4</v>
      </c>
      <c r="G336" s="36"/>
      <c r="H336" s="41"/>
    </row>
    <row r="337" spans="1:8" s="2" customFormat="1" ht="16.9" customHeight="1">
      <c r="A337" s="36"/>
      <c r="B337" s="41"/>
      <c r="C337" s="267" t="s">
        <v>19</v>
      </c>
      <c r="D337" s="267" t="s">
        <v>1461</v>
      </c>
      <c r="E337" s="19" t="s">
        <v>19</v>
      </c>
      <c r="F337" s="268">
        <v>2</v>
      </c>
      <c r="G337" s="36"/>
      <c r="H337" s="41"/>
    </row>
    <row r="338" spans="1:8" s="2" customFormat="1" ht="16.9" customHeight="1">
      <c r="A338" s="36"/>
      <c r="B338" s="41"/>
      <c r="C338" s="267" t="s">
        <v>19</v>
      </c>
      <c r="D338" s="267" t="s">
        <v>1459</v>
      </c>
      <c r="E338" s="19" t="s">
        <v>19</v>
      </c>
      <c r="F338" s="268">
        <v>4</v>
      </c>
      <c r="G338" s="36"/>
      <c r="H338" s="41"/>
    </row>
    <row r="339" spans="1:8" s="2" customFormat="1" ht="16.9" customHeight="1">
      <c r="A339" s="36"/>
      <c r="B339" s="41"/>
      <c r="C339" s="267" t="s">
        <v>19</v>
      </c>
      <c r="D339" s="267" t="s">
        <v>1459</v>
      </c>
      <c r="E339" s="19" t="s">
        <v>19</v>
      </c>
      <c r="F339" s="268">
        <v>4</v>
      </c>
      <c r="G339" s="36"/>
      <c r="H339" s="41"/>
    </row>
    <row r="340" spans="1:8" s="2" customFormat="1" ht="16.9" customHeight="1">
      <c r="A340" s="36"/>
      <c r="B340" s="41"/>
      <c r="C340" s="267" t="s">
        <v>19</v>
      </c>
      <c r="D340" s="267" t="s">
        <v>1459</v>
      </c>
      <c r="E340" s="19" t="s">
        <v>19</v>
      </c>
      <c r="F340" s="268">
        <v>4</v>
      </c>
      <c r="G340" s="36"/>
      <c r="H340" s="41"/>
    </row>
    <row r="341" spans="1:8" s="2" customFormat="1" ht="16.9" customHeight="1">
      <c r="A341" s="36"/>
      <c r="B341" s="41"/>
      <c r="C341" s="267" t="s">
        <v>19</v>
      </c>
      <c r="D341" s="267" t="s">
        <v>1461</v>
      </c>
      <c r="E341" s="19" t="s">
        <v>19</v>
      </c>
      <c r="F341" s="268">
        <v>2</v>
      </c>
      <c r="G341" s="36"/>
      <c r="H341" s="41"/>
    </row>
    <row r="342" spans="1:8" s="2" customFormat="1" ht="16.9" customHeight="1">
      <c r="A342" s="36"/>
      <c r="B342" s="41"/>
      <c r="C342" s="267" t="s">
        <v>19</v>
      </c>
      <c r="D342" s="267" t="s">
        <v>1461</v>
      </c>
      <c r="E342" s="19" t="s">
        <v>19</v>
      </c>
      <c r="F342" s="268">
        <v>2</v>
      </c>
      <c r="G342" s="36"/>
      <c r="H342" s="41"/>
    </row>
    <row r="343" spans="1:8" s="2" customFormat="1" ht="16.9" customHeight="1">
      <c r="A343" s="36"/>
      <c r="B343" s="41"/>
      <c r="C343" s="267" t="s">
        <v>19</v>
      </c>
      <c r="D343" s="267" t="s">
        <v>1463</v>
      </c>
      <c r="E343" s="19" t="s">
        <v>19</v>
      </c>
      <c r="F343" s="268">
        <v>6.5</v>
      </c>
      <c r="G343" s="36"/>
      <c r="H343" s="41"/>
    </row>
    <row r="344" spans="1:8" s="2" customFormat="1" ht="16.9" customHeight="1">
      <c r="A344" s="36"/>
      <c r="B344" s="41"/>
      <c r="C344" s="267" t="s">
        <v>19</v>
      </c>
      <c r="D344" s="267" t="s">
        <v>1461</v>
      </c>
      <c r="E344" s="19" t="s">
        <v>19</v>
      </c>
      <c r="F344" s="268">
        <v>2</v>
      </c>
      <c r="G344" s="36"/>
      <c r="H344" s="41"/>
    </row>
    <row r="345" spans="1:8" s="2" customFormat="1" ht="16.9" customHeight="1">
      <c r="A345" s="36"/>
      <c r="B345" s="41"/>
      <c r="C345" s="267" t="s">
        <v>19</v>
      </c>
      <c r="D345" s="267" t="s">
        <v>1461</v>
      </c>
      <c r="E345" s="19" t="s">
        <v>19</v>
      </c>
      <c r="F345" s="268">
        <v>2</v>
      </c>
      <c r="G345" s="36"/>
      <c r="H345" s="41"/>
    </row>
    <row r="346" spans="1:8" s="2" customFormat="1" ht="16.9" customHeight="1">
      <c r="A346" s="36"/>
      <c r="B346" s="41"/>
      <c r="C346" s="267" t="s">
        <v>19</v>
      </c>
      <c r="D346" s="267" t="s">
        <v>1456</v>
      </c>
      <c r="E346" s="19" t="s">
        <v>19</v>
      </c>
      <c r="F346" s="268">
        <v>5</v>
      </c>
      <c r="G346" s="36"/>
      <c r="H346" s="41"/>
    </row>
    <row r="347" spans="1:8" s="2" customFormat="1" ht="16.9" customHeight="1">
      <c r="A347" s="36"/>
      <c r="B347" s="41"/>
      <c r="C347" s="267" t="s">
        <v>19</v>
      </c>
      <c r="D347" s="267" t="s">
        <v>257</v>
      </c>
      <c r="E347" s="19" t="s">
        <v>19</v>
      </c>
      <c r="F347" s="268">
        <v>87</v>
      </c>
      <c r="G347" s="36"/>
      <c r="H347" s="41"/>
    </row>
    <row r="348" spans="1:8" s="2" customFormat="1" ht="16.9" customHeight="1">
      <c r="A348" s="36"/>
      <c r="B348" s="41"/>
      <c r="C348" s="263" t="s">
        <v>1464</v>
      </c>
      <c r="D348" s="264" t="s">
        <v>1465</v>
      </c>
      <c r="E348" s="265" t="s">
        <v>93</v>
      </c>
      <c r="F348" s="266">
        <v>7</v>
      </c>
      <c r="G348" s="36"/>
      <c r="H348" s="41"/>
    </row>
    <row r="349" spans="1:8" s="2" customFormat="1" ht="16.9" customHeight="1">
      <c r="A349" s="36"/>
      <c r="B349" s="41"/>
      <c r="C349" s="263" t="s">
        <v>1466</v>
      </c>
      <c r="D349" s="264" t="s">
        <v>1467</v>
      </c>
      <c r="E349" s="265" t="s">
        <v>93</v>
      </c>
      <c r="F349" s="266">
        <v>116.5</v>
      </c>
      <c r="G349" s="36"/>
      <c r="H349" s="41"/>
    </row>
    <row r="350" spans="1:8" s="2" customFormat="1" ht="16.9" customHeight="1">
      <c r="A350" s="36"/>
      <c r="B350" s="41"/>
      <c r="C350" s="263" t="s">
        <v>1475</v>
      </c>
      <c r="D350" s="264" t="s">
        <v>1476</v>
      </c>
      <c r="E350" s="265" t="s">
        <v>93</v>
      </c>
      <c r="F350" s="266">
        <v>9</v>
      </c>
      <c r="G350" s="36"/>
      <c r="H350" s="41"/>
    </row>
    <row r="351" spans="1:8" s="2" customFormat="1" ht="16.9" customHeight="1">
      <c r="A351" s="36"/>
      <c r="B351" s="41"/>
      <c r="C351" s="263" t="s">
        <v>1477</v>
      </c>
      <c r="D351" s="264" t="s">
        <v>1478</v>
      </c>
      <c r="E351" s="265" t="s">
        <v>93</v>
      </c>
      <c r="F351" s="266">
        <v>17</v>
      </c>
      <c r="G351" s="36"/>
      <c r="H351" s="41"/>
    </row>
    <row r="352" spans="1:8" s="2" customFormat="1" ht="16.9" customHeight="1">
      <c r="A352" s="36"/>
      <c r="B352" s="41"/>
      <c r="C352" s="263" t="s">
        <v>1479</v>
      </c>
      <c r="D352" s="264" t="s">
        <v>1480</v>
      </c>
      <c r="E352" s="265" t="s">
        <v>93</v>
      </c>
      <c r="F352" s="266">
        <v>153.5</v>
      </c>
      <c r="G352" s="36"/>
      <c r="H352" s="41"/>
    </row>
    <row r="353" spans="1:8" s="2" customFormat="1" ht="16.9" customHeight="1">
      <c r="A353" s="36"/>
      <c r="B353" s="41"/>
      <c r="C353" s="263" t="s">
        <v>1482</v>
      </c>
      <c r="D353" s="264" t="s">
        <v>1483</v>
      </c>
      <c r="E353" s="265" t="s">
        <v>93</v>
      </c>
      <c r="F353" s="266">
        <v>6</v>
      </c>
      <c r="G353" s="36"/>
      <c r="H353" s="41"/>
    </row>
    <row r="354" spans="1:8" s="2" customFormat="1" ht="16.9" customHeight="1">
      <c r="A354" s="36"/>
      <c r="B354" s="41"/>
      <c r="C354" s="263" t="s">
        <v>1486</v>
      </c>
      <c r="D354" s="264" t="s">
        <v>1487</v>
      </c>
      <c r="E354" s="265" t="s">
        <v>93</v>
      </c>
      <c r="F354" s="266">
        <v>8.5</v>
      </c>
      <c r="G354" s="36"/>
      <c r="H354" s="41"/>
    </row>
    <row r="355" spans="1:8" s="2" customFormat="1" ht="16.9" customHeight="1">
      <c r="A355" s="36"/>
      <c r="B355" s="41"/>
      <c r="C355" s="263" t="s">
        <v>1490</v>
      </c>
      <c r="D355" s="264" t="s">
        <v>1491</v>
      </c>
      <c r="E355" s="265" t="s">
        <v>93</v>
      </c>
      <c r="F355" s="266">
        <v>4</v>
      </c>
      <c r="G355" s="36"/>
      <c r="H355" s="41"/>
    </row>
    <row r="356" spans="1:8" s="2" customFormat="1" ht="16.9" customHeight="1">
      <c r="A356" s="36"/>
      <c r="B356" s="41"/>
      <c r="C356" s="263" t="s">
        <v>1493</v>
      </c>
      <c r="D356" s="264" t="s">
        <v>1494</v>
      </c>
      <c r="E356" s="265" t="s">
        <v>93</v>
      </c>
      <c r="F356" s="266">
        <v>46</v>
      </c>
      <c r="G356" s="36"/>
      <c r="H356" s="41"/>
    </row>
    <row r="357" spans="1:8" s="2" customFormat="1" ht="16.9" customHeight="1">
      <c r="A357" s="36"/>
      <c r="B357" s="41"/>
      <c r="C357" s="263" t="s">
        <v>166</v>
      </c>
      <c r="D357" s="264" t="s">
        <v>167</v>
      </c>
      <c r="E357" s="265" t="s">
        <v>168</v>
      </c>
      <c r="F357" s="266">
        <v>17</v>
      </c>
      <c r="G357" s="36"/>
      <c r="H357" s="41"/>
    </row>
    <row r="358" spans="1:8" s="2" customFormat="1" ht="16.9" customHeight="1">
      <c r="A358" s="36"/>
      <c r="B358" s="41"/>
      <c r="C358" s="267" t="s">
        <v>19</v>
      </c>
      <c r="D358" s="267" t="s">
        <v>167</v>
      </c>
      <c r="E358" s="19" t="s">
        <v>19</v>
      </c>
      <c r="F358" s="268">
        <v>0</v>
      </c>
      <c r="G358" s="36"/>
      <c r="H358" s="41"/>
    </row>
    <row r="359" spans="1:8" s="2" customFormat="1" ht="16.9" customHeight="1">
      <c r="A359" s="36"/>
      <c r="B359" s="41"/>
      <c r="C359" s="267" t="s">
        <v>19</v>
      </c>
      <c r="D359" s="267" t="s">
        <v>169</v>
      </c>
      <c r="E359" s="19" t="s">
        <v>19</v>
      </c>
      <c r="F359" s="268">
        <v>17</v>
      </c>
      <c r="G359" s="36"/>
      <c r="H359" s="41"/>
    </row>
    <row r="360" spans="1:8" s="2" customFormat="1" ht="16.9" customHeight="1">
      <c r="A360" s="36"/>
      <c r="B360" s="41"/>
      <c r="C360" s="269" t="s">
        <v>1532</v>
      </c>
      <c r="D360" s="36"/>
      <c r="E360" s="36"/>
      <c r="F360" s="36"/>
      <c r="G360" s="36"/>
      <c r="H360" s="41"/>
    </row>
    <row r="361" spans="1:8" s="2" customFormat="1" ht="16.9" customHeight="1">
      <c r="A361" s="36"/>
      <c r="B361" s="41"/>
      <c r="C361" s="267" t="s">
        <v>559</v>
      </c>
      <c r="D361" s="267" t="s">
        <v>1557</v>
      </c>
      <c r="E361" s="19" t="s">
        <v>120</v>
      </c>
      <c r="F361" s="268">
        <v>2.125</v>
      </c>
      <c r="G361" s="36"/>
      <c r="H361" s="41"/>
    </row>
    <row r="362" spans="1:8" s="2" customFormat="1" ht="16.9" customHeight="1">
      <c r="A362" s="36"/>
      <c r="B362" s="41"/>
      <c r="C362" s="267" t="s">
        <v>565</v>
      </c>
      <c r="D362" s="267" t="s">
        <v>1558</v>
      </c>
      <c r="E362" s="19" t="s">
        <v>98</v>
      </c>
      <c r="F362" s="268">
        <v>34</v>
      </c>
      <c r="G362" s="36"/>
      <c r="H362" s="41"/>
    </row>
    <row r="363" spans="1:8" s="2" customFormat="1" ht="16.9" customHeight="1">
      <c r="A363" s="36"/>
      <c r="B363" s="41"/>
      <c r="C363" s="263" t="s">
        <v>147</v>
      </c>
      <c r="D363" s="264" t="s">
        <v>19</v>
      </c>
      <c r="E363" s="265" t="s">
        <v>19</v>
      </c>
      <c r="F363" s="266">
        <v>11</v>
      </c>
      <c r="G363" s="36"/>
      <c r="H363" s="41"/>
    </row>
    <row r="364" spans="1:8" s="2" customFormat="1" ht="16.9" customHeight="1">
      <c r="A364" s="36"/>
      <c r="B364" s="41"/>
      <c r="C364" s="267" t="s">
        <v>19</v>
      </c>
      <c r="D364" s="267" t="s">
        <v>148</v>
      </c>
      <c r="E364" s="19" t="s">
        <v>19</v>
      </c>
      <c r="F364" s="268">
        <v>11</v>
      </c>
      <c r="G364" s="36"/>
      <c r="H364" s="41"/>
    </row>
    <row r="365" spans="1:8" s="2" customFormat="1" ht="16.9" customHeight="1">
      <c r="A365" s="36"/>
      <c r="B365" s="41"/>
      <c r="C365" s="269" t="s">
        <v>1532</v>
      </c>
      <c r="D365" s="36"/>
      <c r="E365" s="36"/>
      <c r="F365" s="36"/>
      <c r="G365" s="36"/>
      <c r="H365" s="41"/>
    </row>
    <row r="366" spans="1:8" s="2" customFormat="1" ht="16.9" customHeight="1">
      <c r="A366" s="36"/>
      <c r="B366" s="41"/>
      <c r="C366" s="267" t="s">
        <v>547</v>
      </c>
      <c r="D366" s="267" t="s">
        <v>1559</v>
      </c>
      <c r="E366" s="19" t="s">
        <v>168</v>
      </c>
      <c r="F366" s="268">
        <v>11</v>
      </c>
      <c r="G366" s="36"/>
      <c r="H366" s="41"/>
    </row>
    <row r="367" spans="1:8" s="2" customFormat="1" ht="16.9" customHeight="1">
      <c r="A367" s="36"/>
      <c r="B367" s="41"/>
      <c r="C367" s="267" t="s">
        <v>553</v>
      </c>
      <c r="D367" s="267" t="s">
        <v>1560</v>
      </c>
      <c r="E367" s="19" t="s">
        <v>120</v>
      </c>
      <c r="F367" s="268">
        <v>0.829</v>
      </c>
      <c r="G367" s="36"/>
      <c r="H367" s="41"/>
    </row>
    <row r="368" spans="1:8" s="2" customFormat="1" ht="16.9" customHeight="1">
      <c r="A368" s="36"/>
      <c r="B368" s="41"/>
      <c r="C368" s="263" t="s">
        <v>191</v>
      </c>
      <c r="D368" s="264" t="s">
        <v>19</v>
      </c>
      <c r="E368" s="265" t="s">
        <v>19</v>
      </c>
      <c r="F368" s="266">
        <v>4</v>
      </c>
      <c r="G368" s="36"/>
      <c r="H368" s="41"/>
    </row>
    <row r="369" spans="1:8" s="2" customFormat="1" ht="16.9" customHeight="1">
      <c r="A369" s="36"/>
      <c r="B369" s="41"/>
      <c r="C369" s="269" t="s">
        <v>1532</v>
      </c>
      <c r="D369" s="36"/>
      <c r="E369" s="36"/>
      <c r="F369" s="36"/>
      <c r="G369" s="36"/>
      <c r="H369" s="41"/>
    </row>
    <row r="370" spans="1:8" s="2" customFormat="1" ht="16.9" customHeight="1">
      <c r="A370" s="36"/>
      <c r="B370" s="41"/>
      <c r="C370" s="267" t="s">
        <v>787</v>
      </c>
      <c r="D370" s="267" t="s">
        <v>784</v>
      </c>
      <c r="E370" s="19" t="s">
        <v>168</v>
      </c>
      <c r="F370" s="268">
        <v>4</v>
      </c>
      <c r="G370" s="36"/>
      <c r="H370" s="41"/>
    </row>
    <row r="371" spans="1:8" s="2" customFormat="1" ht="16.9" customHeight="1">
      <c r="A371" s="36"/>
      <c r="B371" s="41"/>
      <c r="C371" s="267" t="s">
        <v>763</v>
      </c>
      <c r="D371" s="267" t="s">
        <v>1561</v>
      </c>
      <c r="E371" s="19" t="s">
        <v>168</v>
      </c>
      <c r="F371" s="268">
        <v>123</v>
      </c>
      <c r="G371" s="36"/>
      <c r="H371" s="41"/>
    </row>
    <row r="372" spans="1:8" s="2" customFormat="1" ht="16.9" customHeight="1">
      <c r="A372" s="36"/>
      <c r="B372" s="41"/>
      <c r="C372" s="263" t="s">
        <v>146</v>
      </c>
      <c r="D372" s="264" t="s">
        <v>19</v>
      </c>
      <c r="E372" s="265" t="s">
        <v>19</v>
      </c>
      <c r="F372" s="266">
        <v>1</v>
      </c>
      <c r="G372" s="36"/>
      <c r="H372" s="41"/>
    </row>
    <row r="373" spans="1:8" s="2" customFormat="1" ht="16.9" customHeight="1">
      <c r="A373" s="36"/>
      <c r="B373" s="41"/>
      <c r="C373" s="267" t="s">
        <v>19</v>
      </c>
      <c r="D373" s="267" t="s">
        <v>767</v>
      </c>
      <c r="E373" s="19" t="s">
        <v>19</v>
      </c>
      <c r="F373" s="268">
        <v>0</v>
      </c>
      <c r="G373" s="36"/>
      <c r="H373" s="41"/>
    </row>
    <row r="374" spans="1:8" s="2" customFormat="1" ht="16.9" customHeight="1">
      <c r="A374" s="36"/>
      <c r="B374" s="41"/>
      <c r="C374" s="267" t="s">
        <v>19</v>
      </c>
      <c r="D374" s="267" t="s">
        <v>816</v>
      </c>
      <c r="E374" s="19" t="s">
        <v>19</v>
      </c>
      <c r="F374" s="268">
        <v>0</v>
      </c>
      <c r="G374" s="36"/>
      <c r="H374" s="41"/>
    </row>
    <row r="375" spans="1:8" s="2" customFormat="1" ht="16.9" customHeight="1">
      <c r="A375" s="36"/>
      <c r="B375" s="41"/>
      <c r="C375" s="267" t="s">
        <v>19</v>
      </c>
      <c r="D375" s="267" t="s">
        <v>82</v>
      </c>
      <c r="E375" s="19" t="s">
        <v>19</v>
      </c>
      <c r="F375" s="268">
        <v>1</v>
      </c>
      <c r="G375" s="36"/>
      <c r="H375" s="41"/>
    </row>
    <row r="376" spans="1:8" s="2" customFormat="1" ht="16.9" customHeight="1">
      <c r="A376" s="36"/>
      <c r="B376" s="41"/>
      <c r="C376" s="267" t="s">
        <v>146</v>
      </c>
      <c r="D376" s="267" t="s">
        <v>258</v>
      </c>
      <c r="E376" s="19" t="s">
        <v>19</v>
      </c>
      <c r="F376" s="268">
        <v>1</v>
      </c>
      <c r="G376" s="36"/>
      <c r="H376" s="41"/>
    </row>
    <row r="377" spans="1:8" s="2" customFormat="1" ht="16.9" customHeight="1">
      <c r="A377" s="36"/>
      <c r="B377" s="41"/>
      <c r="C377" s="269" t="s">
        <v>1532</v>
      </c>
      <c r="D377" s="36"/>
      <c r="E377" s="36"/>
      <c r="F377" s="36"/>
      <c r="G377" s="36"/>
      <c r="H377" s="41"/>
    </row>
    <row r="378" spans="1:8" s="2" customFormat="1" ht="16.9" customHeight="1">
      <c r="A378" s="36"/>
      <c r="B378" s="41"/>
      <c r="C378" s="267" t="s">
        <v>813</v>
      </c>
      <c r="D378" s="267" t="s">
        <v>814</v>
      </c>
      <c r="E378" s="19" t="s">
        <v>168</v>
      </c>
      <c r="F378" s="268">
        <v>1</v>
      </c>
      <c r="G378" s="36"/>
      <c r="H378" s="41"/>
    </row>
    <row r="379" spans="1:8" s="2" customFormat="1" ht="16.9" customHeight="1">
      <c r="A379" s="36"/>
      <c r="B379" s="41"/>
      <c r="C379" s="267" t="s">
        <v>796</v>
      </c>
      <c r="D379" s="267" t="s">
        <v>1562</v>
      </c>
      <c r="E379" s="19" t="s">
        <v>168</v>
      </c>
      <c r="F379" s="268">
        <v>23</v>
      </c>
      <c r="G379" s="36"/>
      <c r="H379" s="41"/>
    </row>
    <row r="380" spans="1:8" s="2" customFormat="1" ht="16.9" customHeight="1">
      <c r="A380" s="36"/>
      <c r="B380" s="41"/>
      <c r="C380" s="263" t="s">
        <v>188</v>
      </c>
      <c r="D380" s="264" t="s">
        <v>19</v>
      </c>
      <c r="E380" s="265" t="s">
        <v>19</v>
      </c>
      <c r="F380" s="266">
        <v>4</v>
      </c>
      <c r="G380" s="36"/>
      <c r="H380" s="41"/>
    </row>
    <row r="381" spans="1:8" s="2" customFormat="1" ht="16.9" customHeight="1">
      <c r="A381" s="36"/>
      <c r="B381" s="41"/>
      <c r="C381" s="269" t="s">
        <v>1532</v>
      </c>
      <c r="D381" s="36"/>
      <c r="E381" s="36"/>
      <c r="F381" s="36"/>
      <c r="G381" s="36"/>
      <c r="H381" s="41"/>
    </row>
    <row r="382" spans="1:8" s="2" customFormat="1" ht="16.9" customHeight="1">
      <c r="A382" s="36"/>
      <c r="B382" s="41"/>
      <c r="C382" s="267" t="s">
        <v>783</v>
      </c>
      <c r="D382" s="267" t="s">
        <v>784</v>
      </c>
      <c r="E382" s="19" t="s">
        <v>168</v>
      </c>
      <c r="F382" s="268">
        <v>2</v>
      </c>
      <c r="G382" s="36"/>
      <c r="H382" s="41"/>
    </row>
    <row r="383" spans="1:8" s="2" customFormat="1" ht="16.9" customHeight="1">
      <c r="A383" s="36"/>
      <c r="B383" s="41"/>
      <c r="C383" s="267" t="s">
        <v>763</v>
      </c>
      <c r="D383" s="267" t="s">
        <v>1561</v>
      </c>
      <c r="E383" s="19" t="s">
        <v>168</v>
      </c>
      <c r="F383" s="268">
        <v>123</v>
      </c>
      <c r="G383" s="36"/>
      <c r="H383" s="41"/>
    </row>
    <row r="384" spans="1:8" s="2" customFormat="1" ht="16.9" customHeight="1">
      <c r="A384" s="36"/>
      <c r="B384" s="41"/>
      <c r="C384" s="263" t="s">
        <v>187</v>
      </c>
      <c r="D384" s="264" t="s">
        <v>19</v>
      </c>
      <c r="E384" s="265" t="s">
        <v>19</v>
      </c>
      <c r="F384" s="266">
        <v>2</v>
      </c>
      <c r="G384" s="36"/>
      <c r="H384" s="41"/>
    </row>
    <row r="385" spans="1:8" s="2" customFormat="1" ht="16.9" customHeight="1">
      <c r="A385" s="36"/>
      <c r="B385" s="41"/>
      <c r="C385" s="267" t="s">
        <v>19</v>
      </c>
      <c r="D385" s="267" t="s">
        <v>767</v>
      </c>
      <c r="E385" s="19" t="s">
        <v>19</v>
      </c>
      <c r="F385" s="268">
        <v>0</v>
      </c>
      <c r="G385" s="36"/>
      <c r="H385" s="41"/>
    </row>
    <row r="386" spans="1:8" s="2" customFormat="1" ht="16.9" customHeight="1">
      <c r="A386" s="36"/>
      <c r="B386" s="41"/>
      <c r="C386" s="267" t="s">
        <v>19</v>
      </c>
      <c r="D386" s="267" t="s">
        <v>786</v>
      </c>
      <c r="E386" s="19" t="s">
        <v>19</v>
      </c>
      <c r="F386" s="268">
        <v>0</v>
      </c>
      <c r="G386" s="36"/>
      <c r="H386" s="41"/>
    </row>
    <row r="387" spans="1:8" s="2" customFormat="1" ht="16.9" customHeight="1">
      <c r="A387" s="36"/>
      <c r="B387" s="41"/>
      <c r="C387" s="267" t="s">
        <v>187</v>
      </c>
      <c r="D387" s="267" t="s">
        <v>84</v>
      </c>
      <c r="E387" s="19" t="s">
        <v>19</v>
      </c>
      <c r="F387" s="268">
        <v>2</v>
      </c>
      <c r="G387" s="36"/>
      <c r="H387" s="41"/>
    </row>
    <row r="388" spans="1:8" s="2" customFormat="1" ht="16.9" customHeight="1">
      <c r="A388" s="36"/>
      <c r="B388" s="41"/>
      <c r="C388" s="269" t="s">
        <v>1532</v>
      </c>
      <c r="D388" s="36"/>
      <c r="E388" s="36"/>
      <c r="F388" s="36"/>
      <c r="G388" s="36"/>
      <c r="H388" s="41"/>
    </row>
    <row r="389" spans="1:8" s="2" customFormat="1" ht="16.9" customHeight="1">
      <c r="A389" s="36"/>
      <c r="B389" s="41"/>
      <c r="C389" s="267" t="s">
        <v>783</v>
      </c>
      <c r="D389" s="267" t="s">
        <v>784</v>
      </c>
      <c r="E389" s="19" t="s">
        <v>168</v>
      </c>
      <c r="F389" s="268">
        <v>2</v>
      </c>
      <c r="G389" s="36"/>
      <c r="H389" s="41"/>
    </row>
    <row r="390" spans="1:8" s="2" customFormat="1" ht="16.9" customHeight="1">
      <c r="A390" s="36"/>
      <c r="B390" s="41"/>
      <c r="C390" s="267" t="s">
        <v>763</v>
      </c>
      <c r="D390" s="267" t="s">
        <v>1561</v>
      </c>
      <c r="E390" s="19" t="s">
        <v>168</v>
      </c>
      <c r="F390" s="268">
        <v>123</v>
      </c>
      <c r="G390" s="36"/>
      <c r="H390" s="41"/>
    </row>
    <row r="391" spans="1:8" s="2" customFormat="1" ht="16.9" customHeight="1">
      <c r="A391" s="36"/>
      <c r="B391" s="41"/>
      <c r="C391" s="263" t="s">
        <v>179</v>
      </c>
      <c r="D391" s="264" t="s">
        <v>19</v>
      </c>
      <c r="E391" s="265" t="s">
        <v>19</v>
      </c>
      <c r="F391" s="266">
        <v>14</v>
      </c>
      <c r="G391" s="36"/>
      <c r="H391" s="41"/>
    </row>
    <row r="392" spans="1:8" s="2" customFormat="1" ht="16.9" customHeight="1">
      <c r="A392" s="36"/>
      <c r="B392" s="41"/>
      <c r="C392" s="267" t="s">
        <v>19</v>
      </c>
      <c r="D392" s="267" t="s">
        <v>767</v>
      </c>
      <c r="E392" s="19" t="s">
        <v>19</v>
      </c>
      <c r="F392" s="268">
        <v>0</v>
      </c>
      <c r="G392" s="36"/>
      <c r="H392" s="41"/>
    </row>
    <row r="393" spans="1:8" s="2" customFormat="1" ht="16.9" customHeight="1">
      <c r="A393" s="36"/>
      <c r="B393" s="41"/>
      <c r="C393" s="267" t="s">
        <v>19</v>
      </c>
      <c r="D393" s="267" t="s">
        <v>807</v>
      </c>
      <c r="E393" s="19" t="s">
        <v>19</v>
      </c>
      <c r="F393" s="268">
        <v>0</v>
      </c>
      <c r="G393" s="36"/>
      <c r="H393" s="41"/>
    </row>
    <row r="394" spans="1:8" s="2" customFormat="1" ht="16.9" customHeight="1">
      <c r="A394" s="36"/>
      <c r="B394" s="41"/>
      <c r="C394" s="267" t="s">
        <v>179</v>
      </c>
      <c r="D394" s="267" t="s">
        <v>180</v>
      </c>
      <c r="E394" s="19" t="s">
        <v>19</v>
      </c>
      <c r="F394" s="268">
        <v>14</v>
      </c>
      <c r="G394" s="36"/>
      <c r="H394" s="41"/>
    </row>
    <row r="395" spans="1:8" s="2" customFormat="1" ht="16.9" customHeight="1">
      <c r="A395" s="36"/>
      <c r="B395" s="41"/>
      <c r="C395" s="269" t="s">
        <v>1532</v>
      </c>
      <c r="D395" s="36"/>
      <c r="E395" s="36"/>
      <c r="F395" s="36"/>
      <c r="G395" s="36"/>
      <c r="H395" s="41"/>
    </row>
    <row r="396" spans="1:8" s="2" customFormat="1" ht="16.9" customHeight="1">
      <c r="A396" s="36"/>
      <c r="B396" s="41"/>
      <c r="C396" s="267" t="s">
        <v>804</v>
      </c>
      <c r="D396" s="267" t="s">
        <v>805</v>
      </c>
      <c r="E396" s="19" t="s">
        <v>168</v>
      </c>
      <c r="F396" s="268">
        <v>14</v>
      </c>
      <c r="G396" s="36"/>
      <c r="H396" s="41"/>
    </row>
    <row r="397" spans="1:8" s="2" customFormat="1" ht="16.9" customHeight="1">
      <c r="A397" s="36"/>
      <c r="B397" s="41"/>
      <c r="C397" s="267" t="s">
        <v>796</v>
      </c>
      <c r="D397" s="267" t="s">
        <v>1562</v>
      </c>
      <c r="E397" s="19" t="s">
        <v>168</v>
      </c>
      <c r="F397" s="268">
        <v>23</v>
      </c>
      <c r="G397" s="36"/>
      <c r="H397" s="41"/>
    </row>
    <row r="398" spans="1:8" s="2" customFormat="1" ht="16.9" customHeight="1">
      <c r="A398" s="36"/>
      <c r="B398" s="41"/>
      <c r="C398" s="263" t="s">
        <v>181</v>
      </c>
      <c r="D398" s="264" t="s">
        <v>19</v>
      </c>
      <c r="E398" s="265" t="s">
        <v>19</v>
      </c>
      <c r="F398" s="266">
        <v>95</v>
      </c>
      <c r="G398" s="36"/>
      <c r="H398" s="41"/>
    </row>
    <row r="399" spans="1:8" s="2" customFormat="1" ht="16.9" customHeight="1">
      <c r="A399" s="36"/>
      <c r="B399" s="41"/>
      <c r="C399" s="267" t="s">
        <v>19</v>
      </c>
      <c r="D399" s="267" t="s">
        <v>767</v>
      </c>
      <c r="E399" s="19" t="s">
        <v>19</v>
      </c>
      <c r="F399" s="268">
        <v>0</v>
      </c>
      <c r="G399" s="36"/>
      <c r="H399" s="41"/>
    </row>
    <row r="400" spans="1:8" s="2" customFormat="1" ht="16.9" customHeight="1">
      <c r="A400" s="36"/>
      <c r="B400" s="41"/>
      <c r="C400" s="267" t="s">
        <v>19</v>
      </c>
      <c r="D400" s="267" t="s">
        <v>768</v>
      </c>
      <c r="E400" s="19" t="s">
        <v>19</v>
      </c>
      <c r="F400" s="268">
        <v>0</v>
      </c>
      <c r="G400" s="36"/>
      <c r="H400" s="41"/>
    </row>
    <row r="401" spans="1:8" s="2" customFormat="1" ht="16.9" customHeight="1">
      <c r="A401" s="36"/>
      <c r="B401" s="41"/>
      <c r="C401" s="267" t="s">
        <v>181</v>
      </c>
      <c r="D401" s="267" t="s">
        <v>182</v>
      </c>
      <c r="E401" s="19" t="s">
        <v>19</v>
      </c>
      <c r="F401" s="268">
        <v>95</v>
      </c>
      <c r="G401" s="36"/>
      <c r="H401" s="41"/>
    </row>
    <row r="402" spans="1:8" s="2" customFormat="1" ht="16.9" customHeight="1">
      <c r="A402" s="36"/>
      <c r="B402" s="41"/>
      <c r="C402" s="269" t="s">
        <v>1532</v>
      </c>
      <c r="D402" s="36"/>
      <c r="E402" s="36"/>
      <c r="F402" s="36"/>
      <c r="G402" s="36"/>
      <c r="H402" s="41"/>
    </row>
    <row r="403" spans="1:8" s="2" customFormat="1" ht="16.9" customHeight="1">
      <c r="A403" s="36"/>
      <c r="B403" s="41"/>
      <c r="C403" s="267" t="s">
        <v>774</v>
      </c>
      <c r="D403" s="267" t="s">
        <v>775</v>
      </c>
      <c r="E403" s="19" t="s">
        <v>168</v>
      </c>
      <c r="F403" s="268">
        <v>95</v>
      </c>
      <c r="G403" s="36"/>
      <c r="H403" s="41"/>
    </row>
    <row r="404" spans="1:8" s="2" customFormat="1" ht="16.9" customHeight="1">
      <c r="A404" s="36"/>
      <c r="B404" s="41"/>
      <c r="C404" s="267" t="s">
        <v>763</v>
      </c>
      <c r="D404" s="267" t="s">
        <v>1561</v>
      </c>
      <c r="E404" s="19" t="s">
        <v>168</v>
      </c>
      <c r="F404" s="268">
        <v>123</v>
      </c>
      <c r="G404" s="36"/>
      <c r="H404" s="41"/>
    </row>
    <row r="405" spans="1:8" s="2" customFormat="1" ht="16.9" customHeight="1">
      <c r="A405" s="36"/>
      <c r="B405" s="41"/>
      <c r="C405" s="263" t="s">
        <v>185</v>
      </c>
      <c r="D405" s="264" t="s">
        <v>19</v>
      </c>
      <c r="E405" s="265" t="s">
        <v>19</v>
      </c>
      <c r="F405" s="266">
        <v>8</v>
      </c>
      <c r="G405" s="36"/>
      <c r="H405" s="41"/>
    </row>
    <row r="406" spans="1:8" s="2" customFormat="1" ht="16.9" customHeight="1">
      <c r="A406" s="36"/>
      <c r="B406" s="41"/>
      <c r="C406" s="267" t="s">
        <v>19</v>
      </c>
      <c r="D406" s="267" t="s">
        <v>767</v>
      </c>
      <c r="E406" s="19" t="s">
        <v>19</v>
      </c>
      <c r="F406" s="268">
        <v>0</v>
      </c>
      <c r="G406" s="36"/>
      <c r="H406" s="41"/>
    </row>
    <row r="407" spans="1:8" s="2" customFormat="1" ht="16.9" customHeight="1">
      <c r="A407" s="36"/>
      <c r="B407" s="41"/>
      <c r="C407" s="267" t="s">
        <v>19</v>
      </c>
      <c r="D407" s="267" t="s">
        <v>801</v>
      </c>
      <c r="E407" s="19" t="s">
        <v>19</v>
      </c>
      <c r="F407" s="268">
        <v>0</v>
      </c>
      <c r="G407" s="36"/>
      <c r="H407" s="41"/>
    </row>
    <row r="408" spans="1:8" s="2" customFormat="1" ht="16.9" customHeight="1">
      <c r="A408" s="36"/>
      <c r="B408" s="41"/>
      <c r="C408" s="267" t="s">
        <v>185</v>
      </c>
      <c r="D408" s="267" t="s">
        <v>186</v>
      </c>
      <c r="E408" s="19" t="s">
        <v>19</v>
      </c>
      <c r="F408" s="268">
        <v>8</v>
      </c>
      <c r="G408" s="36"/>
      <c r="H408" s="41"/>
    </row>
    <row r="409" spans="1:8" s="2" customFormat="1" ht="16.9" customHeight="1">
      <c r="A409" s="36"/>
      <c r="B409" s="41"/>
      <c r="C409" s="269" t="s">
        <v>1532</v>
      </c>
      <c r="D409" s="36"/>
      <c r="E409" s="36"/>
      <c r="F409" s="36"/>
      <c r="G409" s="36"/>
      <c r="H409" s="41"/>
    </row>
    <row r="410" spans="1:8" s="2" customFormat="1" ht="16.9" customHeight="1">
      <c r="A410" s="36"/>
      <c r="B410" s="41"/>
      <c r="C410" s="267" t="s">
        <v>809</v>
      </c>
      <c r="D410" s="267" t="s">
        <v>810</v>
      </c>
      <c r="E410" s="19" t="s">
        <v>168</v>
      </c>
      <c r="F410" s="268">
        <v>8</v>
      </c>
      <c r="G410" s="36"/>
      <c r="H410" s="41"/>
    </row>
    <row r="411" spans="1:8" s="2" customFormat="1" ht="16.9" customHeight="1">
      <c r="A411" s="36"/>
      <c r="B411" s="41"/>
      <c r="C411" s="267" t="s">
        <v>796</v>
      </c>
      <c r="D411" s="267" t="s">
        <v>1562</v>
      </c>
      <c r="E411" s="19" t="s">
        <v>168</v>
      </c>
      <c r="F411" s="268">
        <v>23</v>
      </c>
      <c r="G411" s="36"/>
      <c r="H411" s="41"/>
    </row>
    <row r="412" spans="1:8" s="2" customFormat="1" ht="16.9" customHeight="1">
      <c r="A412" s="36"/>
      <c r="B412" s="41"/>
      <c r="C412" s="263" t="s">
        <v>183</v>
      </c>
      <c r="D412" s="264" t="s">
        <v>19</v>
      </c>
      <c r="E412" s="265" t="s">
        <v>19</v>
      </c>
      <c r="F412" s="266">
        <v>18</v>
      </c>
      <c r="G412" s="36"/>
      <c r="H412" s="41"/>
    </row>
    <row r="413" spans="1:8" s="2" customFormat="1" ht="16.9" customHeight="1">
      <c r="A413" s="36"/>
      <c r="B413" s="41"/>
      <c r="C413" s="267" t="s">
        <v>19</v>
      </c>
      <c r="D413" s="267" t="s">
        <v>767</v>
      </c>
      <c r="E413" s="19" t="s">
        <v>19</v>
      </c>
      <c r="F413" s="268">
        <v>0</v>
      </c>
      <c r="G413" s="36"/>
      <c r="H413" s="41"/>
    </row>
    <row r="414" spans="1:8" s="2" customFormat="1" ht="16.9" customHeight="1">
      <c r="A414" s="36"/>
      <c r="B414" s="41"/>
      <c r="C414" s="267" t="s">
        <v>19</v>
      </c>
      <c r="D414" s="267" t="s">
        <v>781</v>
      </c>
      <c r="E414" s="19" t="s">
        <v>19</v>
      </c>
      <c r="F414" s="268">
        <v>0</v>
      </c>
      <c r="G414" s="36"/>
      <c r="H414" s="41"/>
    </row>
    <row r="415" spans="1:8" s="2" customFormat="1" ht="16.9" customHeight="1">
      <c r="A415" s="36"/>
      <c r="B415" s="41"/>
      <c r="C415" s="267" t="s">
        <v>183</v>
      </c>
      <c r="D415" s="267" t="s">
        <v>184</v>
      </c>
      <c r="E415" s="19" t="s">
        <v>19</v>
      </c>
      <c r="F415" s="268">
        <v>18</v>
      </c>
      <c r="G415" s="36"/>
      <c r="H415" s="41"/>
    </row>
    <row r="416" spans="1:8" s="2" customFormat="1" ht="16.9" customHeight="1">
      <c r="A416" s="36"/>
      <c r="B416" s="41"/>
      <c r="C416" s="269" t="s">
        <v>1532</v>
      </c>
      <c r="D416" s="36"/>
      <c r="E416" s="36"/>
      <c r="F416" s="36"/>
      <c r="G416" s="36"/>
      <c r="H416" s="41"/>
    </row>
    <row r="417" spans="1:8" s="2" customFormat="1" ht="16.9" customHeight="1">
      <c r="A417" s="36"/>
      <c r="B417" s="41"/>
      <c r="C417" s="267" t="s">
        <v>778</v>
      </c>
      <c r="D417" s="267" t="s">
        <v>779</v>
      </c>
      <c r="E417" s="19" t="s">
        <v>168</v>
      </c>
      <c r="F417" s="268">
        <v>18</v>
      </c>
      <c r="G417" s="36"/>
      <c r="H417" s="41"/>
    </row>
    <row r="418" spans="1:8" s="2" customFormat="1" ht="16.9" customHeight="1">
      <c r="A418" s="36"/>
      <c r="B418" s="41"/>
      <c r="C418" s="267" t="s">
        <v>763</v>
      </c>
      <c r="D418" s="267" t="s">
        <v>1561</v>
      </c>
      <c r="E418" s="19" t="s">
        <v>168</v>
      </c>
      <c r="F418" s="268">
        <v>123</v>
      </c>
      <c r="G418" s="36"/>
      <c r="H418" s="41"/>
    </row>
    <row r="419" spans="1:8" s="2" customFormat="1" ht="16.9" customHeight="1">
      <c r="A419" s="36"/>
      <c r="B419" s="41"/>
      <c r="C419" s="263" t="s">
        <v>96</v>
      </c>
      <c r="D419" s="264" t="s">
        <v>97</v>
      </c>
      <c r="E419" s="265" t="s">
        <v>98</v>
      </c>
      <c r="F419" s="266">
        <v>680</v>
      </c>
      <c r="G419" s="36"/>
      <c r="H419" s="41"/>
    </row>
    <row r="420" spans="1:8" s="2" customFormat="1" ht="16.9" customHeight="1">
      <c r="A420" s="36"/>
      <c r="B420" s="41"/>
      <c r="C420" s="267" t="s">
        <v>19</v>
      </c>
      <c r="D420" s="267" t="s">
        <v>272</v>
      </c>
      <c r="E420" s="19" t="s">
        <v>19</v>
      </c>
      <c r="F420" s="268">
        <v>0</v>
      </c>
      <c r="G420" s="36"/>
      <c r="H420" s="41"/>
    </row>
    <row r="421" spans="1:8" s="2" customFormat="1" ht="16.9" customHeight="1">
      <c r="A421" s="36"/>
      <c r="B421" s="41"/>
      <c r="C421" s="267" t="s">
        <v>19</v>
      </c>
      <c r="D421" s="267" t="s">
        <v>252</v>
      </c>
      <c r="E421" s="19" t="s">
        <v>19</v>
      </c>
      <c r="F421" s="268">
        <v>0</v>
      </c>
      <c r="G421" s="36"/>
      <c r="H421" s="41"/>
    </row>
    <row r="422" spans="1:8" s="2" customFormat="1" ht="16.9" customHeight="1">
      <c r="A422" s="36"/>
      <c r="B422" s="41"/>
      <c r="C422" s="267" t="s">
        <v>19</v>
      </c>
      <c r="D422" s="267" t="s">
        <v>289</v>
      </c>
      <c r="E422" s="19" t="s">
        <v>19</v>
      </c>
      <c r="F422" s="268">
        <v>637.5</v>
      </c>
      <c r="G422" s="36"/>
      <c r="H422" s="41"/>
    </row>
    <row r="423" spans="1:8" s="2" customFormat="1" ht="16.9" customHeight="1">
      <c r="A423" s="36"/>
      <c r="B423" s="41"/>
      <c r="C423" s="267" t="s">
        <v>19</v>
      </c>
      <c r="D423" s="267" t="s">
        <v>254</v>
      </c>
      <c r="E423" s="19" t="s">
        <v>19</v>
      </c>
      <c r="F423" s="268">
        <v>0</v>
      </c>
      <c r="G423" s="36"/>
      <c r="H423" s="41"/>
    </row>
    <row r="424" spans="1:8" s="2" customFormat="1" ht="16.9" customHeight="1">
      <c r="A424" s="36"/>
      <c r="B424" s="41"/>
      <c r="C424" s="267" t="s">
        <v>19</v>
      </c>
      <c r="D424" s="267" t="s">
        <v>290</v>
      </c>
      <c r="E424" s="19" t="s">
        <v>19</v>
      </c>
      <c r="F424" s="268">
        <v>27.2</v>
      </c>
      <c r="G424" s="36"/>
      <c r="H424" s="41"/>
    </row>
    <row r="425" spans="1:8" s="2" customFormat="1" ht="16.9" customHeight="1">
      <c r="A425" s="36"/>
      <c r="B425" s="41"/>
      <c r="C425" s="267" t="s">
        <v>19</v>
      </c>
      <c r="D425" s="267" t="s">
        <v>256</v>
      </c>
      <c r="E425" s="19" t="s">
        <v>19</v>
      </c>
      <c r="F425" s="268">
        <v>0</v>
      </c>
      <c r="G425" s="36"/>
      <c r="H425" s="41"/>
    </row>
    <row r="426" spans="1:8" s="2" customFormat="1" ht="16.9" customHeight="1">
      <c r="A426" s="36"/>
      <c r="B426" s="41"/>
      <c r="C426" s="267" t="s">
        <v>19</v>
      </c>
      <c r="D426" s="267" t="s">
        <v>291</v>
      </c>
      <c r="E426" s="19" t="s">
        <v>19</v>
      </c>
      <c r="F426" s="268">
        <v>10.2</v>
      </c>
      <c r="G426" s="36"/>
      <c r="H426" s="41"/>
    </row>
    <row r="427" spans="1:8" s="2" customFormat="1" ht="16.9" customHeight="1">
      <c r="A427" s="36"/>
      <c r="B427" s="41"/>
      <c r="C427" s="267" t="s">
        <v>19</v>
      </c>
      <c r="D427" s="267" t="s">
        <v>254</v>
      </c>
      <c r="E427" s="19" t="s">
        <v>19</v>
      </c>
      <c r="F427" s="268">
        <v>0</v>
      </c>
      <c r="G427" s="36"/>
      <c r="H427" s="41"/>
    </row>
    <row r="428" spans="1:8" s="2" customFormat="1" ht="16.9" customHeight="1">
      <c r="A428" s="36"/>
      <c r="B428" s="41"/>
      <c r="C428" s="267" t="s">
        <v>19</v>
      </c>
      <c r="D428" s="267" t="s">
        <v>253</v>
      </c>
      <c r="E428" s="19" t="s">
        <v>19</v>
      </c>
      <c r="F428" s="268">
        <v>5.1</v>
      </c>
      <c r="G428" s="36"/>
      <c r="H428" s="41"/>
    </row>
    <row r="429" spans="1:8" s="2" customFormat="1" ht="16.9" customHeight="1">
      <c r="A429" s="36"/>
      <c r="B429" s="41"/>
      <c r="C429" s="267" t="s">
        <v>96</v>
      </c>
      <c r="D429" s="267" t="s">
        <v>257</v>
      </c>
      <c r="E429" s="19" t="s">
        <v>19</v>
      </c>
      <c r="F429" s="268">
        <v>680</v>
      </c>
      <c r="G429" s="36"/>
      <c r="H429" s="41"/>
    </row>
    <row r="430" spans="1:8" s="2" customFormat="1" ht="16.9" customHeight="1">
      <c r="A430" s="36"/>
      <c r="B430" s="41"/>
      <c r="C430" s="269" t="s">
        <v>1532</v>
      </c>
      <c r="D430" s="36"/>
      <c r="E430" s="36"/>
      <c r="F430" s="36"/>
      <c r="G430" s="36"/>
      <c r="H430" s="41"/>
    </row>
    <row r="431" spans="1:8" s="2" customFormat="1" ht="16.9" customHeight="1">
      <c r="A431" s="36"/>
      <c r="B431" s="41"/>
      <c r="C431" s="267" t="s">
        <v>284</v>
      </c>
      <c r="D431" s="267" t="s">
        <v>1563</v>
      </c>
      <c r="E431" s="19" t="s">
        <v>98</v>
      </c>
      <c r="F431" s="268">
        <v>1940</v>
      </c>
      <c r="G431" s="36"/>
      <c r="H431" s="41"/>
    </row>
    <row r="432" spans="1:8" s="2" customFormat="1" ht="16.9" customHeight="1">
      <c r="A432" s="36"/>
      <c r="B432" s="41"/>
      <c r="C432" s="267" t="s">
        <v>600</v>
      </c>
      <c r="D432" s="267" t="s">
        <v>1564</v>
      </c>
      <c r="E432" s="19" t="s">
        <v>98</v>
      </c>
      <c r="F432" s="268">
        <v>680</v>
      </c>
      <c r="G432" s="36"/>
      <c r="H432" s="41"/>
    </row>
    <row r="433" spans="1:8" s="2" customFormat="1" ht="16.9" customHeight="1">
      <c r="A433" s="36"/>
      <c r="B433" s="41"/>
      <c r="C433" s="267" t="s">
        <v>605</v>
      </c>
      <c r="D433" s="267" t="s">
        <v>1565</v>
      </c>
      <c r="E433" s="19" t="s">
        <v>98</v>
      </c>
      <c r="F433" s="268">
        <v>1360</v>
      </c>
      <c r="G433" s="36"/>
      <c r="H433" s="41"/>
    </row>
    <row r="434" spans="1:8" s="2" customFormat="1" ht="16.9" customHeight="1">
      <c r="A434" s="36"/>
      <c r="B434" s="41"/>
      <c r="C434" s="263" t="s">
        <v>153</v>
      </c>
      <c r="D434" s="264" t="s">
        <v>19</v>
      </c>
      <c r="E434" s="265" t="s">
        <v>19</v>
      </c>
      <c r="F434" s="266">
        <v>580</v>
      </c>
      <c r="G434" s="36"/>
      <c r="H434" s="41"/>
    </row>
    <row r="435" spans="1:8" s="2" customFormat="1" ht="16.9" customHeight="1">
      <c r="A435" s="36"/>
      <c r="B435" s="41"/>
      <c r="C435" s="267" t="s">
        <v>19</v>
      </c>
      <c r="D435" s="267" t="s">
        <v>272</v>
      </c>
      <c r="E435" s="19" t="s">
        <v>19</v>
      </c>
      <c r="F435" s="268">
        <v>0</v>
      </c>
      <c r="G435" s="36"/>
      <c r="H435" s="41"/>
    </row>
    <row r="436" spans="1:8" s="2" customFormat="1" ht="16.9" customHeight="1">
      <c r="A436" s="36"/>
      <c r="B436" s="41"/>
      <c r="C436" s="267" t="s">
        <v>19</v>
      </c>
      <c r="D436" s="267" t="s">
        <v>252</v>
      </c>
      <c r="E436" s="19" t="s">
        <v>19</v>
      </c>
      <c r="F436" s="268">
        <v>0</v>
      </c>
      <c r="G436" s="36"/>
      <c r="H436" s="41"/>
    </row>
    <row r="437" spans="1:8" s="2" customFormat="1" ht="16.9" customHeight="1">
      <c r="A437" s="36"/>
      <c r="B437" s="41"/>
      <c r="C437" s="267" t="s">
        <v>19</v>
      </c>
      <c r="D437" s="267" t="s">
        <v>292</v>
      </c>
      <c r="E437" s="19" t="s">
        <v>19</v>
      </c>
      <c r="F437" s="268">
        <v>543.75</v>
      </c>
      <c r="G437" s="36"/>
      <c r="H437" s="41"/>
    </row>
    <row r="438" spans="1:8" s="2" customFormat="1" ht="16.9" customHeight="1">
      <c r="A438" s="36"/>
      <c r="B438" s="41"/>
      <c r="C438" s="267" t="s">
        <v>19</v>
      </c>
      <c r="D438" s="267" t="s">
        <v>254</v>
      </c>
      <c r="E438" s="19" t="s">
        <v>19</v>
      </c>
      <c r="F438" s="268">
        <v>0</v>
      </c>
      <c r="G438" s="36"/>
      <c r="H438" s="41"/>
    </row>
    <row r="439" spans="1:8" s="2" customFormat="1" ht="16.9" customHeight="1">
      <c r="A439" s="36"/>
      <c r="B439" s="41"/>
      <c r="C439" s="267" t="s">
        <v>19</v>
      </c>
      <c r="D439" s="267" t="s">
        <v>293</v>
      </c>
      <c r="E439" s="19" t="s">
        <v>19</v>
      </c>
      <c r="F439" s="268">
        <v>23.2</v>
      </c>
      <c r="G439" s="36"/>
      <c r="H439" s="41"/>
    </row>
    <row r="440" spans="1:8" s="2" customFormat="1" ht="16.9" customHeight="1">
      <c r="A440" s="36"/>
      <c r="B440" s="41"/>
      <c r="C440" s="267" t="s">
        <v>19</v>
      </c>
      <c r="D440" s="267" t="s">
        <v>256</v>
      </c>
      <c r="E440" s="19" t="s">
        <v>19</v>
      </c>
      <c r="F440" s="268">
        <v>0</v>
      </c>
      <c r="G440" s="36"/>
      <c r="H440" s="41"/>
    </row>
    <row r="441" spans="1:8" s="2" customFormat="1" ht="16.9" customHeight="1">
      <c r="A441" s="36"/>
      <c r="B441" s="41"/>
      <c r="C441" s="267" t="s">
        <v>19</v>
      </c>
      <c r="D441" s="267" t="s">
        <v>294</v>
      </c>
      <c r="E441" s="19" t="s">
        <v>19</v>
      </c>
      <c r="F441" s="268">
        <v>8.7</v>
      </c>
      <c r="G441" s="36"/>
      <c r="H441" s="41"/>
    </row>
    <row r="442" spans="1:8" s="2" customFormat="1" ht="16.9" customHeight="1">
      <c r="A442" s="36"/>
      <c r="B442" s="41"/>
      <c r="C442" s="267" t="s">
        <v>19</v>
      </c>
      <c r="D442" s="267" t="s">
        <v>254</v>
      </c>
      <c r="E442" s="19" t="s">
        <v>19</v>
      </c>
      <c r="F442" s="268">
        <v>0</v>
      </c>
      <c r="G442" s="36"/>
      <c r="H442" s="41"/>
    </row>
    <row r="443" spans="1:8" s="2" customFormat="1" ht="16.9" customHeight="1">
      <c r="A443" s="36"/>
      <c r="B443" s="41"/>
      <c r="C443" s="267" t="s">
        <v>19</v>
      </c>
      <c r="D443" s="267" t="s">
        <v>295</v>
      </c>
      <c r="E443" s="19" t="s">
        <v>19</v>
      </c>
      <c r="F443" s="268">
        <v>4.35</v>
      </c>
      <c r="G443" s="36"/>
      <c r="H443" s="41"/>
    </row>
    <row r="444" spans="1:8" s="2" customFormat="1" ht="16.9" customHeight="1">
      <c r="A444" s="36"/>
      <c r="B444" s="41"/>
      <c r="C444" s="267" t="s">
        <v>153</v>
      </c>
      <c r="D444" s="267" t="s">
        <v>257</v>
      </c>
      <c r="E444" s="19" t="s">
        <v>19</v>
      </c>
      <c r="F444" s="268">
        <v>580</v>
      </c>
      <c r="G444" s="36"/>
      <c r="H444" s="41"/>
    </row>
    <row r="445" spans="1:8" s="2" customFormat="1" ht="16.9" customHeight="1">
      <c r="A445" s="36"/>
      <c r="B445" s="41"/>
      <c r="C445" s="269" t="s">
        <v>1532</v>
      </c>
      <c r="D445" s="36"/>
      <c r="E445" s="36"/>
      <c r="F445" s="36"/>
      <c r="G445" s="36"/>
      <c r="H445" s="41"/>
    </row>
    <row r="446" spans="1:8" s="2" customFormat="1" ht="16.9" customHeight="1">
      <c r="A446" s="36"/>
      <c r="B446" s="41"/>
      <c r="C446" s="267" t="s">
        <v>284</v>
      </c>
      <c r="D446" s="267" t="s">
        <v>1563</v>
      </c>
      <c r="E446" s="19" t="s">
        <v>98</v>
      </c>
      <c r="F446" s="268">
        <v>1940</v>
      </c>
      <c r="G446" s="36"/>
      <c r="H446" s="41"/>
    </row>
    <row r="447" spans="1:8" s="2" customFormat="1" ht="16.9" customHeight="1">
      <c r="A447" s="36"/>
      <c r="B447" s="41"/>
      <c r="C447" s="267" t="s">
        <v>592</v>
      </c>
      <c r="D447" s="267" t="s">
        <v>1566</v>
      </c>
      <c r="E447" s="19" t="s">
        <v>98</v>
      </c>
      <c r="F447" s="268">
        <v>580</v>
      </c>
      <c r="G447" s="36"/>
      <c r="H447" s="41"/>
    </row>
    <row r="448" spans="1:8" s="2" customFormat="1" ht="16.9" customHeight="1">
      <c r="A448" s="36"/>
      <c r="B448" s="41"/>
      <c r="C448" s="267" t="s">
        <v>586</v>
      </c>
      <c r="D448" s="267" t="s">
        <v>1567</v>
      </c>
      <c r="E448" s="19" t="s">
        <v>98</v>
      </c>
      <c r="F448" s="268">
        <v>580</v>
      </c>
      <c r="G448" s="36"/>
      <c r="H448" s="41"/>
    </row>
    <row r="449" spans="1:8" s="2" customFormat="1" ht="16.9" customHeight="1">
      <c r="A449" s="36"/>
      <c r="B449" s="41"/>
      <c r="C449" s="263" t="s">
        <v>155</v>
      </c>
      <c r="D449" s="264" t="s">
        <v>19</v>
      </c>
      <c r="E449" s="265" t="s">
        <v>19</v>
      </c>
      <c r="F449" s="266">
        <v>96</v>
      </c>
      <c r="G449" s="36"/>
      <c r="H449" s="41"/>
    </row>
    <row r="450" spans="1:8" s="2" customFormat="1" ht="16.9" customHeight="1">
      <c r="A450" s="36"/>
      <c r="B450" s="41"/>
      <c r="C450" s="267" t="s">
        <v>19</v>
      </c>
      <c r="D450" s="267" t="s">
        <v>271</v>
      </c>
      <c r="E450" s="19" t="s">
        <v>19</v>
      </c>
      <c r="F450" s="268">
        <v>0</v>
      </c>
      <c r="G450" s="36"/>
      <c r="H450" s="41"/>
    </row>
    <row r="451" spans="1:8" s="2" customFormat="1" ht="16.9" customHeight="1">
      <c r="A451" s="36"/>
      <c r="B451" s="41"/>
      <c r="C451" s="267" t="s">
        <v>19</v>
      </c>
      <c r="D451" s="267" t="s">
        <v>272</v>
      </c>
      <c r="E451" s="19" t="s">
        <v>19</v>
      </c>
      <c r="F451" s="268">
        <v>0</v>
      </c>
      <c r="G451" s="36"/>
      <c r="H451" s="41"/>
    </row>
    <row r="452" spans="1:8" s="2" customFormat="1" ht="16.9" customHeight="1">
      <c r="A452" s="36"/>
      <c r="B452" s="41"/>
      <c r="C452" s="267" t="s">
        <v>19</v>
      </c>
      <c r="D452" s="267" t="s">
        <v>252</v>
      </c>
      <c r="E452" s="19" t="s">
        <v>19</v>
      </c>
      <c r="F452" s="268">
        <v>0</v>
      </c>
      <c r="G452" s="36"/>
      <c r="H452" s="41"/>
    </row>
    <row r="453" spans="1:8" s="2" customFormat="1" ht="16.9" customHeight="1">
      <c r="A453" s="36"/>
      <c r="B453" s="41"/>
      <c r="C453" s="267" t="s">
        <v>19</v>
      </c>
      <c r="D453" s="267" t="s">
        <v>273</v>
      </c>
      <c r="E453" s="19" t="s">
        <v>19</v>
      </c>
      <c r="F453" s="268">
        <v>90</v>
      </c>
      <c r="G453" s="36"/>
      <c r="H453" s="41"/>
    </row>
    <row r="454" spans="1:8" s="2" customFormat="1" ht="16.9" customHeight="1">
      <c r="A454" s="36"/>
      <c r="B454" s="41"/>
      <c r="C454" s="267" t="s">
        <v>19</v>
      </c>
      <c r="D454" s="267" t="s">
        <v>254</v>
      </c>
      <c r="E454" s="19" t="s">
        <v>19</v>
      </c>
      <c r="F454" s="268">
        <v>0</v>
      </c>
      <c r="G454" s="36"/>
      <c r="H454" s="41"/>
    </row>
    <row r="455" spans="1:8" s="2" customFormat="1" ht="16.9" customHeight="1">
      <c r="A455" s="36"/>
      <c r="B455" s="41"/>
      <c r="C455" s="267" t="s">
        <v>19</v>
      </c>
      <c r="D455" s="267" t="s">
        <v>274</v>
      </c>
      <c r="E455" s="19" t="s">
        <v>19</v>
      </c>
      <c r="F455" s="268">
        <v>3.84</v>
      </c>
      <c r="G455" s="36"/>
      <c r="H455" s="41"/>
    </row>
    <row r="456" spans="1:8" s="2" customFormat="1" ht="16.9" customHeight="1">
      <c r="A456" s="36"/>
      <c r="B456" s="41"/>
      <c r="C456" s="267" t="s">
        <v>19</v>
      </c>
      <c r="D456" s="267" t="s">
        <v>256</v>
      </c>
      <c r="E456" s="19" t="s">
        <v>19</v>
      </c>
      <c r="F456" s="268">
        <v>0</v>
      </c>
      <c r="G456" s="36"/>
      <c r="H456" s="41"/>
    </row>
    <row r="457" spans="1:8" s="2" customFormat="1" ht="16.9" customHeight="1">
      <c r="A457" s="36"/>
      <c r="B457" s="41"/>
      <c r="C457" s="267" t="s">
        <v>19</v>
      </c>
      <c r="D457" s="267" t="s">
        <v>275</v>
      </c>
      <c r="E457" s="19" t="s">
        <v>19</v>
      </c>
      <c r="F457" s="268">
        <v>1.44</v>
      </c>
      <c r="G457" s="36"/>
      <c r="H457" s="41"/>
    </row>
    <row r="458" spans="1:8" s="2" customFormat="1" ht="16.9" customHeight="1">
      <c r="A458" s="36"/>
      <c r="B458" s="41"/>
      <c r="C458" s="267" t="s">
        <v>19</v>
      </c>
      <c r="D458" s="267" t="s">
        <v>254</v>
      </c>
      <c r="E458" s="19" t="s">
        <v>19</v>
      </c>
      <c r="F458" s="268">
        <v>0</v>
      </c>
      <c r="G458" s="36"/>
      <c r="H458" s="41"/>
    </row>
    <row r="459" spans="1:8" s="2" customFormat="1" ht="16.9" customHeight="1">
      <c r="A459" s="36"/>
      <c r="B459" s="41"/>
      <c r="C459" s="267" t="s">
        <v>19</v>
      </c>
      <c r="D459" s="267" t="s">
        <v>276</v>
      </c>
      <c r="E459" s="19" t="s">
        <v>19</v>
      </c>
      <c r="F459" s="268">
        <v>0.72</v>
      </c>
      <c r="G459" s="36"/>
      <c r="H459" s="41"/>
    </row>
    <row r="460" spans="1:8" s="2" customFormat="1" ht="16.9" customHeight="1">
      <c r="A460" s="36"/>
      <c r="B460" s="41"/>
      <c r="C460" s="267" t="s">
        <v>155</v>
      </c>
      <c r="D460" s="267" t="s">
        <v>257</v>
      </c>
      <c r="E460" s="19" t="s">
        <v>19</v>
      </c>
      <c r="F460" s="268">
        <v>96</v>
      </c>
      <c r="G460" s="36"/>
      <c r="H460" s="41"/>
    </row>
    <row r="461" spans="1:8" s="2" customFormat="1" ht="16.9" customHeight="1">
      <c r="A461" s="36"/>
      <c r="B461" s="41"/>
      <c r="C461" s="269" t="s">
        <v>1532</v>
      </c>
      <c r="D461" s="36"/>
      <c r="E461" s="36"/>
      <c r="F461" s="36"/>
      <c r="G461" s="36"/>
      <c r="H461" s="41"/>
    </row>
    <row r="462" spans="1:8" s="2" customFormat="1" ht="16.9" customHeight="1">
      <c r="A462" s="36"/>
      <c r="B462" s="41"/>
      <c r="C462" s="267" t="s">
        <v>278</v>
      </c>
      <c r="D462" s="267" t="s">
        <v>1568</v>
      </c>
      <c r="E462" s="19" t="s">
        <v>120</v>
      </c>
      <c r="F462" s="268">
        <v>96</v>
      </c>
      <c r="G462" s="36"/>
      <c r="H462" s="41"/>
    </row>
    <row r="463" spans="1:8" s="2" customFormat="1" ht="16.9" customHeight="1">
      <c r="A463" s="36"/>
      <c r="B463" s="41"/>
      <c r="C463" s="267" t="s">
        <v>580</v>
      </c>
      <c r="D463" s="267" t="s">
        <v>1569</v>
      </c>
      <c r="E463" s="19" t="s">
        <v>98</v>
      </c>
      <c r="F463" s="268">
        <v>480</v>
      </c>
      <c r="G463" s="36"/>
      <c r="H463" s="41"/>
    </row>
    <row r="464" spans="1:8" s="2" customFormat="1" ht="16.9" customHeight="1">
      <c r="A464" s="36"/>
      <c r="B464" s="41"/>
      <c r="C464" s="263" t="s">
        <v>157</v>
      </c>
      <c r="D464" s="264" t="s">
        <v>19</v>
      </c>
      <c r="E464" s="265" t="s">
        <v>19</v>
      </c>
      <c r="F464" s="266">
        <v>96</v>
      </c>
      <c r="G464" s="36"/>
      <c r="H464" s="41"/>
    </row>
    <row r="465" spans="1:8" s="2" customFormat="1" ht="16.9" customHeight="1">
      <c r="A465" s="36"/>
      <c r="B465" s="41"/>
      <c r="C465" s="267" t="s">
        <v>19</v>
      </c>
      <c r="D465" s="267" t="s">
        <v>271</v>
      </c>
      <c r="E465" s="19" t="s">
        <v>19</v>
      </c>
      <c r="F465" s="268">
        <v>0</v>
      </c>
      <c r="G465" s="36"/>
      <c r="H465" s="41"/>
    </row>
    <row r="466" spans="1:8" s="2" customFormat="1" ht="16.9" customHeight="1">
      <c r="A466" s="36"/>
      <c r="B466" s="41"/>
      <c r="C466" s="267" t="s">
        <v>19</v>
      </c>
      <c r="D466" s="267" t="s">
        <v>272</v>
      </c>
      <c r="E466" s="19" t="s">
        <v>19</v>
      </c>
      <c r="F466" s="268">
        <v>0</v>
      </c>
      <c r="G466" s="36"/>
      <c r="H466" s="41"/>
    </row>
    <row r="467" spans="1:8" s="2" customFormat="1" ht="16.9" customHeight="1">
      <c r="A467" s="36"/>
      <c r="B467" s="41"/>
      <c r="C467" s="267" t="s">
        <v>19</v>
      </c>
      <c r="D467" s="267" t="s">
        <v>252</v>
      </c>
      <c r="E467" s="19" t="s">
        <v>19</v>
      </c>
      <c r="F467" s="268">
        <v>0</v>
      </c>
      <c r="G467" s="36"/>
      <c r="H467" s="41"/>
    </row>
    <row r="468" spans="1:8" s="2" customFormat="1" ht="16.9" customHeight="1">
      <c r="A468" s="36"/>
      <c r="B468" s="41"/>
      <c r="C468" s="267" t="s">
        <v>19</v>
      </c>
      <c r="D468" s="267" t="s">
        <v>273</v>
      </c>
      <c r="E468" s="19" t="s">
        <v>19</v>
      </c>
      <c r="F468" s="268">
        <v>90</v>
      </c>
      <c r="G468" s="36"/>
      <c r="H468" s="41"/>
    </row>
    <row r="469" spans="1:8" s="2" customFormat="1" ht="16.9" customHeight="1">
      <c r="A469" s="36"/>
      <c r="B469" s="41"/>
      <c r="C469" s="267" t="s">
        <v>19</v>
      </c>
      <c r="D469" s="267" t="s">
        <v>254</v>
      </c>
      <c r="E469" s="19" t="s">
        <v>19</v>
      </c>
      <c r="F469" s="268">
        <v>0</v>
      </c>
      <c r="G469" s="36"/>
      <c r="H469" s="41"/>
    </row>
    <row r="470" spans="1:8" s="2" customFormat="1" ht="16.9" customHeight="1">
      <c r="A470" s="36"/>
      <c r="B470" s="41"/>
      <c r="C470" s="267" t="s">
        <v>19</v>
      </c>
      <c r="D470" s="267" t="s">
        <v>274</v>
      </c>
      <c r="E470" s="19" t="s">
        <v>19</v>
      </c>
      <c r="F470" s="268">
        <v>3.84</v>
      </c>
      <c r="G470" s="36"/>
      <c r="H470" s="41"/>
    </row>
    <row r="471" spans="1:8" s="2" customFormat="1" ht="16.9" customHeight="1">
      <c r="A471" s="36"/>
      <c r="B471" s="41"/>
      <c r="C471" s="267" t="s">
        <v>19</v>
      </c>
      <c r="D471" s="267" t="s">
        <v>256</v>
      </c>
      <c r="E471" s="19" t="s">
        <v>19</v>
      </c>
      <c r="F471" s="268">
        <v>0</v>
      </c>
      <c r="G471" s="36"/>
      <c r="H471" s="41"/>
    </row>
    <row r="472" spans="1:8" s="2" customFormat="1" ht="16.9" customHeight="1">
      <c r="A472" s="36"/>
      <c r="B472" s="41"/>
      <c r="C472" s="267" t="s">
        <v>19</v>
      </c>
      <c r="D472" s="267" t="s">
        <v>275</v>
      </c>
      <c r="E472" s="19" t="s">
        <v>19</v>
      </c>
      <c r="F472" s="268">
        <v>1.44</v>
      </c>
      <c r="G472" s="36"/>
      <c r="H472" s="41"/>
    </row>
    <row r="473" spans="1:8" s="2" customFormat="1" ht="16.9" customHeight="1">
      <c r="A473" s="36"/>
      <c r="B473" s="41"/>
      <c r="C473" s="267" t="s">
        <v>19</v>
      </c>
      <c r="D473" s="267" t="s">
        <v>254</v>
      </c>
      <c r="E473" s="19" t="s">
        <v>19</v>
      </c>
      <c r="F473" s="268">
        <v>0</v>
      </c>
      <c r="G473" s="36"/>
      <c r="H473" s="41"/>
    </row>
    <row r="474" spans="1:8" s="2" customFormat="1" ht="16.9" customHeight="1">
      <c r="A474" s="36"/>
      <c r="B474" s="41"/>
      <c r="C474" s="267" t="s">
        <v>19</v>
      </c>
      <c r="D474" s="267" t="s">
        <v>276</v>
      </c>
      <c r="E474" s="19" t="s">
        <v>19</v>
      </c>
      <c r="F474" s="268">
        <v>0.72</v>
      </c>
      <c r="G474" s="36"/>
      <c r="H474" s="41"/>
    </row>
    <row r="475" spans="1:8" s="2" customFormat="1" ht="16.9" customHeight="1">
      <c r="A475" s="36"/>
      <c r="B475" s="41"/>
      <c r="C475" s="267" t="s">
        <v>157</v>
      </c>
      <c r="D475" s="267" t="s">
        <v>257</v>
      </c>
      <c r="E475" s="19" t="s">
        <v>19</v>
      </c>
      <c r="F475" s="268">
        <v>96</v>
      </c>
      <c r="G475" s="36"/>
      <c r="H475" s="41"/>
    </row>
    <row r="476" spans="1:8" s="2" customFormat="1" ht="16.9" customHeight="1">
      <c r="A476" s="36"/>
      <c r="B476" s="41"/>
      <c r="C476" s="269" t="s">
        <v>1532</v>
      </c>
      <c r="D476" s="36"/>
      <c r="E476" s="36"/>
      <c r="F476" s="36"/>
      <c r="G476" s="36"/>
      <c r="H476" s="41"/>
    </row>
    <row r="477" spans="1:8" s="2" customFormat="1" ht="16.9" customHeight="1">
      <c r="A477" s="36"/>
      <c r="B477" s="41"/>
      <c r="C477" s="267" t="s">
        <v>266</v>
      </c>
      <c r="D477" s="267" t="s">
        <v>1570</v>
      </c>
      <c r="E477" s="19" t="s">
        <v>120</v>
      </c>
      <c r="F477" s="268">
        <v>96.68</v>
      </c>
      <c r="G477" s="36"/>
      <c r="H477" s="41"/>
    </row>
    <row r="478" spans="1:8" s="2" customFormat="1" ht="16.9" customHeight="1">
      <c r="A478" s="36"/>
      <c r="B478" s="41"/>
      <c r="C478" s="267" t="s">
        <v>574</v>
      </c>
      <c r="D478" s="267" t="s">
        <v>1571</v>
      </c>
      <c r="E478" s="19" t="s">
        <v>98</v>
      </c>
      <c r="F478" s="268">
        <v>480</v>
      </c>
      <c r="G478" s="36"/>
      <c r="H478" s="41"/>
    </row>
    <row r="479" spans="1:8" s="2" customFormat="1" ht="16.9" customHeight="1">
      <c r="A479" s="36"/>
      <c r="B479" s="41"/>
      <c r="C479" s="263" t="s">
        <v>160</v>
      </c>
      <c r="D479" s="264" t="s">
        <v>19</v>
      </c>
      <c r="E479" s="265" t="s">
        <v>19</v>
      </c>
      <c r="F479" s="266">
        <v>5.1</v>
      </c>
      <c r="G479" s="36"/>
      <c r="H479" s="41"/>
    </row>
    <row r="480" spans="1:8" s="2" customFormat="1" ht="16.9" customHeight="1">
      <c r="A480" s="36"/>
      <c r="B480" s="41"/>
      <c r="C480" s="267" t="s">
        <v>19</v>
      </c>
      <c r="D480" s="267" t="s">
        <v>251</v>
      </c>
      <c r="E480" s="19" t="s">
        <v>19</v>
      </c>
      <c r="F480" s="268">
        <v>0</v>
      </c>
      <c r="G480" s="36"/>
      <c r="H480" s="41"/>
    </row>
    <row r="481" spans="1:8" s="2" customFormat="1" ht="16.9" customHeight="1">
      <c r="A481" s="36"/>
      <c r="B481" s="41"/>
      <c r="C481" s="267" t="s">
        <v>19</v>
      </c>
      <c r="D481" s="267" t="s">
        <v>252</v>
      </c>
      <c r="E481" s="19" t="s">
        <v>19</v>
      </c>
      <c r="F481" s="268">
        <v>0</v>
      </c>
      <c r="G481" s="36"/>
      <c r="H481" s="41"/>
    </row>
    <row r="482" spans="1:8" s="2" customFormat="1" ht="16.9" customHeight="1">
      <c r="A482" s="36"/>
      <c r="B482" s="41"/>
      <c r="C482" s="267" t="s">
        <v>19</v>
      </c>
      <c r="D482" s="267" t="s">
        <v>253</v>
      </c>
      <c r="E482" s="19" t="s">
        <v>19</v>
      </c>
      <c r="F482" s="268">
        <v>5.1</v>
      </c>
      <c r="G482" s="36"/>
      <c r="H482" s="41"/>
    </row>
    <row r="483" spans="1:8" s="2" customFormat="1" ht="16.9" customHeight="1">
      <c r="A483" s="36"/>
      <c r="B483" s="41"/>
      <c r="C483" s="267" t="s">
        <v>19</v>
      </c>
      <c r="D483" s="267" t="s">
        <v>254</v>
      </c>
      <c r="E483" s="19" t="s">
        <v>19</v>
      </c>
      <c r="F483" s="268">
        <v>0</v>
      </c>
      <c r="G483" s="36"/>
      <c r="H483" s="41"/>
    </row>
    <row r="484" spans="1:8" s="2" customFormat="1" ht="16.9" customHeight="1">
      <c r="A484" s="36"/>
      <c r="B484" s="41"/>
      <c r="C484" s="267" t="s">
        <v>19</v>
      </c>
      <c r="D484" s="267" t="s">
        <v>255</v>
      </c>
      <c r="E484" s="19" t="s">
        <v>19</v>
      </c>
      <c r="F484" s="268">
        <v>0</v>
      </c>
      <c r="G484" s="36"/>
      <c r="H484" s="41"/>
    </row>
    <row r="485" spans="1:8" s="2" customFormat="1" ht="16.9" customHeight="1">
      <c r="A485" s="36"/>
      <c r="B485" s="41"/>
      <c r="C485" s="267" t="s">
        <v>19</v>
      </c>
      <c r="D485" s="267" t="s">
        <v>256</v>
      </c>
      <c r="E485" s="19" t="s">
        <v>19</v>
      </c>
      <c r="F485" s="268">
        <v>0</v>
      </c>
      <c r="G485" s="36"/>
      <c r="H485" s="41"/>
    </row>
    <row r="486" spans="1:8" s="2" customFormat="1" ht="16.9" customHeight="1">
      <c r="A486" s="36"/>
      <c r="B486" s="41"/>
      <c r="C486" s="267" t="s">
        <v>19</v>
      </c>
      <c r="D486" s="267" t="s">
        <v>255</v>
      </c>
      <c r="E486" s="19" t="s">
        <v>19</v>
      </c>
      <c r="F486" s="268">
        <v>0</v>
      </c>
      <c r="G486" s="36"/>
      <c r="H486" s="41"/>
    </row>
    <row r="487" spans="1:8" s="2" customFormat="1" ht="16.9" customHeight="1">
      <c r="A487" s="36"/>
      <c r="B487" s="41"/>
      <c r="C487" s="267" t="s">
        <v>19</v>
      </c>
      <c r="D487" s="267" t="s">
        <v>254</v>
      </c>
      <c r="E487" s="19" t="s">
        <v>19</v>
      </c>
      <c r="F487" s="268">
        <v>0</v>
      </c>
      <c r="G487" s="36"/>
      <c r="H487" s="41"/>
    </row>
    <row r="488" spans="1:8" s="2" customFormat="1" ht="16.9" customHeight="1">
      <c r="A488" s="36"/>
      <c r="B488" s="41"/>
      <c r="C488" s="267" t="s">
        <v>19</v>
      </c>
      <c r="D488" s="267" t="s">
        <v>255</v>
      </c>
      <c r="E488" s="19" t="s">
        <v>19</v>
      </c>
      <c r="F488" s="268">
        <v>0</v>
      </c>
      <c r="G488" s="36"/>
      <c r="H488" s="41"/>
    </row>
    <row r="489" spans="1:8" s="2" customFormat="1" ht="16.9" customHeight="1">
      <c r="A489" s="36"/>
      <c r="B489" s="41"/>
      <c r="C489" s="267" t="s">
        <v>160</v>
      </c>
      <c r="D489" s="267" t="s">
        <v>257</v>
      </c>
      <c r="E489" s="19" t="s">
        <v>19</v>
      </c>
      <c r="F489" s="268">
        <v>5.1</v>
      </c>
      <c r="G489" s="36"/>
      <c r="H489" s="41"/>
    </row>
    <row r="490" spans="1:8" s="2" customFormat="1" ht="16.9" customHeight="1">
      <c r="A490" s="36"/>
      <c r="B490" s="41"/>
      <c r="C490" s="269" t="s">
        <v>1532</v>
      </c>
      <c r="D490" s="36"/>
      <c r="E490" s="36"/>
      <c r="F490" s="36"/>
      <c r="G490" s="36"/>
      <c r="H490" s="41"/>
    </row>
    <row r="491" spans="1:8" s="2" customFormat="1" ht="16.9" customHeight="1">
      <c r="A491" s="36"/>
      <c r="B491" s="41"/>
      <c r="C491" s="267" t="s">
        <v>242</v>
      </c>
      <c r="D491" s="267" t="s">
        <v>1572</v>
      </c>
      <c r="E491" s="19" t="s">
        <v>98</v>
      </c>
      <c r="F491" s="268">
        <v>5.1</v>
      </c>
      <c r="G491" s="36"/>
      <c r="H491" s="41"/>
    </row>
    <row r="492" spans="1:8" s="2" customFormat="1" ht="16.9" customHeight="1">
      <c r="A492" s="36"/>
      <c r="B492" s="41"/>
      <c r="C492" s="267" t="s">
        <v>617</v>
      </c>
      <c r="D492" s="267" t="s">
        <v>1573</v>
      </c>
      <c r="E492" s="19" t="s">
        <v>98</v>
      </c>
      <c r="F492" s="268">
        <v>5.1</v>
      </c>
      <c r="G492" s="36"/>
      <c r="H492" s="41"/>
    </row>
    <row r="493" spans="1:8" s="2" customFormat="1" ht="16.9" customHeight="1">
      <c r="A493" s="36"/>
      <c r="B493" s="41"/>
      <c r="C493" s="267" t="s">
        <v>1008</v>
      </c>
      <c r="D493" s="267" t="s">
        <v>1574</v>
      </c>
      <c r="E493" s="19" t="s">
        <v>98</v>
      </c>
      <c r="F493" s="268">
        <v>8.5</v>
      </c>
      <c r="G493" s="36"/>
      <c r="H493" s="41"/>
    </row>
    <row r="494" spans="1:8" s="2" customFormat="1" ht="16.9" customHeight="1">
      <c r="A494" s="36"/>
      <c r="B494" s="41"/>
      <c r="C494" s="267" t="s">
        <v>623</v>
      </c>
      <c r="D494" s="267" t="s">
        <v>624</v>
      </c>
      <c r="E494" s="19" t="s">
        <v>98</v>
      </c>
      <c r="F494" s="268">
        <v>5.355</v>
      </c>
      <c r="G494" s="36"/>
      <c r="H494" s="41"/>
    </row>
    <row r="495" spans="1:8" s="2" customFormat="1" ht="16.9" customHeight="1">
      <c r="A495" s="36"/>
      <c r="B495" s="41"/>
      <c r="C495" s="263" t="s">
        <v>162</v>
      </c>
      <c r="D495" s="264" t="s">
        <v>19</v>
      </c>
      <c r="E495" s="265" t="s">
        <v>19</v>
      </c>
      <c r="F495" s="266">
        <v>27.2</v>
      </c>
      <c r="G495" s="36"/>
      <c r="H495" s="41"/>
    </row>
    <row r="496" spans="1:8" s="2" customFormat="1" ht="16.9" customHeight="1">
      <c r="A496" s="36"/>
      <c r="B496" s="41"/>
      <c r="C496" s="267" t="s">
        <v>19</v>
      </c>
      <c r="D496" s="267" t="s">
        <v>251</v>
      </c>
      <c r="E496" s="19" t="s">
        <v>19</v>
      </c>
      <c r="F496" s="268">
        <v>0</v>
      </c>
      <c r="G496" s="36"/>
      <c r="H496" s="41"/>
    </row>
    <row r="497" spans="1:8" s="2" customFormat="1" ht="16.9" customHeight="1">
      <c r="A497" s="36"/>
      <c r="B497" s="41"/>
      <c r="C497" s="267" t="s">
        <v>19</v>
      </c>
      <c r="D497" s="267" t="s">
        <v>252</v>
      </c>
      <c r="E497" s="19" t="s">
        <v>19</v>
      </c>
      <c r="F497" s="268">
        <v>0</v>
      </c>
      <c r="G497" s="36"/>
      <c r="H497" s="41"/>
    </row>
    <row r="498" spans="1:8" s="2" customFormat="1" ht="16.9" customHeight="1">
      <c r="A498" s="36"/>
      <c r="B498" s="41"/>
      <c r="C498" s="267" t="s">
        <v>19</v>
      </c>
      <c r="D498" s="267" t="s">
        <v>255</v>
      </c>
      <c r="E498" s="19" t="s">
        <v>19</v>
      </c>
      <c r="F498" s="268">
        <v>0</v>
      </c>
      <c r="G498" s="36"/>
      <c r="H498" s="41"/>
    </row>
    <row r="499" spans="1:8" s="2" customFormat="1" ht="16.9" customHeight="1">
      <c r="A499" s="36"/>
      <c r="B499" s="41"/>
      <c r="C499" s="267" t="s">
        <v>19</v>
      </c>
      <c r="D499" s="267" t="s">
        <v>254</v>
      </c>
      <c r="E499" s="19" t="s">
        <v>19</v>
      </c>
      <c r="F499" s="268">
        <v>0</v>
      </c>
      <c r="G499" s="36"/>
      <c r="H499" s="41"/>
    </row>
    <row r="500" spans="1:8" s="2" customFormat="1" ht="16.9" customHeight="1">
      <c r="A500" s="36"/>
      <c r="B500" s="41"/>
      <c r="C500" s="267" t="s">
        <v>19</v>
      </c>
      <c r="D500" s="267" t="s">
        <v>320</v>
      </c>
      <c r="E500" s="19" t="s">
        <v>19</v>
      </c>
      <c r="F500" s="268">
        <v>18.7</v>
      </c>
      <c r="G500" s="36"/>
      <c r="H500" s="41"/>
    </row>
    <row r="501" spans="1:8" s="2" customFormat="1" ht="16.9" customHeight="1">
      <c r="A501" s="36"/>
      <c r="B501" s="41"/>
      <c r="C501" s="267" t="s">
        <v>19</v>
      </c>
      <c r="D501" s="267" t="s">
        <v>256</v>
      </c>
      <c r="E501" s="19" t="s">
        <v>19</v>
      </c>
      <c r="F501" s="268">
        <v>0</v>
      </c>
      <c r="G501" s="36"/>
      <c r="H501" s="41"/>
    </row>
    <row r="502" spans="1:8" s="2" customFormat="1" ht="16.9" customHeight="1">
      <c r="A502" s="36"/>
      <c r="B502" s="41"/>
      <c r="C502" s="267" t="s">
        <v>19</v>
      </c>
      <c r="D502" s="267" t="s">
        <v>321</v>
      </c>
      <c r="E502" s="19" t="s">
        <v>19</v>
      </c>
      <c r="F502" s="268">
        <v>1.7</v>
      </c>
      <c r="G502" s="36"/>
      <c r="H502" s="41"/>
    </row>
    <row r="503" spans="1:8" s="2" customFormat="1" ht="16.9" customHeight="1">
      <c r="A503" s="36"/>
      <c r="B503" s="41"/>
      <c r="C503" s="267" t="s">
        <v>19</v>
      </c>
      <c r="D503" s="267" t="s">
        <v>254</v>
      </c>
      <c r="E503" s="19" t="s">
        <v>19</v>
      </c>
      <c r="F503" s="268">
        <v>0</v>
      </c>
      <c r="G503" s="36"/>
      <c r="H503" s="41"/>
    </row>
    <row r="504" spans="1:8" s="2" customFormat="1" ht="16.9" customHeight="1">
      <c r="A504" s="36"/>
      <c r="B504" s="41"/>
      <c r="C504" s="267" t="s">
        <v>19</v>
      </c>
      <c r="D504" s="267" t="s">
        <v>322</v>
      </c>
      <c r="E504" s="19" t="s">
        <v>19</v>
      </c>
      <c r="F504" s="268">
        <v>6.8</v>
      </c>
      <c r="G504" s="36"/>
      <c r="H504" s="41"/>
    </row>
    <row r="505" spans="1:8" s="2" customFormat="1" ht="16.9" customHeight="1">
      <c r="A505" s="36"/>
      <c r="B505" s="41"/>
      <c r="C505" s="267" t="s">
        <v>162</v>
      </c>
      <c r="D505" s="267" t="s">
        <v>257</v>
      </c>
      <c r="E505" s="19" t="s">
        <v>19</v>
      </c>
      <c r="F505" s="268">
        <v>27.2</v>
      </c>
      <c r="G505" s="36"/>
      <c r="H505" s="41"/>
    </row>
    <row r="506" spans="1:8" s="2" customFormat="1" ht="16.9" customHeight="1">
      <c r="A506" s="36"/>
      <c r="B506" s="41"/>
      <c r="C506" s="269" t="s">
        <v>1532</v>
      </c>
      <c r="D506" s="36"/>
      <c r="E506" s="36"/>
      <c r="F506" s="36"/>
      <c r="G506" s="36"/>
      <c r="H506" s="41"/>
    </row>
    <row r="507" spans="1:8" s="2" customFormat="1" ht="16.9" customHeight="1">
      <c r="A507" s="36"/>
      <c r="B507" s="41"/>
      <c r="C507" s="267" t="s">
        <v>316</v>
      </c>
      <c r="D507" s="267" t="s">
        <v>1575</v>
      </c>
      <c r="E507" s="19" t="s">
        <v>98</v>
      </c>
      <c r="F507" s="268">
        <v>27.2</v>
      </c>
      <c r="G507" s="36"/>
      <c r="H507" s="41"/>
    </row>
    <row r="508" spans="1:8" s="2" customFormat="1" ht="16.9" customHeight="1">
      <c r="A508" s="36"/>
      <c r="B508" s="41"/>
      <c r="C508" s="267" t="s">
        <v>508</v>
      </c>
      <c r="D508" s="267" t="s">
        <v>1576</v>
      </c>
      <c r="E508" s="19" t="s">
        <v>98</v>
      </c>
      <c r="F508" s="268">
        <v>27.2</v>
      </c>
      <c r="G508" s="36"/>
      <c r="H508" s="41"/>
    </row>
    <row r="509" spans="1:8" s="2" customFormat="1" ht="16.9" customHeight="1">
      <c r="A509" s="36"/>
      <c r="B509" s="41"/>
      <c r="C509" s="267" t="s">
        <v>519</v>
      </c>
      <c r="D509" s="267" t="s">
        <v>1577</v>
      </c>
      <c r="E509" s="19" t="s">
        <v>98</v>
      </c>
      <c r="F509" s="268">
        <v>27.2</v>
      </c>
      <c r="G509" s="36"/>
      <c r="H509" s="41"/>
    </row>
    <row r="510" spans="1:8" s="2" customFormat="1" ht="16.9" customHeight="1">
      <c r="A510" s="36"/>
      <c r="B510" s="41"/>
      <c r="C510" s="267" t="s">
        <v>513</v>
      </c>
      <c r="D510" s="267" t="s">
        <v>514</v>
      </c>
      <c r="E510" s="19" t="s">
        <v>515</v>
      </c>
      <c r="F510" s="268">
        <v>0.544</v>
      </c>
      <c r="G510" s="36"/>
      <c r="H510" s="41"/>
    </row>
    <row r="511" spans="1:8" s="2" customFormat="1" ht="16.9" customHeight="1">
      <c r="A511" s="36"/>
      <c r="B511" s="41"/>
      <c r="C511" s="263" t="s">
        <v>158</v>
      </c>
      <c r="D511" s="264" t="s">
        <v>19</v>
      </c>
      <c r="E511" s="265" t="s">
        <v>19</v>
      </c>
      <c r="F511" s="266">
        <v>3.4</v>
      </c>
      <c r="G511" s="36"/>
      <c r="H511" s="41"/>
    </row>
    <row r="512" spans="1:8" s="2" customFormat="1" ht="16.9" customHeight="1">
      <c r="A512" s="36"/>
      <c r="B512" s="41"/>
      <c r="C512" s="267" t="s">
        <v>19</v>
      </c>
      <c r="D512" s="267" t="s">
        <v>264</v>
      </c>
      <c r="E512" s="19" t="s">
        <v>19</v>
      </c>
      <c r="F512" s="268">
        <v>0</v>
      </c>
      <c r="G512" s="36"/>
      <c r="H512" s="41"/>
    </row>
    <row r="513" spans="1:8" s="2" customFormat="1" ht="16.9" customHeight="1">
      <c r="A513" s="36"/>
      <c r="B513" s="41"/>
      <c r="C513" s="267" t="s">
        <v>19</v>
      </c>
      <c r="D513" s="267" t="s">
        <v>252</v>
      </c>
      <c r="E513" s="19" t="s">
        <v>19</v>
      </c>
      <c r="F513" s="268">
        <v>0</v>
      </c>
      <c r="G513" s="36"/>
      <c r="H513" s="41"/>
    </row>
    <row r="514" spans="1:8" s="2" customFormat="1" ht="16.9" customHeight="1">
      <c r="A514" s="36"/>
      <c r="B514" s="41"/>
      <c r="C514" s="267" t="s">
        <v>19</v>
      </c>
      <c r="D514" s="267" t="s">
        <v>265</v>
      </c>
      <c r="E514" s="19" t="s">
        <v>19</v>
      </c>
      <c r="F514" s="268">
        <v>3.4</v>
      </c>
      <c r="G514" s="36"/>
      <c r="H514" s="41"/>
    </row>
    <row r="515" spans="1:8" s="2" customFormat="1" ht="16.9" customHeight="1">
      <c r="A515" s="36"/>
      <c r="B515" s="41"/>
      <c r="C515" s="267" t="s">
        <v>19</v>
      </c>
      <c r="D515" s="267" t="s">
        <v>254</v>
      </c>
      <c r="E515" s="19" t="s">
        <v>19</v>
      </c>
      <c r="F515" s="268">
        <v>0</v>
      </c>
      <c r="G515" s="36"/>
      <c r="H515" s="41"/>
    </row>
    <row r="516" spans="1:8" s="2" customFormat="1" ht="16.9" customHeight="1">
      <c r="A516" s="36"/>
      <c r="B516" s="41"/>
      <c r="C516" s="267" t="s">
        <v>19</v>
      </c>
      <c r="D516" s="267" t="s">
        <v>255</v>
      </c>
      <c r="E516" s="19" t="s">
        <v>19</v>
      </c>
      <c r="F516" s="268">
        <v>0</v>
      </c>
      <c r="G516" s="36"/>
      <c r="H516" s="41"/>
    </row>
    <row r="517" spans="1:8" s="2" customFormat="1" ht="16.9" customHeight="1">
      <c r="A517" s="36"/>
      <c r="B517" s="41"/>
      <c r="C517" s="267" t="s">
        <v>19</v>
      </c>
      <c r="D517" s="267" t="s">
        <v>256</v>
      </c>
      <c r="E517" s="19" t="s">
        <v>19</v>
      </c>
      <c r="F517" s="268">
        <v>0</v>
      </c>
      <c r="G517" s="36"/>
      <c r="H517" s="41"/>
    </row>
    <row r="518" spans="1:8" s="2" customFormat="1" ht="16.9" customHeight="1">
      <c r="A518" s="36"/>
      <c r="B518" s="41"/>
      <c r="C518" s="267" t="s">
        <v>19</v>
      </c>
      <c r="D518" s="267" t="s">
        <v>255</v>
      </c>
      <c r="E518" s="19" t="s">
        <v>19</v>
      </c>
      <c r="F518" s="268">
        <v>0</v>
      </c>
      <c r="G518" s="36"/>
      <c r="H518" s="41"/>
    </row>
    <row r="519" spans="1:8" s="2" customFormat="1" ht="16.9" customHeight="1">
      <c r="A519" s="36"/>
      <c r="B519" s="41"/>
      <c r="C519" s="267" t="s">
        <v>19</v>
      </c>
      <c r="D519" s="267" t="s">
        <v>254</v>
      </c>
      <c r="E519" s="19" t="s">
        <v>19</v>
      </c>
      <c r="F519" s="268">
        <v>0</v>
      </c>
      <c r="G519" s="36"/>
      <c r="H519" s="41"/>
    </row>
    <row r="520" spans="1:8" s="2" customFormat="1" ht="16.9" customHeight="1">
      <c r="A520" s="36"/>
      <c r="B520" s="41"/>
      <c r="C520" s="267" t="s">
        <v>19</v>
      </c>
      <c r="D520" s="267" t="s">
        <v>255</v>
      </c>
      <c r="E520" s="19" t="s">
        <v>19</v>
      </c>
      <c r="F520" s="268">
        <v>0</v>
      </c>
      <c r="G520" s="36"/>
      <c r="H520" s="41"/>
    </row>
    <row r="521" spans="1:8" s="2" customFormat="1" ht="16.9" customHeight="1">
      <c r="A521" s="36"/>
      <c r="B521" s="41"/>
      <c r="C521" s="267" t="s">
        <v>158</v>
      </c>
      <c r="D521" s="267" t="s">
        <v>257</v>
      </c>
      <c r="E521" s="19" t="s">
        <v>19</v>
      </c>
      <c r="F521" s="268">
        <v>3.4</v>
      </c>
      <c r="G521" s="36"/>
      <c r="H521" s="41"/>
    </row>
    <row r="522" spans="1:8" s="2" customFormat="1" ht="16.9" customHeight="1">
      <c r="A522" s="36"/>
      <c r="B522" s="41"/>
      <c r="C522" s="269" t="s">
        <v>1532</v>
      </c>
      <c r="D522" s="36"/>
      <c r="E522" s="36"/>
      <c r="F522" s="36"/>
      <c r="G522" s="36"/>
      <c r="H522" s="41"/>
    </row>
    <row r="523" spans="1:8" s="2" customFormat="1" ht="16.9" customHeight="1">
      <c r="A523" s="36"/>
      <c r="B523" s="41"/>
      <c r="C523" s="267" t="s">
        <v>259</v>
      </c>
      <c r="D523" s="267" t="s">
        <v>1578</v>
      </c>
      <c r="E523" s="19" t="s">
        <v>98</v>
      </c>
      <c r="F523" s="268">
        <v>3.4</v>
      </c>
      <c r="G523" s="36"/>
      <c r="H523" s="41"/>
    </row>
    <row r="524" spans="1:8" s="2" customFormat="1" ht="16.9" customHeight="1">
      <c r="A524" s="36"/>
      <c r="B524" s="41"/>
      <c r="C524" s="267" t="s">
        <v>266</v>
      </c>
      <c r="D524" s="267" t="s">
        <v>1570</v>
      </c>
      <c r="E524" s="19" t="s">
        <v>120</v>
      </c>
      <c r="F524" s="268">
        <v>96.68</v>
      </c>
      <c r="G524" s="36"/>
      <c r="H524" s="41"/>
    </row>
    <row r="525" spans="1:8" s="2" customFormat="1" ht="16.9" customHeight="1">
      <c r="A525" s="36"/>
      <c r="B525" s="41"/>
      <c r="C525" s="267" t="s">
        <v>611</v>
      </c>
      <c r="D525" s="267" t="s">
        <v>1579</v>
      </c>
      <c r="E525" s="19" t="s">
        <v>98</v>
      </c>
      <c r="F525" s="268">
        <v>3.4</v>
      </c>
      <c r="G525" s="36"/>
      <c r="H525" s="41"/>
    </row>
    <row r="526" spans="1:8" s="2" customFormat="1" ht="16.9" customHeight="1">
      <c r="A526" s="36"/>
      <c r="B526" s="41"/>
      <c r="C526" s="267" t="s">
        <v>1008</v>
      </c>
      <c r="D526" s="267" t="s">
        <v>1574</v>
      </c>
      <c r="E526" s="19" t="s">
        <v>98</v>
      </c>
      <c r="F526" s="268">
        <v>8.5</v>
      </c>
      <c r="G526" s="36"/>
      <c r="H526" s="41"/>
    </row>
    <row r="527" spans="1:8" s="2" customFormat="1" ht="16.9" customHeight="1">
      <c r="A527" s="36"/>
      <c r="B527" s="41"/>
      <c r="C527" s="263" t="s">
        <v>170</v>
      </c>
      <c r="D527" s="264" t="s">
        <v>171</v>
      </c>
      <c r="E527" s="265" t="s">
        <v>93</v>
      </c>
      <c r="F527" s="266">
        <v>0.1</v>
      </c>
      <c r="G527" s="36"/>
      <c r="H527" s="41"/>
    </row>
    <row r="528" spans="1:8" s="2" customFormat="1" ht="16.9" customHeight="1">
      <c r="A528" s="36"/>
      <c r="B528" s="41"/>
      <c r="C528" s="267" t="s">
        <v>19</v>
      </c>
      <c r="D528" s="267" t="s">
        <v>1580</v>
      </c>
      <c r="E528" s="19" t="s">
        <v>19</v>
      </c>
      <c r="F528" s="268">
        <v>0.1</v>
      </c>
      <c r="G528" s="36"/>
      <c r="H528" s="41"/>
    </row>
    <row r="529" spans="1:8" s="2" customFormat="1" ht="16.9" customHeight="1">
      <c r="A529" s="36"/>
      <c r="B529" s="41"/>
      <c r="C529" s="269" t="s">
        <v>1532</v>
      </c>
      <c r="D529" s="36"/>
      <c r="E529" s="36"/>
      <c r="F529" s="36"/>
      <c r="G529" s="36"/>
      <c r="H529" s="41"/>
    </row>
    <row r="530" spans="1:8" s="2" customFormat="1" ht="16.9" customHeight="1">
      <c r="A530" s="36"/>
      <c r="B530" s="41"/>
      <c r="C530" s="267" t="s">
        <v>353</v>
      </c>
      <c r="D530" s="267" t="s">
        <v>1533</v>
      </c>
      <c r="E530" s="19" t="s">
        <v>120</v>
      </c>
      <c r="F530" s="268">
        <v>214.71</v>
      </c>
      <c r="G530" s="36"/>
      <c r="H530" s="41"/>
    </row>
    <row r="531" spans="1:8" s="2" customFormat="1" ht="16.9" customHeight="1">
      <c r="A531" s="36"/>
      <c r="B531" s="41"/>
      <c r="C531" s="267" t="s">
        <v>362</v>
      </c>
      <c r="D531" s="267" t="s">
        <v>1534</v>
      </c>
      <c r="E531" s="19" t="s">
        <v>120</v>
      </c>
      <c r="F531" s="268">
        <v>386.478</v>
      </c>
      <c r="G531" s="36"/>
      <c r="H531" s="41"/>
    </row>
    <row r="532" spans="1:8" s="2" customFormat="1" ht="16.9" customHeight="1">
      <c r="A532" s="36"/>
      <c r="B532" s="41"/>
      <c r="C532" s="267" t="s">
        <v>370</v>
      </c>
      <c r="D532" s="267" t="s">
        <v>1535</v>
      </c>
      <c r="E532" s="19" t="s">
        <v>120</v>
      </c>
      <c r="F532" s="268">
        <v>171.768</v>
      </c>
      <c r="G532" s="36"/>
      <c r="H532" s="41"/>
    </row>
    <row r="533" spans="1:8" s="2" customFormat="1" ht="16.9" customHeight="1">
      <c r="A533" s="36"/>
      <c r="B533" s="41"/>
      <c r="C533" s="267" t="s">
        <v>378</v>
      </c>
      <c r="D533" s="267" t="s">
        <v>1536</v>
      </c>
      <c r="E533" s="19" t="s">
        <v>120</v>
      </c>
      <c r="F533" s="268">
        <v>85.884</v>
      </c>
      <c r="G533" s="36"/>
      <c r="H533" s="41"/>
    </row>
    <row r="534" spans="1:8" s="2" customFormat="1" ht="16.9" customHeight="1">
      <c r="A534" s="36"/>
      <c r="B534" s="41"/>
      <c r="C534" s="267" t="s">
        <v>473</v>
      </c>
      <c r="D534" s="267" t="s">
        <v>1545</v>
      </c>
      <c r="E534" s="19" t="s">
        <v>120</v>
      </c>
      <c r="F534" s="268">
        <v>639.604</v>
      </c>
      <c r="G534" s="36"/>
      <c r="H534" s="41"/>
    </row>
    <row r="535" spans="1:8" s="2" customFormat="1" ht="16.9" customHeight="1">
      <c r="A535" s="36"/>
      <c r="B535" s="41"/>
      <c r="C535" s="267" t="s">
        <v>485</v>
      </c>
      <c r="D535" s="267" t="s">
        <v>486</v>
      </c>
      <c r="E535" s="19" t="s">
        <v>459</v>
      </c>
      <c r="F535" s="268">
        <v>1142.762</v>
      </c>
      <c r="G535" s="36"/>
      <c r="H535" s="41"/>
    </row>
    <row r="536" spans="1:8" s="2" customFormat="1" ht="16.9" customHeight="1">
      <c r="A536" s="36"/>
      <c r="B536" s="41"/>
      <c r="C536" s="263" t="s">
        <v>178</v>
      </c>
      <c r="D536" s="264" t="s">
        <v>171</v>
      </c>
      <c r="E536" s="265" t="s">
        <v>93</v>
      </c>
      <c r="F536" s="266">
        <v>0.1</v>
      </c>
      <c r="G536" s="36"/>
      <c r="H536" s="41"/>
    </row>
    <row r="537" spans="1:8" s="2" customFormat="1" ht="16.9" customHeight="1">
      <c r="A537" s="36"/>
      <c r="B537" s="41"/>
      <c r="C537" s="267" t="s">
        <v>19</v>
      </c>
      <c r="D537" s="267" t="s">
        <v>1522</v>
      </c>
      <c r="E537" s="19" t="s">
        <v>19</v>
      </c>
      <c r="F537" s="268">
        <v>0.1</v>
      </c>
      <c r="G537" s="36"/>
      <c r="H537" s="41"/>
    </row>
    <row r="538" spans="1:8" s="2" customFormat="1" ht="16.9" customHeight="1">
      <c r="A538" s="36"/>
      <c r="B538" s="41"/>
      <c r="C538" s="269" t="s">
        <v>1532</v>
      </c>
      <c r="D538" s="36"/>
      <c r="E538" s="36"/>
      <c r="F538" s="36"/>
      <c r="G538" s="36"/>
      <c r="H538" s="41"/>
    </row>
    <row r="539" spans="1:8" s="2" customFormat="1" ht="16.9" customHeight="1">
      <c r="A539" s="36"/>
      <c r="B539" s="41"/>
      <c r="C539" s="267" t="s">
        <v>353</v>
      </c>
      <c r="D539" s="267" t="s">
        <v>1533</v>
      </c>
      <c r="E539" s="19" t="s">
        <v>120</v>
      </c>
      <c r="F539" s="268">
        <v>214.71</v>
      </c>
      <c r="G539" s="36"/>
      <c r="H539" s="41"/>
    </row>
    <row r="540" spans="1:8" s="2" customFormat="1" ht="16.9" customHeight="1">
      <c r="A540" s="36"/>
      <c r="B540" s="41"/>
      <c r="C540" s="267" t="s">
        <v>362</v>
      </c>
      <c r="D540" s="267" t="s">
        <v>1534</v>
      </c>
      <c r="E540" s="19" t="s">
        <v>120</v>
      </c>
      <c r="F540" s="268">
        <v>386.478</v>
      </c>
      <c r="G540" s="36"/>
      <c r="H540" s="41"/>
    </row>
    <row r="541" spans="1:8" s="2" customFormat="1" ht="16.9" customHeight="1">
      <c r="A541" s="36"/>
      <c r="B541" s="41"/>
      <c r="C541" s="267" t="s">
        <v>370</v>
      </c>
      <c r="D541" s="267" t="s">
        <v>1535</v>
      </c>
      <c r="E541" s="19" t="s">
        <v>120</v>
      </c>
      <c r="F541" s="268">
        <v>171.768</v>
      </c>
      <c r="G541" s="36"/>
      <c r="H541" s="41"/>
    </row>
    <row r="542" spans="1:8" s="2" customFormat="1" ht="16.9" customHeight="1">
      <c r="A542" s="36"/>
      <c r="B542" s="41"/>
      <c r="C542" s="267" t="s">
        <v>378</v>
      </c>
      <c r="D542" s="267" t="s">
        <v>1536</v>
      </c>
      <c r="E542" s="19" t="s">
        <v>120</v>
      </c>
      <c r="F542" s="268">
        <v>85.884</v>
      </c>
      <c r="G542" s="36"/>
      <c r="H542" s="41"/>
    </row>
    <row r="543" spans="1:8" s="2" customFormat="1" ht="16.9" customHeight="1">
      <c r="A543" s="36"/>
      <c r="B543" s="41"/>
      <c r="C543" s="263" t="s">
        <v>175</v>
      </c>
      <c r="D543" s="264" t="s">
        <v>171</v>
      </c>
      <c r="E543" s="265" t="s">
        <v>93</v>
      </c>
      <c r="F543" s="266">
        <v>0.1</v>
      </c>
      <c r="G543" s="36"/>
      <c r="H543" s="41"/>
    </row>
    <row r="544" spans="1:8" s="2" customFormat="1" ht="16.9" customHeight="1">
      <c r="A544" s="36"/>
      <c r="B544" s="41"/>
      <c r="C544" s="267" t="s">
        <v>19</v>
      </c>
      <c r="D544" s="267" t="s">
        <v>116</v>
      </c>
      <c r="E544" s="19" t="s">
        <v>19</v>
      </c>
      <c r="F544" s="268">
        <v>0.1</v>
      </c>
      <c r="G544" s="36"/>
      <c r="H544" s="41"/>
    </row>
    <row r="545" spans="1:8" s="2" customFormat="1" ht="16.9" customHeight="1">
      <c r="A545" s="36"/>
      <c r="B545" s="41"/>
      <c r="C545" s="269" t="s">
        <v>1532</v>
      </c>
      <c r="D545" s="36"/>
      <c r="E545" s="36"/>
      <c r="F545" s="36"/>
      <c r="G545" s="36"/>
      <c r="H545" s="41"/>
    </row>
    <row r="546" spans="1:8" s="2" customFormat="1" ht="16.9" customHeight="1">
      <c r="A546" s="36"/>
      <c r="B546" s="41"/>
      <c r="C546" s="267" t="s">
        <v>353</v>
      </c>
      <c r="D546" s="267" t="s">
        <v>1533</v>
      </c>
      <c r="E546" s="19" t="s">
        <v>120</v>
      </c>
      <c r="F546" s="268">
        <v>214.71</v>
      </c>
      <c r="G546" s="36"/>
      <c r="H546" s="41"/>
    </row>
    <row r="547" spans="1:8" s="2" customFormat="1" ht="16.9" customHeight="1">
      <c r="A547" s="36"/>
      <c r="B547" s="41"/>
      <c r="C547" s="267" t="s">
        <v>362</v>
      </c>
      <c r="D547" s="267" t="s">
        <v>1534</v>
      </c>
      <c r="E547" s="19" t="s">
        <v>120</v>
      </c>
      <c r="F547" s="268">
        <v>386.478</v>
      </c>
      <c r="G547" s="36"/>
      <c r="H547" s="41"/>
    </row>
    <row r="548" spans="1:8" s="2" customFormat="1" ht="16.9" customHeight="1">
      <c r="A548" s="36"/>
      <c r="B548" s="41"/>
      <c r="C548" s="267" t="s">
        <v>370</v>
      </c>
      <c r="D548" s="267" t="s">
        <v>1535</v>
      </c>
      <c r="E548" s="19" t="s">
        <v>120</v>
      </c>
      <c r="F548" s="268">
        <v>171.768</v>
      </c>
      <c r="G548" s="36"/>
      <c r="H548" s="41"/>
    </row>
    <row r="549" spans="1:8" s="2" customFormat="1" ht="16.9" customHeight="1">
      <c r="A549" s="36"/>
      <c r="B549" s="41"/>
      <c r="C549" s="267" t="s">
        <v>378</v>
      </c>
      <c r="D549" s="267" t="s">
        <v>1536</v>
      </c>
      <c r="E549" s="19" t="s">
        <v>120</v>
      </c>
      <c r="F549" s="268">
        <v>85.884</v>
      </c>
      <c r="G549" s="36"/>
      <c r="H549" s="41"/>
    </row>
    <row r="550" spans="1:8" s="2" customFormat="1" ht="36">
      <c r="A550" s="36"/>
      <c r="B550" s="41"/>
      <c r="C550" s="263" t="s">
        <v>1499</v>
      </c>
      <c r="D550" s="264" t="s">
        <v>1500</v>
      </c>
      <c r="E550" s="265" t="s">
        <v>93</v>
      </c>
      <c r="F550" s="266">
        <v>646</v>
      </c>
      <c r="G550" s="36"/>
      <c r="H550" s="41"/>
    </row>
    <row r="551" spans="1:8" s="2" customFormat="1" ht="16.9" customHeight="1">
      <c r="A551" s="36"/>
      <c r="B551" s="41"/>
      <c r="C551" s="263" t="s">
        <v>1504</v>
      </c>
      <c r="D551" s="264" t="s">
        <v>1505</v>
      </c>
      <c r="E551" s="265" t="s">
        <v>93</v>
      </c>
      <c r="F551" s="266">
        <v>0</v>
      </c>
      <c r="G551" s="36"/>
      <c r="H551" s="41"/>
    </row>
    <row r="552" spans="1:8" s="2" customFormat="1" ht="16.9" customHeight="1">
      <c r="A552" s="36"/>
      <c r="B552" s="41"/>
      <c r="C552" s="263" t="s">
        <v>91</v>
      </c>
      <c r="D552" s="264" t="s">
        <v>92</v>
      </c>
      <c r="E552" s="265" t="s">
        <v>93</v>
      </c>
      <c r="F552" s="266">
        <v>1.2</v>
      </c>
      <c r="G552" s="36"/>
      <c r="H552" s="41"/>
    </row>
    <row r="553" spans="1:8" s="2" customFormat="1" ht="16.9" customHeight="1">
      <c r="A553" s="36"/>
      <c r="B553" s="41"/>
      <c r="C553" s="267" t="s">
        <v>19</v>
      </c>
      <c r="D553" s="267" t="s">
        <v>1506</v>
      </c>
      <c r="E553" s="19" t="s">
        <v>19</v>
      </c>
      <c r="F553" s="268">
        <v>0</v>
      </c>
      <c r="G553" s="36"/>
      <c r="H553" s="41"/>
    </row>
    <row r="554" spans="1:8" s="2" customFormat="1" ht="16.9" customHeight="1">
      <c r="A554" s="36"/>
      <c r="B554" s="41"/>
      <c r="C554" s="267" t="s">
        <v>19</v>
      </c>
      <c r="D554" s="267" t="s">
        <v>94</v>
      </c>
      <c r="E554" s="19" t="s">
        <v>19</v>
      </c>
      <c r="F554" s="268">
        <v>1.2</v>
      </c>
      <c r="G554" s="36"/>
      <c r="H554" s="41"/>
    </row>
    <row r="555" spans="1:8" s="2" customFormat="1" ht="16.9" customHeight="1">
      <c r="A555" s="36"/>
      <c r="B555" s="41"/>
      <c r="C555" s="267" t="s">
        <v>19</v>
      </c>
      <c r="D555" s="267" t="s">
        <v>257</v>
      </c>
      <c r="E555" s="19" t="s">
        <v>19</v>
      </c>
      <c r="F555" s="268">
        <v>1.2</v>
      </c>
      <c r="G555" s="36"/>
      <c r="H555" s="41"/>
    </row>
    <row r="556" spans="1:8" s="2" customFormat="1" ht="16.9" customHeight="1">
      <c r="A556" s="36"/>
      <c r="B556" s="41"/>
      <c r="C556" s="269" t="s">
        <v>1532</v>
      </c>
      <c r="D556" s="36"/>
      <c r="E556" s="36"/>
      <c r="F556" s="36"/>
      <c r="G556" s="36"/>
      <c r="H556" s="41"/>
    </row>
    <row r="557" spans="1:8" s="2" customFormat="1" ht="16.9" customHeight="1">
      <c r="A557" s="36"/>
      <c r="B557" s="41"/>
      <c r="C557" s="267" t="s">
        <v>242</v>
      </c>
      <c r="D557" s="267" t="s">
        <v>1572</v>
      </c>
      <c r="E557" s="19" t="s">
        <v>98</v>
      </c>
      <c r="F557" s="268">
        <v>5.1</v>
      </c>
      <c r="G557" s="36"/>
      <c r="H557" s="41"/>
    </row>
    <row r="558" spans="1:8" s="2" customFormat="1" ht="16.9" customHeight="1">
      <c r="A558" s="36"/>
      <c r="B558" s="41"/>
      <c r="C558" s="267" t="s">
        <v>259</v>
      </c>
      <c r="D558" s="267" t="s">
        <v>1578</v>
      </c>
      <c r="E558" s="19" t="s">
        <v>98</v>
      </c>
      <c r="F558" s="268">
        <v>3.4</v>
      </c>
      <c r="G558" s="36"/>
      <c r="H558" s="41"/>
    </row>
    <row r="559" spans="1:8" s="2" customFormat="1" ht="16.9" customHeight="1">
      <c r="A559" s="36"/>
      <c r="B559" s="41"/>
      <c r="C559" s="267" t="s">
        <v>266</v>
      </c>
      <c r="D559" s="267" t="s">
        <v>1570</v>
      </c>
      <c r="E559" s="19" t="s">
        <v>120</v>
      </c>
      <c r="F559" s="268">
        <v>96.68</v>
      </c>
      <c r="G559" s="36"/>
      <c r="H559" s="41"/>
    </row>
    <row r="560" spans="1:8" s="2" customFormat="1" ht="16.9" customHeight="1">
      <c r="A560" s="36"/>
      <c r="B560" s="41"/>
      <c r="C560" s="267" t="s">
        <v>278</v>
      </c>
      <c r="D560" s="267" t="s">
        <v>1568</v>
      </c>
      <c r="E560" s="19" t="s">
        <v>120</v>
      </c>
      <c r="F560" s="268">
        <v>96</v>
      </c>
      <c r="G560" s="36"/>
      <c r="H560" s="41"/>
    </row>
    <row r="561" spans="1:8" s="2" customFormat="1" ht="16.9" customHeight="1">
      <c r="A561" s="36"/>
      <c r="B561" s="41"/>
      <c r="C561" s="267" t="s">
        <v>284</v>
      </c>
      <c r="D561" s="267" t="s">
        <v>1563</v>
      </c>
      <c r="E561" s="19" t="s">
        <v>98</v>
      </c>
      <c r="F561" s="268">
        <v>1940</v>
      </c>
      <c r="G561" s="36"/>
      <c r="H561" s="41"/>
    </row>
    <row r="562" spans="1:8" s="2" customFormat="1" ht="16.9" customHeight="1">
      <c r="A562" s="36"/>
      <c r="B562" s="41"/>
      <c r="C562" s="267" t="s">
        <v>316</v>
      </c>
      <c r="D562" s="267" t="s">
        <v>1575</v>
      </c>
      <c r="E562" s="19" t="s">
        <v>98</v>
      </c>
      <c r="F562" s="268">
        <v>27.2</v>
      </c>
      <c r="G562" s="36"/>
      <c r="H562" s="41"/>
    </row>
    <row r="563" spans="1:8" s="2" customFormat="1" ht="16.9" customHeight="1">
      <c r="A563" s="36"/>
      <c r="B563" s="41"/>
      <c r="C563" s="267" t="s">
        <v>353</v>
      </c>
      <c r="D563" s="267" t="s">
        <v>1533</v>
      </c>
      <c r="E563" s="19" t="s">
        <v>120</v>
      </c>
      <c r="F563" s="268">
        <v>214.71</v>
      </c>
      <c r="G563" s="36"/>
      <c r="H563" s="41"/>
    </row>
    <row r="564" spans="1:8" s="2" customFormat="1" ht="16.9" customHeight="1">
      <c r="A564" s="36"/>
      <c r="B564" s="41"/>
      <c r="C564" s="267" t="s">
        <v>362</v>
      </c>
      <c r="D564" s="267" t="s">
        <v>1534</v>
      </c>
      <c r="E564" s="19" t="s">
        <v>120</v>
      </c>
      <c r="F564" s="268">
        <v>386.478</v>
      </c>
      <c r="G564" s="36"/>
      <c r="H564" s="41"/>
    </row>
    <row r="565" spans="1:8" s="2" customFormat="1" ht="16.9" customHeight="1">
      <c r="A565" s="36"/>
      <c r="B565" s="41"/>
      <c r="C565" s="267" t="s">
        <v>370</v>
      </c>
      <c r="D565" s="267" t="s">
        <v>1535</v>
      </c>
      <c r="E565" s="19" t="s">
        <v>120</v>
      </c>
      <c r="F565" s="268">
        <v>171.768</v>
      </c>
      <c r="G565" s="36"/>
      <c r="H565" s="41"/>
    </row>
    <row r="566" spans="1:8" s="2" customFormat="1" ht="16.9" customHeight="1">
      <c r="A566" s="36"/>
      <c r="B566" s="41"/>
      <c r="C566" s="267" t="s">
        <v>378</v>
      </c>
      <c r="D566" s="267" t="s">
        <v>1536</v>
      </c>
      <c r="E566" s="19" t="s">
        <v>120</v>
      </c>
      <c r="F566" s="268">
        <v>85.884</v>
      </c>
      <c r="G566" s="36"/>
      <c r="H566" s="41"/>
    </row>
    <row r="567" spans="1:8" s="2" customFormat="1" ht="16.9" customHeight="1">
      <c r="A567" s="36"/>
      <c r="B567" s="41"/>
      <c r="C567" s="267" t="s">
        <v>404</v>
      </c>
      <c r="D567" s="267" t="s">
        <v>1537</v>
      </c>
      <c r="E567" s="19" t="s">
        <v>120</v>
      </c>
      <c r="F567" s="268">
        <v>13.64</v>
      </c>
      <c r="G567" s="36"/>
      <c r="H567" s="41"/>
    </row>
    <row r="568" spans="1:8" s="2" customFormat="1" ht="16.9" customHeight="1">
      <c r="A568" s="36"/>
      <c r="B568" s="41"/>
      <c r="C568" s="267" t="s">
        <v>398</v>
      </c>
      <c r="D568" s="267" t="s">
        <v>1538</v>
      </c>
      <c r="E568" s="19" t="s">
        <v>120</v>
      </c>
      <c r="F568" s="268">
        <v>13.64</v>
      </c>
      <c r="G568" s="36"/>
      <c r="H568" s="41"/>
    </row>
    <row r="569" spans="1:8" s="2" customFormat="1" ht="22.5">
      <c r="A569" s="36"/>
      <c r="B569" s="41"/>
      <c r="C569" s="267" t="s">
        <v>433</v>
      </c>
      <c r="D569" s="267" t="s">
        <v>434</v>
      </c>
      <c r="E569" s="19" t="s">
        <v>120</v>
      </c>
      <c r="F569" s="268">
        <v>636.552</v>
      </c>
      <c r="G569" s="36"/>
      <c r="H569" s="41"/>
    </row>
    <row r="570" spans="1:8" s="2" customFormat="1" ht="16.9" customHeight="1">
      <c r="A570" s="36"/>
      <c r="B570" s="41"/>
      <c r="C570" s="267" t="s">
        <v>440</v>
      </c>
      <c r="D570" s="267" t="s">
        <v>1541</v>
      </c>
      <c r="E570" s="19" t="s">
        <v>120</v>
      </c>
      <c r="F570" s="268">
        <v>8911.728</v>
      </c>
      <c r="G570" s="36"/>
      <c r="H570" s="41"/>
    </row>
    <row r="571" spans="1:8" s="2" customFormat="1" ht="16.9" customHeight="1">
      <c r="A571" s="36"/>
      <c r="B571" s="41"/>
      <c r="C571" s="267" t="s">
        <v>445</v>
      </c>
      <c r="D571" s="267" t="s">
        <v>1542</v>
      </c>
      <c r="E571" s="19" t="s">
        <v>120</v>
      </c>
      <c r="F571" s="268">
        <v>272.808</v>
      </c>
      <c r="G571" s="36"/>
      <c r="H571" s="41"/>
    </row>
    <row r="572" spans="1:8" s="2" customFormat="1" ht="16.9" customHeight="1">
      <c r="A572" s="36"/>
      <c r="B572" s="41"/>
      <c r="C572" s="267" t="s">
        <v>451</v>
      </c>
      <c r="D572" s="267" t="s">
        <v>1543</v>
      </c>
      <c r="E572" s="19" t="s">
        <v>120</v>
      </c>
      <c r="F572" s="268">
        <v>3819.312</v>
      </c>
      <c r="G572" s="36"/>
      <c r="H572" s="41"/>
    </row>
    <row r="573" spans="1:8" s="2" customFormat="1" ht="16.9" customHeight="1">
      <c r="A573" s="36"/>
      <c r="B573" s="41"/>
      <c r="C573" s="267" t="s">
        <v>457</v>
      </c>
      <c r="D573" s="267" t="s">
        <v>1544</v>
      </c>
      <c r="E573" s="19" t="s">
        <v>459</v>
      </c>
      <c r="F573" s="268">
        <v>1636.848</v>
      </c>
      <c r="G573" s="36"/>
      <c r="H573" s="41"/>
    </row>
    <row r="574" spans="1:8" s="2" customFormat="1" ht="16.9" customHeight="1">
      <c r="A574" s="36"/>
      <c r="B574" s="41"/>
      <c r="C574" s="267" t="s">
        <v>473</v>
      </c>
      <c r="D574" s="267" t="s">
        <v>1545</v>
      </c>
      <c r="E574" s="19" t="s">
        <v>120</v>
      </c>
      <c r="F574" s="268">
        <v>639.604</v>
      </c>
      <c r="G574" s="36"/>
      <c r="H574" s="41"/>
    </row>
    <row r="575" spans="1:8" s="2" customFormat="1" ht="16.9" customHeight="1">
      <c r="A575" s="36"/>
      <c r="B575" s="41"/>
      <c r="C575" s="267" t="s">
        <v>495</v>
      </c>
      <c r="D575" s="267" t="s">
        <v>1556</v>
      </c>
      <c r="E575" s="19" t="s">
        <v>120</v>
      </c>
      <c r="F575" s="268">
        <v>297.647</v>
      </c>
      <c r="G575" s="36"/>
      <c r="H575" s="41"/>
    </row>
    <row r="576" spans="1:8" s="2" customFormat="1" ht="16.9" customHeight="1">
      <c r="A576" s="36"/>
      <c r="B576" s="41"/>
      <c r="C576" s="267" t="s">
        <v>502</v>
      </c>
      <c r="D576" s="267" t="s">
        <v>503</v>
      </c>
      <c r="E576" s="19" t="s">
        <v>459</v>
      </c>
      <c r="F576" s="268">
        <v>595.294</v>
      </c>
      <c r="G576" s="36"/>
      <c r="H576" s="41"/>
    </row>
    <row r="577" spans="1:8" s="2" customFormat="1" ht="16.9" customHeight="1">
      <c r="A577" s="36"/>
      <c r="B577" s="41"/>
      <c r="C577" s="267" t="s">
        <v>485</v>
      </c>
      <c r="D577" s="267" t="s">
        <v>486</v>
      </c>
      <c r="E577" s="19" t="s">
        <v>459</v>
      </c>
      <c r="F577" s="268">
        <v>1142.762</v>
      </c>
      <c r="G577" s="36"/>
      <c r="H577" s="41"/>
    </row>
    <row r="578" spans="1:8" s="2" customFormat="1" ht="16.9" customHeight="1">
      <c r="A578" s="36"/>
      <c r="B578" s="41"/>
      <c r="C578" s="263" t="s">
        <v>118</v>
      </c>
      <c r="D578" s="264" t="s">
        <v>119</v>
      </c>
      <c r="E578" s="265" t="s">
        <v>120</v>
      </c>
      <c r="F578" s="266">
        <v>81</v>
      </c>
      <c r="G578" s="36"/>
      <c r="H578" s="41"/>
    </row>
    <row r="579" spans="1:8" s="2" customFormat="1" ht="16.9" customHeight="1">
      <c r="A579" s="36"/>
      <c r="B579" s="41"/>
      <c r="C579" s="267" t="s">
        <v>19</v>
      </c>
      <c r="D579" s="267" t="s">
        <v>119</v>
      </c>
      <c r="E579" s="19" t="s">
        <v>19</v>
      </c>
      <c r="F579" s="268">
        <v>0</v>
      </c>
      <c r="G579" s="36"/>
      <c r="H579" s="41"/>
    </row>
    <row r="580" spans="1:8" s="2" customFormat="1" ht="16.9" customHeight="1">
      <c r="A580" s="36"/>
      <c r="B580" s="41"/>
      <c r="C580" s="267" t="s">
        <v>19</v>
      </c>
      <c r="D580" s="267" t="s">
        <v>140</v>
      </c>
      <c r="E580" s="19" t="s">
        <v>19</v>
      </c>
      <c r="F580" s="268">
        <v>19</v>
      </c>
      <c r="G580" s="36"/>
      <c r="H580" s="41"/>
    </row>
    <row r="581" spans="1:8" s="2" customFormat="1" ht="16.9" customHeight="1">
      <c r="A581" s="36"/>
      <c r="B581" s="41"/>
      <c r="C581" s="267" t="s">
        <v>19</v>
      </c>
      <c r="D581" s="267" t="s">
        <v>142</v>
      </c>
      <c r="E581" s="19" t="s">
        <v>19</v>
      </c>
      <c r="F581" s="268">
        <v>7</v>
      </c>
      <c r="G581" s="36"/>
      <c r="H581" s="41"/>
    </row>
    <row r="582" spans="1:8" s="2" customFormat="1" ht="16.9" customHeight="1">
      <c r="A582" s="36"/>
      <c r="B582" s="41"/>
      <c r="C582" s="267" t="s">
        <v>19</v>
      </c>
      <c r="D582" s="267" t="s">
        <v>136</v>
      </c>
      <c r="E582" s="19" t="s">
        <v>19</v>
      </c>
      <c r="F582" s="268">
        <v>20</v>
      </c>
      <c r="G582" s="36"/>
      <c r="H582" s="41"/>
    </row>
    <row r="583" spans="1:8" s="2" customFormat="1" ht="16.9" customHeight="1">
      <c r="A583" s="36"/>
      <c r="B583" s="41"/>
      <c r="C583" s="267" t="s">
        <v>19</v>
      </c>
      <c r="D583" s="267" t="s">
        <v>144</v>
      </c>
      <c r="E583" s="19" t="s">
        <v>19</v>
      </c>
      <c r="F583" s="268">
        <v>10</v>
      </c>
      <c r="G583" s="36"/>
      <c r="H583" s="41"/>
    </row>
    <row r="584" spans="1:8" s="2" customFormat="1" ht="16.9" customHeight="1">
      <c r="A584" s="36"/>
      <c r="B584" s="41"/>
      <c r="C584" s="267" t="s">
        <v>19</v>
      </c>
      <c r="D584" s="267" t="s">
        <v>138</v>
      </c>
      <c r="E584" s="19" t="s">
        <v>19</v>
      </c>
      <c r="F584" s="268">
        <v>25</v>
      </c>
      <c r="G584" s="36"/>
      <c r="H584" s="41"/>
    </row>
    <row r="585" spans="1:8" s="2" customFormat="1" ht="16.9" customHeight="1">
      <c r="A585" s="36"/>
      <c r="B585" s="41"/>
      <c r="C585" s="267" t="s">
        <v>19</v>
      </c>
      <c r="D585" s="267" t="s">
        <v>257</v>
      </c>
      <c r="E585" s="19" t="s">
        <v>19</v>
      </c>
      <c r="F585" s="268">
        <v>81</v>
      </c>
      <c r="G585" s="36"/>
      <c r="H585" s="41"/>
    </row>
    <row r="586" spans="1:8" s="2" customFormat="1" ht="16.9" customHeight="1">
      <c r="A586" s="36"/>
      <c r="B586" s="41"/>
      <c r="C586" s="269" t="s">
        <v>1532</v>
      </c>
      <c r="D586" s="36"/>
      <c r="E586" s="36"/>
      <c r="F586" s="36"/>
      <c r="G586" s="36"/>
      <c r="H586" s="41"/>
    </row>
    <row r="587" spans="1:8" s="2" customFormat="1" ht="16.9" customHeight="1">
      <c r="A587" s="36"/>
      <c r="B587" s="41"/>
      <c r="C587" s="267" t="s">
        <v>325</v>
      </c>
      <c r="D587" s="267" t="s">
        <v>1581</v>
      </c>
      <c r="E587" s="19" t="s">
        <v>120</v>
      </c>
      <c r="F587" s="268">
        <v>20.25</v>
      </c>
      <c r="G587" s="36"/>
      <c r="H587" s="41"/>
    </row>
    <row r="588" spans="1:8" s="2" customFormat="1" ht="16.9" customHeight="1">
      <c r="A588" s="36"/>
      <c r="B588" s="41"/>
      <c r="C588" s="267" t="s">
        <v>331</v>
      </c>
      <c r="D588" s="267" t="s">
        <v>1582</v>
      </c>
      <c r="E588" s="19" t="s">
        <v>120</v>
      </c>
      <c r="F588" s="268">
        <v>36.45</v>
      </c>
      <c r="G588" s="36"/>
      <c r="H588" s="41"/>
    </row>
    <row r="589" spans="1:8" s="2" customFormat="1" ht="16.9" customHeight="1">
      <c r="A589" s="36"/>
      <c r="B589" s="41"/>
      <c r="C589" s="267" t="s">
        <v>336</v>
      </c>
      <c r="D589" s="267" t="s">
        <v>1583</v>
      </c>
      <c r="E589" s="19" t="s">
        <v>120</v>
      </c>
      <c r="F589" s="268">
        <v>16.2</v>
      </c>
      <c r="G589" s="36"/>
      <c r="H589" s="41"/>
    </row>
    <row r="590" spans="1:8" s="2" customFormat="1" ht="16.9" customHeight="1">
      <c r="A590" s="36"/>
      <c r="B590" s="41"/>
      <c r="C590" s="267" t="s">
        <v>341</v>
      </c>
      <c r="D590" s="267" t="s">
        <v>1584</v>
      </c>
      <c r="E590" s="19" t="s">
        <v>120</v>
      </c>
      <c r="F590" s="268">
        <v>8.1</v>
      </c>
      <c r="G590" s="36"/>
      <c r="H590" s="41"/>
    </row>
    <row r="591" spans="1:8" s="2" customFormat="1" ht="16.9" customHeight="1">
      <c r="A591" s="36"/>
      <c r="B591" s="41"/>
      <c r="C591" s="267" t="s">
        <v>420</v>
      </c>
      <c r="D591" s="267" t="s">
        <v>1539</v>
      </c>
      <c r="E591" s="19" t="s">
        <v>98</v>
      </c>
      <c r="F591" s="268">
        <v>2682</v>
      </c>
      <c r="G591" s="36"/>
      <c r="H591" s="41"/>
    </row>
    <row r="592" spans="1:8" s="2" customFormat="1" ht="16.9" customHeight="1">
      <c r="A592" s="36"/>
      <c r="B592" s="41"/>
      <c r="C592" s="267" t="s">
        <v>428</v>
      </c>
      <c r="D592" s="267" t="s">
        <v>1540</v>
      </c>
      <c r="E592" s="19" t="s">
        <v>98</v>
      </c>
      <c r="F592" s="268">
        <v>2682</v>
      </c>
      <c r="G592" s="36"/>
      <c r="H592" s="41"/>
    </row>
    <row r="593" spans="1:8" s="2" customFormat="1" ht="16.9" customHeight="1">
      <c r="A593" s="36"/>
      <c r="B593" s="41"/>
      <c r="C593" s="267" t="s">
        <v>466</v>
      </c>
      <c r="D593" s="267" t="s">
        <v>1585</v>
      </c>
      <c r="E593" s="19" t="s">
        <v>120</v>
      </c>
      <c r="F593" s="268">
        <v>81</v>
      </c>
      <c r="G593" s="36"/>
      <c r="H593" s="41"/>
    </row>
    <row r="594" spans="1:8" s="2" customFormat="1" ht="16.9" customHeight="1">
      <c r="A594" s="36"/>
      <c r="B594" s="41"/>
      <c r="C594" s="263" t="s">
        <v>131</v>
      </c>
      <c r="D594" s="264" t="s">
        <v>132</v>
      </c>
      <c r="E594" s="265" t="s">
        <v>93</v>
      </c>
      <c r="F594" s="266">
        <v>631.5</v>
      </c>
      <c r="G594" s="36"/>
      <c r="H594" s="41"/>
    </row>
    <row r="595" spans="1:8" s="2" customFormat="1" ht="16.9" customHeight="1">
      <c r="A595" s="36"/>
      <c r="B595" s="41"/>
      <c r="C595" s="267" t="s">
        <v>19</v>
      </c>
      <c r="D595" s="267" t="s">
        <v>987</v>
      </c>
      <c r="E595" s="19" t="s">
        <v>19</v>
      </c>
      <c r="F595" s="268">
        <v>0</v>
      </c>
      <c r="G595" s="36"/>
      <c r="H595" s="41"/>
    </row>
    <row r="596" spans="1:8" s="2" customFormat="1" ht="16.9" customHeight="1">
      <c r="A596" s="36"/>
      <c r="B596" s="41"/>
      <c r="C596" s="267" t="s">
        <v>19</v>
      </c>
      <c r="D596" s="267" t="s">
        <v>988</v>
      </c>
      <c r="E596" s="19" t="s">
        <v>19</v>
      </c>
      <c r="F596" s="268">
        <v>631.5</v>
      </c>
      <c r="G596" s="36"/>
      <c r="H596" s="41"/>
    </row>
    <row r="597" spans="1:8" s="2" customFormat="1" ht="16.9" customHeight="1">
      <c r="A597" s="36"/>
      <c r="B597" s="41"/>
      <c r="C597" s="267" t="s">
        <v>131</v>
      </c>
      <c r="D597" s="267" t="s">
        <v>257</v>
      </c>
      <c r="E597" s="19" t="s">
        <v>19</v>
      </c>
      <c r="F597" s="268">
        <v>631.5</v>
      </c>
      <c r="G597" s="36"/>
      <c r="H597" s="41"/>
    </row>
    <row r="598" spans="1:8" s="2" customFormat="1" ht="16.9" customHeight="1">
      <c r="A598" s="36"/>
      <c r="B598" s="41"/>
      <c r="C598" s="269" t="s">
        <v>1532</v>
      </c>
      <c r="D598" s="36"/>
      <c r="E598" s="36"/>
      <c r="F598" s="36"/>
      <c r="G598" s="36"/>
      <c r="H598" s="41"/>
    </row>
    <row r="599" spans="1:8" s="2" customFormat="1" ht="16.9" customHeight="1">
      <c r="A599" s="36"/>
      <c r="B599" s="41"/>
      <c r="C599" s="267" t="s">
        <v>983</v>
      </c>
      <c r="D599" s="267" t="s">
        <v>1586</v>
      </c>
      <c r="E599" s="19" t="s">
        <v>93</v>
      </c>
      <c r="F599" s="268">
        <v>631.5</v>
      </c>
      <c r="G599" s="36"/>
      <c r="H599" s="41"/>
    </row>
    <row r="600" spans="1:8" s="2" customFormat="1" ht="16.9" customHeight="1">
      <c r="A600" s="36"/>
      <c r="B600" s="41"/>
      <c r="C600" s="267" t="s">
        <v>990</v>
      </c>
      <c r="D600" s="267" t="s">
        <v>1587</v>
      </c>
      <c r="E600" s="19" t="s">
        <v>93</v>
      </c>
      <c r="F600" s="268">
        <v>631.5</v>
      </c>
      <c r="G600" s="36"/>
      <c r="H600" s="41"/>
    </row>
    <row r="601" spans="1:8" s="2" customFormat="1" ht="24">
      <c r="A601" s="36"/>
      <c r="B601" s="41"/>
      <c r="C601" s="263" t="s">
        <v>125</v>
      </c>
      <c r="D601" s="264" t="s">
        <v>126</v>
      </c>
      <c r="E601" s="265" t="s">
        <v>93</v>
      </c>
      <c r="F601" s="266">
        <v>105.25</v>
      </c>
      <c r="G601" s="36"/>
      <c r="H601" s="41"/>
    </row>
    <row r="602" spans="1:8" s="2" customFormat="1" ht="16.9" customHeight="1">
      <c r="A602" s="36"/>
      <c r="B602" s="41"/>
      <c r="C602" s="267" t="s">
        <v>19</v>
      </c>
      <c r="D602" s="267" t="s">
        <v>543</v>
      </c>
      <c r="E602" s="19" t="s">
        <v>19</v>
      </c>
      <c r="F602" s="268">
        <v>0</v>
      </c>
      <c r="G602" s="36"/>
      <c r="H602" s="41"/>
    </row>
    <row r="603" spans="1:8" s="2" customFormat="1" ht="16.9" customHeight="1">
      <c r="A603" s="36"/>
      <c r="B603" s="41"/>
      <c r="C603" s="267" t="s">
        <v>19</v>
      </c>
      <c r="D603" s="267" t="s">
        <v>544</v>
      </c>
      <c r="E603" s="19" t="s">
        <v>19</v>
      </c>
      <c r="F603" s="268">
        <v>105.25</v>
      </c>
      <c r="G603" s="36"/>
      <c r="H603" s="41"/>
    </row>
    <row r="604" spans="1:8" s="2" customFormat="1" ht="16.9" customHeight="1">
      <c r="A604" s="36"/>
      <c r="B604" s="41"/>
      <c r="C604" s="267" t="s">
        <v>125</v>
      </c>
      <c r="D604" s="267" t="s">
        <v>257</v>
      </c>
      <c r="E604" s="19" t="s">
        <v>19</v>
      </c>
      <c r="F604" s="268">
        <v>105.25</v>
      </c>
      <c r="G604" s="36"/>
      <c r="H604" s="41"/>
    </row>
    <row r="605" spans="1:8" s="2" customFormat="1" ht="16.9" customHeight="1">
      <c r="A605" s="36"/>
      <c r="B605" s="41"/>
      <c r="C605" s="269" t="s">
        <v>1532</v>
      </c>
      <c r="D605" s="36"/>
      <c r="E605" s="36"/>
      <c r="F605" s="36"/>
      <c r="G605" s="36"/>
      <c r="H605" s="41"/>
    </row>
    <row r="606" spans="1:8" s="2" customFormat="1" ht="16.9" customHeight="1">
      <c r="A606" s="36"/>
      <c r="B606" s="41"/>
      <c r="C606" s="267" t="s">
        <v>538</v>
      </c>
      <c r="D606" s="267" t="s">
        <v>1588</v>
      </c>
      <c r="E606" s="19" t="s">
        <v>93</v>
      </c>
      <c r="F606" s="268">
        <v>105.25</v>
      </c>
      <c r="G606" s="36"/>
      <c r="H606" s="41"/>
    </row>
    <row r="607" spans="1:8" s="2" customFormat="1" ht="16.9" customHeight="1">
      <c r="A607" s="36"/>
      <c r="B607" s="41"/>
      <c r="C607" s="267" t="s">
        <v>473</v>
      </c>
      <c r="D607" s="267" t="s">
        <v>1545</v>
      </c>
      <c r="E607" s="19" t="s">
        <v>120</v>
      </c>
      <c r="F607" s="268">
        <v>639.604</v>
      </c>
      <c r="G607" s="36"/>
      <c r="H607" s="41"/>
    </row>
    <row r="608" spans="1:8" s="2" customFormat="1" ht="16.9" customHeight="1">
      <c r="A608" s="36"/>
      <c r="B608" s="41"/>
      <c r="C608" s="267" t="s">
        <v>490</v>
      </c>
      <c r="D608" s="267" t="s">
        <v>491</v>
      </c>
      <c r="E608" s="19" t="s">
        <v>459</v>
      </c>
      <c r="F608" s="268">
        <v>8.525</v>
      </c>
      <c r="G608" s="36"/>
      <c r="H608" s="41"/>
    </row>
    <row r="609" spans="1:8" s="2" customFormat="1" ht="16.9" customHeight="1">
      <c r="A609" s="36"/>
      <c r="B609" s="41"/>
      <c r="C609" s="263" t="s">
        <v>101</v>
      </c>
      <c r="D609" s="264" t="s">
        <v>102</v>
      </c>
      <c r="E609" s="265" t="s">
        <v>103</v>
      </c>
      <c r="F609" s="266">
        <v>0.25</v>
      </c>
      <c r="G609" s="36"/>
      <c r="H609" s="41"/>
    </row>
    <row r="610" spans="1:8" s="2" customFormat="1" ht="16.9" customHeight="1">
      <c r="A610" s="36"/>
      <c r="B610" s="41"/>
      <c r="C610" s="267" t="s">
        <v>19</v>
      </c>
      <c r="D610" s="267" t="s">
        <v>102</v>
      </c>
      <c r="E610" s="19" t="s">
        <v>19</v>
      </c>
      <c r="F610" s="268">
        <v>0</v>
      </c>
      <c r="G610" s="36"/>
      <c r="H610" s="41"/>
    </row>
    <row r="611" spans="1:8" s="2" customFormat="1" ht="16.9" customHeight="1">
      <c r="A611" s="36"/>
      <c r="B611" s="41"/>
      <c r="C611" s="267" t="s">
        <v>19</v>
      </c>
      <c r="D611" s="267" t="s">
        <v>104</v>
      </c>
      <c r="E611" s="19" t="s">
        <v>19</v>
      </c>
      <c r="F611" s="268">
        <v>0.25</v>
      </c>
      <c r="G611" s="36"/>
      <c r="H611" s="41"/>
    </row>
    <row r="612" spans="1:8" s="2" customFormat="1" ht="16.9" customHeight="1">
      <c r="A612" s="36"/>
      <c r="B612" s="41"/>
      <c r="C612" s="267" t="s">
        <v>19</v>
      </c>
      <c r="D612" s="267" t="s">
        <v>257</v>
      </c>
      <c r="E612" s="19" t="s">
        <v>19</v>
      </c>
      <c r="F612" s="268">
        <v>0.25</v>
      </c>
      <c r="G612" s="36"/>
      <c r="H612" s="41"/>
    </row>
    <row r="613" spans="1:8" s="2" customFormat="1" ht="16.9" customHeight="1">
      <c r="A613" s="36"/>
      <c r="B613" s="41"/>
      <c r="C613" s="269" t="s">
        <v>1532</v>
      </c>
      <c r="D613" s="36"/>
      <c r="E613" s="36"/>
      <c r="F613" s="36"/>
      <c r="G613" s="36"/>
      <c r="H613" s="41"/>
    </row>
    <row r="614" spans="1:8" s="2" customFormat="1" ht="16.9" customHeight="1">
      <c r="A614" s="36"/>
      <c r="B614" s="41"/>
      <c r="C614" s="267" t="s">
        <v>325</v>
      </c>
      <c r="D614" s="267" t="s">
        <v>1581</v>
      </c>
      <c r="E614" s="19" t="s">
        <v>120</v>
      </c>
      <c r="F614" s="268">
        <v>20.25</v>
      </c>
      <c r="G614" s="36"/>
      <c r="H614" s="41"/>
    </row>
    <row r="615" spans="1:8" s="2" customFormat="1" ht="16.9" customHeight="1">
      <c r="A615" s="36"/>
      <c r="B615" s="41"/>
      <c r="C615" s="267" t="s">
        <v>353</v>
      </c>
      <c r="D615" s="267" t="s">
        <v>1533</v>
      </c>
      <c r="E615" s="19" t="s">
        <v>120</v>
      </c>
      <c r="F615" s="268">
        <v>214.71</v>
      </c>
      <c r="G615" s="36"/>
      <c r="H615" s="41"/>
    </row>
    <row r="616" spans="1:8" s="2" customFormat="1" ht="22.5">
      <c r="A616" s="36"/>
      <c r="B616" s="41"/>
      <c r="C616" s="267" t="s">
        <v>433</v>
      </c>
      <c r="D616" s="267" t="s">
        <v>434</v>
      </c>
      <c r="E616" s="19" t="s">
        <v>120</v>
      </c>
      <c r="F616" s="268">
        <v>636.552</v>
      </c>
      <c r="G616" s="36"/>
      <c r="H616" s="41"/>
    </row>
    <row r="617" spans="1:8" s="2" customFormat="1" ht="16.9" customHeight="1">
      <c r="A617" s="36"/>
      <c r="B617" s="41"/>
      <c r="C617" s="267" t="s">
        <v>440</v>
      </c>
      <c r="D617" s="267" t="s">
        <v>1541</v>
      </c>
      <c r="E617" s="19" t="s">
        <v>120</v>
      </c>
      <c r="F617" s="268">
        <v>8911.728</v>
      </c>
      <c r="G617" s="36"/>
      <c r="H617" s="41"/>
    </row>
    <row r="618" spans="1:8" s="2" customFormat="1" ht="16.9" customHeight="1">
      <c r="A618" s="36"/>
      <c r="B618" s="41"/>
      <c r="C618" s="263" t="s">
        <v>105</v>
      </c>
      <c r="D618" s="264" t="s">
        <v>106</v>
      </c>
      <c r="E618" s="265" t="s">
        <v>103</v>
      </c>
      <c r="F618" s="266">
        <v>0.45</v>
      </c>
      <c r="G618" s="36"/>
      <c r="H618" s="41"/>
    </row>
    <row r="619" spans="1:8" s="2" customFormat="1" ht="16.9" customHeight="1">
      <c r="A619" s="36"/>
      <c r="B619" s="41"/>
      <c r="C619" s="267" t="s">
        <v>19</v>
      </c>
      <c r="D619" s="267" t="s">
        <v>106</v>
      </c>
      <c r="E619" s="19" t="s">
        <v>19</v>
      </c>
      <c r="F619" s="268">
        <v>0</v>
      </c>
      <c r="G619" s="36"/>
      <c r="H619" s="41"/>
    </row>
    <row r="620" spans="1:8" s="2" customFormat="1" ht="16.9" customHeight="1">
      <c r="A620" s="36"/>
      <c r="B620" s="41"/>
      <c r="C620" s="267" t="s">
        <v>19</v>
      </c>
      <c r="D620" s="267" t="s">
        <v>107</v>
      </c>
      <c r="E620" s="19" t="s">
        <v>19</v>
      </c>
      <c r="F620" s="268">
        <v>0.45</v>
      </c>
      <c r="G620" s="36"/>
      <c r="H620" s="41"/>
    </row>
    <row r="621" spans="1:8" s="2" customFormat="1" ht="16.9" customHeight="1">
      <c r="A621" s="36"/>
      <c r="B621" s="41"/>
      <c r="C621" s="267" t="s">
        <v>19</v>
      </c>
      <c r="D621" s="267" t="s">
        <v>257</v>
      </c>
      <c r="E621" s="19" t="s">
        <v>19</v>
      </c>
      <c r="F621" s="268">
        <v>0.45</v>
      </c>
      <c r="G621" s="36"/>
      <c r="H621" s="41"/>
    </row>
    <row r="622" spans="1:8" s="2" customFormat="1" ht="16.9" customHeight="1">
      <c r="A622" s="36"/>
      <c r="B622" s="41"/>
      <c r="C622" s="269" t="s">
        <v>1532</v>
      </c>
      <c r="D622" s="36"/>
      <c r="E622" s="36"/>
      <c r="F622" s="36"/>
      <c r="G622" s="36"/>
      <c r="H622" s="41"/>
    </row>
    <row r="623" spans="1:8" s="2" customFormat="1" ht="16.9" customHeight="1">
      <c r="A623" s="36"/>
      <c r="B623" s="41"/>
      <c r="C623" s="267" t="s">
        <v>331</v>
      </c>
      <c r="D623" s="267" t="s">
        <v>1582</v>
      </c>
      <c r="E623" s="19" t="s">
        <v>120</v>
      </c>
      <c r="F623" s="268">
        <v>36.45</v>
      </c>
      <c r="G623" s="36"/>
      <c r="H623" s="41"/>
    </row>
    <row r="624" spans="1:8" s="2" customFormat="1" ht="16.9" customHeight="1">
      <c r="A624" s="36"/>
      <c r="B624" s="41"/>
      <c r="C624" s="267" t="s">
        <v>362</v>
      </c>
      <c r="D624" s="267" t="s">
        <v>1534</v>
      </c>
      <c r="E624" s="19" t="s">
        <v>120</v>
      </c>
      <c r="F624" s="268">
        <v>386.478</v>
      </c>
      <c r="G624" s="36"/>
      <c r="H624" s="41"/>
    </row>
    <row r="625" spans="1:8" s="2" customFormat="1" ht="22.5">
      <c r="A625" s="36"/>
      <c r="B625" s="41"/>
      <c r="C625" s="267" t="s">
        <v>433</v>
      </c>
      <c r="D625" s="267" t="s">
        <v>434</v>
      </c>
      <c r="E625" s="19" t="s">
        <v>120</v>
      </c>
      <c r="F625" s="268">
        <v>636.552</v>
      </c>
      <c r="G625" s="36"/>
      <c r="H625" s="41"/>
    </row>
    <row r="626" spans="1:8" s="2" customFormat="1" ht="16.9" customHeight="1">
      <c r="A626" s="36"/>
      <c r="B626" s="41"/>
      <c r="C626" s="267" t="s">
        <v>440</v>
      </c>
      <c r="D626" s="267" t="s">
        <v>1541</v>
      </c>
      <c r="E626" s="19" t="s">
        <v>120</v>
      </c>
      <c r="F626" s="268">
        <v>8911.728</v>
      </c>
      <c r="G626" s="36"/>
      <c r="H626" s="41"/>
    </row>
    <row r="627" spans="1:8" s="2" customFormat="1" ht="16.9" customHeight="1">
      <c r="A627" s="36"/>
      <c r="B627" s="41"/>
      <c r="C627" s="263" t="s">
        <v>110</v>
      </c>
      <c r="D627" s="264" t="s">
        <v>111</v>
      </c>
      <c r="E627" s="265" t="s">
        <v>103</v>
      </c>
      <c r="F627" s="266">
        <v>0.2</v>
      </c>
      <c r="G627" s="36"/>
      <c r="H627" s="41"/>
    </row>
    <row r="628" spans="1:8" s="2" customFormat="1" ht="16.9" customHeight="1">
      <c r="A628" s="36"/>
      <c r="B628" s="41"/>
      <c r="C628" s="267" t="s">
        <v>19</v>
      </c>
      <c r="D628" s="267" t="s">
        <v>111</v>
      </c>
      <c r="E628" s="19" t="s">
        <v>19</v>
      </c>
      <c r="F628" s="268">
        <v>0</v>
      </c>
      <c r="G628" s="36"/>
      <c r="H628" s="41"/>
    </row>
    <row r="629" spans="1:8" s="2" customFormat="1" ht="16.9" customHeight="1">
      <c r="A629" s="36"/>
      <c r="B629" s="41"/>
      <c r="C629" s="267" t="s">
        <v>19</v>
      </c>
      <c r="D629" s="267" t="s">
        <v>1519</v>
      </c>
      <c r="E629" s="19" t="s">
        <v>19</v>
      </c>
      <c r="F629" s="268">
        <v>0.2</v>
      </c>
      <c r="G629" s="36"/>
      <c r="H629" s="41"/>
    </row>
    <row r="630" spans="1:8" s="2" customFormat="1" ht="16.9" customHeight="1">
      <c r="A630" s="36"/>
      <c r="B630" s="41"/>
      <c r="C630" s="267" t="s">
        <v>19</v>
      </c>
      <c r="D630" s="267" t="s">
        <v>257</v>
      </c>
      <c r="E630" s="19" t="s">
        <v>19</v>
      </c>
      <c r="F630" s="268">
        <v>0.2</v>
      </c>
      <c r="G630" s="36"/>
      <c r="H630" s="41"/>
    </row>
    <row r="631" spans="1:8" s="2" customFormat="1" ht="16.9" customHeight="1">
      <c r="A631" s="36"/>
      <c r="B631" s="41"/>
      <c r="C631" s="269" t="s">
        <v>1532</v>
      </c>
      <c r="D631" s="36"/>
      <c r="E631" s="36"/>
      <c r="F631" s="36"/>
      <c r="G631" s="36"/>
      <c r="H631" s="41"/>
    </row>
    <row r="632" spans="1:8" s="2" customFormat="1" ht="16.9" customHeight="1">
      <c r="A632" s="36"/>
      <c r="B632" s="41"/>
      <c r="C632" s="267" t="s">
        <v>336</v>
      </c>
      <c r="D632" s="267" t="s">
        <v>1583</v>
      </c>
      <c r="E632" s="19" t="s">
        <v>120</v>
      </c>
      <c r="F632" s="268">
        <v>16.2</v>
      </c>
      <c r="G632" s="36"/>
      <c r="H632" s="41"/>
    </row>
    <row r="633" spans="1:8" s="2" customFormat="1" ht="16.9" customHeight="1">
      <c r="A633" s="36"/>
      <c r="B633" s="41"/>
      <c r="C633" s="267" t="s">
        <v>370</v>
      </c>
      <c r="D633" s="267" t="s">
        <v>1535</v>
      </c>
      <c r="E633" s="19" t="s">
        <v>120</v>
      </c>
      <c r="F633" s="268">
        <v>171.768</v>
      </c>
      <c r="G633" s="36"/>
      <c r="H633" s="41"/>
    </row>
    <row r="634" spans="1:8" s="2" customFormat="1" ht="16.9" customHeight="1">
      <c r="A634" s="36"/>
      <c r="B634" s="41"/>
      <c r="C634" s="267" t="s">
        <v>445</v>
      </c>
      <c r="D634" s="267" t="s">
        <v>1542</v>
      </c>
      <c r="E634" s="19" t="s">
        <v>120</v>
      </c>
      <c r="F634" s="268">
        <v>272.808</v>
      </c>
      <c r="G634" s="36"/>
      <c r="H634" s="41"/>
    </row>
    <row r="635" spans="1:8" s="2" customFormat="1" ht="16.9" customHeight="1">
      <c r="A635" s="36"/>
      <c r="B635" s="41"/>
      <c r="C635" s="267" t="s">
        <v>451</v>
      </c>
      <c r="D635" s="267" t="s">
        <v>1543</v>
      </c>
      <c r="E635" s="19" t="s">
        <v>120</v>
      </c>
      <c r="F635" s="268">
        <v>3819.312</v>
      </c>
      <c r="G635" s="36"/>
      <c r="H635" s="41"/>
    </row>
    <row r="636" spans="1:8" s="2" customFormat="1" ht="16.9" customHeight="1">
      <c r="A636" s="36"/>
      <c r="B636" s="41"/>
      <c r="C636" s="263" t="s">
        <v>114</v>
      </c>
      <c r="D636" s="264" t="s">
        <v>115</v>
      </c>
      <c r="E636" s="265" t="s">
        <v>103</v>
      </c>
      <c r="F636" s="266">
        <v>0.1</v>
      </c>
      <c r="G636" s="36"/>
      <c r="H636" s="41"/>
    </row>
    <row r="637" spans="1:8" s="2" customFormat="1" ht="16.9" customHeight="1">
      <c r="A637" s="36"/>
      <c r="B637" s="41"/>
      <c r="C637" s="267" t="s">
        <v>19</v>
      </c>
      <c r="D637" s="267" t="s">
        <v>115</v>
      </c>
      <c r="E637" s="19" t="s">
        <v>19</v>
      </c>
      <c r="F637" s="268">
        <v>0</v>
      </c>
      <c r="G637" s="36"/>
      <c r="H637" s="41"/>
    </row>
    <row r="638" spans="1:8" s="2" customFormat="1" ht="16.9" customHeight="1">
      <c r="A638" s="36"/>
      <c r="B638" s="41"/>
      <c r="C638" s="267" t="s">
        <v>19</v>
      </c>
      <c r="D638" s="267" t="s">
        <v>1522</v>
      </c>
      <c r="E638" s="19" t="s">
        <v>19</v>
      </c>
      <c r="F638" s="268">
        <v>0.1</v>
      </c>
      <c r="G638" s="36"/>
      <c r="H638" s="41"/>
    </row>
    <row r="639" spans="1:8" s="2" customFormat="1" ht="16.9" customHeight="1">
      <c r="A639" s="36"/>
      <c r="B639" s="41"/>
      <c r="C639" s="267" t="s">
        <v>19</v>
      </c>
      <c r="D639" s="267" t="s">
        <v>257</v>
      </c>
      <c r="E639" s="19" t="s">
        <v>19</v>
      </c>
      <c r="F639" s="268">
        <v>0.1</v>
      </c>
      <c r="G639" s="36"/>
      <c r="H639" s="41"/>
    </row>
    <row r="640" spans="1:8" s="2" customFormat="1" ht="16.9" customHeight="1">
      <c r="A640" s="36"/>
      <c r="B640" s="41"/>
      <c r="C640" s="269" t="s">
        <v>1532</v>
      </c>
      <c r="D640" s="36"/>
      <c r="E640" s="36"/>
      <c r="F640" s="36"/>
      <c r="G640" s="36"/>
      <c r="H640" s="41"/>
    </row>
    <row r="641" spans="1:8" s="2" customFormat="1" ht="16.9" customHeight="1">
      <c r="A641" s="36"/>
      <c r="B641" s="41"/>
      <c r="C641" s="267" t="s">
        <v>341</v>
      </c>
      <c r="D641" s="267" t="s">
        <v>1584</v>
      </c>
      <c r="E641" s="19" t="s">
        <v>120</v>
      </c>
      <c r="F641" s="268">
        <v>8.1</v>
      </c>
      <c r="G641" s="36"/>
      <c r="H641" s="41"/>
    </row>
    <row r="642" spans="1:8" s="2" customFormat="1" ht="16.9" customHeight="1">
      <c r="A642" s="36"/>
      <c r="B642" s="41"/>
      <c r="C642" s="267" t="s">
        <v>378</v>
      </c>
      <c r="D642" s="267" t="s">
        <v>1536</v>
      </c>
      <c r="E642" s="19" t="s">
        <v>120</v>
      </c>
      <c r="F642" s="268">
        <v>85.884</v>
      </c>
      <c r="G642" s="36"/>
      <c r="H642" s="41"/>
    </row>
    <row r="643" spans="1:8" s="2" customFormat="1" ht="16.9" customHeight="1">
      <c r="A643" s="36"/>
      <c r="B643" s="41"/>
      <c r="C643" s="267" t="s">
        <v>445</v>
      </c>
      <c r="D643" s="267" t="s">
        <v>1542</v>
      </c>
      <c r="E643" s="19" t="s">
        <v>120</v>
      </c>
      <c r="F643" s="268">
        <v>272.808</v>
      </c>
      <c r="G643" s="36"/>
      <c r="H643" s="41"/>
    </row>
    <row r="644" spans="1:8" s="2" customFormat="1" ht="16.9" customHeight="1">
      <c r="A644" s="36"/>
      <c r="B644" s="41"/>
      <c r="C644" s="267" t="s">
        <v>451</v>
      </c>
      <c r="D644" s="267" t="s">
        <v>1543</v>
      </c>
      <c r="E644" s="19" t="s">
        <v>120</v>
      </c>
      <c r="F644" s="268">
        <v>3819.312</v>
      </c>
      <c r="G644" s="36"/>
      <c r="H644" s="41"/>
    </row>
    <row r="645" spans="1:8" s="2" customFormat="1" ht="16.9" customHeight="1">
      <c r="A645" s="36"/>
      <c r="B645" s="41"/>
      <c r="C645" s="263" t="s">
        <v>164</v>
      </c>
      <c r="D645" s="264" t="s">
        <v>19</v>
      </c>
      <c r="E645" s="265" t="s">
        <v>93</v>
      </c>
      <c r="F645" s="266">
        <v>421</v>
      </c>
      <c r="G645" s="36"/>
      <c r="H645" s="41"/>
    </row>
    <row r="646" spans="1:8" s="2" customFormat="1" ht="16.9" customHeight="1">
      <c r="A646" s="36"/>
      <c r="B646" s="41"/>
      <c r="C646" s="267" t="s">
        <v>19</v>
      </c>
      <c r="D646" s="267" t="s">
        <v>1589</v>
      </c>
      <c r="E646" s="19" t="s">
        <v>19</v>
      </c>
      <c r="F646" s="268">
        <v>0</v>
      </c>
      <c r="G646" s="36"/>
      <c r="H646" s="41"/>
    </row>
    <row r="647" spans="1:8" s="2" customFormat="1" ht="16.9" customHeight="1">
      <c r="A647" s="36"/>
      <c r="B647" s="41"/>
      <c r="C647" s="267" t="s">
        <v>19</v>
      </c>
      <c r="D647" s="267" t="s">
        <v>252</v>
      </c>
      <c r="E647" s="19" t="s">
        <v>19</v>
      </c>
      <c r="F647" s="268">
        <v>0</v>
      </c>
      <c r="G647" s="36"/>
      <c r="H647" s="41"/>
    </row>
    <row r="648" spans="1:8" s="2" customFormat="1" ht="16.9" customHeight="1">
      <c r="A648" s="36"/>
      <c r="B648" s="41"/>
      <c r="C648" s="267" t="s">
        <v>19</v>
      </c>
      <c r="D648" s="267" t="s">
        <v>1590</v>
      </c>
      <c r="E648" s="19" t="s">
        <v>19</v>
      </c>
      <c r="F648" s="268">
        <v>380</v>
      </c>
      <c r="G648" s="36"/>
      <c r="H648" s="41"/>
    </row>
    <row r="649" spans="1:8" s="2" customFormat="1" ht="16.9" customHeight="1">
      <c r="A649" s="36"/>
      <c r="B649" s="41"/>
      <c r="C649" s="267" t="s">
        <v>19</v>
      </c>
      <c r="D649" s="267" t="s">
        <v>254</v>
      </c>
      <c r="E649" s="19" t="s">
        <v>19</v>
      </c>
      <c r="F649" s="268">
        <v>0</v>
      </c>
      <c r="G649" s="36"/>
      <c r="H649" s="41"/>
    </row>
    <row r="650" spans="1:8" s="2" customFormat="1" ht="16.9" customHeight="1">
      <c r="A650" s="36"/>
      <c r="B650" s="41"/>
      <c r="C650" s="267" t="s">
        <v>19</v>
      </c>
      <c r="D650" s="267" t="s">
        <v>734</v>
      </c>
      <c r="E650" s="19" t="s">
        <v>19</v>
      </c>
      <c r="F650" s="268">
        <v>27</v>
      </c>
      <c r="G650" s="36"/>
      <c r="H650" s="41"/>
    </row>
    <row r="651" spans="1:8" s="2" customFormat="1" ht="16.9" customHeight="1">
      <c r="A651" s="36"/>
      <c r="B651" s="41"/>
      <c r="C651" s="267" t="s">
        <v>19</v>
      </c>
      <c r="D651" s="267" t="s">
        <v>256</v>
      </c>
      <c r="E651" s="19" t="s">
        <v>19</v>
      </c>
      <c r="F651" s="268">
        <v>0</v>
      </c>
      <c r="G651" s="36"/>
      <c r="H651" s="41"/>
    </row>
    <row r="652" spans="1:8" s="2" customFormat="1" ht="16.9" customHeight="1">
      <c r="A652" s="36"/>
      <c r="B652" s="41"/>
      <c r="C652" s="267" t="s">
        <v>19</v>
      </c>
      <c r="D652" s="267" t="s">
        <v>394</v>
      </c>
      <c r="E652" s="19" t="s">
        <v>19</v>
      </c>
      <c r="F652" s="268">
        <v>7</v>
      </c>
      <c r="G652" s="36"/>
      <c r="H652" s="41"/>
    </row>
    <row r="653" spans="1:8" s="2" customFormat="1" ht="16.9" customHeight="1">
      <c r="A653" s="36"/>
      <c r="B653" s="41"/>
      <c r="C653" s="267" t="s">
        <v>19</v>
      </c>
      <c r="D653" s="267" t="s">
        <v>254</v>
      </c>
      <c r="E653" s="19" t="s">
        <v>19</v>
      </c>
      <c r="F653" s="268">
        <v>0</v>
      </c>
      <c r="G653" s="36"/>
      <c r="H653" s="41"/>
    </row>
    <row r="654" spans="1:8" s="2" customFormat="1" ht="16.9" customHeight="1">
      <c r="A654" s="36"/>
      <c r="B654" s="41"/>
      <c r="C654" s="267" t="s">
        <v>19</v>
      </c>
      <c r="D654" s="267" t="s">
        <v>722</v>
      </c>
      <c r="E654" s="19" t="s">
        <v>19</v>
      </c>
      <c r="F654" s="268">
        <v>7</v>
      </c>
      <c r="G654" s="36"/>
      <c r="H654" s="41"/>
    </row>
    <row r="655" spans="1:8" s="2" customFormat="1" ht="16.9" customHeight="1">
      <c r="A655" s="36"/>
      <c r="B655" s="41"/>
      <c r="C655" s="267" t="s">
        <v>19</v>
      </c>
      <c r="D655" s="267" t="s">
        <v>257</v>
      </c>
      <c r="E655" s="19" t="s">
        <v>19</v>
      </c>
      <c r="F655" s="268">
        <v>421</v>
      </c>
      <c r="G655" s="36"/>
      <c r="H655" s="41"/>
    </row>
    <row r="656" spans="1:8" s="2" customFormat="1" ht="16.9" customHeight="1">
      <c r="A656" s="36"/>
      <c r="B656" s="41"/>
      <c r="C656" s="269" t="s">
        <v>1532</v>
      </c>
      <c r="D656" s="36"/>
      <c r="E656" s="36"/>
      <c r="F656" s="36"/>
      <c r="G656" s="36"/>
      <c r="H656" s="41"/>
    </row>
    <row r="657" spans="1:8" s="2" customFormat="1" ht="16.9" customHeight="1">
      <c r="A657" s="36"/>
      <c r="B657" s="41"/>
      <c r="C657" s="267" t="s">
        <v>346</v>
      </c>
      <c r="D657" s="267" t="s">
        <v>1591</v>
      </c>
      <c r="E657" s="19" t="s">
        <v>120</v>
      </c>
      <c r="F657" s="268">
        <v>73.675</v>
      </c>
      <c r="G657" s="36"/>
      <c r="H657" s="41"/>
    </row>
    <row r="658" spans="1:8" s="2" customFormat="1" ht="16.9" customHeight="1">
      <c r="A658" s="36"/>
      <c r="B658" s="41"/>
      <c r="C658" s="267" t="s">
        <v>404</v>
      </c>
      <c r="D658" s="267" t="s">
        <v>1537</v>
      </c>
      <c r="E658" s="19" t="s">
        <v>120</v>
      </c>
      <c r="F658" s="268">
        <v>13.64</v>
      </c>
      <c r="G658" s="36"/>
      <c r="H658" s="41"/>
    </row>
    <row r="659" spans="1:8" s="2" customFormat="1" ht="16.9" customHeight="1">
      <c r="A659" s="36"/>
      <c r="B659" s="41"/>
      <c r="C659" s="267" t="s">
        <v>398</v>
      </c>
      <c r="D659" s="267" t="s">
        <v>1538</v>
      </c>
      <c r="E659" s="19" t="s">
        <v>120</v>
      </c>
      <c r="F659" s="268">
        <v>13.64</v>
      </c>
      <c r="G659" s="36"/>
      <c r="H659" s="41"/>
    </row>
    <row r="660" spans="1:8" s="2" customFormat="1" ht="22.5">
      <c r="A660" s="36"/>
      <c r="B660" s="41"/>
      <c r="C660" s="267" t="s">
        <v>433</v>
      </c>
      <c r="D660" s="267" t="s">
        <v>434</v>
      </c>
      <c r="E660" s="19" t="s">
        <v>120</v>
      </c>
      <c r="F660" s="268">
        <v>636.552</v>
      </c>
      <c r="G660" s="36"/>
      <c r="H660" s="41"/>
    </row>
    <row r="661" spans="1:8" s="2" customFormat="1" ht="16.9" customHeight="1">
      <c r="A661" s="36"/>
      <c r="B661" s="41"/>
      <c r="C661" s="267" t="s">
        <v>440</v>
      </c>
      <c r="D661" s="267" t="s">
        <v>1541</v>
      </c>
      <c r="E661" s="19" t="s">
        <v>120</v>
      </c>
      <c r="F661" s="268">
        <v>8911.728</v>
      </c>
      <c r="G661" s="36"/>
      <c r="H661" s="41"/>
    </row>
    <row r="662" spans="1:8" s="2" customFormat="1" ht="16.9" customHeight="1">
      <c r="A662" s="36"/>
      <c r="B662" s="41"/>
      <c r="C662" s="267" t="s">
        <v>445</v>
      </c>
      <c r="D662" s="267" t="s">
        <v>1542</v>
      </c>
      <c r="E662" s="19" t="s">
        <v>120</v>
      </c>
      <c r="F662" s="268">
        <v>272.808</v>
      </c>
      <c r="G662" s="36"/>
      <c r="H662" s="41"/>
    </row>
    <row r="663" spans="1:8" s="2" customFormat="1" ht="16.9" customHeight="1">
      <c r="A663" s="36"/>
      <c r="B663" s="41"/>
      <c r="C663" s="267" t="s">
        <v>451</v>
      </c>
      <c r="D663" s="267" t="s">
        <v>1543</v>
      </c>
      <c r="E663" s="19" t="s">
        <v>120</v>
      </c>
      <c r="F663" s="268">
        <v>3819.312</v>
      </c>
      <c r="G663" s="36"/>
      <c r="H663" s="41"/>
    </row>
    <row r="664" spans="1:8" s="2" customFormat="1" ht="16.9" customHeight="1">
      <c r="A664" s="36"/>
      <c r="B664" s="41"/>
      <c r="C664" s="267" t="s">
        <v>457</v>
      </c>
      <c r="D664" s="267" t="s">
        <v>1544</v>
      </c>
      <c r="E664" s="19" t="s">
        <v>459</v>
      </c>
      <c r="F664" s="268">
        <v>1636.848</v>
      </c>
      <c r="G664" s="36"/>
      <c r="H664" s="41"/>
    </row>
    <row r="665" spans="1:8" s="2" customFormat="1" ht="16.9" customHeight="1">
      <c r="A665" s="36"/>
      <c r="B665" s="41"/>
      <c r="C665" s="267" t="s">
        <v>473</v>
      </c>
      <c r="D665" s="267" t="s">
        <v>1545</v>
      </c>
      <c r="E665" s="19" t="s">
        <v>120</v>
      </c>
      <c r="F665" s="268">
        <v>639.604</v>
      </c>
      <c r="G665" s="36"/>
      <c r="H665" s="41"/>
    </row>
    <row r="666" spans="1:8" s="2" customFormat="1" ht="16.9" customHeight="1">
      <c r="A666" s="36"/>
      <c r="B666" s="41"/>
      <c r="C666" s="267" t="s">
        <v>495</v>
      </c>
      <c r="D666" s="267" t="s">
        <v>1556</v>
      </c>
      <c r="E666" s="19" t="s">
        <v>120</v>
      </c>
      <c r="F666" s="268">
        <v>297.647</v>
      </c>
      <c r="G666" s="36"/>
      <c r="H666" s="41"/>
    </row>
    <row r="667" spans="1:8" s="2" customFormat="1" ht="16.9" customHeight="1">
      <c r="A667" s="36"/>
      <c r="B667" s="41"/>
      <c r="C667" s="267" t="s">
        <v>631</v>
      </c>
      <c r="D667" s="267" t="s">
        <v>1592</v>
      </c>
      <c r="E667" s="19" t="s">
        <v>93</v>
      </c>
      <c r="F667" s="268">
        <v>421</v>
      </c>
      <c r="G667" s="36"/>
      <c r="H667" s="41"/>
    </row>
    <row r="668" spans="1:8" s="2" customFormat="1" ht="16.9" customHeight="1">
      <c r="A668" s="36"/>
      <c r="B668" s="41"/>
      <c r="C668" s="267" t="s">
        <v>706</v>
      </c>
      <c r="D668" s="267" t="s">
        <v>1593</v>
      </c>
      <c r="E668" s="19" t="s">
        <v>93</v>
      </c>
      <c r="F668" s="268">
        <v>421</v>
      </c>
      <c r="G668" s="36"/>
      <c r="H668" s="41"/>
    </row>
    <row r="669" spans="1:8" s="2" customFormat="1" ht="16.9" customHeight="1">
      <c r="A669" s="36"/>
      <c r="B669" s="41"/>
      <c r="C669" s="267" t="s">
        <v>903</v>
      </c>
      <c r="D669" s="267" t="s">
        <v>1594</v>
      </c>
      <c r="E669" s="19" t="s">
        <v>93</v>
      </c>
      <c r="F669" s="268">
        <v>842</v>
      </c>
      <c r="G669" s="36"/>
      <c r="H669" s="41"/>
    </row>
    <row r="670" spans="1:8" s="2" customFormat="1" ht="16.9" customHeight="1">
      <c r="A670" s="36"/>
      <c r="B670" s="41"/>
      <c r="C670" s="267" t="s">
        <v>983</v>
      </c>
      <c r="D670" s="267" t="s">
        <v>1586</v>
      </c>
      <c r="E670" s="19" t="s">
        <v>93</v>
      </c>
      <c r="F670" s="268">
        <v>631.5</v>
      </c>
      <c r="G670" s="36"/>
      <c r="H670" s="41"/>
    </row>
    <row r="671" spans="1:8" s="2" customFormat="1" ht="16.9" customHeight="1">
      <c r="A671" s="36"/>
      <c r="B671" s="41"/>
      <c r="C671" s="267" t="s">
        <v>995</v>
      </c>
      <c r="D671" s="267" t="s">
        <v>1595</v>
      </c>
      <c r="E671" s="19" t="s">
        <v>93</v>
      </c>
      <c r="F671" s="268">
        <v>842</v>
      </c>
      <c r="G671" s="36"/>
      <c r="H671" s="41"/>
    </row>
    <row r="672" spans="1:8" s="2" customFormat="1" ht="16.9" customHeight="1">
      <c r="A672" s="36"/>
      <c r="B672" s="41"/>
      <c r="C672" s="267" t="s">
        <v>1002</v>
      </c>
      <c r="D672" s="267" t="s">
        <v>1596</v>
      </c>
      <c r="E672" s="19" t="s">
        <v>93</v>
      </c>
      <c r="F672" s="268">
        <v>842</v>
      </c>
      <c r="G672" s="36"/>
      <c r="H672" s="41"/>
    </row>
    <row r="673" spans="1:8" s="2" customFormat="1" ht="16.9" customHeight="1">
      <c r="A673" s="36"/>
      <c r="B673" s="41"/>
      <c r="C673" s="267" t="s">
        <v>909</v>
      </c>
      <c r="D673" s="267" t="s">
        <v>910</v>
      </c>
      <c r="E673" s="19" t="s">
        <v>120</v>
      </c>
      <c r="F673" s="268">
        <v>148.794</v>
      </c>
      <c r="G673" s="36"/>
      <c r="H673" s="41"/>
    </row>
    <row r="674" spans="1:8" s="2" customFormat="1" ht="16.9" customHeight="1">
      <c r="A674" s="36"/>
      <c r="B674" s="41"/>
      <c r="C674" s="267" t="s">
        <v>712</v>
      </c>
      <c r="D674" s="267" t="s">
        <v>713</v>
      </c>
      <c r="E674" s="19" t="s">
        <v>93</v>
      </c>
      <c r="F674" s="268">
        <v>442.05</v>
      </c>
      <c r="G674" s="36"/>
      <c r="H674" s="41"/>
    </row>
    <row r="675" spans="1:8" s="2" customFormat="1" ht="16.9" customHeight="1">
      <c r="A675" s="36"/>
      <c r="B675" s="41"/>
      <c r="C675" s="267" t="s">
        <v>502</v>
      </c>
      <c r="D675" s="267" t="s">
        <v>503</v>
      </c>
      <c r="E675" s="19" t="s">
        <v>459</v>
      </c>
      <c r="F675" s="268">
        <v>595.294</v>
      </c>
      <c r="G675" s="36"/>
      <c r="H675" s="41"/>
    </row>
    <row r="676" spans="1:8" s="2" customFormat="1" ht="16.9" customHeight="1">
      <c r="A676" s="36"/>
      <c r="B676" s="41"/>
      <c r="C676" s="267" t="s">
        <v>485</v>
      </c>
      <c r="D676" s="267" t="s">
        <v>486</v>
      </c>
      <c r="E676" s="19" t="s">
        <v>459</v>
      </c>
      <c r="F676" s="268">
        <v>1142.762</v>
      </c>
      <c r="G676" s="36"/>
      <c r="H676" s="41"/>
    </row>
    <row r="677" spans="1:8" s="2" customFormat="1" ht="16.9" customHeight="1">
      <c r="A677" s="36"/>
      <c r="B677" s="41"/>
      <c r="C677" s="263" t="s">
        <v>1597</v>
      </c>
      <c r="D677" s="264" t="s">
        <v>19</v>
      </c>
      <c r="E677" s="265" t="s">
        <v>93</v>
      </c>
      <c r="F677" s="266">
        <v>510</v>
      </c>
      <c r="G677" s="36"/>
      <c r="H677" s="41"/>
    </row>
    <row r="678" spans="1:8" s="2" customFormat="1" ht="16.9" customHeight="1">
      <c r="A678" s="36"/>
      <c r="B678" s="41"/>
      <c r="C678" s="267" t="s">
        <v>19</v>
      </c>
      <c r="D678" s="267" t="s">
        <v>1589</v>
      </c>
      <c r="E678" s="19" t="s">
        <v>19</v>
      </c>
      <c r="F678" s="268">
        <v>0</v>
      </c>
      <c r="G678" s="36"/>
      <c r="H678" s="41"/>
    </row>
    <row r="679" spans="1:8" s="2" customFormat="1" ht="16.9" customHeight="1">
      <c r="A679" s="36"/>
      <c r="B679" s="41"/>
      <c r="C679" s="267" t="s">
        <v>19</v>
      </c>
      <c r="D679" s="267" t="s">
        <v>1112</v>
      </c>
      <c r="E679" s="19" t="s">
        <v>19</v>
      </c>
      <c r="F679" s="268">
        <v>0</v>
      </c>
      <c r="G679" s="36"/>
      <c r="H679" s="41"/>
    </row>
    <row r="680" spans="1:8" s="2" customFormat="1" ht="16.9" customHeight="1">
      <c r="A680" s="36"/>
      <c r="B680" s="41"/>
      <c r="C680" s="267" t="s">
        <v>19</v>
      </c>
      <c r="D680" s="267" t="s">
        <v>1598</v>
      </c>
      <c r="E680" s="19" t="s">
        <v>19</v>
      </c>
      <c r="F680" s="268">
        <v>382</v>
      </c>
      <c r="G680" s="36"/>
      <c r="H680" s="41"/>
    </row>
    <row r="681" spans="1:8" s="2" customFormat="1" ht="16.9" customHeight="1">
      <c r="A681" s="36"/>
      <c r="B681" s="41"/>
      <c r="C681" s="267" t="s">
        <v>19</v>
      </c>
      <c r="D681" s="267" t="s">
        <v>254</v>
      </c>
      <c r="E681" s="19" t="s">
        <v>19</v>
      </c>
      <c r="F681" s="268">
        <v>0</v>
      </c>
      <c r="G681" s="36"/>
      <c r="H681" s="41"/>
    </row>
    <row r="682" spans="1:8" s="2" customFormat="1" ht="16.9" customHeight="1">
      <c r="A682" s="36"/>
      <c r="B682" s="41"/>
      <c r="C682" s="267" t="s">
        <v>19</v>
      </c>
      <c r="D682" s="267" t="s">
        <v>1190</v>
      </c>
      <c r="E682" s="19" t="s">
        <v>19</v>
      </c>
      <c r="F682" s="268">
        <v>128</v>
      </c>
      <c r="G682" s="36"/>
      <c r="H682" s="41"/>
    </row>
    <row r="683" spans="1:8" s="2" customFormat="1" ht="16.9" customHeight="1">
      <c r="A683" s="36"/>
      <c r="B683" s="41"/>
      <c r="C683" s="267" t="s">
        <v>19</v>
      </c>
      <c r="D683" s="267" t="s">
        <v>257</v>
      </c>
      <c r="E683" s="19" t="s">
        <v>19</v>
      </c>
      <c r="F683" s="268">
        <v>510</v>
      </c>
      <c r="G683" s="36"/>
      <c r="H683" s="41"/>
    </row>
    <row r="684" spans="1:8" s="2" customFormat="1" ht="16.9" customHeight="1">
      <c r="A684" s="36"/>
      <c r="B684" s="41"/>
      <c r="C684" s="263" t="s">
        <v>151</v>
      </c>
      <c r="D684" s="264" t="s">
        <v>19</v>
      </c>
      <c r="E684" s="265" t="s">
        <v>19</v>
      </c>
      <c r="F684" s="266">
        <v>7</v>
      </c>
      <c r="G684" s="36"/>
      <c r="H684" s="41"/>
    </row>
    <row r="685" spans="1:8" s="2" customFormat="1" ht="16.9" customHeight="1">
      <c r="A685" s="36"/>
      <c r="B685" s="41"/>
      <c r="C685" s="267" t="s">
        <v>19</v>
      </c>
      <c r="D685" s="267" t="s">
        <v>735</v>
      </c>
      <c r="E685" s="19" t="s">
        <v>19</v>
      </c>
      <c r="F685" s="268">
        <v>0</v>
      </c>
      <c r="G685" s="36"/>
      <c r="H685" s="41"/>
    </row>
    <row r="686" spans="1:8" s="2" customFormat="1" ht="16.9" customHeight="1">
      <c r="A686" s="36"/>
      <c r="B686" s="41"/>
      <c r="C686" s="267" t="s">
        <v>151</v>
      </c>
      <c r="D686" s="267" t="s">
        <v>394</v>
      </c>
      <c r="E686" s="19" t="s">
        <v>19</v>
      </c>
      <c r="F686" s="268">
        <v>7</v>
      </c>
      <c r="G686" s="36"/>
      <c r="H686" s="41"/>
    </row>
    <row r="687" spans="1:8" s="2" customFormat="1" ht="16.9" customHeight="1">
      <c r="A687" s="36"/>
      <c r="B687" s="41"/>
      <c r="C687" s="269" t="s">
        <v>1532</v>
      </c>
      <c r="D687" s="36"/>
      <c r="E687" s="36"/>
      <c r="F687" s="36"/>
      <c r="G687" s="36"/>
      <c r="H687" s="41"/>
    </row>
    <row r="688" spans="1:8" s="2" customFormat="1" ht="16.9" customHeight="1">
      <c r="A688" s="36"/>
      <c r="B688" s="41"/>
      <c r="C688" s="267" t="s">
        <v>729</v>
      </c>
      <c r="D688" s="267" t="s">
        <v>1599</v>
      </c>
      <c r="E688" s="19" t="s">
        <v>93</v>
      </c>
      <c r="F688" s="268">
        <v>34</v>
      </c>
      <c r="G688" s="36"/>
      <c r="H688" s="41"/>
    </row>
    <row r="689" spans="1:8" s="2" customFormat="1" ht="16.9" customHeight="1">
      <c r="A689" s="36"/>
      <c r="B689" s="41"/>
      <c r="C689" s="267" t="s">
        <v>411</v>
      </c>
      <c r="D689" s="267" t="s">
        <v>1600</v>
      </c>
      <c r="E689" s="19" t="s">
        <v>413</v>
      </c>
      <c r="F689" s="268">
        <v>842</v>
      </c>
      <c r="G689" s="36"/>
      <c r="H689" s="41"/>
    </row>
    <row r="690" spans="1:8" s="2" customFormat="1" ht="16.9" customHeight="1">
      <c r="A690" s="36"/>
      <c r="B690" s="41"/>
      <c r="C690" s="267" t="s">
        <v>420</v>
      </c>
      <c r="D690" s="267" t="s">
        <v>1539</v>
      </c>
      <c r="E690" s="19" t="s">
        <v>98</v>
      </c>
      <c r="F690" s="268">
        <v>2682</v>
      </c>
      <c r="G690" s="36"/>
      <c r="H690" s="41"/>
    </row>
    <row r="691" spans="1:8" s="2" customFormat="1" ht="16.9" customHeight="1">
      <c r="A691" s="36"/>
      <c r="B691" s="41"/>
      <c r="C691" s="267" t="s">
        <v>428</v>
      </c>
      <c r="D691" s="267" t="s">
        <v>1540</v>
      </c>
      <c r="E691" s="19" t="s">
        <v>98</v>
      </c>
      <c r="F691" s="268">
        <v>2682</v>
      </c>
      <c r="G691" s="36"/>
      <c r="H691" s="41"/>
    </row>
    <row r="692" spans="1:8" s="2" customFormat="1" ht="16.9" customHeight="1">
      <c r="A692" s="36"/>
      <c r="B692" s="41"/>
      <c r="C692" s="267" t="s">
        <v>538</v>
      </c>
      <c r="D692" s="267" t="s">
        <v>1588</v>
      </c>
      <c r="E692" s="19" t="s">
        <v>93</v>
      </c>
      <c r="F692" s="268">
        <v>105.25</v>
      </c>
      <c r="G692" s="36"/>
      <c r="H692" s="41"/>
    </row>
    <row r="693" spans="1:8" s="2" customFormat="1" ht="16.9" customHeight="1">
      <c r="A693" s="36"/>
      <c r="B693" s="41"/>
      <c r="C693" s="267" t="s">
        <v>737</v>
      </c>
      <c r="D693" s="267" t="s">
        <v>738</v>
      </c>
      <c r="E693" s="19" t="s">
        <v>93</v>
      </c>
      <c r="F693" s="268">
        <v>35.7</v>
      </c>
      <c r="G693" s="36"/>
      <c r="H693" s="41"/>
    </row>
    <row r="694" spans="1:8" s="2" customFormat="1" ht="16.9" customHeight="1">
      <c r="A694" s="36"/>
      <c r="B694" s="41"/>
      <c r="C694" s="263" t="s">
        <v>149</v>
      </c>
      <c r="D694" s="264" t="s">
        <v>19</v>
      </c>
      <c r="E694" s="265" t="s">
        <v>19</v>
      </c>
      <c r="F694" s="266">
        <v>27</v>
      </c>
      <c r="G694" s="36"/>
      <c r="H694" s="41"/>
    </row>
    <row r="695" spans="1:8" s="2" customFormat="1" ht="16.9" customHeight="1">
      <c r="A695" s="36"/>
      <c r="B695" s="41"/>
      <c r="C695" s="267" t="s">
        <v>19</v>
      </c>
      <c r="D695" s="267" t="s">
        <v>733</v>
      </c>
      <c r="E695" s="19" t="s">
        <v>19</v>
      </c>
      <c r="F695" s="268">
        <v>0</v>
      </c>
      <c r="G695" s="36"/>
      <c r="H695" s="41"/>
    </row>
    <row r="696" spans="1:8" s="2" customFormat="1" ht="16.9" customHeight="1">
      <c r="A696" s="36"/>
      <c r="B696" s="41"/>
      <c r="C696" s="267" t="s">
        <v>149</v>
      </c>
      <c r="D696" s="267" t="s">
        <v>734</v>
      </c>
      <c r="E696" s="19" t="s">
        <v>19</v>
      </c>
      <c r="F696" s="268">
        <v>27</v>
      </c>
      <c r="G696" s="36"/>
      <c r="H696" s="41"/>
    </row>
    <row r="697" spans="1:8" s="2" customFormat="1" ht="16.9" customHeight="1">
      <c r="A697" s="36"/>
      <c r="B697" s="41"/>
      <c r="C697" s="269" t="s">
        <v>1532</v>
      </c>
      <c r="D697" s="36"/>
      <c r="E697" s="36"/>
      <c r="F697" s="36"/>
      <c r="G697" s="36"/>
      <c r="H697" s="41"/>
    </row>
    <row r="698" spans="1:8" s="2" customFormat="1" ht="16.9" customHeight="1">
      <c r="A698" s="36"/>
      <c r="B698" s="41"/>
      <c r="C698" s="267" t="s">
        <v>729</v>
      </c>
      <c r="D698" s="267" t="s">
        <v>1599</v>
      </c>
      <c r="E698" s="19" t="s">
        <v>93</v>
      </c>
      <c r="F698" s="268">
        <v>34</v>
      </c>
      <c r="G698" s="36"/>
      <c r="H698" s="41"/>
    </row>
    <row r="699" spans="1:8" s="2" customFormat="1" ht="16.9" customHeight="1">
      <c r="A699" s="36"/>
      <c r="B699" s="41"/>
      <c r="C699" s="267" t="s">
        <v>411</v>
      </c>
      <c r="D699" s="267" t="s">
        <v>1600</v>
      </c>
      <c r="E699" s="19" t="s">
        <v>413</v>
      </c>
      <c r="F699" s="268">
        <v>842</v>
      </c>
      <c r="G699" s="36"/>
      <c r="H699" s="41"/>
    </row>
    <row r="700" spans="1:8" s="2" customFormat="1" ht="16.9" customHeight="1">
      <c r="A700" s="36"/>
      <c r="B700" s="41"/>
      <c r="C700" s="267" t="s">
        <v>420</v>
      </c>
      <c r="D700" s="267" t="s">
        <v>1539</v>
      </c>
      <c r="E700" s="19" t="s">
        <v>98</v>
      </c>
      <c r="F700" s="268">
        <v>2682</v>
      </c>
      <c r="G700" s="36"/>
      <c r="H700" s="41"/>
    </row>
    <row r="701" spans="1:8" s="2" customFormat="1" ht="16.9" customHeight="1">
      <c r="A701" s="36"/>
      <c r="B701" s="41"/>
      <c r="C701" s="267" t="s">
        <v>428</v>
      </c>
      <c r="D701" s="267" t="s">
        <v>1540</v>
      </c>
      <c r="E701" s="19" t="s">
        <v>98</v>
      </c>
      <c r="F701" s="268">
        <v>2682</v>
      </c>
      <c r="G701" s="36"/>
      <c r="H701" s="41"/>
    </row>
    <row r="702" spans="1:8" s="2" customFormat="1" ht="16.9" customHeight="1">
      <c r="A702" s="36"/>
      <c r="B702" s="41"/>
      <c r="C702" s="267" t="s">
        <v>538</v>
      </c>
      <c r="D702" s="267" t="s">
        <v>1588</v>
      </c>
      <c r="E702" s="19" t="s">
        <v>93</v>
      </c>
      <c r="F702" s="268">
        <v>105.25</v>
      </c>
      <c r="G702" s="36"/>
      <c r="H702" s="41"/>
    </row>
    <row r="703" spans="1:8" s="2" customFormat="1" ht="16.9" customHeight="1">
      <c r="A703" s="36"/>
      <c r="B703" s="41"/>
      <c r="C703" s="267" t="s">
        <v>737</v>
      </c>
      <c r="D703" s="267" t="s">
        <v>738</v>
      </c>
      <c r="E703" s="19" t="s">
        <v>93</v>
      </c>
      <c r="F703" s="268">
        <v>35.7</v>
      </c>
      <c r="G703" s="36"/>
      <c r="H703" s="41"/>
    </row>
    <row r="704" spans="1:8" s="2" customFormat="1" ht="16.9" customHeight="1">
      <c r="A704" s="36"/>
      <c r="B704" s="41"/>
      <c r="C704" s="263" t="s">
        <v>152</v>
      </c>
      <c r="D704" s="264" t="s">
        <v>19</v>
      </c>
      <c r="E704" s="265" t="s">
        <v>19</v>
      </c>
      <c r="F704" s="266">
        <v>7</v>
      </c>
      <c r="G704" s="36"/>
      <c r="H704" s="41"/>
    </row>
    <row r="705" spans="1:8" s="2" customFormat="1" ht="16.9" customHeight="1">
      <c r="A705" s="36"/>
      <c r="B705" s="41"/>
      <c r="C705" s="267" t="s">
        <v>19</v>
      </c>
      <c r="D705" s="267" t="s">
        <v>721</v>
      </c>
      <c r="E705" s="19" t="s">
        <v>19</v>
      </c>
      <c r="F705" s="268">
        <v>0</v>
      </c>
      <c r="G705" s="36"/>
      <c r="H705" s="41"/>
    </row>
    <row r="706" spans="1:8" s="2" customFormat="1" ht="16.9" customHeight="1">
      <c r="A706" s="36"/>
      <c r="B706" s="41"/>
      <c r="C706" s="267" t="s">
        <v>19</v>
      </c>
      <c r="D706" s="267" t="s">
        <v>722</v>
      </c>
      <c r="E706" s="19" t="s">
        <v>19</v>
      </c>
      <c r="F706" s="268">
        <v>7</v>
      </c>
      <c r="G706" s="36"/>
      <c r="H706" s="41"/>
    </row>
    <row r="707" spans="1:8" s="2" customFormat="1" ht="16.9" customHeight="1">
      <c r="A707" s="36"/>
      <c r="B707" s="41"/>
      <c r="C707" s="267" t="s">
        <v>152</v>
      </c>
      <c r="D707" s="267" t="s">
        <v>257</v>
      </c>
      <c r="E707" s="19" t="s">
        <v>19</v>
      </c>
      <c r="F707" s="268">
        <v>7</v>
      </c>
      <c r="G707" s="36"/>
      <c r="H707" s="41"/>
    </row>
    <row r="708" spans="1:8" s="2" customFormat="1" ht="16.9" customHeight="1">
      <c r="A708" s="36"/>
      <c r="B708" s="41"/>
      <c r="C708" s="269" t="s">
        <v>1532</v>
      </c>
      <c r="D708" s="36"/>
      <c r="E708" s="36"/>
      <c r="F708" s="36"/>
      <c r="G708" s="36"/>
      <c r="H708" s="41"/>
    </row>
    <row r="709" spans="1:8" s="2" customFormat="1" ht="16.9" customHeight="1">
      <c r="A709" s="36"/>
      <c r="B709" s="41"/>
      <c r="C709" s="267" t="s">
        <v>717</v>
      </c>
      <c r="D709" s="267" t="s">
        <v>1601</v>
      </c>
      <c r="E709" s="19" t="s">
        <v>93</v>
      </c>
      <c r="F709" s="268">
        <v>7</v>
      </c>
      <c r="G709" s="36"/>
      <c r="H709" s="41"/>
    </row>
    <row r="710" spans="1:8" s="2" customFormat="1" ht="16.9" customHeight="1">
      <c r="A710" s="36"/>
      <c r="B710" s="41"/>
      <c r="C710" s="267" t="s">
        <v>411</v>
      </c>
      <c r="D710" s="267" t="s">
        <v>1600</v>
      </c>
      <c r="E710" s="19" t="s">
        <v>413</v>
      </c>
      <c r="F710" s="268">
        <v>842</v>
      </c>
      <c r="G710" s="36"/>
      <c r="H710" s="41"/>
    </row>
    <row r="711" spans="1:8" s="2" customFormat="1" ht="16.9" customHeight="1">
      <c r="A711" s="36"/>
      <c r="B711" s="41"/>
      <c r="C711" s="267" t="s">
        <v>420</v>
      </c>
      <c r="D711" s="267" t="s">
        <v>1539</v>
      </c>
      <c r="E711" s="19" t="s">
        <v>98</v>
      </c>
      <c r="F711" s="268">
        <v>2682</v>
      </c>
      <c r="G711" s="36"/>
      <c r="H711" s="41"/>
    </row>
    <row r="712" spans="1:8" s="2" customFormat="1" ht="16.9" customHeight="1">
      <c r="A712" s="36"/>
      <c r="B712" s="41"/>
      <c r="C712" s="267" t="s">
        <v>428</v>
      </c>
      <c r="D712" s="267" t="s">
        <v>1540</v>
      </c>
      <c r="E712" s="19" t="s">
        <v>98</v>
      </c>
      <c r="F712" s="268">
        <v>2682</v>
      </c>
      <c r="G712" s="36"/>
      <c r="H712" s="41"/>
    </row>
    <row r="713" spans="1:8" s="2" customFormat="1" ht="16.9" customHeight="1">
      <c r="A713" s="36"/>
      <c r="B713" s="41"/>
      <c r="C713" s="267" t="s">
        <v>538</v>
      </c>
      <c r="D713" s="267" t="s">
        <v>1588</v>
      </c>
      <c r="E713" s="19" t="s">
        <v>93</v>
      </c>
      <c r="F713" s="268">
        <v>105.25</v>
      </c>
      <c r="G713" s="36"/>
      <c r="H713" s="41"/>
    </row>
    <row r="714" spans="1:8" s="2" customFormat="1" ht="16.9" customHeight="1">
      <c r="A714" s="36"/>
      <c r="B714" s="41"/>
      <c r="C714" s="267" t="s">
        <v>724</v>
      </c>
      <c r="D714" s="267" t="s">
        <v>725</v>
      </c>
      <c r="E714" s="19" t="s">
        <v>93</v>
      </c>
      <c r="F714" s="268">
        <v>7.35</v>
      </c>
      <c r="G714" s="36"/>
      <c r="H714" s="41"/>
    </row>
    <row r="715" spans="1:8" s="2" customFormat="1" ht="16.9" customHeight="1">
      <c r="A715" s="36"/>
      <c r="B715" s="41"/>
      <c r="C715" s="263" t="s">
        <v>134</v>
      </c>
      <c r="D715" s="264" t="s">
        <v>19</v>
      </c>
      <c r="E715" s="265" t="s">
        <v>19</v>
      </c>
      <c r="F715" s="266">
        <v>380</v>
      </c>
      <c r="G715" s="36"/>
      <c r="H715" s="41"/>
    </row>
    <row r="716" spans="1:8" s="2" customFormat="1" ht="16.9" customHeight="1">
      <c r="A716" s="36"/>
      <c r="B716" s="41"/>
      <c r="C716" s="267" t="s">
        <v>19</v>
      </c>
      <c r="D716" s="267" t="s">
        <v>746</v>
      </c>
      <c r="E716" s="19" t="s">
        <v>19</v>
      </c>
      <c r="F716" s="268">
        <v>0</v>
      </c>
      <c r="G716" s="36"/>
      <c r="H716" s="41"/>
    </row>
    <row r="717" spans="1:8" s="2" customFormat="1" ht="16.9" customHeight="1">
      <c r="A717" s="36"/>
      <c r="B717" s="41"/>
      <c r="C717" s="267" t="s">
        <v>19</v>
      </c>
      <c r="D717" s="267" t="s">
        <v>747</v>
      </c>
      <c r="E717" s="19" t="s">
        <v>19</v>
      </c>
      <c r="F717" s="268">
        <v>380</v>
      </c>
      <c r="G717" s="36"/>
      <c r="H717" s="41"/>
    </row>
    <row r="718" spans="1:8" s="2" customFormat="1" ht="16.9" customHeight="1">
      <c r="A718" s="36"/>
      <c r="B718" s="41"/>
      <c r="C718" s="267" t="s">
        <v>134</v>
      </c>
      <c r="D718" s="267" t="s">
        <v>257</v>
      </c>
      <c r="E718" s="19" t="s">
        <v>19</v>
      </c>
      <c r="F718" s="268">
        <v>380</v>
      </c>
      <c r="G718" s="36"/>
      <c r="H718" s="41"/>
    </row>
    <row r="719" spans="1:8" s="2" customFormat="1" ht="16.9" customHeight="1">
      <c r="A719" s="36"/>
      <c r="B719" s="41"/>
      <c r="C719" s="269" t="s">
        <v>1532</v>
      </c>
      <c r="D719" s="36"/>
      <c r="E719" s="36"/>
      <c r="F719" s="36"/>
      <c r="G719" s="36"/>
      <c r="H719" s="41"/>
    </row>
    <row r="720" spans="1:8" s="2" customFormat="1" ht="16.9" customHeight="1">
      <c r="A720" s="36"/>
      <c r="B720" s="41"/>
      <c r="C720" s="267" t="s">
        <v>742</v>
      </c>
      <c r="D720" s="267" t="s">
        <v>1602</v>
      </c>
      <c r="E720" s="19" t="s">
        <v>93</v>
      </c>
      <c r="F720" s="268">
        <v>380</v>
      </c>
      <c r="G720" s="36"/>
      <c r="H720" s="41"/>
    </row>
    <row r="721" spans="1:8" s="2" customFormat="1" ht="16.9" customHeight="1">
      <c r="A721" s="36"/>
      <c r="B721" s="41"/>
      <c r="C721" s="267" t="s">
        <v>411</v>
      </c>
      <c r="D721" s="267" t="s">
        <v>1600</v>
      </c>
      <c r="E721" s="19" t="s">
        <v>413</v>
      </c>
      <c r="F721" s="268">
        <v>842</v>
      </c>
      <c r="G721" s="36"/>
      <c r="H721" s="41"/>
    </row>
    <row r="722" spans="1:8" s="2" customFormat="1" ht="16.9" customHeight="1">
      <c r="A722" s="36"/>
      <c r="B722" s="41"/>
      <c r="C722" s="267" t="s">
        <v>420</v>
      </c>
      <c r="D722" s="267" t="s">
        <v>1539</v>
      </c>
      <c r="E722" s="19" t="s">
        <v>98</v>
      </c>
      <c r="F722" s="268">
        <v>2682</v>
      </c>
      <c r="G722" s="36"/>
      <c r="H722" s="41"/>
    </row>
    <row r="723" spans="1:8" s="2" customFormat="1" ht="16.9" customHeight="1">
      <c r="A723" s="36"/>
      <c r="B723" s="41"/>
      <c r="C723" s="267" t="s">
        <v>428</v>
      </c>
      <c r="D723" s="267" t="s">
        <v>1540</v>
      </c>
      <c r="E723" s="19" t="s">
        <v>98</v>
      </c>
      <c r="F723" s="268">
        <v>2682</v>
      </c>
      <c r="G723" s="36"/>
      <c r="H723" s="41"/>
    </row>
    <row r="724" spans="1:8" s="2" customFormat="1" ht="16.9" customHeight="1">
      <c r="A724" s="36"/>
      <c r="B724" s="41"/>
      <c r="C724" s="267" t="s">
        <v>538</v>
      </c>
      <c r="D724" s="267" t="s">
        <v>1588</v>
      </c>
      <c r="E724" s="19" t="s">
        <v>93</v>
      </c>
      <c r="F724" s="268">
        <v>105.25</v>
      </c>
      <c r="G724" s="36"/>
      <c r="H724" s="41"/>
    </row>
    <row r="725" spans="1:8" s="2" customFormat="1" ht="16.9" customHeight="1">
      <c r="A725" s="36"/>
      <c r="B725" s="41"/>
      <c r="C725" s="267" t="s">
        <v>749</v>
      </c>
      <c r="D725" s="267" t="s">
        <v>750</v>
      </c>
      <c r="E725" s="19" t="s">
        <v>93</v>
      </c>
      <c r="F725" s="268">
        <v>399</v>
      </c>
      <c r="G725" s="36"/>
      <c r="H725" s="41"/>
    </row>
    <row r="726" spans="1:8" s="2" customFormat="1" ht="16.9" customHeight="1">
      <c r="A726" s="36"/>
      <c r="B726" s="41"/>
      <c r="C726" s="263" t="s">
        <v>962</v>
      </c>
      <c r="D726" s="264" t="s">
        <v>1523</v>
      </c>
      <c r="E726" s="265" t="s">
        <v>93</v>
      </c>
      <c r="F726" s="266">
        <v>421</v>
      </c>
      <c r="G726" s="36"/>
      <c r="H726" s="41"/>
    </row>
    <row r="727" spans="1:8" s="2" customFormat="1" ht="16.9" customHeight="1">
      <c r="A727" s="36"/>
      <c r="B727" s="41"/>
      <c r="C727" s="267" t="s">
        <v>19</v>
      </c>
      <c r="D727" s="267" t="s">
        <v>960</v>
      </c>
      <c r="E727" s="19" t="s">
        <v>19</v>
      </c>
      <c r="F727" s="268">
        <v>0</v>
      </c>
      <c r="G727" s="36"/>
      <c r="H727" s="41"/>
    </row>
    <row r="728" spans="1:8" s="2" customFormat="1" ht="16.9" customHeight="1">
      <c r="A728" s="36"/>
      <c r="B728" s="41"/>
      <c r="C728" s="267" t="s">
        <v>19</v>
      </c>
      <c r="D728" s="267" t="s">
        <v>961</v>
      </c>
      <c r="E728" s="19" t="s">
        <v>19</v>
      </c>
      <c r="F728" s="268">
        <v>0</v>
      </c>
      <c r="G728" s="36"/>
      <c r="H728" s="41"/>
    </row>
    <row r="729" spans="1:8" s="2" customFormat="1" ht="16.9" customHeight="1">
      <c r="A729" s="36"/>
      <c r="B729" s="41"/>
      <c r="C729" s="267" t="s">
        <v>19</v>
      </c>
      <c r="D729" s="267" t="s">
        <v>165</v>
      </c>
      <c r="E729" s="19" t="s">
        <v>19</v>
      </c>
      <c r="F729" s="268">
        <v>421</v>
      </c>
      <c r="G729" s="36"/>
      <c r="H729" s="41"/>
    </row>
    <row r="730" spans="1:8" s="2" customFormat="1" ht="16.9" customHeight="1">
      <c r="A730" s="36"/>
      <c r="B730" s="41"/>
      <c r="C730" s="267" t="s">
        <v>962</v>
      </c>
      <c r="D730" s="267" t="s">
        <v>257</v>
      </c>
      <c r="E730" s="19" t="s">
        <v>19</v>
      </c>
      <c r="F730" s="268">
        <v>421</v>
      </c>
      <c r="G730" s="36"/>
      <c r="H730" s="41"/>
    </row>
    <row r="731" spans="1:8" s="2" customFormat="1" ht="16.9" customHeight="1">
      <c r="A731" s="36"/>
      <c r="B731" s="41"/>
      <c r="C731" s="263" t="s">
        <v>1525</v>
      </c>
      <c r="D731" s="264" t="s">
        <v>1526</v>
      </c>
      <c r="E731" s="265" t="s">
        <v>93</v>
      </c>
      <c r="F731" s="266">
        <v>0</v>
      </c>
      <c r="G731" s="36"/>
      <c r="H731" s="41"/>
    </row>
    <row r="732" spans="1:8" s="2" customFormat="1" ht="16.9" customHeight="1">
      <c r="A732" s="36"/>
      <c r="B732" s="41"/>
      <c r="C732" s="267" t="s">
        <v>19</v>
      </c>
      <c r="D732" s="267" t="s">
        <v>960</v>
      </c>
      <c r="E732" s="19" t="s">
        <v>19</v>
      </c>
      <c r="F732" s="268">
        <v>0</v>
      </c>
      <c r="G732" s="36"/>
      <c r="H732" s="41"/>
    </row>
    <row r="733" spans="1:8" s="2" customFormat="1" ht="16.9" customHeight="1">
      <c r="A733" s="36"/>
      <c r="B733" s="41"/>
      <c r="C733" s="267" t="s">
        <v>19</v>
      </c>
      <c r="D733" s="267" t="s">
        <v>1603</v>
      </c>
      <c r="E733" s="19" t="s">
        <v>19</v>
      </c>
      <c r="F733" s="268">
        <v>0</v>
      </c>
      <c r="G733" s="36"/>
      <c r="H733" s="41"/>
    </row>
    <row r="734" spans="1:8" s="2" customFormat="1" ht="16.9" customHeight="1">
      <c r="A734" s="36"/>
      <c r="B734" s="41"/>
      <c r="C734" s="267" t="s">
        <v>19</v>
      </c>
      <c r="D734" s="267" t="s">
        <v>74</v>
      </c>
      <c r="E734" s="19" t="s">
        <v>19</v>
      </c>
      <c r="F734" s="268">
        <v>0</v>
      </c>
      <c r="G734" s="36"/>
      <c r="H734" s="41"/>
    </row>
    <row r="735" spans="1:8" s="2" customFormat="1" ht="16.9" customHeight="1">
      <c r="A735" s="36"/>
      <c r="B735" s="41"/>
      <c r="C735" s="267" t="s">
        <v>1525</v>
      </c>
      <c r="D735" s="267" t="s">
        <v>257</v>
      </c>
      <c r="E735" s="19" t="s">
        <v>19</v>
      </c>
      <c r="F735" s="268">
        <v>0</v>
      </c>
      <c r="G735" s="36"/>
      <c r="H735" s="41"/>
    </row>
    <row r="736" spans="1:8" s="2" customFormat="1" ht="16.9" customHeight="1">
      <c r="A736" s="36"/>
      <c r="B736" s="41"/>
      <c r="C736" s="263" t="s">
        <v>1527</v>
      </c>
      <c r="D736" s="264" t="s">
        <v>1528</v>
      </c>
      <c r="E736" s="265" t="s">
        <v>120</v>
      </c>
      <c r="F736" s="266">
        <v>6.3</v>
      </c>
      <c r="G736" s="36"/>
      <c r="H736" s="41"/>
    </row>
    <row r="737" spans="1:8" s="2" customFormat="1" ht="26.45" customHeight="1">
      <c r="A737" s="36"/>
      <c r="B737" s="41"/>
      <c r="C737" s="262" t="s">
        <v>1604</v>
      </c>
      <c r="D737" s="262" t="s">
        <v>86</v>
      </c>
      <c r="E737" s="36"/>
      <c r="F737" s="36"/>
      <c r="G737" s="36"/>
      <c r="H737" s="41"/>
    </row>
    <row r="738" spans="1:8" s="2" customFormat="1" ht="16.9" customHeight="1">
      <c r="A738" s="36"/>
      <c r="B738" s="41"/>
      <c r="C738" s="263" t="s">
        <v>1089</v>
      </c>
      <c r="D738" s="264" t="s">
        <v>19</v>
      </c>
      <c r="E738" s="265" t="s">
        <v>19</v>
      </c>
      <c r="F738" s="266">
        <v>20</v>
      </c>
      <c r="G738" s="36"/>
      <c r="H738" s="41"/>
    </row>
    <row r="739" spans="1:8" s="2" customFormat="1" ht="16.9" customHeight="1">
      <c r="A739" s="36"/>
      <c r="B739" s="41"/>
      <c r="C739" s="267" t="s">
        <v>19</v>
      </c>
      <c r="D739" s="267" t="s">
        <v>1250</v>
      </c>
      <c r="E739" s="19" t="s">
        <v>19</v>
      </c>
      <c r="F739" s="268">
        <v>0</v>
      </c>
      <c r="G739" s="36"/>
      <c r="H739" s="41"/>
    </row>
    <row r="740" spans="1:8" s="2" customFormat="1" ht="16.9" customHeight="1">
      <c r="A740" s="36"/>
      <c r="B740" s="41"/>
      <c r="C740" s="267" t="s">
        <v>1089</v>
      </c>
      <c r="D740" s="267" t="s">
        <v>137</v>
      </c>
      <c r="E740" s="19" t="s">
        <v>19</v>
      </c>
      <c r="F740" s="268">
        <v>20</v>
      </c>
      <c r="G740" s="36"/>
      <c r="H740" s="41"/>
    </row>
    <row r="741" spans="1:8" s="2" customFormat="1" ht="16.9" customHeight="1">
      <c r="A741" s="36"/>
      <c r="B741" s="41"/>
      <c r="C741" s="269" t="s">
        <v>1532</v>
      </c>
      <c r="D741" s="36"/>
      <c r="E741" s="36"/>
      <c r="F741" s="36"/>
      <c r="G741" s="36"/>
      <c r="H741" s="41"/>
    </row>
    <row r="742" spans="1:8" s="2" customFormat="1" ht="16.9" customHeight="1">
      <c r="A742" s="36"/>
      <c r="B742" s="41"/>
      <c r="C742" s="267" t="s">
        <v>870</v>
      </c>
      <c r="D742" s="267" t="s">
        <v>1605</v>
      </c>
      <c r="E742" s="19" t="s">
        <v>168</v>
      </c>
      <c r="F742" s="268">
        <v>20</v>
      </c>
      <c r="G742" s="36"/>
      <c r="H742" s="41"/>
    </row>
    <row r="743" spans="1:8" s="2" customFormat="1" ht="16.9" customHeight="1">
      <c r="A743" s="36"/>
      <c r="B743" s="41"/>
      <c r="C743" s="267" t="s">
        <v>859</v>
      </c>
      <c r="D743" s="267" t="s">
        <v>1606</v>
      </c>
      <c r="E743" s="19" t="s">
        <v>168</v>
      </c>
      <c r="F743" s="268">
        <v>40</v>
      </c>
      <c r="G743" s="36"/>
      <c r="H743" s="41"/>
    </row>
    <row r="744" spans="1:8" s="2" customFormat="1" ht="16.9" customHeight="1">
      <c r="A744" s="36"/>
      <c r="B744" s="41"/>
      <c r="C744" s="263" t="s">
        <v>970</v>
      </c>
      <c r="D744" s="264" t="s">
        <v>1446</v>
      </c>
      <c r="E744" s="265" t="s">
        <v>93</v>
      </c>
      <c r="F744" s="266">
        <v>510</v>
      </c>
      <c r="G744" s="36"/>
      <c r="H744" s="41"/>
    </row>
    <row r="745" spans="1:8" s="2" customFormat="1" ht="16.9" customHeight="1">
      <c r="A745" s="36"/>
      <c r="B745" s="41"/>
      <c r="C745" s="267" t="s">
        <v>19</v>
      </c>
      <c r="D745" s="267" t="s">
        <v>968</v>
      </c>
      <c r="E745" s="19" t="s">
        <v>19</v>
      </c>
      <c r="F745" s="268">
        <v>0</v>
      </c>
      <c r="G745" s="36"/>
      <c r="H745" s="41"/>
    </row>
    <row r="746" spans="1:8" s="2" customFormat="1" ht="16.9" customHeight="1">
      <c r="A746" s="36"/>
      <c r="B746" s="41"/>
      <c r="C746" s="267" t="s">
        <v>19</v>
      </c>
      <c r="D746" s="267" t="s">
        <v>969</v>
      </c>
      <c r="E746" s="19" t="s">
        <v>19</v>
      </c>
      <c r="F746" s="268">
        <v>0</v>
      </c>
      <c r="G746" s="36"/>
      <c r="H746" s="41"/>
    </row>
    <row r="747" spans="1:8" s="2" customFormat="1" ht="16.9" customHeight="1">
      <c r="A747" s="36"/>
      <c r="B747" s="41"/>
      <c r="C747" s="267" t="s">
        <v>19</v>
      </c>
      <c r="D747" s="267" t="s">
        <v>164</v>
      </c>
      <c r="E747" s="19" t="s">
        <v>19</v>
      </c>
      <c r="F747" s="268">
        <v>510</v>
      </c>
      <c r="G747" s="36"/>
      <c r="H747" s="41"/>
    </row>
    <row r="748" spans="1:8" s="2" customFormat="1" ht="16.9" customHeight="1">
      <c r="A748" s="36"/>
      <c r="B748" s="41"/>
      <c r="C748" s="267" t="s">
        <v>970</v>
      </c>
      <c r="D748" s="267" t="s">
        <v>257</v>
      </c>
      <c r="E748" s="19" t="s">
        <v>19</v>
      </c>
      <c r="F748" s="268">
        <v>510</v>
      </c>
      <c r="G748" s="36"/>
      <c r="H748" s="41"/>
    </row>
    <row r="749" spans="1:8" s="2" customFormat="1" ht="16.9" customHeight="1">
      <c r="A749" s="36"/>
      <c r="B749" s="41"/>
      <c r="C749" s="263" t="s">
        <v>122</v>
      </c>
      <c r="D749" s="264" t="s">
        <v>123</v>
      </c>
      <c r="E749" s="265" t="s">
        <v>93</v>
      </c>
      <c r="F749" s="266">
        <v>1.8</v>
      </c>
      <c r="G749" s="36"/>
      <c r="H749" s="41"/>
    </row>
    <row r="750" spans="1:8" s="2" customFormat="1" ht="16.9" customHeight="1">
      <c r="A750" s="36"/>
      <c r="B750" s="41"/>
      <c r="C750" s="267" t="s">
        <v>19</v>
      </c>
      <c r="D750" s="267" t="s">
        <v>123</v>
      </c>
      <c r="E750" s="19" t="s">
        <v>19</v>
      </c>
      <c r="F750" s="268">
        <v>0</v>
      </c>
      <c r="G750" s="36"/>
      <c r="H750" s="41"/>
    </row>
    <row r="751" spans="1:8" s="2" customFormat="1" ht="16.9" customHeight="1">
      <c r="A751" s="36"/>
      <c r="B751" s="41"/>
      <c r="C751" s="267" t="s">
        <v>19</v>
      </c>
      <c r="D751" s="267" t="s">
        <v>1531</v>
      </c>
      <c r="E751" s="19" t="s">
        <v>19</v>
      </c>
      <c r="F751" s="268">
        <v>1.8</v>
      </c>
      <c r="G751" s="36"/>
      <c r="H751" s="41"/>
    </row>
    <row r="752" spans="1:8" s="2" customFormat="1" ht="16.9" customHeight="1">
      <c r="A752" s="36"/>
      <c r="B752" s="41"/>
      <c r="C752" s="267" t="s">
        <v>19</v>
      </c>
      <c r="D752" s="267" t="s">
        <v>257</v>
      </c>
      <c r="E752" s="19" t="s">
        <v>19</v>
      </c>
      <c r="F752" s="268">
        <v>1.8</v>
      </c>
      <c r="G752" s="36"/>
      <c r="H752" s="41"/>
    </row>
    <row r="753" spans="1:8" s="2" customFormat="1" ht="16.9" customHeight="1">
      <c r="A753" s="36"/>
      <c r="B753" s="41"/>
      <c r="C753" s="269" t="s">
        <v>1532</v>
      </c>
      <c r="D753" s="36"/>
      <c r="E753" s="36"/>
      <c r="F753" s="36"/>
      <c r="G753" s="36"/>
      <c r="H753" s="41"/>
    </row>
    <row r="754" spans="1:8" s="2" customFormat="1" ht="16.9" customHeight="1">
      <c r="A754" s="36"/>
      <c r="B754" s="41"/>
      <c r="C754" s="267" t="s">
        <v>353</v>
      </c>
      <c r="D754" s="267" t="s">
        <v>1533</v>
      </c>
      <c r="E754" s="19" t="s">
        <v>120</v>
      </c>
      <c r="F754" s="268">
        <v>260.1</v>
      </c>
      <c r="G754" s="36"/>
      <c r="H754" s="41"/>
    </row>
    <row r="755" spans="1:8" s="2" customFormat="1" ht="16.9" customHeight="1">
      <c r="A755" s="36"/>
      <c r="B755" s="41"/>
      <c r="C755" s="267" t="s">
        <v>362</v>
      </c>
      <c r="D755" s="267" t="s">
        <v>1534</v>
      </c>
      <c r="E755" s="19" t="s">
        <v>120</v>
      </c>
      <c r="F755" s="268">
        <v>468.18</v>
      </c>
      <c r="G755" s="36"/>
      <c r="H755" s="41"/>
    </row>
    <row r="756" spans="1:8" s="2" customFormat="1" ht="16.9" customHeight="1">
      <c r="A756" s="36"/>
      <c r="B756" s="41"/>
      <c r="C756" s="267" t="s">
        <v>370</v>
      </c>
      <c r="D756" s="267" t="s">
        <v>1535</v>
      </c>
      <c r="E756" s="19" t="s">
        <v>120</v>
      </c>
      <c r="F756" s="268">
        <v>208.08</v>
      </c>
      <c r="G756" s="36"/>
      <c r="H756" s="41"/>
    </row>
    <row r="757" spans="1:8" s="2" customFormat="1" ht="16.9" customHeight="1">
      <c r="A757" s="36"/>
      <c r="B757" s="41"/>
      <c r="C757" s="267" t="s">
        <v>1134</v>
      </c>
      <c r="D757" s="267" t="s">
        <v>1607</v>
      </c>
      <c r="E757" s="19" t="s">
        <v>120</v>
      </c>
      <c r="F757" s="268">
        <v>104.04</v>
      </c>
      <c r="G757" s="36"/>
      <c r="H757" s="41"/>
    </row>
    <row r="758" spans="1:8" s="2" customFormat="1" ht="16.9" customHeight="1">
      <c r="A758" s="36"/>
      <c r="B758" s="41"/>
      <c r="C758" s="267" t="s">
        <v>404</v>
      </c>
      <c r="D758" s="267" t="s">
        <v>1537</v>
      </c>
      <c r="E758" s="19" t="s">
        <v>120</v>
      </c>
      <c r="F758" s="268">
        <v>16.524</v>
      </c>
      <c r="G758" s="36"/>
      <c r="H758" s="41"/>
    </row>
    <row r="759" spans="1:8" s="2" customFormat="1" ht="16.9" customHeight="1">
      <c r="A759" s="36"/>
      <c r="B759" s="41"/>
      <c r="C759" s="267" t="s">
        <v>398</v>
      </c>
      <c r="D759" s="267" t="s">
        <v>1538</v>
      </c>
      <c r="E759" s="19" t="s">
        <v>120</v>
      </c>
      <c r="F759" s="268">
        <v>16.524</v>
      </c>
      <c r="G759" s="36"/>
      <c r="H759" s="41"/>
    </row>
    <row r="760" spans="1:8" s="2" customFormat="1" ht="16.9" customHeight="1">
      <c r="A760" s="36"/>
      <c r="B760" s="41"/>
      <c r="C760" s="267" t="s">
        <v>420</v>
      </c>
      <c r="D760" s="267" t="s">
        <v>1539</v>
      </c>
      <c r="E760" s="19" t="s">
        <v>98</v>
      </c>
      <c r="F760" s="268">
        <v>2664</v>
      </c>
      <c r="G760" s="36"/>
      <c r="H760" s="41"/>
    </row>
    <row r="761" spans="1:8" s="2" customFormat="1" ht="22.5">
      <c r="A761" s="36"/>
      <c r="B761" s="41"/>
      <c r="C761" s="267" t="s">
        <v>433</v>
      </c>
      <c r="D761" s="267" t="s">
        <v>434</v>
      </c>
      <c r="E761" s="19" t="s">
        <v>120</v>
      </c>
      <c r="F761" s="268">
        <v>771.12</v>
      </c>
      <c r="G761" s="36"/>
      <c r="H761" s="41"/>
    </row>
    <row r="762" spans="1:8" s="2" customFormat="1" ht="16.9" customHeight="1">
      <c r="A762" s="36"/>
      <c r="B762" s="41"/>
      <c r="C762" s="267" t="s">
        <v>440</v>
      </c>
      <c r="D762" s="267" t="s">
        <v>1541</v>
      </c>
      <c r="E762" s="19" t="s">
        <v>120</v>
      </c>
      <c r="F762" s="268">
        <v>10795.68</v>
      </c>
      <c r="G762" s="36"/>
      <c r="H762" s="41"/>
    </row>
    <row r="763" spans="1:8" s="2" customFormat="1" ht="16.9" customHeight="1">
      <c r="A763" s="36"/>
      <c r="B763" s="41"/>
      <c r="C763" s="267" t="s">
        <v>445</v>
      </c>
      <c r="D763" s="267" t="s">
        <v>1542</v>
      </c>
      <c r="E763" s="19" t="s">
        <v>120</v>
      </c>
      <c r="F763" s="268">
        <v>330.48</v>
      </c>
      <c r="G763" s="36"/>
      <c r="H763" s="41"/>
    </row>
    <row r="764" spans="1:8" s="2" customFormat="1" ht="16.9" customHeight="1">
      <c r="A764" s="36"/>
      <c r="B764" s="41"/>
      <c r="C764" s="267" t="s">
        <v>451</v>
      </c>
      <c r="D764" s="267" t="s">
        <v>1543</v>
      </c>
      <c r="E764" s="19" t="s">
        <v>120</v>
      </c>
      <c r="F764" s="268">
        <v>4626.72</v>
      </c>
      <c r="G764" s="36"/>
      <c r="H764" s="41"/>
    </row>
    <row r="765" spans="1:8" s="2" customFormat="1" ht="16.9" customHeight="1">
      <c r="A765" s="36"/>
      <c r="B765" s="41"/>
      <c r="C765" s="267" t="s">
        <v>457</v>
      </c>
      <c r="D765" s="267" t="s">
        <v>1544</v>
      </c>
      <c r="E765" s="19" t="s">
        <v>459</v>
      </c>
      <c r="F765" s="268">
        <v>1982.88</v>
      </c>
      <c r="G765" s="36"/>
      <c r="H765" s="41"/>
    </row>
    <row r="766" spans="1:8" s="2" customFormat="1" ht="16.9" customHeight="1">
      <c r="A766" s="36"/>
      <c r="B766" s="41"/>
      <c r="C766" s="267" t="s">
        <v>473</v>
      </c>
      <c r="D766" s="267" t="s">
        <v>1545</v>
      </c>
      <c r="E766" s="19" t="s">
        <v>120</v>
      </c>
      <c r="F766" s="268">
        <v>769.08</v>
      </c>
      <c r="G766" s="36"/>
      <c r="H766" s="41"/>
    </row>
    <row r="767" spans="1:8" s="2" customFormat="1" ht="16.9" customHeight="1">
      <c r="A767" s="36"/>
      <c r="B767" s="41"/>
      <c r="C767" s="267" t="s">
        <v>485</v>
      </c>
      <c r="D767" s="267" t="s">
        <v>486</v>
      </c>
      <c r="E767" s="19" t="s">
        <v>459</v>
      </c>
      <c r="F767" s="268">
        <v>1384.344</v>
      </c>
      <c r="G767" s="36"/>
      <c r="H767" s="41"/>
    </row>
    <row r="768" spans="1:8" s="2" customFormat="1" ht="16.9" customHeight="1">
      <c r="A768" s="36"/>
      <c r="B768" s="41"/>
      <c r="C768" s="263" t="s">
        <v>172</v>
      </c>
      <c r="D768" s="264" t="s">
        <v>19</v>
      </c>
      <c r="E768" s="265" t="s">
        <v>93</v>
      </c>
      <c r="F768" s="266">
        <v>488.5</v>
      </c>
      <c r="G768" s="36"/>
      <c r="H768" s="41"/>
    </row>
    <row r="769" spans="1:8" s="2" customFormat="1" ht="16.9" customHeight="1">
      <c r="A769" s="36"/>
      <c r="B769" s="41"/>
      <c r="C769" s="267" t="s">
        <v>19</v>
      </c>
      <c r="D769" s="267" t="s">
        <v>272</v>
      </c>
      <c r="E769" s="19" t="s">
        <v>19</v>
      </c>
      <c r="F769" s="268">
        <v>0</v>
      </c>
      <c r="G769" s="36"/>
      <c r="H769" s="41"/>
    </row>
    <row r="770" spans="1:8" s="2" customFormat="1" ht="16.9" customHeight="1">
      <c r="A770" s="36"/>
      <c r="B770" s="41"/>
      <c r="C770" s="267" t="s">
        <v>19</v>
      </c>
      <c r="D770" s="267" t="s">
        <v>1546</v>
      </c>
      <c r="E770" s="19" t="s">
        <v>19</v>
      </c>
      <c r="F770" s="268">
        <v>0</v>
      </c>
      <c r="G770" s="36"/>
      <c r="H770" s="41"/>
    </row>
    <row r="771" spans="1:8" s="2" customFormat="1" ht="16.9" customHeight="1">
      <c r="A771" s="36"/>
      <c r="B771" s="41"/>
      <c r="C771" s="267" t="s">
        <v>19</v>
      </c>
      <c r="D771" s="267" t="s">
        <v>1608</v>
      </c>
      <c r="E771" s="19" t="s">
        <v>19</v>
      </c>
      <c r="F771" s="268">
        <v>488.5</v>
      </c>
      <c r="G771" s="36"/>
      <c r="H771" s="41"/>
    </row>
    <row r="772" spans="1:8" s="2" customFormat="1" ht="16.9" customHeight="1">
      <c r="A772" s="36"/>
      <c r="B772" s="41"/>
      <c r="C772" s="267" t="s">
        <v>19</v>
      </c>
      <c r="D772" s="267" t="s">
        <v>257</v>
      </c>
      <c r="E772" s="19" t="s">
        <v>19</v>
      </c>
      <c r="F772" s="268">
        <v>488.5</v>
      </c>
      <c r="G772" s="36"/>
      <c r="H772" s="41"/>
    </row>
    <row r="773" spans="1:8" s="2" customFormat="1" ht="16.9" customHeight="1">
      <c r="A773" s="36"/>
      <c r="B773" s="41"/>
      <c r="C773" s="269" t="s">
        <v>1532</v>
      </c>
      <c r="D773" s="36"/>
      <c r="E773" s="36"/>
      <c r="F773" s="36"/>
      <c r="G773" s="36"/>
      <c r="H773" s="41"/>
    </row>
    <row r="774" spans="1:8" s="2" customFormat="1" ht="16.9" customHeight="1">
      <c r="A774" s="36"/>
      <c r="B774" s="41"/>
      <c r="C774" s="267" t="s">
        <v>353</v>
      </c>
      <c r="D774" s="267" t="s">
        <v>1533</v>
      </c>
      <c r="E774" s="19" t="s">
        <v>120</v>
      </c>
      <c r="F774" s="268">
        <v>260.1</v>
      </c>
      <c r="G774" s="36"/>
      <c r="H774" s="41"/>
    </row>
    <row r="775" spans="1:8" s="2" customFormat="1" ht="16.9" customHeight="1">
      <c r="A775" s="36"/>
      <c r="B775" s="41"/>
      <c r="C775" s="267" t="s">
        <v>362</v>
      </c>
      <c r="D775" s="267" t="s">
        <v>1534</v>
      </c>
      <c r="E775" s="19" t="s">
        <v>120</v>
      </c>
      <c r="F775" s="268">
        <v>468.18</v>
      </c>
      <c r="G775" s="36"/>
      <c r="H775" s="41"/>
    </row>
    <row r="776" spans="1:8" s="2" customFormat="1" ht="16.9" customHeight="1">
      <c r="A776" s="36"/>
      <c r="B776" s="41"/>
      <c r="C776" s="267" t="s">
        <v>370</v>
      </c>
      <c r="D776" s="267" t="s">
        <v>1535</v>
      </c>
      <c r="E776" s="19" t="s">
        <v>120</v>
      </c>
      <c r="F776" s="268">
        <v>208.08</v>
      </c>
      <c r="G776" s="36"/>
      <c r="H776" s="41"/>
    </row>
    <row r="777" spans="1:8" s="2" customFormat="1" ht="16.9" customHeight="1">
      <c r="A777" s="36"/>
      <c r="B777" s="41"/>
      <c r="C777" s="267" t="s">
        <v>1134</v>
      </c>
      <c r="D777" s="267" t="s">
        <v>1607</v>
      </c>
      <c r="E777" s="19" t="s">
        <v>120</v>
      </c>
      <c r="F777" s="268">
        <v>104.04</v>
      </c>
      <c r="G777" s="36"/>
      <c r="H777" s="41"/>
    </row>
    <row r="778" spans="1:8" s="2" customFormat="1" ht="16.9" customHeight="1">
      <c r="A778" s="36"/>
      <c r="B778" s="41"/>
      <c r="C778" s="263" t="s">
        <v>176</v>
      </c>
      <c r="D778" s="264" t="s">
        <v>177</v>
      </c>
      <c r="E778" s="265" t="s">
        <v>93</v>
      </c>
      <c r="F778" s="266">
        <v>15</v>
      </c>
      <c r="G778" s="36"/>
      <c r="H778" s="41"/>
    </row>
    <row r="779" spans="1:8" s="2" customFormat="1" ht="16.9" customHeight="1">
      <c r="A779" s="36"/>
      <c r="B779" s="41"/>
      <c r="C779" s="267" t="s">
        <v>19</v>
      </c>
      <c r="D779" s="267" t="s">
        <v>1609</v>
      </c>
      <c r="E779" s="19" t="s">
        <v>19</v>
      </c>
      <c r="F779" s="268">
        <v>15</v>
      </c>
      <c r="G779" s="36"/>
      <c r="H779" s="41"/>
    </row>
    <row r="780" spans="1:8" s="2" customFormat="1" ht="16.9" customHeight="1">
      <c r="A780" s="36"/>
      <c r="B780" s="41"/>
      <c r="C780" s="269" t="s">
        <v>1532</v>
      </c>
      <c r="D780" s="36"/>
      <c r="E780" s="36"/>
      <c r="F780" s="36"/>
      <c r="G780" s="36"/>
      <c r="H780" s="41"/>
    </row>
    <row r="781" spans="1:8" s="2" customFormat="1" ht="16.9" customHeight="1">
      <c r="A781" s="36"/>
      <c r="B781" s="41"/>
      <c r="C781" s="267" t="s">
        <v>353</v>
      </c>
      <c r="D781" s="267" t="s">
        <v>1533</v>
      </c>
      <c r="E781" s="19" t="s">
        <v>120</v>
      </c>
      <c r="F781" s="268">
        <v>260.1</v>
      </c>
      <c r="G781" s="36"/>
      <c r="H781" s="41"/>
    </row>
    <row r="782" spans="1:8" s="2" customFormat="1" ht="16.9" customHeight="1">
      <c r="A782" s="36"/>
      <c r="B782" s="41"/>
      <c r="C782" s="267" t="s">
        <v>362</v>
      </c>
      <c r="D782" s="267" t="s">
        <v>1534</v>
      </c>
      <c r="E782" s="19" t="s">
        <v>120</v>
      </c>
      <c r="F782" s="268">
        <v>468.18</v>
      </c>
      <c r="G782" s="36"/>
      <c r="H782" s="41"/>
    </row>
    <row r="783" spans="1:8" s="2" customFormat="1" ht="16.9" customHeight="1">
      <c r="A783" s="36"/>
      <c r="B783" s="41"/>
      <c r="C783" s="267" t="s">
        <v>370</v>
      </c>
      <c r="D783" s="267" t="s">
        <v>1535</v>
      </c>
      <c r="E783" s="19" t="s">
        <v>120</v>
      </c>
      <c r="F783" s="268">
        <v>208.08</v>
      </c>
      <c r="G783" s="36"/>
      <c r="H783" s="41"/>
    </row>
    <row r="784" spans="1:8" s="2" customFormat="1" ht="16.9" customHeight="1">
      <c r="A784" s="36"/>
      <c r="B784" s="41"/>
      <c r="C784" s="267" t="s">
        <v>1134</v>
      </c>
      <c r="D784" s="267" t="s">
        <v>1607</v>
      </c>
      <c r="E784" s="19" t="s">
        <v>120</v>
      </c>
      <c r="F784" s="268">
        <v>104.04</v>
      </c>
      <c r="G784" s="36"/>
      <c r="H784" s="41"/>
    </row>
    <row r="785" spans="1:8" s="2" customFormat="1" ht="16.9" customHeight="1">
      <c r="A785" s="36"/>
      <c r="B785" s="41"/>
      <c r="C785" s="263" t="s">
        <v>192</v>
      </c>
      <c r="D785" s="264" t="s">
        <v>19</v>
      </c>
      <c r="E785" s="265" t="s">
        <v>19</v>
      </c>
      <c r="F785" s="266">
        <v>3.5</v>
      </c>
      <c r="G785" s="36"/>
      <c r="H785" s="41"/>
    </row>
    <row r="786" spans="1:8" s="2" customFormat="1" ht="16.9" customHeight="1">
      <c r="A786" s="36"/>
      <c r="B786" s="41"/>
      <c r="C786" s="267" t="s">
        <v>19</v>
      </c>
      <c r="D786" s="267" t="s">
        <v>1109</v>
      </c>
      <c r="E786" s="19" t="s">
        <v>19</v>
      </c>
      <c r="F786" s="268">
        <v>3.5</v>
      </c>
      <c r="G786" s="36"/>
      <c r="H786" s="41"/>
    </row>
    <row r="787" spans="1:8" s="2" customFormat="1" ht="16.9" customHeight="1">
      <c r="A787" s="36"/>
      <c r="B787" s="41"/>
      <c r="C787" s="269" t="s">
        <v>1532</v>
      </c>
      <c r="D787" s="36"/>
      <c r="E787" s="36"/>
      <c r="F787" s="36"/>
      <c r="G787" s="36"/>
      <c r="H787" s="41"/>
    </row>
    <row r="788" spans="1:8" s="2" customFormat="1" ht="16.9" customHeight="1">
      <c r="A788" s="36"/>
      <c r="B788" s="41"/>
      <c r="C788" s="267" t="s">
        <v>353</v>
      </c>
      <c r="D788" s="267" t="s">
        <v>1533</v>
      </c>
      <c r="E788" s="19" t="s">
        <v>120</v>
      </c>
      <c r="F788" s="268">
        <v>260.1</v>
      </c>
      <c r="G788" s="36"/>
      <c r="H788" s="41"/>
    </row>
    <row r="789" spans="1:8" s="2" customFormat="1" ht="16.9" customHeight="1">
      <c r="A789" s="36"/>
      <c r="B789" s="41"/>
      <c r="C789" s="267" t="s">
        <v>362</v>
      </c>
      <c r="D789" s="267" t="s">
        <v>1534</v>
      </c>
      <c r="E789" s="19" t="s">
        <v>120</v>
      </c>
      <c r="F789" s="268">
        <v>468.18</v>
      </c>
      <c r="G789" s="36"/>
      <c r="H789" s="41"/>
    </row>
    <row r="790" spans="1:8" s="2" customFormat="1" ht="16.9" customHeight="1">
      <c r="A790" s="36"/>
      <c r="B790" s="41"/>
      <c r="C790" s="267" t="s">
        <v>370</v>
      </c>
      <c r="D790" s="267" t="s">
        <v>1535</v>
      </c>
      <c r="E790" s="19" t="s">
        <v>120</v>
      </c>
      <c r="F790" s="268">
        <v>208.08</v>
      </c>
      <c r="G790" s="36"/>
      <c r="H790" s="41"/>
    </row>
    <row r="791" spans="1:8" s="2" customFormat="1" ht="16.9" customHeight="1">
      <c r="A791" s="36"/>
      <c r="B791" s="41"/>
      <c r="C791" s="267" t="s">
        <v>1134</v>
      </c>
      <c r="D791" s="267" t="s">
        <v>1607</v>
      </c>
      <c r="E791" s="19" t="s">
        <v>120</v>
      </c>
      <c r="F791" s="268">
        <v>104.04</v>
      </c>
      <c r="G791" s="36"/>
      <c r="H791" s="41"/>
    </row>
    <row r="792" spans="1:8" s="2" customFormat="1" ht="16.9" customHeight="1">
      <c r="A792" s="36"/>
      <c r="B792" s="41"/>
      <c r="C792" s="263" t="s">
        <v>174</v>
      </c>
      <c r="D792" s="264" t="s">
        <v>19</v>
      </c>
      <c r="E792" s="265" t="s">
        <v>93</v>
      </c>
      <c r="F792" s="266">
        <v>3</v>
      </c>
      <c r="G792" s="36"/>
      <c r="H792" s="41"/>
    </row>
    <row r="793" spans="1:8" s="2" customFormat="1" ht="16.9" customHeight="1">
      <c r="A793" s="36"/>
      <c r="B793" s="41"/>
      <c r="C793" s="267" t="s">
        <v>19</v>
      </c>
      <c r="D793" s="267" t="s">
        <v>95</v>
      </c>
      <c r="E793" s="19" t="s">
        <v>19</v>
      </c>
      <c r="F793" s="268">
        <v>3</v>
      </c>
      <c r="G793" s="36"/>
      <c r="H793" s="41"/>
    </row>
    <row r="794" spans="1:8" s="2" customFormat="1" ht="16.9" customHeight="1">
      <c r="A794" s="36"/>
      <c r="B794" s="41"/>
      <c r="C794" s="269" t="s">
        <v>1532</v>
      </c>
      <c r="D794" s="36"/>
      <c r="E794" s="36"/>
      <c r="F794" s="36"/>
      <c r="G794" s="36"/>
      <c r="H794" s="41"/>
    </row>
    <row r="795" spans="1:8" s="2" customFormat="1" ht="16.9" customHeight="1">
      <c r="A795" s="36"/>
      <c r="B795" s="41"/>
      <c r="C795" s="267" t="s">
        <v>353</v>
      </c>
      <c r="D795" s="267" t="s">
        <v>1533</v>
      </c>
      <c r="E795" s="19" t="s">
        <v>120</v>
      </c>
      <c r="F795" s="268">
        <v>260.1</v>
      </c>
      <c r="G795" s="36"/>
      <c r="H795" s="41"/>
    </row>
    <row r="796" spans="1:8" s="2" customFormat="1" ht="16.9" customHeight="1">
      <c r="A796" s="36"/>
      <c r="B796" s="41"/>
      <c r="C796" s="267" t="s">
        <v>362</v>
      </c>
      <c r="D796" s="267" t="s">
        <v>1534</v>
      </c>
      <c r="E796" s="19" t="s">
        <v>120</v>
      </c>
      <c r="F796" s="268">
        <v>468.18</v>
      </c>
      <c r="G796" s="36"/>
      <c r="H796" s="41"/>
    </row>
    <row r="797" spans="1:8" s="2" customFormat="1" ht="16.9" customHeight="1">
      <c r="A797" s="36"/>
      <c r="B797" s="41"/>
      <c r="C797" s="267" t="s">
        <v>370</v>
      </c>
      <c r="D797" s="267" t="s">
        <v>1535</v>
      </c>
      <c r="E797" s="19" t="s">
        <v>120</v>
      </c>
      <c r="F797" s="268">
        <v>208.08</v>
      </c>
      <c r="G797" s="36"/>
      <c r="H797" s="41"/>
    </row>
    <row r="798" spans="1:8" s="2" customFormat="1" ht="16.9" customHeight="1">
      <c r="A798" s="36"/>
      <c r="B798" s="41"/>
      <c r="C798" s="267" t="s">
        <v>1134</v>
      </c>
      <c r="D798" s="267" t="s">
        <v>1607</v>
      </c>
      <c r="E798" s="19" t="s">
        <v>120</v>
      </c>
      <c r="F798" s="268">
        <v>104.04</v>
      </c>
      <c r="G798" s="36"/>
      <c r="H798" s="41"/>
    </row>
    <row r="799" spans="1:8" s="2" customFormat="1" ht="16.9" customHeight="1">
      <c r="A799" s="36"/>
      <c r="B799" s="41"/>
      <c r="C799" s="263" t="s">
        <v>850</v>
      </c>
      <c r="D799" s="264" t="s">
        <v>19</v>
      </c>
      <c r="E799" s="265" t="s">
        <v>19</v>
      </c>
      <c r="F799" s="266">
        <v>3</v>
      </c>
      <c r="G799" s="36"/>
      <c r="H799" s="41"/>
    </row>
    <row r="800" spans="1:8" s="2" customFormat="1" ht="16.9" customHeight="1">
      <c r="A800" s="36"/>
      <c r="B800" s="41"/>
      <c r="C800" s="267" t="s">
        <v>19</v>
      </c>
      <c r="D800" s="267" t="s">
        <v>847</v>
      </c>
      <c r="E800" s="19" t="s">
        <v>19</v>
      </c>
      <c r="F800" s="268">
        <v>0</v>
      </c>
      <c r="G800" s="36"/>
      <c r="H800" s="41"/>
    </row>
    <row r="801" spans="1:8" s="2" customFormat="1" ht="16.9" customHeight="1">
      <c r="A801" s="36"/>
      <c r="B801" s="41"/>
      <c r="C801" s="267" t="s">
        <v>19</v>
      </c>
      <c r="D801" s="267" t="s">
        <v>849</v>
      </c>
      <c r="E801" s="19" t="s">
        <v>19</v>
      </c>
      <c r="F801" s="268">
        <v>0</v>
      </c>
      <c r="G801" s="36"/>
      <c r="H801" s="41"/>
    </row>
    <row r="802" spans="1:8" s="2" customFormat="1" ht="16.9" customHeight="1">
      <c r="A802" s="36"/>
      <c r="B802" s="41"/>
      <c r="C802" s="267" t="s">
        <v>19</v>
      </c>
      <c r="D802" s="267" t="s">
        <v>1088</v>
      </c>
      <c r="E802" s="19" t="s">
        <v>19</v>
      </c>
      <c r="F802" s="268">
        <v>3</v>
      </c>
      <c r="G802" s="36"/>
      <c r="H802" s="41"/>
    </row>
    <row r="803" spans="1:8" s="2" customFormat="1" ht="16.9" customHeight="1">
      <c r="A803" s="36"/>
      <c r="B803" s="41"/>
      <c r="C803" s="267" t="s">
        <v>850</v>
      </c>
      <c r="D803" s="267" t="s">
        <v>257</v>
      </c>
      <c r="E803" s="19" t="s">
        <v>19</v>
      </c>
      <c r="F803" s="268">
        <v>3</v>
      </c>
      <c r="G803" s="36"/>
      <c r="H803" s="41"/>
    </row>
    <row r="804" spans="1:8" s="2" customFormat="1" ht="16.9" customHeight="1">
      <c r="A804" s="36"/>
      <c r="B804" s="41"/>
      <c r="C804" s="269" t="s">
        <v>1532</v>
      </c>
      <c r="D804" s="36"/>
      <c r="E804" s="36"/>
      <c r="F804" s="36"/>
      <c r="G804" s="36"/>
      <c r="H804" s="41"/>
    </row>
    <row r="805" spans="1:8" s="2" customFormat="1" ht="16.9" customHeight="1">
      <c r="A805" s="36"/>
      <c r="B805" s="41"/>
      <c r="C805" s="267" t="s">
        <v>1245</v>
      </c>
      <c r="D805" s="267" t="s">
        <v>1610</v>
      </c>
      <c r="E805" s="19" t="s">
        <v>168</v>
      </c>
      <c r="F805" s="268">
        <v>3</v>
      </c>
      <c r="G805" s="36"/>
      <c r="H805" s="41"/>
    </row>
    <row r="806" spans="1:8" s="2" customFormat="1" ht="16.9" customHeight="1">
      <c r="A806" s="36"/>
      <c r="B806" s="41"/>
      <c r="C806" s="267" t="s">
        <v>932</v>
      </c>
      <c r="D806" s="267" t="s">
        <v>933</v>
      </c>
      <c r="E806" s="19" t="s">
        <v>168</v>
      </c>
      <c r="F806" s="268">
        <v>3</v>
      </c>
      <c r="G806" s="36"/>
      <c r="H806" s="41"/>
    </row>
    <row r="807" spans="1:8" s="2" customFormat="1" ht="16.9" customHeight="1">
      <c r="A807" s="36"/>
      <c r="B807" s="41"/>
      <c r="C807" s="267" t="s">
        <v>938</v>
      </c>
      <c r="D807" s="267" t="s">
        <v>939</v>
      </c>
      <c r="E807" s="19" t="s">
        <v>168</v>
      </c>
      <c r="F807" s="268">
        <v>3</v>
      </c>
      <c r="G807" s="36"/>
      <c r="H807" s="41"/>
    </row>
    <row r="808" spans="1:8" s="2" customFormat="1" ht="16.9" customHeight="1">
      <c r="A808" s="36"/>
      <c r="B808" s="41"/>
      <c r="C808" s="267" t="s">
        <v>942</v>
      </c>
      <c r="D808" s="267" t="s">
        <v>943</v>
      </c>
      <c r="E808" s="19" t="s">
        <v>168</v>
      </c>
      <c r="F808" s="268">
        <v>3</v>
      </c>
      <c r="G808" s="36"/>
      <c r="H808" s="41"/>
    </row>
    <row r="809" spans="1:8" s="2" customFormat="1" ht="16.9" customHeight="1">
      <c r="A809" s="36"/>
      <c r="B809" s="41"/>
      <c r="C809" s="263" t="s">
        <v>1088</v>
      </c>
      <c r="D809" s="264" t="s">
        <v>19</v>
      </c>
      <c r="E809" s="265" t="s">
        <v>19</v>
      </c>
      <c r="F809" s="266">
        <v>3</v>
      </c>
      <c r="G809" s="36"/>
      <c r="H809" s="41"/>
    </row>
    <row r="810" spans="1:8" s="2" customFormat="1" ht="16.9" customHeight="1">
      <c r="A810" s="36"/>
      <c r="B810" s="41"/>
      <c r="C810" s="267" t="s">
        <v>19</v>
      </c>
      <c r="D810" s="267" t="s">
        <v>849</v>
      </c>
      <c r="E810" s="19" t="s">
        <v>19</v>
      </c>
      <c r="F810" s="268">
        <v>0</v>
      </c>
      <c r="G810" s="36"/>
      <c r="H810" s="41"/>
    </row>
    <row r="811" spans="1:8" s="2" customFormat="1" ht="16.9" customHeight="1">
      <c r="A811" s="36"/>
      <c r="B811" s="41"/>
      <c r="C811" s="267" t="s">
        <v>1088</v>
      </c>
      <c r="D811" s="267" t="s">
        <v>95</v>
      </c>
      <c r="E811" s="19" t="s">
        <v>19</v>
      </c>
      <c r="F811" s="268">
        <v>3</v>
      </c>
      <c r="G811" s="36"/>
      <c r="H811" s="41"/>
    </row>
    <row r="812" spans="1:8" s="2" customFormat="1" ht="16.9" customHeight="1">
      <c r="A812" s="36"/>
      <c r="B812" s="41"/>
      <c r="C812" s="269" t="s">
        <v>1532</v>
      </c>
      <c r="D812" s="36"/>
      <c r="E812" s="36"/>
      <c r="F812" s="36"/>
      <c r="G812" s="36"/>
      <c r="H812" s="41"/>
    </row>
    <row r="813" spans="1:8" s="2" customFormat="1" ht="16.9" customHeight="1">
      <c r="A813" s="36"/>
      <c r="B813" s="41"/>
      <c r="C813" s="267" t="s">
        <v>1248</v>
      </c>
      <c r="D813" s="267" t="s">
        <v>1249</v>
      </c>
      <c r="E813" s="19" t="s">
        <v>168</v>
      </c>
      <c r="F813" s="268">
        <v>3</v>
      </c>
      <c r="G813" s="36"/>
      <c r="H813" s="41"/>
    </row>
    <row r="814" spans="1:8" s="2" customFormat="1" ht="16.9" customHeight="1">
      <c r="A814" s="36"/>
      <c r="B814" s="41"/>
      <c r="C814" s="267" t="s">
        <v>1245</v>
      </c>
      <c r="D814" s="267" t="s">
        <v>1610</v>
      </c>
      <c r="E814" s="19" t="s">
        <v>168</v>
      </c>
      <c r="F814" s="268">
        <v>3</v>
      </c>
      <c r="G814" s="36"/>
      <c r="H814" s="41"/>
    </row>
    <row r="815" spans="1:8" s="2" customFormat="1" ht="16.9" customHeight="1">
      <c r="A815" s="36"/>
      <c r="B815" s="41"/>
      <c r="C815" s="263" t="s">
        <v>1099</v>
      </c>
      <c r="D815" s="264" t="s">
        <v>19</v>
      </c>
      <c r="E815" s="265" t="s">
        <v>19</v>
      </c>
      <c r="F815" s="266">
        <v>158</v>
      </c>
      <c r="G815" s="36"/>
      <c r="H815" s="41"/>
    </row>
    <row r="816" spans="1:8" s="2" customFormat="1" ht="16.9" customHeight="1">
      <c r="A816" s="36"/>
      <c r="B816" s="41"/>
      <c r="C816" s="267" t="s">
        <v>19</v>
      </c>
      <c r="D816" s="267" t="s">
        <v>822</v>
      </c>
      <c r="E816" s="19" t="s">
        <v>19</v>
      </c>
      <c r="F816" s="268">
        <v>0</v>
      </c>
      <c r="G816" s="36"/>
      <c r="H816" s="41"/>
    </row>
    <row r="817" spans="1:8" s="2" customFormat="1" ht="16.9" customHeight="1">
      <c r="A817" s="36"/>
      <c r="B817" s="41"/>
      <c r="C817" s="267" t="s">
        <v>19</v>
      </c>
      <c r="D817" s="267" t="s">
        <v>827</v>
      </c>
      <c r="E817" s="19" t="s">
        <v>19</v>
      </c>
      <c r="F817" s="268">
        <v>0</v>
      </c>
      <c r="G817" s="36"/>
      <c r="H817" s="41"/>
    </row>
    <row r="818" spans="1:8" s="2" customFormat="1" ht="16.9" customHeight="1">
      <c r="A818" s="36"/>
      <c r="B818" s="41"/>
      <c r="C818" s="267" t="s">
        <v>19</v>
      </c>
      <c r="D818" s="267" t="s">
        <v>145</v>
      </c>
      <c r="E818" s="19" t="s">
        <v>19</v>
      </c>
      <c r="F818" s="268">
        <v>10</v>
      </c>
      <c r="G818" s="36"/>
      <c r="H818" s="41"/>
    </row>
    <row r="819" spans="1:8" s="2" customFormat="1" ht="16.9" customHeight="1">
      <c r="A819" s="36"/>
      <c r="B819" s="41"/>
      <c r="C819" s="267" t="s">
        <v>19</v>
      </c>
      <c r="D819" s="267" t="s">
        <v>822</v>
      </c>
      <c r="E819" s="19" t="s">
        <v>19</v>
      </c>
      <c r="F819" s="268">
        <v>0</v>
      </c>
      <c r="G819" s="36"/>
      <c r="H819" s="41"/>
    </row>
    <row r="820" spans="1:8" s="2" customFormat="1" ht="16.9" customHeight="1">
      <c r="A820" s="36"/>
      <c r="B820" s="41"/>
      <c r="C820" s="267" t="s">
        <v>19</v>
      </c>
      <c r="D820" s="267" t="s">
        <v>1242</v>
      </c>
      <c r="E820" s="19" t="s">
        <v>19</v>
      </c>
      <c r="F820" s="268">
        <v>0</v>
      </c>
      <c r="G820" s="36"/>
      <c r="H820" s="41"/>
    </row>
    <row r="821" spans="1:8" s="2" customFormat="1" ht="16.9" customHeight="1">
      <c r="A821" s="36"/>
      <c r="B821" s="41"/>
      <c r="C821" s="267" t="s">
        <v>19</v>
      </c>
      <c r="D821" s="267" t="s">
        <v>628</v>
      </c>
      <c r="E821" s="19" t="s">
        <v>19</v>
      </c>
      <c r="F821" s="268">
        <v>85</v>
      </c>
      <c r="G821" s="36"/>
      <c r="H821" s="41"/>
    </row>
    <row r="822" spans="1:8" s="2" customFormat="1" ht="16.9" customHeight="1">
      <c r="A822" s="36"/>
      <c r="B822" s="41"/>
      <c r="C822" s="267" t="s">
        <v>19</v>
      </c>
      <c r="D822" s="267" t="s">
        <v>828</v>
      </c>
      <c r="E822" s="19" t="s">
        <v>19</v>
      </c>
      <c r="F822" s="268">
        <v>0</v>
      </c>
      <c r="G822" s="36"/>
      <c r="H822" s="41"/>
    </row>
    <row r="823" spans="1:8" s="2" customFormat="1" ht="16.9" customHeight="1">
      <c r="A823" s="36"/>
      <c r="B823" s="41"/>
      <c r="C823" s="267" t="s">
        <v>19</v>
      </c>
      <c r="D823" s="267" t="s">
        <v>1243</v>
      </c>
      <c r="E823" s="19" t="s">
        <v>19</v>
      </c>
      <c r="F823" s="268">
        <v>63</v>
      </c>
      <c r="G823" s="36"/>
      <c r="H823" s="41"/>
    </row>
    <row r="824" spans="1:8" s="2" customFormat="1" ht="16.9" customHeight="1">
      <c r="A824" s="36"/>
      <c r="B824" s="41"/>
      <c r="C824" s="267" t="s">
        <v>1099</v>
      </c>
      <c r="D824" s="267" t="s">
        <v>257</v>
      </c>
      <c r="E824" s="19" t="s">
        <v>19</v>
      </c>
      <c r="F824" s="268">
        <v>158</v>
      </c>
      <c r="G824" s="36"/>
      <c r="H824" s="41"/>
    </row>
    <row r="825" spans="1:8" s="2" customFormat="1" ht="16.9" customHeight="1">
      <c r="A825" s="36"/>
      <c r="B825" s="41"/>
      <c r="C825" s="269" t="s">
        <v>1532</v>
      </c>
      <c r="D825" s="36"/>
      <c r="E825" s="36"/>
      <c r="F825" s="36"/>
      <c r="G825" s="36"/>
      <c r="H825" s="41"/>
    </row>
    <row r="826" spans="1:8" s="2" customFormat="1" ht="16.9" customHeight="1">
      <c r="A826" s="36"/>
      <c r="B826" s="41"/>
      <c r="C826" s="267" t="s">
        <v>1240</v>
      </c>
      <c r="D826" s="267" t="s">
        <v>1241</v>
      </c>
      <c r="E826" s="19" t="s">
        <v>93</v>
      </c>
      <c r="F826" s="268">
        <v>158</v>
      </c>
      <c r="G826" s="36"/>
      <c r="H826" s="41"/>
    </row>
    <row r="827" spans="1:8" s="2" customFormat="1" ht="16.9" customHeight="1">
      <c r="A827" s="36"/>
      <c r="B827" s="41"/>
      <c r="C827" s="267" t="s">
        <v>1237</v>
      </c>
      <c r="D827" s="267" t="s">
        <v>1611</v>
      </c>
      <c r="E827" s="19" t="s">
        <v>93</v>
      </c>
      <c r="F827" s="268">
        <v>158</v>
      </c>
      <c r="G827" s="36"/>
      <c r="H827" s="41"/>
    </row>
    <row r="828" spans="1:8" s="2" customFormat="1" ht="16.9" customHeight="1">
      <c r="A828" s="36"/>
      <c r="B828" s="41"/>
      <c r="C828" s="263" t="s">
        <v>108</v>
      </c>
      <c r="D828" s="264" t="s">
        <v>19</v>
      </c>
      <c r="E828" s="265" t="s">
        <v>19</v>
      </c>
      <c r="F828" s="266">
        <v>148</v>
      </c>
      <c r="G828" s="36"/>
      <c r="H828" s="41"/>
    </row>
    <row r="829" spans="1:8" s="2" customFormat="1" ht="16.9" customHeight="1">
      <c r="A829" s="36"/>
      <c r="B829" s="41"/>
      <c r="C829" s="263" t="s">
        <v>1070</v>
      </c>
      <c r="D829" s="264" t="s">
        <v>19</v>
      </c>
      <c r="E829" s="265" t="s">
        <v>19</v>
      </c>
      <c r="F829" s="266">
        <v>24</v>
      </c>
      <c r="G829" s="36"/>
      <c r="H829" s="41"/>
    </row>
    <row r="830" spans="1:8" s="2" customFormat="1" ht="16.9" customHeight="1">
      <c r="A830" s="36"/>
      <c r="B830" s="41"/>
      <c r="C830" s="267" t="s">
        <v>19</v>
      </c>
      <c r="D830" s="267" t="s">
        <v>395</v>
      </c>
      <c r="E830" s="19" t="s">
        <v>19</v>
      </c>
      <c r="F830" s="268">
        <v>0</v>
      </c>
      <c r="G830" s="36"/>
      <c r="H830" s="41"/>
    </row>
    <row r="831" spans="1:8" s="2" customFormat="1" ht="16.9" customHeight="1">
      <c r="A831" s="36"/>
      <c r="B831" s="41"/>
      <c r="C831" s="267" t="s">
        <v>1070</v>
      </c>
      <c r="D831" s="267" t="s">
        <v>427</v>
      </c>
      <c r="E831" s="19" t="s">
        <v>19</v>
      </c>
      <c r="F831" s="268">
        <v>24</v>
      </c>
      <c r="G831" s="36"/>
      <c r="H831" s="41"/>
    </row>
    <row r="832" spans="1:8" s="2" customFormat="1" ht="16.9" customHeight="1">
      <c r="A832" s="36"/>
      <c r="B832" s="41"/>
      <c r="C832" s="269" t="s">
        <v>1532</v>
      </c>
      <c r="D832" s="36"/>
      <c r="E832" s="36"/>
      <c r="F832" s="36"/>
      <c r="G832" s="36"/>
      <c r="H832" s="41"/>
    </row>
    <row r="833" spans="1:8" s="2" customFormat="1" ht="16.9" customHeight="1">
      <c r="A833" s="36"/>
      <c r="B833" s="41"/>
      <c r="C833" s="267" t="s">
        <v>386</v>
      </c>
      <c r="D833" s="267" t="s">
        <v>1550</v>
      </c>
      <c r="E833" s="19" t="s">
        <v>120</v>
      </c>
      <c r="F833" s="268">
        <v>127</v>
      </c>
      <c r="G833" s="36"/>
      <c r="H833" s="41"/>
    </row>
    <row r="834" spans="1:8" s="2" customFormat="1" ht="16.9" customHeight="1">
      <c r="A834" s="36"/>
      <c r="B834" s="41"/>
      <c r="C834" s="267" t="s">
        <v>304</v>
      </c>
      <c r="D834" s="267" t="s">
        <v>1551</v>
      </c>
      <c r="E834" s="19" t="s">
        <v>93</v>
      </c>
      <c r="F834" s="268">
        <v>27</v>
      </c>
      <c r="G834" s="36"/>
      <c r="H834" s="41"/>
    </row>
    <row r="835" spans="1:8" s="2" customFormat="1" ht="16.9" customHeight="1">
      <c r="A835" s="36"/>
      <c r="B835" s="41"/>
      <c r="C835" s="263" t="s">
        <v>1107</v>
      </c>
      <c r="D835" s="264" t="s">
        <v>19</v>
      </c>
      <c r="E835" s="265" t="s">
        <v>19</v>
      </c>
      <c r="F835" s="266">
        <v>3</v>
      </c>
      <c r="G835" s="36"/>
      <c r="H835" s="41"/>
    </row>
    <row r="836" spans="1:8" s="2" customFormat="1" ht="16.9" customHeight="1">
      <c r="A836" s="36"/>
      <c r="B836" s="41"/>
      <c r="C836" s="267" t="s">
        <v>1107</v>
      </c>
      <c r="D836" s="267" t="s">
        <v>95</v>
      </c>
      <c r="E836" s="19" t="s">
        <v>19</v>
      </c>
      <c r="F836" s="268">
        <v>3</v>
      </c>
      <c r="G836" s="36"/>
      <c r="H836" s="41"/>
    </row>
    <row r="837" spans="1:8" s="2" customFormat="1" ht="16.9" customHeight="1">
      <c r="A837" s="36"/>
      <c r="B837" s="41"/>
      <c r="C837" s="269" t="s">
        <v>1532</v>
      </c>
      <c r="D837" s="36"/>
      <c r="E837" s="36"/>
      <c r="F837" s="36"/>
      <c r="G837" s="36"/>
      <c r="H837" s="41"/>
    </row>
    <row r="838" spans="1:8" s="2" customFormat="1" ht="16.9" customHeight="1">
      <c r="A838" s="36"/>
      <c r="B838" s="41"/>
      <c r="C838" s="267" t="s">
        <v>386</v>
      </c>
      <c r="D838" s="267" t="s">
        <v>1550</v>
      </c>
      <c r="E838" s="19" t="s">
        <v>120</v>
      </c>
      <c r="F838" s="268">
        <v>127</v>
      </c>
      <c r="G838" s="36"/>
      <c r="H838" s="41"/>
    </row>
    <row r="839" spans="1:8" s="2" customFormat="1" ht="16.9" customHeight="1">
      <c r="A839" s="36"/>
      <c r="B839" s="41"/>
      <c r="C839" s="267" t="s">
        <v>304</v>
      </c>
      <c r="D839" s="267" t="s">
        <v>1551</v>
      </c>
      <c r="E839" s="19" t="s">
        <v>93</v>
      </c>
      <c r="F839" s="268">
        <v>27</v>
      </c>
      <c r="G839" s="36"/>
      <c r="H839" s="41"/>
    </row>
    <row r="840" spans="1:8" s="2" customFormat="1" ht="16.9" customHeight="1">
      <c r="A840" s="36"/>
      <c r="B840" s="41"/>
      <c r="C840" s="263" t="s">
        <v>142</v>
      </c>
      <c r="D840" s="264" t="s">
        <v>19</v>
      </c>
      <c r="E840" s="265" t="s">
        <v>19</v>
      </c>
      <c r="F840" s="266">
        <v>3</v>
      </c>
      <c r="G840" s="36"/>
      <c r="H840" s="41"/>
    </row>
    <row r="841" spans="1:8" s="2" customFormat="1" ht="16.9" customHeight="1">
      <c r="A841" s="36"/>
      <c r="B841" s="41"/>
      <c r="C841" s="267" t="s">
        <v>19</v>
      </c>
      <c r="D841" s="267" t="s">
        <v>393</v>
      </c>
      <c r="E841" s="19" t="s">
        <v>19</v>
      </c>
      <c r="F841" s="268">
        <v>0</v>
      </c>
      <c r="G841" s="36"/>
      <c r="H841" s="41"/>
    </row>
    <row r="842" spans="1:8" s="2" customFormat="1" ht="16.9" customHeight="1">
      <c r="A842" s="36"/>
      <c r="B842" s="41"/>
      <c r="C842" s="267" t="s">
        <v>142</v>
      </c>
      <c r="D842" s="267" t="s">
        <v>95</v>
      </c>
      <c r="E842" s="19" t="s">
        <v>19</v>
      </c>
      <c r="F842" s="268">
        <v>3</v>
      </c>
      <c r="G842" s="36"/>
      <c r="H842" s="41"/>
    </row>
    <row r="843" spans="1:8" s="2" customFormat="1" ht="16.9" customHeight="1">
      <c r="A843" s="36"/>
      <c r="B843" s="41"/>
      <c r="C843" s="269" t="s">
        <v>1532</v>
      </c>
      <c r="D843" s="36"/>
      <c r="E843" s="36"/>
      <c r="F843" s="36"/>
      <c r="G843" s="36"/>
      <c r="H843" s="41"/>
    </row>
    <row r="844" spans="1:8" s="2" customFormat="1" ht="16.9" customHeight="1">
      <c r="A844" s="36"/>
      <c r="B844" s="41"/>
      <c r="C844" s="267" t="s">
        <v>386</v>
      </c>
      <c r="D844" s="267" t="s">
        <v>1550</v>
      </c>
      <c r="E844" s="19" t="s">
        <v>120</v>
      </c>
      <c r="F844" s="268">
        <v>127</v>
      </c>
      <c r="G844" s="36"/>
      <c r="H844" s="41"/>
    </row>
    <row r="845" spans="1:8" s="2" customFormat="1" ht="16.9" customHeight="1">
      <c r="A845" s="36"/>
      <c r="B845" s="41"/>
      <c r="C845" s="267" t="s">
        <v>308</v>
      </c>
      <c r="D845" s="267" t="s">
        <v>1552</v>
      </c>
      <c r="E845" s="19" t="s">
        <v>93</v>
      </c>
      <c r="F845" s="268">
        <v>58</v>
      </c>
      <c r="G845" s="36"/>
      <c r="H845" s="41"/>
    </row>
    <row r="846" spans="1:8" s="2" customFormat="1" ht="16.9" customHeight="1">
      <c r="A846" s="36"/>
      <c r="B846" s="41"/>
      <c r="C846" s="263" t="s">
        <v>1106</v>
      </c>
      <c r="D846" s="264" t="s">
        <v>19</v>
      </c>
      <c r="E846" s="265" t="s">
        <v>19</v>
      </c>
      <c r="F846" s="266">
        <v>34</v>
      </c>
      <c r="G846" s="36"/>
      <c r="H846" s="41"/>
    </row>
    <row r="847" spans="1:8" s="2" customFormat="1" ht="16.9" customHeight="1">
      <c r="A847" s="36"/>
      <c r="B847" s="41"/>
      <c r="C847" s="267" t="s">
        <v>1106</v>
      </c>
      <c r="D847" s="267" t="s">
        <v>494</v>
      </c>
      <c r="E847" s="19" t="s">
        <v>19</v>
      </c>
      <c r="F847" s="268">
        <v>34</v>
      </c>
      <c r="G847" s="36"/>
      <c r="H847" s="41"/>
    </row>
    <row r="848" spans="1:8" s="2" customFormat="1" ht="16.9" customHeight="1">
      <c r="A848" s="36"/>
      <c r="B848" s="41"/>
      <c r="C848" s="269" t="s">
        <v>1532</v>
      </c>
      <c r="D848" s="36"/>
      <c r="E848" s="36"/>
      <c r="F848" s="36"/>
      <c r="G848" s="36"/>
      <c r="H848" s="41"/>
    </row>
    <row r="849" spans="1:8" s="2" customFormat="1" ht="16.9" customHeight="1">
      <c r="A849" s="36"/>
      <c r="B849" s="41"/>
      <c r="C849" s="267" t="s">
        <v>386</v>
      </c>
      <c r="D849" s="267" t="s">
        <v>1550</v>
      </c>
      <c r="E849" s="19" t="s">
        <v>120</v>
      </c>
      <c r="F849" s="268">
        <v>127</v>
      </c>
      <c r="G849" s="36"/>
      <c r="H849" s="41"/>
    </row>
    <row r="850" spans="1:8" s="2" customFormat="1" ht="16.9" customHeight="1">
      <c r="A850" s="36"/>
      <c r="B850" s="41"/>
      <c r="C850" s="267" t="s">
        <v>308</v>
      </c>
      <c r="D850" s="267" t="s">
        <v>1552</v>
      </c>
      <c r="E850" s="19" t="s">
        <v>93</v>
      </c>
      <c r="F850" s="268">
        <v>58</v>
      </c>
      <c r="G850" s="36"/>
      <c r="H850" s="41"/>
    </row>
    <row r="851" spans="1:8" s="2" customFormat="1" ht="16.9" customHeight="1">
      <c r="A851" s="36"/>
      <c r="B851" s="41"/>
      <c r="C851" s="263" t="s">
        <v>136</v>
      </c>
      <c r="D851" s="264" t="s">
        <v>19</v>
      </c>
      <c r="E851" s="265" t="s">
        <v>19</v>
      </c>
      <c r="F851" s="266">
        <v>14</v>
      </c>
      <c r="G851" s="36"/>
      <c r="H851" s="41"/>
    </row>
    <row r="852" spans="1:8" s="2" customFormat="1" ht="16.9" customHeight="1">
      <c r="A852" s="36"/>
      <c r="B852" s="41"/>
      <c r="C852" s="267" t="s">
        <v>19</v>
      </c>
      <c r="D852" s="267" t="s">
        <v>302</v>
      </c>
      <c r="E852" s="19" t="s">
        <v>19</v>
      </c>
      <c r="F852" s="268">
        <v>0</v>
      </c>
      <c r="G852" s="36"/>
      <c r="H852" s="41"/>
    </row>
    <row r="853" spans="1:8" s="2" customFormat="1" ht="16.9" customHeight="1">
      <c r="A853" s="36"/>
      <c r="B853" s="41"/>
      <c r="C853" s="267" t="s">
        <v>19</v>
      </c>
      <c r="D853" s="267" t="s">
        <v>303</v>
      </c>
      <c r="E853" s="19" t="s">
        <v>19</v>
      </c>
      <c r="F853" s="268">
        <v>0</v>
      </c>
      <c r="G853" s="36"/>
      <c r="H853" s="41"/>
    </row>
    <row r="854" spans="1:8" s="2" customFormat="1" ht="16.9" customHeight="1">
      <c r="A854" s="36"/>
      <c r="B854" s="41"/>
      <c r="C854" s="267" t="s">
        <v>136</v>
      </c>
      <c r="D854" s="267" t="s">
        <v>180</v>
      </c>
      <c r="E854" s="19" t="s">
        <v>19</v>
      </c>
      <c r="F854" s="268">
        <v>14</v>
      </c>
      <c r="G854" s="36"/>
      <c r="H854" s="41"/>
    </row>
    <row r="855" spans="1:8" s="2" customFormat="1" ht="16.9" customHeight="1">
      <c r="A855" s="36"/>
      <c r="B855" s="41"/>
      <c r="C855" s="269" t="s">
        <v>1532</v>
      </c>
      <c r="D855" s="36"/>
      <c r="E855" s="36"/>
      <c r="F855" s="36"/>
      <c r="G855" s="36"/>
      <c r="H855" s="41"/>
    </row>
    <row r="856" spans="1:8" s="2" customFormat="1" ht="16.9" customHeight="1">
      <c r="A856" s="36"/>
      <c r="B856" s="41"/>
      <c r="C856" s="267" t="s">
        <v>386</v>
      </c>
      <c r="D856" s="267" t="s">
        <v>1550</v>
      </c>
      <c r="E856" s="19" t="s">
        <v>120</v>
      </c>
      <c r="F856" s="268">
        <v>127</v>
      </c>
      <c r="G856" s="36"/>
      <c r="H856" s="41"/>
    </row>
    <row r="857" spans="1:8" s="2" customFormat="1" ht="16.9" customHeight="1">
      <c r="A857" s="36"/>
      <c r="B857" s="41"/>
      <c r="C857" s="267" t="s">
        <v>298</v>
      </c>
      <c r="D857" s="267" t="s">
        <v>1553</v>
      </c>
      <c r="E857" s="19" t="s">
        <v>93</v>
      </c>
      <c r="F857" s="268">
        <v>42</v>
      </c>
      <c r="G857" s="36"/>
      <c r="H857" s="41"/>
    </row>
    <row r="858" spans="1:8" s="2" customFormat="1" ht="16.9" customHeight="1">
      <c r="A858" s="36"/>
      <c r="B858" s="41"/>
      <c r="C858" s="263" t="s">
        <v>1104</v>
      </c>
      <c r="D858" s="264" t="s">
        <v>19</v>
      </c>
      <c r="E858" s="265" t="s">
        <v>19</v>
      </c>
      <c r="F858" s="266">
        <v>9</v>
      </c>
      <c r="G858" s="36"/>
      <c r="H858" s="41"/>
    </row>
    <row r="859" spans="1:8" s="2" customFormat="1" ht="16.9" customHeight="1">
      <c r="A859" s="36"/>
      <c r="B859" s="41"/>
      <c r="C859" s="267" t="s">
        <v>1104</v>
      </c>
      <c r="D859" s="267" t="s">
        <v>315</v>
      </c>
      <c r="E859" s="19" t="s">
        <v>19</v>
      </c>
      <c r="F859" s="268">
        <v>9</v>
      </c>
      <c r="G859" s="36"/>
      <c r="H859" s="41"/>
    </row>
    <row r="860" spans="1:8" s="2" customFormat="1" ht="16.9" customHeight="1">
      <c r="A860" s="36"/>
      <c r="B860" s="41"/>
      <c r="C860" s="269" t="s">
        <v>1532</v>
      </c>
      <c r="D860" s="36"/>
      <c r="E860" s="36"/>
      <c r="F860" s="36"/>
      <c r="G860" s="36"/>
      <c r="H860" s="41"/>
    </row>
    <row r="861" spans="1:8" s="2" customFormat="1" ht="16.9" customHeight="1">
      <c r="A861" s="36"/>
      <c r="B861" s="41"/>
      <c r="C861" s="267" t="s">
        <v>386</v>
      </c>
      <c r="D861" s="267" t="s">
        <v>1550</v>
      </c>
      <c r="E861" s="19" t="s">
        <v>120</v>
      </c>
      <c r="F861" s="268">
        <v>127</v>
      </c>
      <c r="G861" s="36"/>
      <c r="H861" s="41"/>
    </row>
    <row r="862" spans="1:8" s="2" customFormat="1" ht="16.9" customHeight="1">
      <c r="A862" s="36"/>
      <c r="B862" s="41"/>
      <c r="C862" s="267" t="s">
        <v>298</v>
      </c>
      <c r="D862" s="267" t="s">
        <v>1553</v>
      </c>
      <c r="E862" s="19" t="s">
        <v>93</v>
      </c>
      <c r="F862" s="268">
        <v>42</v>
      </c>
      <c r="G862" s="36"/>
      <c r="H862" s="41"/>
    </row>
    <row r="863" spans="1:8" s="2" customFormat="1" ht="16.9" customHeight="1">
      <c r="A863" s="36"/>
      <c r="B863" s="41"/>
      <c r="C863" s="263" t="s">
        <v>144</v>
      </c>
      <c r="D863" s="264" t="s">
        <v>19</v>
      </c>
      <c r="E863" s="265" t="s">
        <v>19</v>
      </c>
      <c r="F863" s="266">
        <v>2</v>
      </c>
      <c r="G863" s="36"/>
      <c r="H863" s="41"/>
    </row>
    <row r="864" spans="1:8" s="2" customFormat="1" ht="16.9" customHeight="1">
      <c r="A864" s="36"/>
      <c r="B864" s="41"/>
      <c r="C864" s="267" t="s">
        <v>19</v>
      </c>
      <c r="D864" s="267" t="s">
        <v>391</v>
      </c>
      <c r="E864" s="19" t="s">
        <v>19</v>
      </c>
      <c r="F864" s="268">
        <v>0</v>
      </c>
      <c r="G864" s="36"/>
      <c r="H864" s="41"/>
    </row>
    <row r="865" spans="1:8" s="2" customFormat="1" ht="16.9" customHeight="1">
      <c r="A865" s="36"/>
      <c r="B865" s="41"/>
      <c r="C865" s="267" t="s">
        <v>144</v>
      </c>
      <c r="D865" s="267" t="s">
        <v>84</v>
      </c>
      <c r="E865" s="19" t="s">
        <v>19</v>
      </c>
      <c r="F865" s="268">
        <v>2</v>
      </c>
      <c r="G865" s="36"/>
      <c r="H865" s="41"/>
    </row>
    <row r="866" spans="1:8" s="2" customFormat="1" ht="16.9" customHeight="1">
      <c r="A866" s="36"/>
      <c r="B866" s="41"/>
      <c r="C866" s="269" t="s">
        <v>1532</v>
      </c>
      <c r="D866" s="36"/>
      <c r="E866" s="36"/>
      <c r="F866" s="36"/>
      <c r="G866" s="36"/>
      <c r="H866" s="41"/>
    </row>
    <row r="867" spans="1:8" s="2" customFormat="1" ht="16.9" customHeight="1">
      <c r="A867" s="36"/>
      <c r="B867" s="41"/>
      <c r="C867" s="267" t="s">
        <v>386</v>
      </c>
      <c r="D867" s="267" t="s">
        <v>1550</v>
      </c>
      <c r="E867" s="19" t="s">
        <v>120</v>
      </c>
      <c r="F867" s="268">
        <v>127</v>
      </c>
      <c r="G867" s="36"/>
      <c r="H867" s="41"/>
    </row>
    <row r="868" spans="1:8" s="2" customFormat="1" ht="16.9" customHeight="1">
      <c r="A868" s="36"/>
      <c r="B868" s="41"/>
      <c r="C868" s="267" t="s">
        <v>308</v>
      </c>
      <c r="D868" s="267" t="s">
        <v>1552</v>
      </c>
      <c r="E868" s="19" t="s">
        <v>93</v>
      </c>
      <c r="F868" s="268">
        <v>58</v>
      </c>
      <c r="G868" s="36"/>
      <c r="H868" s="41"/>
    </row>
    <row r="869" spans="1:8" s="2" customFormat="1" ht="16.9" customHeight="1">
      <c r="A869" s="36"/>
      <c r="B869" s="41"/>
      <c r="C869" s="263" t="s">
        <v>1105</v>
      </c>
      <c r="D869" s="264" t="s">
        <v>19</v>
      </c>
      <c r="E869" s="265" t="s">
        <v>19</v>
      </c>
      <c r="F869" s="266">
        <v>19</v>
      </c>
      <c r="G869" s="36"/>
      <c r="H869" s="41"/>
    </row>
    <row r="870" spans="1:8" s="2" customFormat="1" ht="16.9" customHeight="1">
      <c r="A870" s="36"/>
      <c r="B870" s="41"/>
      <c r="C870" s="267" t="s">
        <v>1105</v>
      </c>
      <c r="D870" s="267" t="s">
        <v>141</v>
      </c>
      <c r="E870" s="19" t="s">
        <v>19</v>
      </c>
      <c r="F870" s="268">
        <v>19</v>
      </c>
      <c r="G870" s="36"/>
      <c r="H870" s="41"/>
    </row>
    <row r="871" spans="1:8" s="2" customFormat="1" ht="16.9" customHeight="1">
      <c r="A871" s="36"/>
      <c r="B871" s="41"/>
      <c r="C871" s="269" t="s">
        <v>1532</v>
      </c>
      <c r="D871" s="36"/>
      <c r="E871" s="36"/>
      <c r="F871" s="36"/>
      <c r="G871" s="36"/>
      <c r="H871" s="41"/>
    </row>
    <row r="872" spans="1:8" s="2" customFormat="1" ht="16.9" customHeight="1">
      <c r="A872" s="36"/>
      <c r="B872" s="41"/>
      <c r="C872" s="267" t="s">
        <v>386</v>
      </c>
      <c r="D872" s="267" t="s">
        <v>1550</v>
      </c>
      <c r="E872" s="19" t="s">
        <v>120</v>
      </c>
      <c r="F872" s="268">
        <v>127</v>
      </c>
      <c r="G872" s="36"/>
      <c r="H872" s="41"/>
    </row>
    <row r="873" spans="1:8" s="2" customFormat="1" ht="16.9" customHeight="1">
      <c r="A873" s="36"/>
      <c r="B873" s="41"/>
      <c r="C873" s="267" t="s">
        <v>308</v>
      </c>
      <c r="D873" s="267" t="s">
        <v>1552</v>
      </c>
      <c r="E873" s="19" t="s">
        <v>93</v>
      </c>
      <c r="F873" s="268">
        <v>58</v>
      </c>
      <c r="G873" s="36"/>
      <c r="H873" s="41"/>
    </row>
    <row r="874" spans="1:8" s="2" customFormat="1" ht="16.9" customHeight="1">
      <c r="A874" s="36"/>
      <c r="B874" s="41"/>
      <c r="C874" s="263" t="s">
        <v>138</v>
      </c>
      <c r="D874" s="264" t="s">
        <v>19</v>
      </c>
      <c r="E874" s="265" t="s">
        <v>19</v>
      </c>
      <c r="F874" s="266">
        <v>15</v>
      </c>
      <c r="G874" s="36"/>
      <c r="H874" s="41"/>
    </row>
    <row r="875" spans="1:8" s="2" customFormat="1" ht="16.9" customHeight="1">
      <c r="A875" s="36"/>
      <c r="B875" s="41"/>
      <c r="C875" s="267" t="s">
        <v>19</v>
      </c>
      <c r="D875" s="267" t="s">
        <v>396</v>
      </c>
      <c r="E875" s="19" t="s">
        <v>19</v>
      </c>
      <c r="F875" s="268">
        <v>0</v>
      </c>
      <c r="G875" s="36"/>
      <c r="H875" s="41"/>
    </row>
    <row r="876" spans="1:8" s="2" customFormat="1" ht="16.9" customHeight="1">
      <c r="A876" s="36"/>
      <c r="B876" s="41"/>
      <c r="C876" s="267" t="s">
        <v>138</v>
      </c>
      <c r="D876" s="267" t="s">
        <v>8</v>
      </c>
      <c r="E876" s="19" t="s">
        <v>19</v>
      </c>
      <c r="F876" s="268">
        <v>15</v>
      </c>
      <c r="G876" s="36"/>
      <c r="H876" s="41"/>
    </row>
    <row r="877" spans="1:8" s="2" customFormat="1" ht="16.9" customHeight="1">
      <c r="A877" s="36"/>
      <c r="B877" s="41"/>
      <c r="C877" s="269" t="s">
        <v>1532</v>
      </c>
      <c r="D877" s="36"/>
      <c r="E877" s="36"/>
      <c r="F877" s="36"/>
      <c r="G877" s="36"/>
      <c r="H877" s="41"/>
    </row>
    <row r="878" spans="1:8" s="2" customFormat="1" ht="16.9" customHeight="1">
      <c r="A878" s="36"/>
      <c r="B878" s="41"/>
      <c r="C878" s="267" t="s">
        <v>386</v>
      </c>
      <c r="D878" s="267" t="s">
        <v>1550</v>
      </c>
      <c r="E878" s="19" t="s">
        <v>120</v>
      </c>
      <c r="F878" s="268">
        <v>127</v>
      </c>
      <c r="G878" s="36"/>
      <c r="H878" s="41"/>
    </row>
    <row r="879" spans="1:8" s="2" customFormat="1" ht="16.9" customHeight="1">
      <c r="A879" s="36"/>
      <c r="B879" s="41"/>
      <c r="C879" s="267" t="s">
        <v>298</v>
      </c>
      <c r="D879" s="267" t="s">
        <v>1553</v>
      </c>
      <c r="E879" s="19" t="s">
        <v>93</v>
      </c>
      <c r="F879" s="268">
        <v>42</v>
      </c>
      <c r="G879" s="36"/>
      <c r="H879" s="41"/>
    </row>
    <row r="880" spans="1:8" s="2" customFormat="1" ht="16.9" customHeight="1">
      <c r="A880" s="36"/>
      <c r="B880" s="41"/>
      <c r="C880" s="263" t="s">
        <v>1108</v>
      </c>
      <c r="D880" s="264" t="s">
        <v>19</v>
      </c>
      <c r="E880" s="265" t="s">
        <v>19</v>
      </c>
      <c r="F880" s="266">
        <v>4</v>
      </c>
      <c r="G880" s="36"/>
      <c r="H880" s="41"/>
    </row>
    <row r="881" spans="1:8" s="2" customFormat="1" ht="16.9" customHeight="1">
      <c r="A881" s="36"/>
      <c r="B881" s="41"/>
      <c r="C881" s="267" t="s">
        <v>1108</v>
      </c>
      <c r="D881" s="267" t="s">
        <v>189</v>
      </c>
      <c r="E881" s="19" t="s">
        <v>19</v>
      </c>
      <c r="F881" s="268">
        <v>4</v>
      </c>
      <c r="G881" s="36"/>
      <c r="H881" s="41"/>
    </row>
    <row r="882" spans="1:8" s="2" customFormat="1" ht="16.9" customHeight="1">
      <c r="A882" s="36"/>
      <c r="B882" s="41"/>
      <c r="C882" s="269" t="s">
        <v>1532</v>
      </c>
      <c r="D882" s="36"/>
      <c r="E882" s="36"/>
      <c r="F882" s="36"/>
      <c r="G882" s="36"/>
      <c r="H882" s="41"/>
    </row>
    <row r="883" spans="1:8" s="2" customFormat="1" ht="16.9" customHeight="1">
      <c r="A883" s="36"/>
      <c r="B883" s="41"/>
      <c r="C883" s="267" t="s">
        <v>386</v>
      </c>
      <c r="D883" s="267" t="s">
        <v>1550</v>
      </c>
      <c r="E883" s="19" t="s">
        <v>120</v>
      </c>
      <c r="F883" s="268">
        <v>127</v>
      </c>
      <c r="G883" s="36"/>
      <c r="H883" s="41"/>
    </row>
    <row r="884" spans="1:8" s="2" customFormat="1" ht="16.9" customHeight="1">
      <c r="A884" s="36"/>
      <c r="B884" s="41"/>
      <c r="C884" s="267" t="s">
        <v>298</v>
      </c>
      <c r="D884" s="267" t="s">
        <v>1553</v>
      </c>
      <c r="E884" s="19" t="s">
        <v>93</v>
      </c>
      <c r="F884" s="268">
        <v>42</v>
      </c>
      <c r="G884" s="36"/>
      <c r="H884" s="41"/>
    </row>
    <row r="885" spans="1:8" s="2" customFormat="1" ht="16.9" customHeight="1">
      <c r="A885" s="36"/>
      <c r="B885" s="41"/>
      <c r="C885" s="263" t="s">
        <v>1084</v>
      </c>
      <c r="D885" s="264" t="s">
        <v>19</v>
      </c>
      <c r="E885" s="265" t="s">
        <v>19</v>
      </c>
      <c r="F885" s="266">
        <v>20</v>
      </c>
      <c r="G885" s="36"/>
      <c r="H885" s="41"/>
    </row>
    <row r="886" spans="1:8" s="2" customFormat="1" ht="16.9" customHeight="1">
      <c r="A886" s="36"/>
      <c r="B886" s="41"/>
      <c r="C886" s="267" t="s">
        <v>19</v>
      </c>
      <c r="D886" s="267" t="s">
        <v>1233</v>
      </c>
      <c r="E886" s="19" t="s">
        <v>19</v>
      </c>
      <c r="F886" s="268">
        <v>0</v>
      </c>
      <c r="G886" s="36"/>
      <c r="H886" s="41"/>
    </row>
    <row r="887" spans="1:8" s="2" customFormat="1" ht="16.9" customHeight="1">
      <c r="A887" s="36"/>
      <c r="B887" s="41"/>
      <c r="C887" s="267" t="s">
        <v>1084</v>
      </c>
      <c r="D887" s="267" t="s">
        <v>137</v>
      </c>
      <c r="E887" s="19" t="s">
        <v>19</v>
      </c>
      <c r="F887" s="268">
        <v>20</v>
      </c>
      <c r="G887" s="36"/>
      <c r="H887" s="41"/>
    </row>
    <row r="888" spans="1:8" s="2" customFormat="1" ht="16.9" customHeight="1">
      <c r="A888" s="36"/>
      <c r="B888" s="41"/>
      <c r="C888" s="269" t="s">
        <v>1532</v>
      </c>
      <c r="D888" s="36"/>
      <c r="E888" s="36"/>
      <c r="F888" s="36"/>
      <c r="G888" s="36"/>
      <c r="H888" s="41"/>
    </row>
    <row r="889" spans="1:8" s="2" customFormat="1" ht="16.9" customHeight="1">
      <c r="A889" s="36"/>
      <c r="B889" s="41"/>
      <c r="C889" s="267" t="s">
        <v>1234</v>
      </c>
      <c r="D889" s="267" t="s">
        <v>1235</v>
      </c>
      <c r="E889" s="19" t="s">
        <v>168</v>
      </c>
      <c r="F889" s="268">
        <v>20</v>
      </c>
      <c r="G889" s="36"/>
      <c r="H889" s="41"/>
    </row>
    <row r="890" spans="1:8" s="2" customFormat="1" ht="16.9" customHeight="1">
      <c r="A890" s="36"/>
      <c r="B890" s="41"/>
      <c r="C890" s="267" t="s">
        <v>1229</v>
      </c>
      <c r="D890" s="267" t="s">
        <v>1612</v>
      </c>
      <c r="E890" s="19" t="s">
        <v>168</v>
      </c>
      <c r="F890" s="268">
        <v>20</v>
      </c>
      <c r="G890" s="36"/>
      <c r="H890" s="41"/>
    </row>
    <row r="891" spans="1:8" s="2" customFormat="1" ht="16.9" customHeight="1">
      <c r="A891" s="36"/>
      <c r="B891" s="41"/>
      <c r="C891" s="263" t="s">
        <v>531</v>
      </c>
      <c r="D891" s="264" t="s">
        <v>19</v>
      </c>
      <c r="E891" s="265" t="s">
        <v>19</v>
      </c>
      <c r="F891" s="266">
        <v>67</v>
      </c>
      <c r="G891" s="36"/>
      <c r="H891" s="41"/>
    </row>
    <row r="892" spans="1:8" s="2" customFormat="1" ht="16.9" customHeight="1">
      <c r="A892" s="36"/>
      <c r="B892" s="41"/>
      <c r="C892" s="267" t="s">
        <v>19</v>
      </c>
      <c r="D892" s="267" t="s">
        <v>529</v>
      </c>
      <c r="E892" s="19" t="s">
        <v>19</v>
      </c>
      <c r="F892" s="268">
        <v>0</v>
      </c>
      <c r="G892" s="36"/>
      <c r="H892" s="41"/>
    </row>
    <row r="893" spans="1:8" s="2" customFormat="1" ht="16.9" customHeight="1">
      <c r="A893" s="36"/>
      <c r="B893" s="41"/>
      <c r="C893" s="267" t="s">
        <v>19</v>
      </c>
      <c r="D893" s="267" t="s">
        <v>685</v>
      </c>
      <c r="E893" s="19" t="s">
        <v>19</v>
      </c>
      <c r="F893" s="268">
        <v>67</v>
      </c>
      <c r="G893" s="36"/>
      <c r="H893" s="41"/>
    </row>
    <row r="894" spans="1:8" s="2" customFormat="1" ht="16.9" customHeight="1">
      <c r="A894" s="36"/>
      <c r="B894" s="41"/>
      <c r="C894" s="267" t="s">
        <v>531</v>
      </c>
      <c r="D894" s="267" t="s">
        <v>257</v>
      </c>
      <c r="E894" s="19" t="s">
        <v>19</v>
      </c>
      <c r="F894" s="268">
        <v>67</v>
      </c>
      <c r="G894" s="36"/>
      <c r="H894" s="41"/>
    </row>
    <row r="895" spans="1:8" s="2" customFormat="1" ht="16.9" customHeight="1">
      <c r="A895" s="36"/>
      <c r="B895" s="41"/>
      <c r="C895" s="269" t="s">
        <v>1532</v>
      </c>
      <c r="D895" s="36"/>
      <c r="E895" s="36"/>
      <c r="F895" s="36"/>
      <c r="G895" s="36"/>
      <c r="H895" s="41"/>
    </row>
    <row r="896" spans="1:8" s="2" customFormat="1" ht="16.9" customHeight="1">
      <c r="A896" s="36"/>
      <c r="B896" s="41"/>
      <c r="C896" s="267" t="s">
        <v>525</v>
      </c>
      <c r="D896" s="267" t="s">
        <v>1554</v>
      </c>
      <c r="E896" s="19" t="s">
        <v>98</v>
      </c>
      <c r="F896" s="268">
        <v>67</v>
      </c>
      <c r="G896" s="36"/>
      <c r="H896" s="41"/>
    </row>
    <row r="897" spans="1:8" s="2" customFormat="1" ht="16.9" customHeight="1">
      <c r="A897" s="36"/>
      <c r="B897" s="41"/>
      <c r="C897" s="267" t="s">
        <v>533</v>
      </c>
      <c r="D897" s="267" t="s">
        <v>1555</v>
      </c>
      <c r="E897" s="19" t="s">
        <v>98</v>
      </c>
      <c r="F897" s="268">
        <v>87.1</v>
      </c>
      <c r="G897" s="36"/>
      <c r="H897" s="41"/>
    </row>
    <row r="898" spans="1:8" s="2" customFormat="1" ht="16.9" customHeight="1">
      <c r="A898" s="36"/>
      <c r="B898" s="41"/>
      <c r="C898" s="263" t="s">
        <v>128</v>
      </c>
      <c r="D898" s="264" t="s">
        <v>129</v>
      </c>
      <c r="E898" s="265" t="s">
        <v>120</v>
      </c>
      <c r="F898" s="266">
        <v>342.72</v>
      </c>
      <c r="G898" s="36"/>
      <c r="H898" s="41"/>
    </row>
    <row r="899" spans="1:8" s="2" customFormat="1" ht="16.9" customHeight="1">
      <c r="A899" s="36"/>
      <c r="B899" s="41"/>
      <c r="C899" s="267" t="s">
        <v>19</v>
      </c>
      <c r="D899" s="267" t="s">
        <v>481</v>
      </c>
      <c r="E899" s="19" t="s">
        <v>19</v>
      </c>
      <c r="F899" s="268">
        <v>0</v>
      </c>
      <c r="G899" s="36"/>
      <c r="H899" s="41"/>
    </row>
    <row r="900" spans="1:8" s="2" customFormat="1" ht="16.9" customHeight="1">
      <c r="A900" s="36"/>
      <c r="B900" s="41"/>
      <c r="C900" s="267" t="s">
        <v>19</v>
      </c>
      <c r="D900" s="267" t="s">
        <v>499</v>
      </c>
      <c r="E900" s="19" t="s">
        <v>19</v>
      </c>
      <c r="F900" s="268">
        <v>342.72</v>
      </c>
      <c r="G900" s="36"/>
      <c r="H900" s="41"/>
    </row>
    <row r="901" spans="1:8" s="2" customFormat="1" ht="16.9" customHeight="1">
      <c r="A901" s="36"/>
      <c r="B901" s="41"/>
      <c r="C901" s="267" t="s">
        <v>128</v>
      </c>
      <c r="D901" s="267" t="s">
        <v>257</v>
      </c>
      <c r="E901" s="19" t="s">
        <v>19</v>
      </c>
      <c r="F901" s="268">
        <v>342.72</v>
      </c>
      <c r="G901" s="36"/>
      <c r="H901" s="41"/>
    </row>
    <row r="902" spans="1:8" s="2" customFormat="1" ht="16.9" customHeight="1">
      <c r="A902" s="36"/>
      <c r="B902" s="41"/>
      <c r="C902" s="269" t="s">
        <v>1532</v>
      </c>
      <c r="D902" s="36"/>
      <c r="E902" s="36"/>
      <c r="F902" s="36"/>
      <c r="G902" s="36"/>
      <c r="H902" s="41"/>
    </row>
    <row r="903" spans="1:8" s="2" customFormat="1" ht="16.9" customHeight="1">
      <c r="A903" s="36"/>
      <c r="B903" s="41"/>
      <c r="C903" s="267" t="s">
        <v>495</v>
      </c>
      <c r="D903" s="267" t="s">
        <v>1556</v>
      </c>
      <c r="E903" s="19" t="s">
        <v>120</v>
      </c>
      <c r="F903" s="268">
        <v>360.57</v>
      </c>
      <c r="G903" s="36"/>
      <c r="H903" s="41"/>
    </row>
    <row r="904" spans="1:8" s="2" customFormat="1" ht="16.9" customHeight="1">
      <c r="A904" s="36"/>
      <c r="B904" s="41"/>
      <c r="C904" s="267" t="s">
        <v>473</v>
      </c>
      <c r="D904" s="267" t="s">
        <v>1545</v>
      </c>
      <c r="E904" s="19" t="s">
        <v>120</v>
      </c>
      <c r="F904" s="268">
        <v>769.08</v>
      </c>
      <c r="G904" s="36"/>
      <c r="H904" s="41"/>
    </row>
    <row r="905" spans="1:8" s="2" customFormat="1" ht="16.9" customHeight="1">
      <c r="A905" s="36"/>
      <c r="B905" s="41"/>
      <c r="C905" s="267" t="s">
        <v>485</v>
      </c>
      <c r="D905" s="267" t="s">
        <v>486</v>
      </c>
      <c r="E905" s="19" t="s">
        <v>459</v>
      </c>
      <c r="F905" s="268">
        <v>1384.344</v>
      </c>
      <c r="G905" s="36"/>
      <c r="H905" s="41"/>
    </row>
    <row r="906" spans="1:8" s="2" customFormat="1" ht="16.9" customHeight="1">
      <c r="A906" s="36"/>
      <c r="B906" s="41"/>
      <c r="C906" s="263" t="s">
        <v>1454</v>
      </c>
      <c r="D906" s="264" t="s">
        <v>1455</v>
      </c>
      <c r="E906" s="265" t="s">
        <v>93</v>
      </c>
      <c r="F906" s="266">
        <v>87</v>
      </c>
      <c r="G906" s="36"/>
      <c r="H906" s="41"/>
    </row>
    <row r="907" spans="1:8" s="2" customFormat="1" ht="16.9" customHeight="1">
      <c r="A907" s="36"/>
      <c r="B907" s="41"/>
      <c r="C907" s="267" t="s">
        <v>19</v>
      </c>
      <c r="D907" s="267" t="s">
        <v>1456</v>
      </c>
      <c r="E907" s="19" t="s">
        <v>19</v>
      </c>
      <c r="F907" s="268">
        <v>5</v>
      </c>
      <c r="G907" s="36"/>
      <c r="H907" s="41"/>
    </row>
    <row r="908" spans="1:8" s="2" customFormat="1" ht="16.9" customHeight="1">
      <c r="A908" s="36"/>
      <c r="B908" s="41"/>
      <c r="C908" s="267" t="s">
        <v>19</v>
      </c>
      <c r="D908" s="267" t="s">
        <v>1457</v>
      </c>
      <c r="E908" s="19" t="s">
        <v>19</v>
      </c>
      <c r="F908" s="268">
        <v>1.5</v>
      </c>
      <c r="G908" s="36"/>
      <c r="H908" s="41"/>
    </row>
    <row r="909" spans="1:8" s="2" customFormat="1" ht="16.9" customHeight="1">
      <c r="A909" s="36"/>
      <c r="B909" s="41"/>
      <c r="C909" s="267" t="s">
        <v>19</v>
      </c>
      <c r="D909" s="267" t="s">
        <v>1458</v>
      </c>
      <c r="E909" s="19" t="s">
        <v>19</v>
      </c>
      <c r="F909" s="268">
        <v>4.5</v>
      </c>
      <c r="G909" s="36"/>
      <c r="H909" s="41"/>
    </row>
    <row r="910" spans="1:8" s="2" customFormat="1" ht="16.9" customHeight="1">
      <c r="A910" s="36"/>
      <c r="B910" s="41"/>
      <c r="C910" s="267" t="s">
        <v>19</v>
      </c>
      <c r="D910" s="267" t="s">
        <v>1459</v>
      </c>
      <c r="E910" s="19" t="s">
        <v>19</v>
      </c>
      <c r="F910" s="268">
        <v>4</v>
      </c>
      <c r="G910" s="36"/>
      <c r="H910" s="41"/>
    </row>
    <row r="911" spans="1:8" s="2" customFormat="1" ht="16.9" customHeight="1">
      <c r="A911" s="36"/>
      <c r="B911" s="41"/>
      <c r="C911" s="267" t="s">
        <v>19</v>
      </c>
      <c r="D911" s="267" t="s">
        <v>1458</v>
      </c>
      <c r="E911" s="19" t="s">
        <v>19</v>
      </c>
      <c r="F911" s="268">
        <v>4.5</v>
      </c>
      <c r="G911" s="36"/>
      <c r="H911" s="41"/>
    </row>
    <row r="912" spans="1:8" s="2" customFormat="1" ht="16.9" customHeight="1">
      <c r="A912" s="36"/>
      <c r="B912" s="41"/>
      <c r="C912" s="267" t="s">
        <v>19</v>
      </c>
      <c r="D912" s="267" t="s">
        <v>1457</v>
      </c>
      <c r="E912" s="19" t="s">
        <v>19</v>
      </c>
      <c r="F912" s="268">
        <v>1.5</v>
      </c>
      <c r="G912" s="36"/>
      <c r="H912" s="41"/>
    </row>
    <row r="913" spans="1:8" s="2" customFormat="1" ht="16.9" customHeight="1">
      <c r="A913" s="36"/>
      <c r="B913" s="41"/>
      <c r="C913" s="267" t="s">
        <v>19</v>
      </c>
      <c r="D913" s="267" t="s">
        <v>1458</v>
      </c>
      <c r="E913" s="19" t="s">
        <v>19</v>
      </c>
      <c r="F913" s="268">
        <v>4.5</v>
      </c>
      <c r="G913" s="36"/>
      <c r="H913" s="41"/>
    </row>
    <row r="914" spans="1:8" s="2" customFormat="1" ht="16.9" customHeight="1">
      <c r="A914" s="36"/>
      <c r="B914" s="41"/>
      <c r="C914" s="267" t="s">
        <v>19</v>
      </c>
      <c r="D914" s="267" t="s">
        <v>1458</v>
      </c>
      <c r="E914" s="19" t="s">
        <v>19</v>
      </c>
      <c r="F914" s="268">
        <v>4.5</v>
      </c>
      <c r="G914" s="36"/>
      <c r="H914" s="41"/>
    </row>
    <row r="915" spans="1:8" s="2" customFormat="1" ht="16.9" customHeight="1">
      <c r="A915" s="36"/>
      <c r="B915" s="41"/>
      <c r="C915" s="267" t="s">
        <v>19</v>
      </c>
      <c r="D915" s="267" t="s">
        <v>1460</v>
      </c>
      <c r="E915" s="19" t="s">
        <v>19</v>
      </c>
      <c r="F915" s="268">
        <v>1</v>
      </c>
      <c r="G915" s="36"/>
      <c r="H915" s="41"/>
    </row>
    <row r="916" spans="1:8" s="2" customFormat="1" ht="16.9" customHeight="1">
      <c r="A916" s="36"/>
      <c r="B916" s="41"/>
      <c r="C916" s="267" t="s">
        <v>19</v>
      </c>
      <c r="D916" s="267" t="s">
        <v>1457</v>
      </c>
      <c r="E916" s="19" t="s">
        <v>19</v>
      </c>
      <c r="F916" s="268">
        <v>1.5</v>
      </c>
      <c r="G916" s="36"/>
      <c r="H916" s="41"/>
    </row>
    <row r="917" spans="1:8" s="2" customFormat="1" ht="16.9" customHeight="1">
      <c r="A917" s="36"/>
      <c r="B917" s="41"/>
      <c r="C917" s="267" t="s">
        <v>19</v>
      </c>
      <c r="D917" s="267" t="s">
        <v>1460</v>
      </c>
      <c r="E917" s="19" t="s">
        <v>19</v>
      </c>
      <c r="F917" s="268">
        <v>1</v>
      </c>
      <c r="G917" s="36"/>
      <c r="H917" s="41"/>
    </row>
    <row r="918" spans="1:8" s="2" customFormat="1" ht="16.9" customHeight="1">
      <c r="A918" s="36"/>
      <c r="B918" s="41"/>
      <c r="C918" s="267" t="s">
        <v>19</v>
      </c>
      <c r="D918" s="267" t="s">
        <v>1460</v>
      </c>
      <c r="E918" s="19" t="s">
        <v>19</v>
      </c>
      <c r="F918" s="268">
        <v>1</v>
      </c>
      <c r="G918" s="36"/>
      <c r="H918" s="41"/>
    </row>
    <row r="919" spans="1:8" s="2" customFormat="1" ht="16.9" customHeight="1">
      <c r="A919" s="36"/>
      <c r="B919" s="41"/>
      <c r="C919" s="267" t="s">
        <v>19</v>
      </c>
      <c r="D919" s="267" t="s">
        <v>1459</v>
      </c>
      <c r="E919" s="19" t="s">
        <v>19</v>
      </c>
      <c r="F919" s="268">
        <v>4</v>
      </c>
      <c r="G919" s="36"/>
      <c r="H919" s="41"/>
    </row>
    <row r="920" spans="1:8" s="2" customFormat="1" ht="16.9" customHeight="1">
      <c r="A920" s="36"/>
      <c r="B920" s="41"/>
      <c r="C920" s="267" t="s">
        <v>19</v>
      </c>
      <c r="D920" s="267" t="s">
        <v>1461</v>
      </c>
      <c r="E920" s="19" t="s">
        <v>19</v>
      </c>
      <c r="F920" s="268">
        <v>2</v>
      </c>
      <c r="G920" s="36"/>
      <c r="H920" s="41"/>
    </row>
    <row r="921" spans="1:8" s="2" customFormat="1" ht="16.9" customHeight="1">
      <c r="A921" s="36"/>
      <c r="B921" s="41"/>
      <c r="C921" s="267" t="s">
        <v>19</v>
      </c>
      <c r="D921" s="267" t="s">
        <v>1462</v>
      </c>
      <c r="E921" s="19" t="s">
        <v>19</v>
      </c>
      <c r="F921" s="268">
        <v>7</v>
      </c>
      <c r="G921" s="36"/>
      <c r="H921" s="41"/>
    </row>
    <row r="922" spans="1:8" s="2" customFormat="1" ht="16.9" customHeight="1">
      <c r="A922" s="36"/>
      <c r="B922" s="41"/>
      <c r="C922" s="267" t="s">
        <v>19</v>
      </c>
      <c r="D922" s="267" t="s">
        <v>1461</v>
      </c>
      <c r="E922" s="19" t="s">
        <v>19</v>
      </c>
      <c r="F922" s="268">
        <v>2</v>
      </c>
      <c r="G922" s="36"/>
      <c r="H922" s="41"/>
    </row>
    <row r="923" spans="1:8" s="2" customFormat="1" ht="16.9" customHeight="1">
      <c r="A923" s="36"/>
      <c r="B923" s="41"/>
      <c r="C923" s="267" t="s">
        <v>19</v>
      </c>
      <c r="D923" s="267" t="s">
        <v>1459</v>
      </c>
      <c r="E923" s="19" t="s">
        <v>19</v>
      </c>
      <c r="F923" s="268">
        <v>4</v>
      </c>
      <c r="G923" s="36"/>
      <c r="H923" s="41"/>
    </row>
    <row r="924" spans="1:8" s="2" customFormat="1" ht="16.9" customHeight="1">
      <c r="A924" s="36"/>
      <c r="B924" s="41"/>
      <c r="C924" s="267" t="s">
        <v>19</v>
      </c>
      <c r="D924" s="267" t="s">
        <v>1461</v>
      </c>
      <c r="E924" s="19" t="s">
        <v>19</v>
      </c>
      <c r="F924" s="268">
        <v>2</v>
      </c>
      <c r="G924" s="36"/>
      <c r="H924" s="41"/>
    </row>
    <row r="925" spans="1:8" s="2" customFormat="1" ht="16.9" customHeight="1">
      <c r="A925" s="36"/>
      <c r="B925" s="41"/>
      <c r="C925" s="267" t="s">
        <v>19</v>
      </c>
      <c r="D925" s="267" t="s">
        <v>1459</v>
      </c>
      <c r="E925" s="19" t="s">
        <v>19</v>
      </c>
      <c r="F925" s="268">
        <v>4</v>
      </c>
      <c r="G925" s="36"/>
      <c r="H925" s="41"/>
    </row>
    <row r="926" spans="1:8" s="2" customFormat="1" ht="16.9" customHeight="1">
      <c r="A926" s="36"/>
      <c r="B926" s="41"/>
      <c r="C926" s="267" t="s">
        <v>19</v>
      </c>
      <c r="D926" s="267" t="s">
        <v>1459</v>
      </c>
      <c r="E926" s="19" t="s">
        <v>19</v>
      </c>
      <c r="F926" s="268">
        <v>4</v>
      </c>
      <c r="G926" s="36"/>
      <c r="H926" s="41"/>
    </row>
    <row r="927" spans="1:8" s="2" customFormat="1" ht="16.9" customHeight="1">
      <c r="A927" s="36"/>
      <c r="B927" s="41"/>
      <c r="C927" s="267" t="s">
        <v>19</v>
      </c>
      <c r="D927" s="267" t="s">
        <v>1459</v>
      </c>
      <c r="E927" s="19" t="s">
        <v>19</v>
      </c>
      <c r="F927" s="268">
        <v>4</v>
      </c>
      <c r="G927" s="36"/>
      <c r="H927" s="41"/>
    </row>
    <row r="928" spans="1:8" s="2" customFormat="1" ht="16.9" customHeight="1">
      <c r="A928" s="36"/>
      <c r="B928" s="41"/>
      <c r="C928" s="267" t="s">
        <v>19</v>
      </c>
      <c r="D928" s="267" t="s">
        <v>1461</v>
      </c>
      <c r="E928" s="19" t="s">
        <v>19</v>
      </c>
      <c r="F928" s="268">
        <v>2</v>
      </c>
      <c r="G928" s="36"/>
      <c r="H928" s="41"/>
    </row>
    <row r="929" spans="1:8" s="2" customFormat="1" ht="16.9" customHeight="1">
      <c r="A929" s="36"/>
      <c r="B929" s="41"/>
      <c r="C929" s="267" t="s">
        <v>19</v>
      </c>
      <c r="D929" s="267" t="s">
        <v>1461</v>
      </c>
      <c r="E929" s="19" t="s">
        <v>19</v>
      </c>
      <c r="F929" s="268">
        <v>2</v>
      </c>
      <c r="G929" s="36"/>
      <c r="H929" s="41"/>
    </row>
    <row r="930" spans="1:8" s="2" customFormat="1" ht="16.9" customHeight="1">
      <c r="A930" s="36"/>
      <c r="B930" s="41"/>
      <c r="C930" s="267" t="s">
        <v>19</v>
      </c>
      <c r="D930" s="267" t="s">
        <v>1463</v>
      </c>
      <c r="E930" s="19" t="s">
        <v>19</v>
      </c>
      <c r="F930" s="268">
        <v>6.5</v>
      </c>
      <c r="G930" s="36"/>
      <c r="H930" s="41"/>
    </row>
    <row r="931" spans="1:8" s="2" customFormat="1" ht="16.9" customHeight="1">
      <c r="A931" s="36"/>
      <c r="B931" s="41"/>
      <c r="C931" s="267" t="s">
        <v>19</v>
      </c>
      <c r="D931" s="267" t="s">
        <v>1461</v>
      </c>
      <c r="E931" s="19" t="s">
        <v>19</v>
      </c>
      <c r="F931" s="268">
        <v>2</v>
      </c>
      <c r="G931" s="36"/>
      <c r="H931" s="41"/>
    </row>
    <row r="932" spans="1:8" s="2" customFormat="1" ht="16.9" customHeight="1">
      <c r="A932" s="36"/>
      <c r="B932" s="41"/>
      <c r="C932" s="267" t="s">
        <v>19</v>
      </c>
      <c r="D932" s="267" t="s">
        <v>1461</v>
      </c>
      <c r="E932" s="19" t="s">
        <v>19</v>
      </c>
      <c r="F932" s="268">
        <v>2</v>
      </c>
      <c r="G932" s="36"/>
      <c r="H932" s="41"/>
    </row>
    <row r="933" spans="1:8" s="2" customFormat="1" ht="16.9" customHeight="1">
      <c r="A933" s="36"/>
      <c r="B933" s="41"/>
      <c r="C933" s="267" t="s">
        <v>19</v>
      </c>
      <c r="D933" s="267" t="s">
        <v>1456</v>
      </c>
      <c r="E933" s="19" t="s">
        <v>19</v>
      </c>
      <c r="F933" s="268">
        <v>5</v>
      </c>
      <c r="G933" s="36"/>
      <c r="H933" s="41"/>
    </row>
    <row r="934" spans="1:8" s="2" customFormat="1" ht="16.9" customHeight="1">
      <c r="A934" s="36"/>
      <c r="B934" s="41"/>
      <c r="C934" s="267" t="s">
        <v>19</v>
      </c>
      <c r="D934" s="267" t="s">
        <v>257</v>
      </c>
      <c r="E934" s="19" t="s">
        <v>19</v>
      </c>
      <c r="F934" s="268">
        <v>87</v>
      </c>
      <c r="G934" s="36"/>
      <c r="H934" s="41"/>
    </row>
    <row r="935" spans="1:8" s="2" customFormat="1" ht="16.9" customHeight="1">
      <c r="A935" s="36"/>
      <c r="B935" s="41"/>
      <c r="C935" s="263" t="s">
        <v>1477</v>
      </c>
      <c r="D935" s="264" t="s">
        <v>1478</v>
      </c>
      <c r="E935" s="265" t="s">
        <v>93</v>
      </c>
      <c r="F935" s="266">
        <v>17</v>
      </c>
      <c r="G935" s="36"/>
      <c r="H935" s="41"/>
    </row>
    <row r="936" spans="1:8" s="2" customFormat="1" ht="16.9" customHeight="1">
      <c r="A936" s="36"/>
      <c r="B936" s="41"/>
      <c r="C936" s="263" t="s">
        <v>1479</v>
      </c>
      <c r="D936" s="264" t="s">
        <v>1480</v>
      </c>
      <c r="E936" s="265" t="s">
        <v>93</v>
      </c>
      <c r="F936" s="266">
        <v>153.5</v>
      </c>
      <c r="G936" s="36"/>
      <c r="H936" s="41"/>
    </row>
    <row r="937" spans="1:8" s="2" customFormat="1" ht="16.9" customHeight="1">
      <c r="A937" s="36"/>
      <c r="B937" s="41"/>
      <c r="C937" s="263" t="s">
        <v>1482</v>
      </c>
      <c r="D937" s="264" t="s">
        <v>1483</v>
      </c>
      <c r="E937" s="265" t="s">
        <v>93</v>
      </c>
      <c r="F937" s="266">
        <v>6</v>
      </c>
      <c r="G937" s="36"/>
      <c r="H937" s="41"/>
    </row>
    <row r="938" spans="1:8" s="2" customFormat="1" ht="16.9" customHeight="1">
      <c r="A938" s="36"/>
      <c r="B938" s="41"/>
      <c r="C938" s="263" t="s">
        <v>1486</v>
      </c>
      <c r="D938" s="264" t="s">
        <v>1487</v>
      </c>
      <c r="E938" s="265" t="s">
        <v>93</v>
      </c>
      <c r="F938" s="266">
        <v>8.5</v>
      </c>
      <c r="G938" s="36"/>
      <c r="H938" s="41"/>
    </row>
    <row r="939" spans="1:8" s="2" customFormat="1" ht="16.9" customHeight="1">
      <c r="A939" s="36"/>
      <c r="B939" s="41"/>
      <c r="C939" s="263" t="s">
        <v>1490</v>
      </c>
      <c r="D939" s="264" t="s">
        <v>1491</v>
      </c>
      <c r="E939" s="265" t="s">
        <v>93</v>
      </c>
      <c r="F939" s="266">
        <v>4</v>
      </c>
      <c r="G939" s="36"/>
      <c r="H939" s="41"/>
    </row>
    <row r="940" spans="1:8" s="2" customFormat="1" ht="16.9" customHeight="1">
      <c r="A940" s="36"/>
      <c r="B940" s="41"/>
      <c r="C940" s="263" t="s">
        <v>1493</v>
      </c>
      <c r="D940" s="264" t="s">
        <v>1494</v>
      </c>
      <c r="E940" s="265" t="s">
        <v>93</v>
      </c>
      <c r="F940" s="266">
        <v>46</v>
      </c>
      <c r="G940" s="36"/>
      <c r="H940" s="41"/>
    </row>
    <row r="941" spans="1:8" s="2" customFormat="1" ht="16.9" customHeight="1">
      <c r="A941" s="36"/>
      <c r="B941" s="41"/>
      <c r="C941" s="263" t="s">
        <v>166</v>
      </c>
      <c r="D941" s="264" t="s">
        <v>167</v>
      </c>
      <c r="E941" s="265" t="s">
        <v>168</v>
      </c>
      <c r="F941" s="266">
        <v>10</v>
      </c>
      <c r="G941" s="36"/>
      <c r="H941" s="41"/>
    </row>
    <row r="942" spans="1:8" s="2" customFormat="1" ht="16.9" customHeight="1">
      <c r="A942" s="36"/>
      <c r="B942" s="41"/>
      <c r="C942" s="267" t="s">
        <v>19</v>
      </c>
      <c r="D942" s="267" t="s">
        <v>167</v>
      </c>
      <c r="E942" s="19" t="s">
        <v>19</v>
      </c>
      <c r="F942" s="268">
        <v>0</v>
      </c>
      <c r="G942" s="36"/>
      <c r="H942" s="41"/>
    </row>
    <row r="943" spans="1:8" s="2" customFormat="1" ht="16.9" customHeight="1">
      <c r="A943" s="36"/>
      <c r="B943" s="41"/>
      <c r="C943" s="267" t="s">
        <v>19</v>
      </c>
      <c r="D943" s="267" t="s">
        <v>145</v>
      </c>
      <c r="E943" s="19" t="s">
        <v>19</v>
      </c>
      <c r="F943" s="268">
        <v>10</v>
      </c>
      <c r="G943" s="36"/>
      <c r="H943" s="41"/>
    </row>
    <row r="944" spans="1:8" s="2" customFormat="1" ht="16.9" customHeight="1">
      <c r="A944" s="36"/>
      <c r="B944" s="41"/>
      <c r="C944" s="269" t="s">
        <v>1532</v>
      </c>
      <c r="D944" s="36"/>
      <c r="E944" s="36"/>
      <c r="F944" s="36"/>
      <c r="G944" s="36"/>
      <c r="H944" s="41"/>
    </row>
    <row r="945" spans="1:8" s="2" customFormat="1" ht="16.9" customHeight="1">
      <c r="A945" s="36"/>
      <c r="B945" s="41"/>
      <c r="C945" s="267" t="s">
        <v>559</v>
      </c>
      <c r="D945" s="267" t="s">
        <v>1557</v>
      </c>
      <c r="E945" s="19" t="s">
        <v>120</v>
      </c>
      <c r="F945" s="268">
        <v>1.25</v>
      </c>
      <c r="G945" s="36"/>
      <c r="H945" s="41"/>
    </row>
    <row r="946" spans="1:8" s="2" customFormat="1" ht="16.9" customHeight="1">
      <c r="A946" s="36"/>
      <c r="B946" s="41"/>
      <c r="C946" s="267" t="s">
        <v>565</v>
      </c>
      <c r="D946" s="267" t="s">
        <v>1558</v>
      </c>
      <c r="E946" s="19" t="s">
        <v>98</v>
      </c>
      <c r="F946" s="268">
        <v>20</v>
      </c>
      <c r="G946" s="36"/>
      <c r="H946" s="41"/>
    </row>
    <row r="947" spans="1:8" s="2" customFormat="1" ht="16.9" customHeight="1">
      <c r="A947" s="36"/>
      <c r="B947" s="41"/>
      <c r="C947" s="263" t="s">
        <v>147</v>
      </c>
      <c r="D947" s="264" t="s">
        <v>19</v>
      </c>
      <c r="E947" s="265" t="s">
        <v>19</v>
      </c>
      <c r="F947" s="266">
        <v>33</v>
      </c>
      <c r="G947" s="36"/>
      <c r="H947" s="41"/>
    </row>
    <row r="948" spans="1:8" s="2" customFormat="1" ht="16.9" customHeight="1">
      <c r="A948" s="36"/>
      <c r="B948" s="41"/>
      <c r="C948" s="267" t="s">
        <v>19</v>
      </c>
      <c r="D948" s="267" t="s">
        <v>950</v>
      </c>
      <c r="E948" s="19" t="s">
        <v>19</v>
      </c>
      <c r="F948" s="268">
        <v>0</v>
      </c>
      <c r="G948" s="36"/>
      <c r="H948" s="41"/>
    </row>
    <row r="949" spans="1:8" s="2" customFormat="1" ht="16.9" customHeight="1">
      <c r="A949" s="36"/>
      <c r="B949" s="41"/>
      <c r="C949" s="267" t="s">
        <v>19</v>
      </c>
      <c r="D949" s="267" t="s">
        <v>489</v>
      </c>
      <c r="E949" s="19" t="s">
        <v>19</v>
      </c>
      <c r="F949" s="268">
        <v>33</v>
      </c>
      <c r="G949" s="36"/>
      <c r="H949" s="41"/>
    </row>
    <row r="950" spans="1:8" s="2" customFormat="1" ht="16.9" customHeight="1">
      <c r="A950" s="36"/>
      <c r="B950" s="41"/>
      <c r="C950" s="267" t="s">
        <v>147</v>
      </c>
      <c r="D950" s="267" t="s">
        <v>257</v>
      </c>
      <c r="E950" s="19" t="s">
        <v>19</v>
      </c>
      <c r="F950" s="268">
        <v>33</v>
      </c>
      <c r="G950" s="36"/>
      <c r="H950" s="41"/>
    </row>
    <row r="951" spans="1:8" s="2" customFormat="1" ht="16.9" customHeight="1">
      <c r="A951" s="36"/>
      <c r="B951" s="41"/>
      <c r="C951" s="269" t="s">
        <v>1532</v>
      </c>
      <c r="D951" s="36"/>
      <c r="E951" s="36"/>
      <c r="F951" s="36"/>
      <c r="G951" s="36"/>
      <c r="H951" s="41"/>
    </row>
    <row r="952" spans="1:8" s="2" customFormat="1" ht="16.9" customHeight="1">
      <c r="A952" s="36"/>
      <c r="B952" s="41"/>
      <c r="C952" s="267" t="s">
        <v>946</v>
      </c>
      <c r="D952" s="267" t="s">
        <v>1613</v>
      </c>
      <c r="E952" s="19" t="s">
        <v>168</v>
      </c>
      <c r="F952" s="268">
        <v>33</v>
      </c>
      <c r="G952" s="36"/>
      <c r="H952" s="41"/>
    </row>
    <row r="953" spans="1:8" s="2" customFormat="1" ht="16.9" customHeight="1">
      <c r="A953" s="36"/>
      <c r="B953" s="41"/>
      <c r="C953" s="267" t="s">
        <v>547</v>
      </c>
      <c r="D953" s="267" t="s">
        <v>1559</v>
      </c>
      <c r="E953" s="19" t="s">
        <v>168</v>
      </c>
      <c r="F953" s="268">
        <v>33</v>
      </c>
      <c r="G953" s="36"/>
      <c r="H953" s="41"/>
    </row>
    <row r="954" spans="1:8" s="2" customFormat="1" ht="16.9" customHeight="1">
      <c r="A954" s="36"/>
      <c r="B954" s="41"/>
      <c r="C954" s="267" t="s">
        <v>952</v>
      </c>
      <c r="D954" s="267" t="s">
        <v>953</v>
      </c>
      <c r="E954" s="19" t="s">
        <v>168</v>
      </c>
      <c r="F954" s="268">
        <v>33</v>
      </c>
      <c r="G954" s="36"/>
      <c r="H954" s="41"/>
    </row>
    <row r="955" spans="1:8" s="2" customFormat="1" ht="16.9" customHeight="1">
      <c r="A955" s="36"/>
      <c r="B955" s="41"/>
      <c r="C955" s="267" t="s">
        <v>553</v>
      </c>
      <c r="D955" s="267" t="s">
        <v>1560</v>
      </c>
      <c r="E955" s="19" t="s">
        <v>120</v>
      </c>
      <c r="F955" s="268">
        <v>2.488</v>
      </c>
      <c r="G955" s="36"/>
      <c r="H955" s="41"/>
    </row>
    <row r="956" spans="1:8" s="2" customFormat="1" ht="16.9" customHeight="1">
      <c r="A956" s="36"/>
      <c r="B956" s="41"/>
      <c r="C956" s="263" t="s">
        <v>1110</v>
      </c>
      <c r="D956" s="264" t="s">
        <v>19</v>
      </c>
      <c r="E956" s="265" t="s">
        <v>19</v>
      </c>
      <c r="F956" s="266">
        <v>2664</v>
      </c>
      <c r="G956" s="36"/>
      <c r="H956" s="41"/>
    </row>
    <row r="957" spans="1:8" s="2" customFormat="1" ht="16.9" customHeight="1">
      <c r="A957" s="36"/>
      <c r="B957" s="41"/>
      <c r="C957" s="267" t="s">
        <v>19</v>
      </c>
      <c r="D957" s="267" t="s">
        <v>119</v>
      </c>
      <c r="E957" s="19" t="s">
        <v>19</v>
      </c>
      <c r="F957" s="268">
        <v>0</v>
      </c>
      <c r="G957" s="36"/>
      <c r="H957" s="41"/>
    </row>
    <row r="958" spans="1:8" s="2" customFormat="1" ht="16.9" customHeight="1">
      <c r="A958" s="36"/>
      <c r="B958" s="41"/>
      <c r="C958" s="267" t="s">
        <v>19</v>
      </c>
      <c r="D958" s="267" t="s">
        <v>424</v>
      </c>
      <c r="E958" s="19" t="s">
        <v>19</v>
      </c>
      <c r="F958" s="268">
        <v>835.2</v>
      </c>
      <c r="G958" s="36"/>
      <c r="H958" s="41"/>
    </row>
    <row r="959" spans="1:8" s="2" customFormat="1" ht="16.9" customHeight="1">
      <c r="A959" s="36"/>
      <c r="B959" s="41"/>
      <c r="C959" s="267" t="s">
        <v>19</v>
      </c>
      <c r="D959" s="267" t="s">
        <v>425</v>
      </c>
      <c r="E959" s="19" t="s">
        <v>19</v>
      </c>
      <c r="F959" s="268">
        <v>0</v>
      </c>
      <c r="G959" s="36"/>
      <c r="H959" s="41"/>
    </row>
    <row r="960" spans="1:8" s="2" customFormat="1" ht="16.9" customHeight="1">
      <c r="A960" s="36"/>
      <c r="B960" s="41"/>
      <c r="C960" s="267" t="s">
        <v>19</v>
      </c>
      <c r="D960" s="267" t="s">
        <v>1138</v>
      </c>
      <c r="E960" s="19" t="s">
        <v>19</v>
      </c>
      <c r="F960" s="268">
        <v>1828.8</v>
      </c>
      <c r="G960" s="36"/>
      <c r="H960" s="41"/>
    </row>
    <row r="961" spans="1:8" s="2" customFormat="1" ht="16.9" customHeight="1">
      <c r="A961" s="36"/>
      <c r="B961" s="41"/>
      <c r="C961" s="267" t="s">
        <v>1110</v>
      </c>
      <c r="D961" s="267" t="s">
        <v>258</v>
      </c>
      <c r="E961" s="19" t="s">
        <v>19</v>
      </c>
      <c r="F961" s="268">
        <v>2664</v>
      </c>
      <c r="G961" s="36"/>
      <c r="H961" s="41"/>
    </row>
    <row r="962" spans="1:8" s="2" customFormat="1" ht="16.9" customHeight="1">
      <c r="A962" s="36"/>
      <c r="B962" s="41"/>
      <c r="C962" s="269" t="s">
        <v>1532</v>
      </c>
      <c r="D962" s="36"/>
      <c r="E962" s="36"/>
      <c r="F962" s="36"/>
      <c r="G962" s="36"/>
      <c r="H962" s="41"/>
    </row>
    <row r="963" spans="1:8" s="2" customFormat="1" ht="16.9" customHeight="1">
      <c r="A963" s="36"/>
      <c r="B963" s="41"/>
      <c r="C963" s="267" t="s">
        <v>420</v>
      </c>
      <c r="D963" s="267" t="s">
        <v>1539</v>
      </c>
      <c r="E963" s="19" t="s">
        <v>98</v>
      </c>
      <c r="F963" s="268">
        <v>2664</v>
      </c>
      <c r="G963" s="36"/>
      <c r="H963" s="41"/>
    </row>
    <row r="964" spans="1:8" s="2" customFormat="1" ht="16.9" customHeight="1">
      <c r="A964" s="36"/>
      <c r="B964" s="41"/>
      <c r="C964" s="267" t="s">
        <v>428</v>
      </c>
      <c r="D964" s="267" t="s">
        <v>1540</v>
      </c>
      <c r="E964" s="19" t="s">
        <v>98</v>
      </c>
      <c r="F964" s="268">
        <v>2664</v>
      </c>
      <c r="G964" s="36"/>
      <c r="H964" s="41"/>
    </row>
    <row r="965" spans="1:8" s="2" customFormat="1" ht="16.9" customHeight="1">
      <c r="A965" s="36"/>
      <c r="B965" s="41"/>
      <c r="C965" s="263" t="s">
        <v>1082</v>
      </c>
      <c r="D965" s="264" t="s">
        <v>19</v>
      </c>
      <c r="E965" s="265" t="s">
        <v>19</v>
      </c>
      <c r="F965" s="266">
        <v>1</v>
      </c>
      <c r="G965" s="36"/>
      <c r="H965" s="41"/>
    </row>
    <row r="966" spans="1:8" s="2" customFormat="1" ht="16.9" customHeight="1">
      <c r="A966" s="36"/>
      <c r="B966" s="41"/>
      <c r="C966" s="269" t="s">
        <v>1532</v>
      </c>
      <c r="D966" s="36"/>
      <c r="E966" s="36"/>
      <c r="F966" s="36"/>
      <c r="G966" s="36"/>
      <c r="H966" s="41"/>
    </row>
    <row r="967" spans="1:8" s="2" customFormat="1" ht="16.9" customHeight="1">
      <c r="A967" s="36"/>
      <c r="B967" s="41"/>
      <c r="C967" s="267" t="s">
        <v>1220</v>
      </c>
      <c r="D967" s="267" t="s">
        <v>1221</v>
      </c>
      <c r="E967" s="19" t="s">
        <v>168</v>
      </c>
      <c r="F967" s="268">
        <v>2</v>
      </c>
      <c r="G967" s="36"/>
      <c r="H967" s="41"/>
    </row>
    <row r="968" spans="1:8" s="2" customFormat="1" ht="16.9" customHeight="1">
      <c r="A968" s="36"/>
      <c r="B968" s="41"/>
      <c r="C968" s="267" t="s">
        <v>1206</v>
      </c>
      <c r="D968" s="267" t="s">
        <v>1614</v>
      </c>
      <c r="E968" s="19" t="s">
        <v>168</v>
      </c>
      <c r="F968" s="268">
        <v>116</v>
      </c>
      <c r="G968" s="36"/>
      <c r="H968" s="41"/>
    </row>
    <row r="969" spans="1:8" s="2" customFormat="1" ht="16.9" customHeight="1">
      <c r="A969" s="36"/>
      <c r="B969" s="41"/>
      <c r="C969" s="263" t="s">
        <v>146</v>
      </c>
      <c r="D969" s="264" t="s">
        <v>19</v>
      </c>
      <c r="E969" s="265" t="s">
        <v>19</v>
      </c>
      <c r="F969" s="266">
        <v>1</v>
      </c>
      <c r="G969" s="36"/>
      <c r="H969" s="41"/>
    </row>
    <row r="970" spans="1:8" s="2" customFormat="1" ht="16.9" customHeight="1">
      <c r="A970" s="36"/>
      <c r="B970" s="41"/>
      <c r="C970" s="267" t="s">
        <v>19</v>
      </c>
      <c r="D970" s="267" t="s">
        <v>767</v>
      </c>
      <c r="E970" s="19" t="s">
        <v>19</v>
      </c>
      <c r="F970" s="268">
        <v>0</v>
      </c>
      <c r="G970" s="36"/>
      <c r="H970" s="41"/>
    </row>
    <row r="971" spans="1:8" s="2" customFormat="1" ht="16.9" customHeight="1">
      <c r="A971" s="36"/>
      <c r="B971" s="41"/>
      <c r="C971" s="267" t="s">
        <v>19</v>
      </c>
      <c r="D971" s="267" t="s">
        <v>816</v>
      </c>
      <c r="E971" s="19" t="s">
        <v>19</v>
      </c>
      <c r="F971" s="268">
        <v>0</v>
      </c>
      <c r="G971" s="36"/>
      <c r="H971" s="41"/>
    </row>
    <row r="972" spans="1:8" s="2" customFormat="1" ht="16.9" customHeight="1">
      <c r="A972" s="36"/>
      <c r="B972" s="41"/>
      <c r="C972" s="267" t="s">
        <v>19</v>
      </c>
      <c r="D972" s="267" t="s">
        <v>82</v>
      </c>
      <c r="E972" s="19" t="s">
        <v>19</v>
      </c>
      <c r="F972" s="268">
        <v>1</v>
      </c>
      <c r="G972" s="36"/>
      <c r="H972" s="41"/>
    </row>
    <row r="973" spans="1:8" s="2" customFormat="1" ht="16.9" customHeight="1">
      <c r="A973" s="36"/>
      <c r="B973" s="41"/>
      <c r="C973" s="267" t="s">
        <v>146</v>
      </c>
      <c r="D973" s="267" t="s">
        <v>258</v>
      </c>
      <c r="E973" s="19" t="s">
        <v>19</v>
      </c>
      <c r="F973" s="268">
        <v>1</v>
      </c>
      <c r="G973" s="36"/>
      <c r="H973" s="41"/>
    </row>
    <row r="974" spans="1:8" s="2" customFormat="1" ht="16.9" customHeight="1">
      <c r="A974" s="36"/>
      <c r="B974" s="41"/>
      <c r="C974" s="263" t="s">
        <v>1083</v>
      </c>
      <c r="D974" s="264" t="s">
        <v>19</v>
      </c>
      <c r="E974" s="265" t="s">
        <v>19</v>
      </c>
      <c r="F974" s="266">
        <v>2</v>
      </c>
      <c r="G974" s="36"/>
      <c r="H974" s="41"/>
    </row>
    <row r="975" spans="1:8" s="2" customFormat="1" ht="16.9" customHeight="1">
      <c r="A975" s="36"/>
      <c r="B975" s="41"/>
      <c r="C975" s="267" t="s">
        <v>19</v>
      </c>
      <c r="D975" s="267" t="s">
        <v>767</v>
      </c>
      <c r="E975" s="19" t="s">
        <v>19</v>
      </c>
      <c r="F975" s="268">
        <v>0</v>
      </c>
      <c r="G975" s="36"/>
      <c r="H975" s="41"/>
    </row>
    <row r="976" spans="1:8" s="2" customFormat="1" ht="16.9" customHeight="1">
      <c r="A976" s="36"/>
      <c r="B976" s="41"/>
      <c r="C976" s="267" t="s">
        <v>19</v>
      </c>
      <c r="D976" s="267" t="s">
        <v>1226</v>
      </c>
      <c r="E976" s="19" t="s">
        <v>19</v>
      </c>
      <c r="F976" s="268">
        <v>0</v>
      </c>
      <c r="G976" s="36"/>
      <c r="H976" s="41"/>
    </row>
    <row r="977" spans="1:8" s="2" customFormat="1" ht="16.9" customHeight="1">
      <c r="A977" s="36"/>
      <c r="B977" s="41"/>
      <c r="C977" s="267" t="s">
        <v>1083</v>
      </c>
      <c r="D977" s="267" t="s">
        <v>84</v>
      </c>
      <c r="E977" s="19" t="s">
        <v>19</v>
      </c>
      <c r="F977" s="268">
        <v>2</v>
      </c>
      <c r="G977" s="36"/>
      <c r="H977" s="41"/>
    </row>
    <row r="978" spans="1:8" s="2" customFormat="1" ht="16.9" customHeight="1">
      <c r="A978" s="36"/>
      <c r="B978" s="41"/>
      <c r="C978" s="269" t="s">
        <v>1532</v>
      </c>
      <c r="D978" s="36"/>
      <c r="E978" s="36"/>
      <c r="F978" s="36"/>
      <c r="G978" s="36"/>
      <c r="H978" s="41"/>
    </row>
    <row r="979" spans="1:8" s="2" customFormat="1" ht="16.9" customHeight="1">
      <c r="A979" s="36"/>
      <c r="B979" s="41"/>
      <c r="C979" s="267" t="s">
        <v>1223</v>
      </c>
      <c r="D979" s="267" t="s">
        <v>1221</v>
      </c>
      <c r="E979" s="19" t="s">
        <v>168</v>
      </c>
      <c r="F979" s="268">
        <v>2</v>
      </c>
      <c r="G979" s="36"/>
      <c r="H979" s="41"/>
    </row>
    <row r="980" spans="1:8" s="2" customFormat="1" ht="16.9" customHeight="1">
      <c r="A980" s="36"/>
      <c r="B980" s="41"/>
      <c r="C980" s="267" t="s">
        <v>1206</v>
      </c>
      <c r="D980" s="267" t="s">
        <v>1614</v>
      </c>
      <c r="E980" s="19" t="s">
        <v>168</v>
      </c>
      <c r="F980" s="268">
        <v>116</v>
      </c>
      <c r="G980" s="36"/>
      <c r="H980" s="41"/>
    </row>
    <row r="981" spans="1:8" s="2" customFormat="1" ht="16.9" customHeight="1">
      <c r="A981" s="36"/>
      <c r="B981" s="41"/>
      <c r="C981" s="263" t="s">
        <v>1081</v>
      </c>
      <c r="D981" s="264" t="s">
        <v>19</v>
      </c>
      <c r="E981" s="265" t="s">
        <v>19</v>
      </c>
      <c r="F981" s="266">
        <v>2</v>
      </c>
      <c r="G981" s="36"/>
      <c r="H981" s="41"/>
    </row>
    <row r="982" spans="1:8" s="2" customFormat="1" ht="16.9" customHeight="1">
      <c r="A982" s="36"/>
      <c r="B982" s="41"/>
      <c r="C982" s="269" t="s">
        <v>1532</v>
      </c>
      <c r="D982" s="36"/>
      <c r="E982" s="36"/>
      <c r="F982" s="36"/>
      <c r="G982" s="36"/>
      <c r="H982" s="41"/>
    </row>
    <row r="983" spans="1:8" s="2" customFormat="1" ht="16.9" customHeight="1">
      <c r="A983" s="36"/>
      <c r="B983" s="41"/>
      <c r="C983" s="267" t="s">
        <v>1217</v>
      </c>
      <c r="D983" s="267" t="s">
        <v>1218</v>
      </c>
      <c r="E983" s="19" t="s">
        <v>168</v>
      </c>
      <c r="F983" s="268">
        <v>2</v>
      </c>
      <c r="G983" s="36"/>
      <c r="H983" s="41"/>
    </row>
    <row r="984" spans="1:8" s="2" customFormat="1" ht="16.9" customHeight="1">
      <c r="A984" s="36"/>
      <c r="B984" s="41"/>
      <c r="C984" s="267" t="s">
        <v>1206</v>
      </c>
      <c r="D984" s="267" t="s">
        <v>1614</v>
      </c>
      <c r="E984" s="19" t="s">
        <v>168</v>
      </c>
      <c r="F984" s="268">
        <v>116</v>
      </c>
      <c r="G984" s="36"/>
      <c r="H984" s="41"/>
    </row>
    <row r="985" spans="1:8" s="2" customFormat="1" ht="16.9" customHeight="1">
      <c r="A985" s="36"/>
      <c r="B985" s="41"/>
      <c r="C985" s="263" t="s">
        <v>1080</v>
      </c>
      <c r="D985" s="264" t="s">
        <v>19</v>
      </c>
      <c r="E985" s="265" t="s">
        <v>19</v>
      </c>
      <c r="F985" s="266">
        <v>2</v>
      </c>
      <c r="G985" s="36"/>
      <c r="H985" s="41"/>
    </row>
    <row r="986" spans="1:8" s="2" customFormat="1" ht="16.9" customHeight="1">
      <c r="A986" s="36"/>
      <c r="B986" s="41"/>
      <c r="C986" s="267" t="s">
        <v>19</v>
      </c>
      <c r="D986" s="267" t="s">
        <v>767</v>
      </c>
      <c r="E986" s="19" t="s">
        <v>19</v>
      </c>
      <c r="F986" s="268">
        <v>0</v>
      </c>
      <c r="G986" s="36"/>
      <c r="H986" s="41"/>
    </row>
    <row r="987" spans="1:8" s="2" customFormat="1" ht="16.9" customHeight="1">
      <c r="A987" s="36"/>
      <c r="B987" s="41"/>
      <c r="C987" s="267" t="s">
        <v>19</v>
      </c>
      <c r="D987" s="267" t="s">
        <v>1219</v>
      </c>
      <c r="E987" s="19" t="s">
        <v>19</v>
      </c>
      <c r="F987" s="268">
        <v>0</v>
      </c>
      <c r="G987" s="36"/>
      <c r="H987" s="41"/>
    </row>
    <row r="988" spans="1:8" s="2" customFormat="1" ht="16.9" customHeight="1">
      <c r="A988" s="36"/>
      <c r="B988" s="41"/>
      <c r="C988" s="267" t="s">
        <v>1080</v>
      </c>
      <c r="D988" s="267" t="s">
        <v>84</v>
      </c>
      <c r="E988" s="19" t="s">
        <v>19</v>
      </c>
      <c r="F988" s="268">
        <v>2</v>
      </c>
      <c r="G988" s="36"/>
      <c r="H988" s="41"/>
    </row>
    <row r="989" spans="1:8" s="2" customFormat="1" ht="16.9" customHeight="1">
      <c r="A989" s="36"/>
      <c r="B989" s="41"/>
      <c r="C989" s="269" t="s">
        <v>1532</v>
      </c>
      <c r="D989" s="36"/>
      <c r="E989" s="36"/>
      <c r="F989" s="36"/>
      <c r="G989" s="36"/>
      <c r="H989" s="41"/>
    </row>
    <row r="990" spans="1:8" s="2" customFormat="1" ht="16.9" customHeight="1">
      <c r="A990" s="36"/>
      <c r="B990" s="41"/>
      <c r="C990" s="267" t="s">
        <v>1217</v>
      </c>
      <c r="D990" s="267" t="s">
        <v>1218</v>
      </c>
      <c r="E990" s="19" t="s">
        <v>168</v>
      </c>
      <c r="F990" s="268">
        <v>2</v>
      </c>
      <c r="G990" s="36"/>
      <c r="H990" s="41"/>
    </row>
    <row r="991" spans="1:8" s="2" customFormat="1" ht="16.9" customHeight="1">
      <c r="A991" s="36"/>
      <c r="B991" s="41"/>
      <c r="C991" s="267" t="s">
        <v>1206</v>
      </c>
      <c r="D991" s="267" t="s">
        <v>1614</v>
      </c>
      <c r="E991" s="19" t="s">
        <v>168</v>
      </c>
      <c r="F991" s="268">
        <v>116</v>
      </c>
      <c r="G991" s="36"/>
      <c r="H991" s="41"/>
    </row>
    <row r="992" spans="1:8" s="2" customFormat="1" ht="16.9" customHeight="1">
      <c r="A992" s="36"/>
      <c r="B992" s="41"/>
      <c r="C992" s="263" t="s">
        <v>179</v>
      </c>
      <c r="D992" s="264" t="s">
        <v>19</v>
      </c>
      <c r="E992" s="265" t="s">
        <v>19</v>
      </c>
      <c r="F992" s="266">
        <v>14</v>
      </c>
      <c r="G992" s="36"/>
      <c r="H992" s="41"/>
    </row>
    <row r="993" spans="1:8" s="2" customFormat="1" ht="16.9" customHeight="1">
      <c r="A993" s="36"/>
      <c r="B993" s="41"/>
      <c r="C993" s="267" t="s">
        <v>19</v>
      </c>
      <c r="D993" s="267" t="s">
        <v>767</v>
      </c>
      <c r="E993" s="19" t="s">
        <v>19</v>
      </c>
      <c r="F993" s="268">
        <v>0</v>
      </c>
      <c r="G993" s="36"/>
      <c r="H993" s="41"/>
    </row>
    <row r="994" spans="1:8" s="2" customFormat="1" ht="16.9" customHeight="1">
      <c r="A994" s="36"/>
      <c r="B994" s="41"/>
      <c r="C994" s="267" t="s">
        <v>19</v>
      </c>
      <c r="D994" s="267" t="s">
        <v>807</v>
      </c>
      <c r="E994" s="19" t="s">
        <v>19</v>
      </c>
      <c r="F994" s="268">
        <v>0</v>
      </c>
      <c r="G994" s="36"/>
      <c r="H994" s="41"/>
    </row>
    <row r="995" spans="1:8" s="2" customFormat="1" ht="16.9" customHeight="1">
      <c r="A995" s="36"/>
      <c r="B995" s="41"/>
      <c r="C995" s="267" t="s">
        <v>179</v>
      </c>
      <c r="D995" s="267" t="s">
        <v>180</v>
      </c>
      <c r="E995" s="19" t="s">
        <v>19</v>
      </c>
      <c r="F995" s="268">
        <v>14</v>
      </c>
      <c r="G995" s="36"/>
      <c r="H995" s="41"/>
    </row>
    <row r="996" spans="1:8" s="2" customFormat="1" ht="16.9" customHeight="1">
      <c r="A996" s="36"/>
      <c r="B996" s="41"/>
      <c r="C996" s="263" t="s">
        <v>1078</v>
      </c>
      <c r="D996" s="264" t="s">
        <v>19</v>
      </c>
      <c r="E996" s="265" t="s">
        <v>19</v>
      </c>
      <c r="F996" s="266">
        <v>93</v>
      </c>
      <c r="G996" s="36"/>
      <c r="H996" s="41"/>
    </row>
    <row r="997" spans="1:8" s="2" customFormat="1" ht="16.9" customHeight="1">
      <c r="A997" s="36"/>
      <c r="B997" s="41"/>
      <c r="C997" s="267" t="s">
        <v>19</v>
      </c>
      <c r="D997" s="267" t="s">
        <v>767</v>
      </c>
      <c r="E997" s="19" t="s">
        <v>19</v>
      </c>
      <c r="F997" s="268">
        <v>0</v>
      </c>
      <c r="G997" s="36"/>
      <c r="H997" s="41"/>
    </row>
    <row r="998" spans="1:8" s="2" customFormat="1" ht="16.9" customHeight="1">
      <c r="A998" s="36"/>
      <c r="B998" s="41"/>
      <c r="C998" s="267" t="s">
        <v>19</v>
      </c>
      <c r="D998" s="267" t="s">
        <v>1213</v>
      </c>
      <c r="E998" s="19" t="s">
        <v>19</v>
      </c>
      <c r="F998" s="268">
        <v>0</v>
      </c>
      <c r="G998" s="36"/>
      <c r="H998" s="41"/>
    </row>
    <row r="999" spans="1:8" s="2" customFormat="1" ht="16.9" customHeight="1">
      <c r="A999" s="36"/>
      <c r="B999" s="41"/>
      <c r="C999" s="267" t="s">
        <v>1078</v>
      </c>
      <c r="D999" s="267" t="s">
        <v>832</v>
      </c>
      <c r="E999" s="19" t="s">
        <v>19</v>
      </c>
      <c r="F999" s="268">
        <v>93</v>
      </c>
      <c r="G999" s="36"/>
      <c r="H999" s="41"/>
    </row>
    <row r="1000" spans="1:8" s="2" customFormat="1" ht="16.9" customHeight="1">
      <c r="A1000" s="36"/>
      <c r="B1000" s="41"/>
      <c r="C1000" s="269" t="s">
        <v>1532</v>
      </c>
      <c r="D1000" s="36"/>
      <c r="E1000" s="36"/>
      <c r="F1000" s="36"/>
      <c r="G1000" s="36"/>
      <c r="H1000" s="41"/>
    </row>
    <row r="1001" spans="1:8" s="2" customFormat="1" ht="16.9" customHeight="1">
      <c r="A1001" s="36"/>
      <c r="B1001" s="41"/>
      <c r="C1001" s="267" t="s">
        <v>1211</v>
      </c>
      <c r="D1001" s="267" t="s">
        <v>1212</v>
      </c>
      <c r="E1001" s="19" t="s">
        <v>168</v>
      </c>
      <c r="F1001" s="268">
        <v>93</v>
      </c>
      <c r="G1001" s="36"/>
      <c r="H1001" s="41"/>
    </row>
    <row r="1002" spans="1:8" s="2" customFormat="1" ht="16.9" customHeight="1">
      <c r="A1002" s="36"/>
      <c r="B1002" s="41"/>
      <c r="C1002" s="267" t="s">
        <v>1206</v>
      </c>
      <c r="D1002" s="267" t="s">
        <v>1614</v>
      </c>
      <c r="E1002" s="19" t="s">
        <v>168</v>
      </c>
      <c r="F1002" s="268">
        <v>116</v>
      </c>
      <c r="G1002" s="36"/>
      <c r="H1002" s="41"/>
    </row>
    <row r="1003" spans="1:8" s="2" customFormat="1" ht="16.9" customHeight="1">
      <c r="A1003" s="36"/>
      <c r="B1003" s="41"/>
      <c r="C1003" s="263" t="s">
        <v>185</v>
      </c>
      <c r="D1003" s="264" t="s">
        <v>19</v>
      </c>
      <c r="E1003" s="265" t="s">
        <v>19</v>
      </c>
      <c r="F1003" s="266">
        <v>8</v>
      </c>
      <c r="G1003" s="36"/>
      <c r="H1003" s="41"/>
    </row>
    <row r="1004" spans="1:8" s="2" customFormat="1" ht="16.9" customHeight="1">
      <c r="A1004" s="36"/>
      <c r="B1004" s="41"/>
      <c r="C1004" s="267" t="s">
        <v>19</v>
      </c>
      <c r="D1004" s="267" t="s">
        <v>767</v>
      </c>
      <c r="E1004" s="19" t="s">
        <v>19</v>
      </c>
      <c r="F1004" s="268">
        <v>0</v>
      </c>
      <c r="G1004" s="36"/>
      <c r="H1004" s="41"/>
    </row>
    <row r="1005" spans="1:8" s="2" customFormat="1" ht="16.9" customHeight="1">
      <c r="A1005" s="36"/>
      <c r="B1005" s="41"/>
      <c r="C1005" s="267" t="s">
        <v>19</v>
      </c>
      <c r="D1005" s="267" t="s">
        <v>801</v>
      </c>
      <c r="E1005" s="19" t="s">
        <v>19</v>
      </c>
      <c r="F1005" s="268">
        <v>0</v>
      </c>
      <c r="G1005" s="36"/>
      <c r="H1005" s="41"/>
    </row>
    <row r="1006" spans="1:8" s="2" customFormat="1" ht="16.9" customHeight="1">
      <c r="A1006" s="36"/>
      <c r="B1006" s="41"/>
      <c r="C1006" s="267" t="s">
        <v>185</v>
      </c>
      <c r="D1006" s="267" t="s">
        <v>186</v>
      </c>
      <c r="E1006" s="19" t="s">
        <v>19</v>
      </c>
      <c r="F1006" s="268">
        <v>8</v>
      </c>
      <c r="G1006" s="36"/>
      <c r="H1006" s="41"/>
    </row>
    <row r="1007" spans="1:8" s="2" customFormat="1" ht="16.9" customHeight="1">
      <c r="A1007" s="36"/>
      <c r="B1007" s="41"/>
      <c r="C1007" s="263" t="s">
        <v>1079</v>
      </c>
      <c r="D1007" s="264" t="s">
        <v>19</v>
      </c>
      <c r="E1007" s="265" t="s">
        <v>19</v>
      </c>
      <c r="F1007" s="266">
        <v>16</v>
      </c>
      <c r="G1007" s="36"/>
      <c r="H1007" s="41"/>
    </row>
    <row r="1008" spans="1:8" s="2" customFormat="1" ht="16.9" customHeight="1">
      <c r="A1008" s="36"/>
      <c r="B1008" s="41"/>
      <c r="C1008" s="267" t="s">
        <v>19</v>
      </c>
      <c r="D1008" s="267" t="s">
        <v>767</v>
      </c>
      <c r="E1008" s="19" t="s">
        <v>19</v>
      </c>
      <c r="F1008" s="268">
        <v>0</v>
      </c>
      <c r="G1008" s="36"/>
      <c r="H1008" s="41"/>
    </row>
    <row r="1009" spans="1:8" s="2" customFormat="1" ht="16.9" customHeight="1">
      <c r="A1009" s="36"/>
      <c r="B1009" s="41"/>
      <c r="C1009" s="267" t="s">
        <v>19</v>
      </c>
      <c r="D1009" s="267" t="s">
        <v>1216</v>
      </c>
      <c r="E1009" s="19" t="s">
        <v>19</v>
      </c>
      <c r="F1009" s="268">
        <v>0</v>
      </c>
      <c r="G1009" s="36"/>
      <c r="H1009" s="41"/>
    </row>
    <row r="1010" spans="1:8" s="2" customFormat="1" ht="16.9" customHeight="1">
      <c r="A1010" s="36"/>
      <c r="B1010" s="41"/>
      <c r="C1010" s="267" t="s">
        <v>1079</v>
      </c>
      <c r="D1010" s="267" t="s">
        <v>193</v>
      </c>
      <c r="E1010" s="19" t="s">
        <v>19</v>
      </c>
      <c r="F1010" s="268">
        <v>16</v>
      </c>
      <c r="G1010" s="36"/>
      <c r="H1010" s="41"/>
    </row>
    <row r="1011" spans="1:8" s="2" customFormat="1" ht="16.9" customHeight="1">
      <c r="A1011" s="36"/>
      <c r="B1011" s="41"/>
      <c r="C1011" s="269" t="s">
        <v>1532</v>
      </c>
      <c r="D1011" s="36"/>
      <c r="E1011" s="36"/>
      <c r="F1011" s="36"/>
      <c r="G1011" s="36"/>
      <c r="H1011" s="41"/>
    </row>
    <row r="1012" spans="1:8" s="2" customFormat="1" ht="16.9" customHeight="1">
      <c r="A1012" s="36"/>
      <c r="B1012" s="41"/>
      <c r="C1012" s="267" t="s">
        <v>1214</v>
      </c>
      <c r="D1012" s="267" t="s">
        <v>1215</v>
      </c>
      <c r="E1012" s="19" t="s">
        <v>168</v>
      </c>
      <c r="F1012" s="268">
        <v>16</v>
      </c>
      <c r="G1012" s="36"/>
      <c r="H1012" s="41"/>
    </row>
    <row r="1013" spans="1:8" s="2" customFormat="1" ht="16.9" customHeight="1">
      <c r="A1013" s="36"/>
      <c r="B1013" s="41"/>
      <c r="C1013" s="267" t="s">
        <v>1206</v>
      </c>
      <c r="D1013" s="267" t="s">
        <v>1614</v>
      </c>
      <c r="E1013" s="19" t="s">
        <v>168</v>
      </c>
      <c r="F1013" s="268">
        <v>116</v>
      </c>
      <c r="G1013" s="36"/>
      <c r="H1013" s="41"/>
    </row>
    <row r="1014" spans="1:8" s="2" customFormat="1" ht="16.9" customHeight="1">
      <c r="A1014" s="36"/>
      <c r="B1014" s="41"/>
      <c r="C1014" s="263" t="s">
        <v>1098</v>
      </c>
      <c r="D1014" s="264" t="s">
        <v>19</v>
      </c>
      <c r="E1014" s="265" t="s">
        <v>19</v>
      </c>
      <c r="F1014" s="266">
        <v>20</v>
      </c>
      <c r="G1014" s="36"/>
      <c r="H1014" s="41"/>
    </row>
    <row r="1015" spans="1:8" s="2" customFormat="1" ht="16.9" customHeight="1">
      <c r="A1015" s="36"/>
      <c r="B1015" s="41"/>
      <c r="C1015" s="267" t="s">
        <v>19</v>
      </c>
      <c r="D1015" s="267" t="s">
        <v>920</v>
      </c>
      <c r="E1015" s="19" t="s">
        <v>19</v>
      </c>
      <c r="F1015" s="268">
        <v>0</v>
      </c>
      <c r="G1015" s="36"/>
      <c r="H1015" s="41"/>
    </row>
    <row r="1016" spans="1:8" s="2" customFormat="1" ht="16.9" customHeight="1">
      <c r="A1016" s="36"/>
      <c r="B1016" s="41"/>
      <c r="C1016" s="267" t="s">
        <v>1098</v>
      </c>
      <c r="D1016" s="267" t="s">
        <v>137</v>
      </c>
      <c r="E1016" s="19" t="s">
        <v>19</v>
      </c>
      <c r="F1016" s="268">
        <v>20</v>
      </c>
      <c r="G1016" s="36"/>
      <c r="H1016" s="41"/>
    </row>
    <row r="1017" spans="1:8" s="2" customFormat="1" ht="16.9" customHeight="1">
      <c r="A1017" s="36"/>
      <c r="B1017" s="41"/>
      <c r="C1017" s="269" t="s">
        <v>1532</v>
      </c>
      <c r="D1017" s="36"/>
      <c r="E1017" s="36"/>
      <c r="F1017" s="36"/>
      <c r="G1017" s="36"/>
      <c r="H1017" s="41"/>
    </row>
    <row r="1018" spans="1:8" s="2" customFormat="1" ht="16.9" customHeight="1">
      <c r="A1018" s="36"/>
      <c r="B1018" s="41"/>
      <c r="C1018" s="267" t="s">
        <v>927</v>
      </c>
      <c r="D1018" s="267" t="s">
        <v>928</v>
      </c>
      <c r="E1018" s="19" t="s">
        <v>168</v>
      </c>
      <c r="F1018" s="268">
        <v>20</v>
      </c>
      <c r="G1018" s="36"/>
      <c r="H1018" s="41"/>
    </row>
    <row r="1019" spans="1:8" s="2" customFormat="1" ht="16.9" customHeight="1">
      <c r="A1019" s="36"/>
      <c r="B1019" s="41"/>
      <c r="C1019" s="267" t="s">
        <v>915</v>
      </c>
      <c r="D1019" s="267" t="s">
        <v>916</v>
      </c>
      <c r="E1019" s="19" t="s">
        <v>168</v>
      </c>
      <c r="F1019" s="268">
        <v>32</v>
      </c>
      <c r="G1019" s="36"/>
      <c r="H1019" s="41"/>
    </row>
    <row r="1020" spans="1:8" s="2" customFormat="1" ht="16.9" customHeight="1">
      <c r="A1020" s="36"/>
      <c r="B1020" s="41"/>
      <c r="C1020" s="263" t="s">
        <v>1097</v>
      </c>
      <c r="D1020" s="264" t="s">
        <v>19</v>
      </c>
      <c r="E1020" s="265" t="s">
        <v>19</v>
      </c>
      <c r="F1020" s="266">
        <v>12</v>
      </c>
      <c r="G1020" s="36"/>
      <c r="H1020" s="41"/>
    </row>
    <row r="1021" spans="1:8" s="2" customFormat="1" ht="16.9" customHeight="1">
      <c r="A1021" s="36"/>
      <c r="B1021" s="41"/>
      <c r="C1021" s="267" t="s">
        <v>19</v>
      </c>
      <c r="D1021" s="267" t="s">
        <v>919</v>
      </c>
      <c r="E1021" s="19" t="s">
        <v>19</v>
      </c>
      <c r="F1021" s="268">
        <v>0</v>
      </c>
      <c r="G1021" s="36"/>
      <c r="H1021" s="41"/>
    </row>
    <row r="1022" spans="1:8" s="2" customFormat="1" ht="16.9" customHeight="1">
      <c r="A1022" s="36"/>
      <c r="B1022" s="41"/>
      <c r="C1022" s="267" t="s">
        <v>1097</v>
      </c>
      <c r="D1022" s="267" t="s">
        <v>313</v>
      </c>
      <c r="E1022" s="19" t="s">
        <v>19</v>
      </c>
      <c r="F1022" s="268">
        <v>12</v>
      </c>
      <c r="G1022" s="36"/>
      <c r="H1022" s="41"/>
    </row>
    <row r="1023" spans="1:8" s="2" customFormat="1" ht="16.9" customHeight="1">
      <c r="A1023" s="36"/>
      <c r="B1023" s="41"/>
      <c r="C1023" s="269" t="s">
        <v>1532</v>
      </c>
      <c r="D1023" s="36"/>
      <c r="E1023" s="36"/>
      <c r="F1023" s="36"/>
      <c r="G1023" s="36"/>
      <c r="H1023" s="41"/>
    </row>
    <row r="1024" spans="1:8" s="2" customFormat="1" ht="16.9" customHeight="1">
      <c r="A1024" s="36"/>
      <c r="B1024" s="41"/>
      <c r="C1024" s="267" t="s">
        <v>922</v>
      </c>
      <c r="D1024" s="267" t="s">
        <v>923</v>
      </c>
      <c r="E1024" s="19" t="s">
        <v>168</v>
      </c>
      <c r="F1024" s="268">
        <v>12</v>
      </c>
      <c r="G1024" s="36"/>
      <c r="H1024" s="41"/>
    </row>
    <row r="1025" spans="1:8" s="2" customFormat="1" ht="16.9" customHeight="1">
      <c r="A1025" s="36"/>
      <c r="B1025" s="41"/>
      <c r="C1025" s="267" t="s">
        <v>915</v>
      </c>
      <c r="D1025" s="267" t="s">
        <v>916</v>
      </c>
      <c r="E1025" s="19" t="s">
        <v>168</v>
      </c>
      <c r="F1025" s="268">
        <v>32</v>
      </c>
      <c r="G1025" s="36"/>
      <c r="H1025" s="41"/>
    </row>
    <row r="1026" spans="1:8" s="2" customFormat="1" ht="16.9" customHeight="1">
      <c r="A1026" s="36"/>
      <c r="B1026" s="41"/>
      <c r="C1026" s="263" t="s">
        <v>96</v>
      </c>
      <c r="D1026" s="264" t="s">
        <v>97</v>
      </c>
      <c r="E1026" s="265" t="s">
        <v>98</v>
      </c>
      <c r="F1026" s="266">
        <v>830.45</v>
      </c>
      <c r="G1026" s="36"/>
      <c r="H1026" s="41"/>
    </row>
    <row r="1027" spans="1:8" s="2" customFormat="1" ht="16.9" customHeight="1">
      <c r="A1027" s="36"/>
      <c r="B1027" s="41"/>
      <c r="C1027" s="267" t="s">
        <v>19</v>
      </c>
      <c r="D1027" s="267" t="s">
        <v>272</v>
      </c>
      <c r="E1027" s="19" t="s">
        <v>19</v>
      </c>
      <c r="F1027" s="268">
        <v>0</v>
      </c>
      <c r="G1027" s="36"/>
      <c r="H1027" s="41"/>
    </row>
    <row r="1028" spans="1:8" s="2" customFormat="1" ht="16.9" customHeight="1">
      <c r="A1028" s="36"/>
      <c r="B1028" s="41"/>
      <c r="C1028" s="267" t="s">
        <v>19</v>
      </c>
      <c r="D1028" s="267" t="s">
        <v>1112</v>
      </c>
      <c r="E1028" s="19" t="s">
        <v>19</v>
      </c>
      <c r="F1028" s="268">
        <v>0</v>
      </c>
      <c r="G1028" s="36"/>
      <c r="H1028" s="41"/>
    </row>
    <row r="1029" spans="1:8" s="2" customFormat="1" ht="16.9" customHeight="1">
      <c r="A1029" s="36"/>
      <c r="B1029" s="41"/>
      <c r="C1029" s="267" t="s">
        <v>19</v>
      </c>
      <c r="D1029" s="267" t="s">
        <v>1118</v>
      </c>
      <c r="E1029" s="19" t="s">
        <v>19</v>
      </c>
      <c r="F1029" s="268">
        <v>537.2</v>
      </c>
      <c r="G1029" s="36"/>
      <c r="H1029" s="41"/>
    </row>
    <row r="1030" spans="1:8" s="2" customFormat="1" ht="16.9" customHeight="1">
      <c r="A1030" s="36"/>
      <c r="B1030" s="41"/>
      <c r="C1030" s="267" t="s">
        <v>19</v>
      </c>
      <c r="D1030" s="267" t="s">
        <v>1119</v>
      </c>
      <c r="E1030" s="19" t="s">
        <v>19</v>
      </c>
      <c r="F1030" s="268">
        <v>0</v>
      </c>
      <c r="G1030" s="36"/>
      <c r="H1030" s="41"/>
    </row>
    <row r="1031" spans="1:8" s="2" customFormat="1" ht="16.9" customHeight="1">
      <c r="A1031" s="36"/>
      <c r="B1031" s="41"/>
      <c r="C1031" s="267" t="s">
        <v>19</v>
      </c>
      <c r="D1031" s="267" t="s">
        <v>1120</v>
      </c>
      <c r="E1031" s="19" t="s">
        <v>19</v>
      </c>
      <c r="F1031" s="268">
        <v>100.3</v>
      </c>
      <c r="G1031" s="36"/>
      <c r="H1031" s="41"/>
    </row>
    <row r="1032" spans="1:8" s="2" customFormat="1" ht="16.9" customHeight="1">
      <c r="A1032" s="36"/>
      <c r="B1032" s="41"/>
      <c r="C1032" s="267" t="s">
        <v>19</v>
      </c>
      <c r="D1032" s="267" t="s">
        <v>1113</v>
      </c>
      <c r="E1032" s="19" t="s">
        <v>19</v>
      </c>
      <c r="F1032" s="268">
        <v>0</v>
      </c>
      <c r="G1032" s="36"/>
      <c r="H1032" s="41"/>
    </row>
    <row r="1033" spans="1:8" s="2" customFormat="1" ht="16.9" customHeight="1">
      <c r="A1033" s="36"/>
      <c r="B1033" s="41"/>
      <c r="C1033" s="267" t="s">
        <v>19</v>
      </c>
      <c r="D1033" s="267" t="s">
        <v>1121</v>
      </c>
      <c r="E1033" s="19" t="s">
        <v>19</v>
      </c>
      <c r="F1033" s="268">
        <v>110.5</v>
      </c>
      <c r="G1033" s="36"/>
      <c r="H1033" s="41"/>
    </row>
    <row r="1034" spans="1:8" s="2" customFormat="1" ht="16.9" customHeight="1">
      <c r="A1034" s="36"/>
      <c r="B1034" s="41"/>
      <c r="C1034" s="267" t="s">
        <v>19</v>
      </c>
      <c r="D1034" s="267" t="s">
        <v>1119</v>
      </c>
      <c r="E1034" s="19" t="s">
        <v>19</v>
      </c>
      <c r="F1034" s="268">
        <v>0</v>
      </c>
      <c r="G1034" s="36"/>
      <c r="H1034" s="41"/>
    </row>
    <row r="1035" spans="1:8" s="2" customFormat="1" ht="16.9" customHeight="1">
      <c r="A1035" s="36"/>
      <c r="B1035" s="41"/>
      <c r="C1035" s="267" t="s">
        <v>19</v>
      </c>
      <c r="D1035" s="267" t="s">
        <v>1122</v>
      </c>
      <c r="E1035" s="19" t="s">
        <v>19</v>
      </c>
      <c r="F1035" s="268">
        <v>82.45</v>
      </c>
      <c r="G1035" s="36"/>
      <c r="H1035" s="41"/>
    </row>
    <row r="1036" spans="1:8" s="2" customFormat="1" ht="16.9" customHeight="1">
      <c r="A1036" s="36"/>
      <c r="B1036" s="41"/>
      <c r="C1036" s="267" t="s">
        <v>96</v>
      </c>
      <c r="D1036" s="267" t="s">
        <v>257</v>
      </c>
      <c r="E1036" s="19" t="s">
        <v>19</v>
      </c>
      <c r="F1036" s="268">
        <v>830.45</v>
      </c>
      <c r="G1036" s="36"/>
      <c r="H1036" s="41"/>
    </row>
    <row r="1037" spans="1:8" s="2" customFormat="1" ht="16.9" customHeight="1">
      <c r="A1037" s="36"/>
      <c r="B1037" s="41"/>
      <c r="C1037" s="269" t="s">
        <v>1532</v>
      </c>
      <c r="D1037" s="36"/>
      <c r="E1037" s="36"/>
      <c r="F1037" s="36"/>
      <c r="G1037" s="36"/>
      <c r="H1037" s="41"/>
    </row>
    <row r="1038" spans="1:8" s="2" customFormat="1" ht="16.9" customHeight="1">
      <c r="A1038" s="36"/>
      <c r="B1038" s="41"/>
      <c r="C1038" s="267" t="s">
        <v>284</v>
      </c>
      <c r="D1038" s="267" t="s">
        <v>1563</v>
      </c>
      <c r="E1038" s="19" t="s">
        <v>98</v>
      </c>
      <c r="F1038" s="268">
        <v>2369.225</v>
      </c>
      <c r="G1038" s="36"/>
      <c r="H1038" s="41"/>
    </row>
    <row r="1039" spans="1:8" s="2" customFormat="1" ht="16.9" customHeight="1">
      <c r="A1039" s="36"/>
      <c r="B1039" s="41"/>
      <c r="C1039" s="267" t="s">
        <v>600</v>
      </c>
      <c r="D1039" s="267" t="s">
        <v>1564</v>
      </c>
      <c r="E1039" s="19" t="s">
        <v>98</v>
      </c>
      <c r="F1039" s="268">
        <v>830.45</v>
      </c>
      <c r="G1039" s="36"/>
      <c r="H1039" s="41"/>
    </row>
    <row r="1040" spans="1:8" s="2" customFormat="1" ht="16.9" customHeight="1">
      <c r="A1040" s="36"/>
      <c r="B1040" s="41"/>
      <c r="C1040" s="267" t="s">
        <v>605</v>
      </c>
      <c r="D1040" s="267" t="s">
        <v>1565</v>
      </c>
      <c r="E1040" s="19" t="s">
        <v>98</v>
      </c>
      <c r="F1040" s="268">
        <v>1660.9</v>
      </c>
      <c r="G1040" s="36"/>
      <c r="H1040" s="41"/>
    </row>
    <row r="1041" spans="1:8" s="2" customFormat="1" ht="16.9" customHeight="1">
      <c r="A1041" s="36"/>
      <c r="B1041" s="41"/>
      <c r="C1041" s="263" t="s">
        <v>153</v>
      </c>
      <c r="D1041" s="264" t="s">
        <v>19</v>
      </c>
      <c r="E1041" s="265" t="s">
        <v>19</v>
      </c>
      <c r="F1041" s="266">
        <v>708.325</v>
      </c>
      <c r="G1041" s="36"/>
      <c r="H1041" s="41"/>
    </row>
    <row r="1042" spans="1:8" s="2" customFormat="1" ht="16.9" customHeight="1">
      <c r="A1042" s="36"/>
      <c r="B1042" s="41"/>
      <c r="C1042" s="267" t="s">
        <v>19</v>
      </c>
      <c r="D1042" s="267" t="s">
        <v>272</v>
      </c>
      <c r="E1042" s="19" t="s">
        <v>19</v>
      </c>
      <c r="F1042" s="268">
        <v>0</v>
      </c>
      <c r="G1042" s="36"/>
      <c r="H1042" s="41"/>
    </row>
    <row r="1043" spans="1:8" s="2" customFormat="1" ht="16.9" customHeight="1">
      <c r="A1043" s="36"/>
      <c r="B1043" s="41"/>
      <c r="C1043" s="267" t="s">
        <v>19</v>
      </c>
      <c r="D1043" s="267" t="s">
        <v>1112</v>
      </c>
      <c r="E1043" s="19" t="s">
        <v>19</v>
      </c>
      <c r="F1043" s="268">
        <v>0</v>
      </c>
      <c r="G1043" s="36"/>
      <c r="H1043" s="41"/>
    </row>
    <row r="1044" spans="1:8" s="2" customFormat="1" ht="16.9" customHeight="1">
      <c r="A1044" s="36"/>
      <c r="B1044" s="41"/>
      <c r="C1044" s="267" t="s">
        <v>19</v>
      </c>
      <c r="D1044" s="267" t="s">
        <v>1123</v>
      </c>
      <c r="E1044" s="19" t="s">
        <v>19</v>
      </c>
      <c r="F1044" s="268">
        <v>458.2</v>
      </c>
      <c r="G1044" s="36"/>
      <c r="H1044" s="41"/>
    </row>
    <row r="1045" spans="1:8" s="2" customFormat="1" ht="16.9" customHeight="1">
      <c r="A1045" s="36"/>
      <c r="B1045" s="41"/>
      <c r="C1045" s="267" t="s">
        <v>19</v>
      </c>
      <c r="D1045" s="267" t="s">
        <v>1124</v>
      </c>
      <c r="E1045" s="19" t="s">
        <v>19</v>
      </c>
      <c r="F1045" s="268">
        <v>85.55</v>
      </c>
      <c r="G1045" s="36"/>
      <c r="H1045" s="41"/>
    </row>
    <row r="1046" spans="1:8" s="2" customFormat="1" ht="16.9" customHeight="1">
      <c r="A1046" s="36"/>
      <c r="B1046" s="41"/>
      <c r="C1046" s="267" t="s">
        <v>19</v>
      </c>
      <c r="D1046" s="267" t="s">
        <v>1113</v>
      </c>
      <c r="E1046" s="19" t="s">
        <v>19</v>
      </c>
      <c r="F1046" s="268">
        <v>0</v>
      </c>
      <c r="G1046" s="36"/>
      <c r="H1046" s="41"/>
    </row>
    <row r="1047" spans="1:8" s="2" customFormat="1" ht="16.9" customHeight="1">
      <c r="A1047" s="36"/>
      <c r="B1047" s="41"/>
      <c r="C1047" s="267" t="s">
        <v>19</v>
      </c>
      <c r="D1047" s="267" t="s">
        <v>1125</v>
      </c>
      <c r="E1047" s="19" t="s">
        <v>19</v>
      </c>
      <c r="F1047" s="268">
        <v>94.25</v>
      </c>
      <c r="G1047" s="36"/>
      <c r="H1047" s="41"/>
    </row>
    <row r="1048" spans="1:8" s="2" customFormat="1" ht="16.9" customHeight="1">
      <c r="A1048" s="36"/>
      <c r="B1048" s="41"/>
      <c r="C1048" s="267" t="s">
        <v>19</v>
      </c>
      <c r="D1048" s="267" t="s">
        <v>1126</v>
      </c>
      <c r="E1048" s="19" t="s">
        <v>19</v>
      </c>
      <c r="F1048" s="268">
        <v>70.325</v>
      </c>
      <c r="G1048" s="36"/>
      <c r="H1048" s="41"/>
    </row>
    <row r="1049" spans="1:8" s="2" customFormat="1" ht="16.9" customHeight="1">
      <c r="A1049" s="36"/>
      <c r="B1049" s="41"/>
      <c r="C1049" s="267" t="s">
        <v>153</v>
      </c>
      <c r="D1049" s="267" t="s">
        <v>257</v>
      </c>
      <c r="E1049" s="19" t="s">
        <v>19</v>
      </c>
      <c r="F1049" s="268">
        <v>708.325</v>
      </c>
      <c r="G1049" s="36"/>
      <c r="H1049" s="41"/>
    </row>
    <row r="1050" spans="1:8" s="2" customFormat="1" ht="16.9" customHeight="1">
      <c r="A1050" s="36"/>
      <c r="B1050" s="41"/>
      <c r="C1050" s="269" t="s">
        <v>1532</v>
      </c>
      <c r="D1050" s="36"/>
      <c r="E1050" s="36"/>
      <c r="F1050" s="36"/>
      <c r="G1050" s="36"/>
      <c r="H1050" s="41"/>
    </row>
    <row r="1051" spans="1:8" s="2" customFormat="1" ht="16.9" customHeight="1">
      <c r="A1051" s="36"/>
      <c r="B1051" s="41"/>
      <c r="C1051" s="267" t="s">
        <v>284</v>
      </c>
      <c r="D1051" s="267" t="s">
        <v>1563</v>
      </c>
      <c r="E1051" s="19" t="s">
        <v>98</v>
      </c>
      <c r="F1051" s="268">
        <v>2369.225</v>
      </c>
      <c r="G1051" s="36"/>
      <c r="H1051" s="41"/>
    </row>
    <row r="1052" spans="1:8" s="2" customFormat="1" ht="16.9" customHeight="1">
      <c r="A1052" s="36"/>
      <c r="B1052" s="41"/>
      <c r="C1052" s="267" t="s">
        <v>592</v>
      </c>
      <c r="D1052" s="267" t="s">
        <v>1566</v>
      </c>
      <c r="E1052" s="19" t="s">
        <v>98</v>
      </c>
      <c r="F1052" s="268">
        <v>708.325</v>
      </c>
      <c r="G1052" s="36"/>
      <c r="H1052" s="41"/>
    </row>
    <row r="1053" spans="1:8" s="2" customFormat="1" ht="16.9" customHeight="1">
      <c r="A1053" s="36"/>
      <c r="B1053" s="41"/>
      <c r="C1053" s="267" t="s">
        <v>586</v>
      </c>
      <c r="D1053" s="267" t="s">
        <v>1567</v>
      </c>
      <c r="E1053" s="19" t="s">
        <v>98</v>
      </c>
      <c r="F1053" s="268">
        <v>708.325</v>
      </c>
      <c r="G1053" s="36"/>
      <c r="H1053" s="41"/>
    </row>
    <row r="1054" spans="1:8" s="2" customFormat="1" ht="16.9" customHeight="1">
      <c r="A1054" s="36"/>
      <c r="B1054" s="41"/>
      <c r="C1054" s="263" t="s">
        <v>155</v>
      </c>
      <c r="D1054" s="264" t="s">
        <v>19</v>
      </c>
      <c r="E1054" s="265" t="s">
        <v>19</v>
      </c>
      <c r="F1054" s="266">
        <v>91.44</v>
      </c>
      <c r="G1054" s="36"/>
      <c r="H1054" s="41"/>
    </row>
    <row r="1055" spans="1:8" s="2" customFormat="1" ht="16.9" customHeight="1">
      <c r="A1055" s="36"/>
      <c r="B1055" s="41"/>
      <c r="C1055" s="267" t="s">
        <v>19</v>
      </c>
      <c r="D1055" s="267" t="s">
        <v>271</v>
      </c>
      <c r="E1055" s="19" t="s">
        <v>19</v>
      </c>
      <c r="F1055" s="268">
        <v>0</v>
      </c>
      <c r="G1055" s="36"/>
      <c r="H1055" s="41"/>
    </row>
    <row r="1056" spans="1:8" s="2" customFormat="1" ht="16.9" customHeight="1">
      <c r="A1056" s="36"/>
      <c r="B1056" s="41"/>
      <c r="C1056" s="267" t="s">
        <v>19</v>
      </c>
      <c r="D1056" s="267" t="s">
        <v>272</v>
      </c>
      <c r="E1056" s="19" t="s">
        <v>19</v>
      </c>
      <c r="F1056" s="268">
        <v>0</v>
      </c>
      <c r="G1056" s="36"/>
      <c r="H1056" s="41"/>
    </row>
    <row r="1057" spans="1:8" s="2" customFormat="1" ht="16.9" customHeight="1">
      <c r="A1057" s="36"/>
      <c r="B1057" s="41"/>
      <c r="C1057" s="267" t="s">
        <v>19</v>
      </c>
      <c r="D1057" s="267" t="s">
        <v>1112</v>
      </c>
      <c r="E1057" s="19" t="s">
        <v>19</v>
      </c>
      <c r="F1057" s="268">
        <v>0</v>
      </c>
      <c r="G1057" s="36"/>
      <c r="H1057" s="41"/>
    </row>
    <row r="1058" spans="1:8" s="2" customFormat="1" ht="16.9" customHeight="1">
      <c r="A1058" s="36"/>
      <c r="B1058" s="41"/>
      <c r="C1058" s="267" t="s">
        <v>19</v>
      </c>
      <c r="D1058" s="267" t="s">
        <v>1114</v>
      </c>
      <c r="E1058" s="19" t="s">
        <v>19</v>
      </c>
      <c r="F1058" s="268">
        <v>75.84</v>
      </c>
      <c r="G1058" s="36"/>
      <c r="H1058" s="41"/>
    </row>
    <row r="1059" spans="1:8" s="2" customFormat="1" ht="16.9" customHeight="1">
      <c r="A1059" s="36"/>
      <c r="B1059" s="41"/>
      <c r="C1059" s="267" t="s">
        <v>19</v>
      </c>
      <c r="D1059" s="267" t="s">
        <v>1113</v>
      </c>
      <c r="E1059" s="19" t="s">
        <v>19</v>
      </c>
      <c r="F1059" s="268">
        <v>0</v>
      </c>
      <c r="G1059" s="36"/>
      <c r="H1059" s="41"/>
    </row>
    <row r="1060" spans="1:8" s="2" customFormat="1" ht="16.9" customHeight="1">
      <c r="A1060" s="36"/>
      <c r="B1060" s="41"/>
      <c r="C1060" s="267" t="s">
        <v>19</v>
      </c>
      <c r="D1060" s="267" t="s">
        <v>1116</v>
      </c>
      <c r="E1060" s="19" t="s">
        <v>19</v>
      </c>
      <c r="F1060" s="268">
        <v>15.6</v>
      </c>
      <c r="G1060" s="36"/>
      <c r="H1060" s="41"/>
    </row>
    <row r="1061" spans="1:8" s="2" customFormat="1" ht="16.9" customHeight="1">
      <c r="A1061" s="36"/>
      <c r="B1061" s="41"/>
      <c r="C1061" s="267" t="s">
        <v>155</v>
      </c>
      <c r="D1061" s="267" t="s">
        <v>257</v>
      </c>
      <c r="E1061" s="19" t="s">
        <v>19</v>
      </c>
      <c r="F1061" s="268">
        <v>91.44</v>
      </c>
      <c r="G1061" s="36"/>
      <c r="H1061" s="41"/>
    </row>
    <row r="1062" spans="1:8" s="2" customFormat="1" ht="16.9" customHeight="1">
      <c r="A1062" s="36"/>
      <c r="B1062" s="41"/>
      <c r="C1062" s="269" t="s">
        <v>1532</v>
      </c>
      <c r="D1062" s="36"/>
      <c r="E1062" s="36"/>
      <c r="F1062" s="36"/>
      <c r="G1062" s="36"/>
      <c r="H1062" s="41"/>
    </row>
    <row r="1063" spans="1:8" s="2" customFormat="1" ht="16.9" customHeight="1">
      <c r="A1063" s="36"/>
      <c r="B1063" s="41"/>
      <c r="C1063" s="267" t="s">
        <v>278</v>
      </c>
      <c r="D1063" s="267" t="s">
        <v>1568</v>
      </c>
      <c r="E1063" s="19" t="s">
        <v>120</v>
      </c>
      <c r="F1063" s="268">
        <v>91.44</v>
      </c>
      <c r="G1063" s="36"/>
      <c r="H1063" s="41"/>
    </row>
    <row r="1064" spans="1:8" s="2" customFormat="1" ht="16.9" customHeight="1">
      <c r="A1064" s="36"/>
      <c r="B1064" s="41"/>
      <c r="C1064" s="267" t="s">
        <v>580</v>
      </c>
      <c r="D1064" s="267" t="s">
        <v>1569</v>
      </c>
      <c r="E1064" s="19" t="s">
        <v>98</v>
      </c>
      <c r="F1064" s="268">
        <v>457.2</v>
      </c>
      <c r="G1064" s="36"/>
      <c r="H1064" s="41"/>
    </row>
    <row r="1065" spans="1:8" s="2" customFormat="1" ht="16.9" customHeight="1">
      <c r="A1065" s="36"/>
      <c r="B1065" s="41"/>
      <c r="C1065" s="263" t="s">
        <v>157</v>
      </c>
      <c r="D1065" s="264" t="s">
        <v>19</v>
      </c>
      <c r="E1065" s="265" t="s">
        <v>19</v>
      </c>
      <c r="F1065" s="266">
        <v>117.24</v>
      </c>
      <c r="G1065" s="36"/>
      <c r="H1065" s="41"/>
    </row>
    <row r="1066" spans="1:8" s="2" customFormat="1" ht="16.9" customHeight="1">
      <c r="A1066" s="36"/>
      <c r="B1066" s="41"/>
      <c r="C1066" s="267" t="s">
        <v>19</v>
      </c>
      <c r="D1066" s="267" t="s">
        <v>271</v>
      </c>
      <c r="E1066" s="19" t="s">
        <v>19</v>
      </c>
      <c r="F1066" s="268">
        <v>0</v>
      </c>
      <c r="G1066" s="36"/>
      <c r="H1066" s="41"/>
    </row>
    <row r="1067" spans="1:8" s="2" customFormat="1" ht="16.9" customHeight="1">
      <c r="A1067" s="36"/>
      <c r="B1067" s="41"/>
      <c r="C1067" s="267" t="s">
        <v>19</v>
      </c>
      <c r="D1067" s="267" t="s">
        <v>272</v>
      </c>
      <c r="E1067" s="19" t="s">
        <v>19</v>
      </c>
      <c r="F1067" s="268">
        <v>0</v>
      </c>
      <c r="G1067" s="36"/>
      <c r="H1067" s="41"/>
    </row>
    <row r="1068" spans="1:8" s="2" customFormat="1" ht="16.9" customHeight="1">
      <c r="A1068" s="36"/>
      <c r="B1068" s="41"/>
      <c r="C1068" s="267" t="s">
        <v>19</v>
      </c>
      <c r="D1068" s="267" t="s">
        <v>1112</v>
      </c>
      <c r="E1068" s="19" t="s">
        <v>19</v>
      </c>
      <c r="F1068" s="268">
        <v>0</v>
      </c>
      <c r="G1068" s="36"/>
      <c r="H1068" s="41"/>
    </row>
    <row r="1069" spans="1:8" s="2" customFormat="1" ht="16.9" customHeight="1">
      <c r="A1069" s="36"/>
      <c r="B1069" s="41"/>
      <c r="C1069" s="267" t="s">
        <v>19</v>
      </c>
      <c r="D1069" s="267" t="s">
        <v>1114</v>
      </c>
      <c r="E1069" s="19" t="s">
        <v>19</v>
      </c>
      <c r="F1069" s="268">
        <v>75.84</v>
      </c>
      <c r="G1069" s="36"/>
      <c r="H1069" s="41"/>
    </row>
    <row r="1070" spans="1:8" s="2" customFormat="1" ht="16.9" customHeight="1">
      <c r="A1070" s="36"/>
      <c r="B1070" s="41"/>
      <c r="C1070" s="267" t="s">
        <v>19</v>
      </c>
      <c r="D1070" s="267" t="s">
        <v>1115</v>
      </c>
      <c r="E1070" s="19" t="s">
        <v>19</v>
      </c>
      <c r="F1070" s="268">
        <v>14.16</v>
      </c>
      <c r="G1070" s="36"/>
      <c r="H1070" s="41"/>
    </row>
    <row r="1071" spans="1:8" s="2" customFormat="1" ht="16.9" customHeight="1">
      <c r="A1071" s="36"/>
      <c r="B1071" s="41"/>
      <c r="C1071" s="267" t="s">
        <v>19</v>
      </c>
      <c r="D1071" s="267" t="s">
        <v>1113</v>
      </c>
      <c r="E1071" s="19" t="s">
        <v>19</v>
      </c>
      <c r="F1071" s="268">
        <v>0</v>
      </c>
      <c r="G1071" s="36"/>
      <c r="H1071" s="41"/>
    </row>
    <row r="1072" spans="1:8" s="2" customFormat="1" ht="16.9" customHeight="1">
      <c r="A1072" s="36"/>
      <c r="B1072" s="41"/>
      <c r="C1072" s="267" t="s">
        <v>19</v>
      </c>
      <c r="D1072" s="267" t="s">
        <v>1116</v>
      </c>
      <c r="E1072" s="19" t="s">
        <v>19</v>
      </c>
      <c r="F1072" s="268">
        <v>15.6</v>
      </c>
      <c r="G1072" s="36"/>
      <c r="H1072" s="41"/>
    </row>
    <row r="1073" spans="1:8" s="2" customFormat="1" ht="16.9" customHeight="1">
      <c r="A1073" s="36"/>
      <c r="B1073" s="41"/>
      <c r="C1073" s="267" t="s">
        <v>19</v>
      </c>
      <c r="D1073" s="267" t="s">
        <v>1117</v>
      </c>
      <c r="E1073" s="19" t="s">
        <v>19</v>
      </c>
      <c r="F1073" s="268">
        <v>11.64</v>
      </c>
      <c r="G1073" s="36"/>
      <c r="H1073" s="41"/>
    </row>
    <row r="1074" spans="1:8" s="2" customFormat="1" ht="16.9" customHeight="1">
      <c r="A1074" s="36"/>
      <c r="B1074" s="41"/>
      <c r="C1074" s="267" t="s">
        <v>157</v>
      </c>
      <c r="D1074" s="267" t="s">
        <v>257</v>
      </c>
      <c r="E1074" s="19" t="s">
        <v>19</v>
      </c>
      <c r="F1074" s="268">
        <v>117.24</v>
      </c>
      <c r="G1074" s="36"/>
      <c r="H1074" s="41"/>
    </row>
    <row r="1075" spans="1:8" s="2" customFormat="1" ht="16.9" customHeight="1">
      <c r="A1075" s="36"/>
      <c r="B1075" s="41"/>
      <c r="C1075" s="269" t="s">
        <v>1532</v>
      </c>
      <c r="D1075" s="36"/>
      <c r="E1075" s="36"/>
      <c r="F1075" s="36"/>
      <c r="G1075" s="36"/>
      <c r="H1075" s="41"/>
    </row>
    <row r="1076" spans="1:8" s="2" customFormat="1" ht="16.9" customHeight="1">
      <c r="A1076" s="36"/>
      <c r="B1076" s="41"/>
      <c r="C1076" s="267" t="s">
        <v>266</v>
      </c>
      <c r="D1076" s="267" t="s">
        <v>1570</v>
      </c>
      <c r="E1076" s="19" t="s">
        <v>120</v>
      </c>
      <c r="F1076" s="268">
        <v>118.26</v>
      </c>
      <c r="G1076" s="36"/>
      <c r="H1076" s="41"/>
    </row>
    <row r="1077" spans="1:8" s="2" customFormat="1" ht="16.9" customHeight="1">
      <c r="A1077" s="36"/>
      <c r="B1077" s="41"/>
      <c r="C1077" s="267" t="s">
        <v>574</v>
      </c>
      <c r="D1077" s="267" t="s">
        <v>1571</v>
      </c>
      <c r="E1077" s="19" t="s">
        <v>98</v>
      </c>
      <c r="F1077" s="268">
        <v>586.2</v>
      </c>
      <c r="G1077" s="36"/>
      <c r="H1077" s="41"/>
    </row>
    <row r="1078" spans="1:8" s="2" customFormat="1" ht="16.9" customHeight="1">
      <c r="A1078" s="36"/>
      <c r="B1078" s="41"/>
      <c r="C1078" s="263" t="s">
        <v>160</v>
      </c>
      <c r="D1078" s="264" t="s">
        <v>19</v>
      </c>
      <c r="E1078" s="265" t="s">
        <v>19</v>
      </c>
      <c r="F1078" s="266">
        <v>25.5</v>
      </c>
      <c r="G1078" s="36"/>
      <c r="H1078" s="41"/>
    </row>
    <row r="1079" spans="1:8" s="2" customFormat="1" ht="16.9" customHeight="1">
      <c r="A1079" s="36"/>
      <c r="B1079" s="41"/>
      <c r="C1079" s="267" t="s">
        <v>19</v>
      </c>
      <c r="D1079" s="267" t="s">
        <v>251</v>
      </c>
      <c r="E1079" s="19" t="s">
        <v>19</v>
      </c>
      <c r="F1079" s="268">
        <v>0</v>
      </c>
      <c r="G1079" s="36"/>
      <c r="H1079" s="41"/>
    </row>
    <row r="1080" spans="1:8" s="2" customFormat="1" ht="16.9" customHeight="1">
      <c r="A1080" s="36"/>
      <c r="B1080" s="41"/>
      <c r="C1080" s="267" t="s">
        <v>19</v>
      </c>
      <c r="D1080" s="267" t="s">
        <v>1112</v>
      </c>
      <c r="E1080" s="19" t="s">
        <v>19</v>
      </c>
      <c r="F1080" s="268">
        <v>0</v>
      </c>
      <c r="G1080" s="36"/>
      <c r="H1080" s="41"/>
    </row>
    <row r="1081" spans="1:8" s="2" customFormat="1" ht="16.9" customHeight="1">
      <c r="A1081" s="36"/>
      <c r="B1081" s="41"/>
      <c r="C1081" s="267" t="s">
        <v>19</v>
      </c>
      <c r="D1081" s="267" t="s">
        <v>322</v>
      </c>
      <c r="E1081" s="19" t="s">
        <v>19</v>
      </c>
      <c r="F1081" s="268">
        <v>6.8</v>
      </c>
      <c r="G1081" s="36"/>
      <c r="H1081" s="41"/>
    </row>
    <row r="1082" spans="1:8" s="2" customFormat="1" ht="16.9" customHeight="1">
      <c r="A1082" s="36"/>
      <c r="B1082" s="41"/>
      <c r="C1082" s="267" t="s">
        <v>19</v>
      </c>
      <c r="D1082" s="267" t="s">
        <v>1113</v>
      </c>
      <c r="E1082" s="19" t="s">
        <v>19</v>
      </c>
      <c r="F1082" s="268">
        <v>0</v>
      </c>
      <c r="G1082" s="36"/>
      <c r="H1082" s="41"/>
    </row>
    <row r="1083" spans="1:8" s="2" customFormat="1" ht="16.9" customHeight="1">
      <c r="A1083" s="36"/>
      <c r="B1083" s="41"/>
      <c r="C1083" s="267" t="s">
        <v>19</v>
      </c>
      <c r="D1083" s="267" t="s">
        <v>320</v>
      </c>
      <c r="E1083" s="19" t="s">
        <v>19</v>
      </c>
      <c r="F1083" s="268">
        <v>18.7</v>
      </c>
      <c r="G1083" s="36"/>
      <c r="H1083" s="41"/>
    </row>
    <row r="1084" spans="1:8" s="2" customFormat="1" ht="16.9" customHeight="1">
      <c r="A1084" s="36"/>
      <c r="B1084" s="41"/>
      <c r="C1084" s="267" t="s">
        <v>160</v>
      </c>
      <c r="D1084" s="267" t="s">
        <v>257</v>
      </c>
      <c r="E1084" s="19" t="s">
        <v>19</v>
      </c>
      <c r="F1084" s="268">
        <v>25.5</v>
      </c>
      <c r="G1084" s="36"/>
      <c r="H1084" s="41"/>
    </row>
    <row r="1085" spans="1:8" s="2" customFormat="1" ht="16.9" customHeight="1">
      <c r="A1085" s="36"/>
      <c r="B1085" s="41"/>
      <c r="C1085" s="269" t="s">
        <v>1532</v>
      </c>
      <c r="D1085" s="36"/>
      <c r="E1085" s="36"/>
      <c r="F1085" s="36"/>
      <c r="G1085" s="36"/>
      <c r="H1085" s="41"/>
    </row>
    <row r="1086" spans="1:8" s="2" customFormat="1" ht="16.9" customHeight="1">
      <c r="A1086" s="36"/>
      <c r="B1086" s="41"/>
      <c r="C1086" s="267" t="s">
        <v>242</v>
      </c>
      <c r="D1086" s="267" t="s">
        <v>1572</v>
      </c>
      <c r="E1086" s="19" t="s">
        <v>98</v>
      </c>
      <c r="F1086" s="268">
        <v>25.5</v>
      </c>
      <c r="G1086" s="36"/>
      <c r="H1086" s="41"/>
    </row>
    <row r="1087" spans="1:8" s="2" customFormat="1" ht="16.9" customHeight="1">
      <c r="A1087" s="36"/>
      <c r="B1087" s="41"/>
      <c r="C1087" s="267" t="s">
        <v>617</v>
      </c>
      <c r="D1087" s="267" t="s">
        <v>1573</v>
      </c>
      <c r="E1087" s="19" t="s">
        <v>98</v>
      </c>
      <c r="F1087" s="268">
        <v>25.5</v>
      </c>
      <c r="G1087" s="36"/>
      <c r="H1087" s="41"/>
    </row>
    <row r="1088" spans="1:8" s="2" customFormat="1" ht="16.9" customHeight="1">
      <c r="A1088" s="36"/>
      <c r="B1088" s="41"/>
      <c r="C1088" s="267" t="s">
        <v>1008</v>
      </c>
      <c r="D1088" s="267" t="s">
        <v>1574</v>
      </c>
      <c r="E1088" s="19" t="s">
        <v>98</v>
      </c>
      <c r="F1088" s="268">
        <v>30.6</v>
      </c>
      <c r="G1088" s="36"/>
      <c r="H1088" s="41"/>
    </row>
    <row r="1089" spans="1:8" s="2" customFormat="1" ht="16.9" customHeight="1">
      <c r="A1089" s="36"/>
      <c r="B1089" s="41"/>
      <c r="C1089" s="267" t="s">
        <v>623</v>
      </c>
      <c r="D1089" s="267" t="s">
        <v>624</v>
      </c>
      <c r="E1089" s="19" t="s">
        <v>98</v>
      </c>
      <c r="F1089" s="268">
        <v>26.775</v>
      </c>
      <c r="G1089" s="36"/>
      <c r="H1089" s="41"/>
    </row>
    <row r="1090" spans="1:8" s="2" customFormat="1" ht="16.9" customHeight="1">
      <c r="A1090" s="36"/>
      <c r="B1090" s="41"/>
      <c r="C1090" s="263" t="s">
        <v>162</v>
      </c>
      <c r="D1090" s="264" t="s">
        <v>19</v>
      </c>
      <c r="E1090" s="265" t="s">
        <v>19</v>
      </c>
      <c r="F1090" s="266">
        <v>5.95</v>
      </c>
      <c r="G1090" s="36"/>
      <c r="H1090" s="41"/>
    </row>
    <row r="1091" spans="1:8" s="2" customFormat="1" ht="16.9" customHeight="1">
      <c r="A1091" s="36"/>
      <c r="B1091" s="41"/>
      <c r="C1091" s="267" t="s">
        <v>19</v>
      </c>
      <c r="D1091" s="267" t="s">
        <v>1132</v>
      </c>
      <c r="E1091" s="19" t="s">
        <v>19</v>
      </c>
      <c r="F1091" s="268">
        <v>0</v>
      </c>
      <c r="G1091" s="36"/>
      <c r="H1091" s="41"/>
    </row>
    <row r="1092" spans="1:8" s="2" customFormat="1" ht="16.9" customHeight="1">
      <c r="A1092" s="36"/>
      <c r="B1092" s="41"/>
      <c r="C1092" s="267" t="s">
        <v>19</v>
      </c>
      <c r="D1092" s="267" t="s">
        <v>1113</v>
      </c>
      <c r="E1092" s="19" t="s">
        <v>19</v>
      </c>
      <c r="F1092" s="268">
        <v>0</v>
      </c>
      <c r="G1092" s="36"/>
      <c r="H1092" s="41"/>
    </row>
    <row r="1093" spans="1:8" s="2" customFormat="1" ht="16.9" customHeight="1">
      <c r="A1093" s="36"/>
      <c r="B1093" s="41"/>
      <c r="C1093" s="267" t="s">
        <v>19</v>
      </c>
      <c r="D1093" s="267" t="s">
        <v>1133</v>
      </c>
      <c r="E1093" s="19" t="s">
        <v>19</v>
      </c>
      <c r="F1093" s="268">
        <v>5.95</v>
      </c>
      <c r="G1093" s="36"/>
      <c r="H1093" s="41"/>
    </row>
    <row r="1094" spans="1:8" s="2" customFormat="1" ht="16.9" customHeight="1">
      <c r="A1094" s="36"/>
      <c r="B1094" s="41"/>
      <c r="C1094" s="267" t="s">
        <v>162</v>
      </c>
      <c r="D1094" s="267" t="s">
        <v>257</v>
      </c>
      <c r="E1094" s="19" t="s">
        <v>19</v>
      </c>
      <c r="F1094" s="268">
        <v>5.95</v>
      </c>
      <c r="G1094" s="36"/>
      <c r="H1094" s="41"/>
    </row>
    <row r="1095" spans="1:8" s="2" customFormat="1" ht="16.9" customHeight="1">
      <c r="A1095" s="36"/>
      <c r="B1095" s="41"/>
      <c r="C1095" s="269" t="s">
        <v>1532</v>
      </c>
      <c r="D1095" s="36"/>
      <c r="E1095" s="36"/>
      <c r="F1095" s="36"/>
      <c r="G1095" s="36"/>
      <c r="H1095" s="41"/>
    </row>
    <row r="1096" spans="1:8" s="2" customFormat="1" ht="16.9" customHeight="1">
      <c r="A1096" s="36"/>
      <c r="B1096" s="41"/>
      <c r="C1096" s="267" t="s">
        <v>316</v>
      </c>
      <c r="D1096" s="267" t="s">
        <v>1575</v>
      </c>
      <c r="E1096" s="19" t="s">
        <v>98</v>
      </c>
      <c r="F1096" s="268">
        <v>5.95</v>
      </c>
      <c r="G1096" s="36"/>
      <c r="H1096" s="41"/>
    </row>
    <row r="1097" spans="1:8" s="2" customFormat="1" ht="16.9" customHeight="1">
      <c r="A1097" s="36"/>
      <c r="B1097" s="41"/>
      <c r="C1097" s="267" t="s">
        <v>508</v>
      </c>
      <c r="D1097" s="267" t="s">
        <v>1576</v>
      </c>
      <c r="E1097" s="19" t="s">
        <v>98</v>
      </c>
      <c r="F1097" s="268">
        <v>5.95</v>
      </c>
      <c r="G1097" s="36"/>
      <c r="H1097" s="41"/>
    </row>
    <row r="1098" spans="1:8" s="2" customFormat="1" ht="16.9" customHeight="1">
      <c r="A1098" s="36"/>
      <c r="B1098" s="41"/>
      <c r="C1098" s="267" t="s">
        <v>519</v>
      </c>
      <c r="D1098" s="267" t="s">
        <v>1577</v>
      </c>
      <c r="E1098" s="19" t="s">
        <v>98</v>
      </c>
      <c r="F1098" s="268">
        <v>5.95</v>
      </c>
      <c r="G1098" s="36"/>
      <c r="H1098" s="41"/>
    </row>
    <row r="1099" spans="1:8" s="2" customFormat="1" ht="16.9" customHeight="1">
      <c r="A1099" s="36"/>
      <c r="B1099" s="41"/>
      <c r="C1099" s="267" t="s">
        <v>513</v>
      </c>
      <c r="D1099" s="267" t="s">
        <v>514</v>
      </c>
      <c r="E1099" s="19" t="s">
        <v>515</v>
      </c>
      <c r="F1099" s="268">
        <v>0.119</v>
      </c>
      <c r="G1099" s="36"/>
      <c r="H1099" s="41"/>
    </row>
    <row r="1100" spans="1:8" s="2" customFormat="1" ht="16.9" customHeight="1">
      <c r="A1100" s="36"/>
      <c r="B1100" s="41"/>
      <c r="C1100" s="263" t="s">
        <v>158</v>
      </c>
      <c r="D1100" s="264" t="s">
        <v>19</v>
      </c>
      <c r="E1100" s="265" t="s">
        <v>19</v>
      </c>
      <c r="F1100" s="266">
        <v>5.1</v>
      </c>
      <c r="G1100" s="36"/>
      <c r="H1100" s="41"/>
    </row>
    <row r="1101" spans="1:8" s="2" customFormat="1" ht="16.9" customHeight="1">
      <c r="A1101" s="36"/>
      <c r="B1101" s="41"/>
      <c r="C1101" s="267" t="s">
        <v>19</v>
      </c>
      <c r="D1101" s="267" t="s">
        <v>264</v>
      </c>
      <c r="E1101" s="19" t="s">
        <v>19</v>
      </c>
      <c r="F1101" s="268">
        <v>0</v>
      </c>
      <c r="G1101" s="36"/>
      <c r="H1101" s="41"/>
    </row>
    <row r="1102" spans="1:8" s="2" customFormat="1" ht="16.9" customHeight="1">
      <c r="A1102" s="36"/>
      <c r="B1102" s="41"/>
      <c r="C1102" s="267" t="s">
        <v>19</v>
      </c>
      <c r="D1102" s="267" t="s">
        <v>1112</v>
      </c>
      <c r="E1102" s="19" t="s">
        <v>19</v>
      </c>
      <c r="F1102" s="268">
        <v>0</v>
      </c>
      <c r="G1102" s="36"/>
      <c r="H1102" s="41"/>
    </row>
    <row r="1103" spans="1:8" s="2" customFormat="1" ht="16.9" customHeight="1">
      <c r="A1103" s="36"/>
      <c r="B1103" s="41"/>
      <c r="C1103" s="267" t="s">
        <v>19</v>
      </c>
      <c r="D1103" s="267" t="s">
        <v>253</v>
      </c>
      <c r="E1103" s="19" t="s">
        <v>19</v>
      </c>
      <c r="F1103" s="268">
        <v>5.1</v>
      </c>
      <c r="G1103" s="36"/>
      <c r="H1103" s="41"/>
    </row>
    <row r="1104" spans="1:8" s="2" customFormat="1" ht="16.9" customHeight="1">
      <c r="A1104" s="36"/>
      <c r="B1104" s="41"/>
      <c r="C1104" s="267" t="s">
        <v>19</v>
      </c>
      <c r="D1104" s="267" t="s">
        <v>1113</v>
      </c>
      <c r="E1104" s="19" t="s">
        <v>19</v>
      </c>
      <c r="F1104" s="268">
        <v>0</v>
      </c>
      <c r="G1104" s="36"/>
      <c r="H1104" s="41"/>
    </row>
    <row r="1105" spans="1:8" s="2" customFormat="1" ht="16.9" customHeight="1">
      <c r="A1105" s="36"/>
      <c r="B1105" s="41"/>
      <c r="C1105" s="267" t="s">
        <v>19</v>
      </c>
      <c r="D1105" s="267" t="s">
        <v>255</v>
      </c>
      <c r="E1105" s="19" t="s">
        <v>19</v>
      </c>
      <c r="F1105" s="268">
        <v>0</v>
      </c>
      <c r="G1105" s="36"/>
      <c r="H1105" s="41"/>
    </row>
    <row r="1106" spans="1:8" s="2" customFormat="1" ht="16.9" customHeight="1">
      <c r="A1106" s="36"/>
      <c r="B1106" s="41"/>
      <c r="C1106" s="267" t="s">
        <v>158</v>
      </c>
      <c r="D1106" s="267" t="s">
        <v>257</v>
      </c>
      <c r="E1106" s="19" t="s">
        <v>19</v>
      </c>
      <c r="F1106" s="268">
        <v>5.1</v>
      </c>
      <c r="G1106" s="36"/>
      <c r="H1106" s="41"/>
    </row>
    <row r="1107" spans="1:8" s="2" customFormat="1" ht="16.9" customHeight="1">
      <c r="A1107" s="36"/>
      <c r="B1107" s="41"/>
      <c r="C1107" s="269" t="s">
        <v>1532</v>
      </c>
      <c r="D1107" s="36"/>
      <c r="E1107" s="36"/>
      <c r="F1107" s="36"/>
      <c r="G1107" s="36"/>
      <c r="H1107" s="41"/>
    </row>
    <row r="1108" spans="1:8" s="2" customFormat="1" ht="16.9" customHeight="1">
      <c r="A1108" s="36"/>
      <c r="B1108" s="41"/>
      <c r="C1108" s="267" t="s">
        <v>259</v>
      </c>
      <c r="D1108" s="267" t="s">
        <v>1578</v>
      </c>
      <c r="E1108" s="19" t="s">
        <v>98</v>
      </c>
      <c r="F1108" s="268">
        <v>5.1</v>
      </c>
      <c r="G1108" s="36"/>
      <c r="H1108" s="41"/>
    </row>
    <row r="1109" spans="1:8" s="2" customFormat="1" ht="16.9" customHeight="1">
      <c r="A1109" s="36"/>
      <c r="B1109" s="41"/>
      <c r="C1109" s="267" t="s">
        <v>266</v>
      </c>
      <c r="D1109" s="267" t="s">
        <v>1570</v>
      </c>
      <c r="E1109" s="19" t="s">
        <v>120</v>
      </c>
      <c r="F1109" s="268">
        <v>118.26</v>
      </c>
      <c r="G1109" s="36"/>
      <c r="H1109" s="41"/>
    </row>
    <row r="1110" spans="1:8" s="2" customFormat="1" ht="16.9" customHeight="1">
      <c r="A1110" s="36"/>
      <c r="B1110" s="41"/>
      <c r="C1110" s="267" t="s">
        <v>611</v>
      </c>
      <c r="D1110" s="267" t="s">
        <v>1579</v>
      </c>
      <c r="E1110" s="19" t="s">
        <v>98</v>
      </c>
      <c r="F1110" s="268">
        <v>5.1</v>
      </c>
      <c r="G1110" s="36"/>
      <c r="H1110" s="41"/>
    </row>
    <row r="1111" spans="1:8" s="2" customFormat="1" ht="16.9" customHeight="1">
      <c r="A1111" s="36"/>
      <c r="B1111" s="41"/>
      <c r="C1111" s="267" t="s">
        <v>1008</v>
      </c>
      <c r="D1111" s="267" t="s">
        <v>1574</v>
      </c>
      <c r="E1111" s="19" t="s">
        <v>98</v>
      </c>
      <c r="F1111" s="268">
        <v>30.6</v>
      </c>
      <c r="G1111" s="36"/>
      <c r="H1111" s="41"/>
    </row>
    <row r="1112" spans="1:8" s="2" customFormat="1" ht="16.9" customHeight="1">
      <c r="A1112" s="36"/>
      <c r="B1112" s="41"/>
      <c r="C1112" s="263" t="s">
        <v>170</v>
      </c>
      <c r="D1112" s="264" t="s">
        <v>171</v>
      </c>
      <c r="E1112" s="265" t="s">
        <v>93</v>
      </c>
      <c r="F1112" s="266">
        <v>0.1</v>
      </c>
      <c r="G1112" s="36"/>
      <c r="H1112" s="41"/>
    </row>
    <row r="1113" spans="1:8" s="2" customFormat="1" ht="16.9" customHeight="1">
      <c r="A1113" s="36"/>
      <c r="B1113" s="41"/>
      <c r="C1113" s="267" t="s">
        <v>19</v>
      </c>
      <c r="D1113" s="267" t="s">
        <v>1580</v>
      </c>
      <c r="E1113" s="19" t="s">
        <v>19</v>
      </c>
      <c r="F1113" s="268">
        <v>0.1</v>
      </c>
      <c r="G1113" s="36"/>
      <c r="H1113" s="41"/>
    </row>
    <row r="1114" spans="1:8" s="2" customFormat="1" ht="16.9" customHeight="1">
      <c r="A1114" s="36"/>
      <c r="B1114" s="41"/>
      <c r="C1114" s="269" t="s">
        <v>1532</v>
      </c>
      <c r="D1114" s="36"/>
      <c r="E1114" s="36"/>
      <c r="F1114" s="36"/>
      <c r="G1114" s="36"/>
      <c r="H1114" s="41"/>
    </row>
    <row r="1115" spans="1:8" s="2" customFormat="1" ht="16.9" customHeight="1">
      <c r="A1115" s="36"/>
      <c r="B1115" s="41"/>
      <c r="C1115" s="267" t="s">
        <v>353</v>
      </c>
      <c r="D1115" s="267" t="s">
        <v>1533</v>
      </c>
      <c r="E1115" s="19" t="s">
        <v>120</v>
      </c>
      <c r="F1115" s="268">
        <v>260.1</v>
      </c>
      <c r="G1115" s="36"/>
      <c r="H1115" s="41"/>
    </row>
    <row r="1116" spans="1:8" s="2" customFormat="1" ht="16.9" customHeight="1">
      <c r="A1116" s="36"/>
      <c r="B1116" s="41"/>
      <c r="C1116" s="267" t="s">
        <v>362</v>
      </c>
      <c r="D1116" s="267" t="s">
        <v>1534</v>
      </c>
      <c r="E1116" s="19" t="s">
        <v>120</v>
      </c>
      <c r="F1116" s="268">
        <v>468.18</v>
      </c>
      <c r="G1116" s="36"/>
      <c r="H1116" s="41"/>
    </row>
    <row r="1117" spans="1:8" s="2" customFormat="1" ht="16.9" customHeight="1">
      <c r="A1117" s="36"/>
      <c r="B1117" s="41"/>
      <c r="C1117" s="267" t="s">
        <v>370</v>
      </c>
      <c r="D1117" s="267" t="s">
        <v>1535</v>
      </c>
      <c r="E1117" s="19" t="s">
        <v>120</v>
      </c>
      <c r="F1117" s="268">
        <v>208.08</v>
      </c>
      <c r="G1117" s="36"/>
      <c r="H1117" s="41"/>
    </row>
    <row r="1118" spans="1:8" s="2" customFormat="1" ht="16.9" customHeight="1">
      <c r="A1118" s="36"/>
      <c r="B1118" s="41"/>
      <c r="C1118" s="267" t="s">
        <v>1134</v>
      </c>
      <c r="D1118" s="267" t="s">
        <v>1607</v>
      </c>
      <c r="E1118" s="19" t="s">
        <v>120</v>
      </c>
      <c r="F1118" s="268">
        <v>104.04</v>
      </c>
      <c r="G1118" s="36"/>
      <c r="H1118" s="41"/>
    </row>
    <row r="1119" spans="1:8" s="2" customFormat="1" ht="16.9" customHeight="1">
      <c r="A1119" s="36"/>
      <c r="B1119" s="41"/>
      <c r="C1119" s="267" t="s">
        <v>473</v>
      </c>
      <c r="D1119" s="267" t="s">
        <v>1545</v>
      </c>
      <c r="E1119" s="19" t="s">
        <v>120</v>
      </c>
      <c r="F1119" s="268">
        <v>769.08</v>
      </c>
      <c r="G1119" s="36"/>
      <c r="H1119" s="41"/>
    </row>
    <row r="1120" spans="1:8" s="2" customFormat="1" ht="16.9" customHeight="1">
      <c r="A1120" s="36"/>
      <c r="B1120" s="41"/>
      <c r="C1120" s="267" t="s">
        <v>485</v>
      </c>
      <c r="D1120" s="267" t="s">
        <v>486</v>
      </c>
      <c r="E1120" s="19" t="s">
        <v>459</v>
      </c>
      <c r="F1120" s="268">
        <v>1384.344</v>
      </c>
      <c r="G1120" s="36"/>
      <c r="H1120" s="41"/>
    </row>
    <row r="1121" spans="1:8" s="2" customFormat="1" ht="16.9" customHeight="1">
      <c r="A1121" s="36"/>
      <c r="B1121" s="41"/>
      <c r="C1121" s="263" t="s">
        <v>178</v>
      </c>
      <c r="D1121" s="264" t="s">
        <v>171</v>
      </c>
      <c r="E1121" s="265" t="s">
        <v>93</v>
      </c>
      <c r="F1121" s="266">
        <v>0.1</v>
      </c>
      <c r="G1121" s="36"/>
      <c r="H1121" s="41"/>
    </row>
    <row r="1122" spans="1:8" s="2" customFormat="1" ht="16.9" customHeight="1">
      <c r="A1122" s="36"/>
      <c r="B1122" s="41"/>
      <c r="C1122" s="267" t="s">
        <v>19</v>
      </c>
      <c r="D1122" s="267" t="s">
        <v>1522</v>
      </c>
      <c r="E1122" s="19" t="s">
        <v>19</v>
      </c>
      <c r="F1122" s="268">
        <v>0.1</v>
      </c>
      <c r="G1122" s="36"/>
      <c r="H1122" s="41"/>
    </row>
    <row r="1123" spans="1:8" s="2" customFormat="1" ht="16.9" customHeight="1">
      <c r="A1123" s="36"/>
      <c r="B1123" s="41"/>
      <c r="C1123" s="269" t="s">
        <v>1532</v>
      </c>
      <c r="D1123" s="36"/>
      <c r="E1123" s="36"/>
      <c r="F1123" s="36"/>
      <c r="G1123" s="36"/>
      <c r="H1123" s="41"/>
    </row>
    <row r="1124" spans="1:8" s="2" customFormat="1" ht="16.9" customHeight="1">
      <c r="A1124" s="36"/>
      <c r="B1124" s="41"/>
      <c r="C1124" s="267" t="s">
        <v>353</v>
      </c>
      <c r="D1124" s="267" t="s">
        <v>1533</v>
      </c>
      <c r="E1124" s="19" t="s">
        <v>120</v>
      </c>
      <c r="F1124" s="268">
        <v>260.1</v>
      </c>
      <c r="G1124" s="36"/>
      <c r="H1124" s="41"/>
    </row>
    <row r="1125" spans="1:8" s="2" customFormat="1" ht="16.9" customHeight="1">
      <c r="A1125" s="36"/>
      <c r="B1125" s="41"/>
      <c r="C1125" s="267" t="s">
        <v>362</v>
      </c>
      <c r="D1125" s="267" t="s">
        <v>1534</v>
      </c>
      <c r="E1125" s="19" t="s">
        <v>120</v>
      </c>
      <c r="F1125" s="268">
        <v>468.18</v>
      </c>
      <c r="G1125" s="36"/>
      <c r="H1125" s="41"/>
    </row>
    <row r="1126" spans="1:8" s="2" customFormat="1" ht="16.9" customHeight="1">
      <c r="A1126" s="36"/>
      <c r="B1126" s="41"/>
      <c r="C1126" s="267" t="s">
        <v>370</v>
      </c>
      <c r="D1126" s="267" t="s">
        <v>1535</v>
      </c>
      <c r="E1126" s="19" t="s">
        <v>120</v>
      </c>
      <c r="F1126" s="268">
        <v>208.08</v>
      </c>
      <c r="G1126" s="36"/>
      <c r="H1126" s="41"/>
    </row>
    <row r="1127" spans="1:8" s="2" customFormat="1" ht="16.9" customHeight="1">
      <c r="A1127" s="36"/>
      <c r="B1127" s="41"/>
      <c r="C1127" s="267" t="s">
        <v>1134</v>
      </c>
      <c r="D1127" s="267" t="s">
        <v>1607</v>
      </c>
      <c r="E1127" s="19" t="s">
        <v>120</v>
      </c>
      <c r="F1127" s="268">
        <v>104.04</v>
      </c>
      <c r="G1127" s="36"/>
      <c r="H1127" s="41"/>
    </row>
    <row r="1128" spans="1:8" s="2" customFormat="1" ht="16.9" customHeight="1">
      <c r="A1128" s="36"/>
      <c r="B1128" s="41"/>
      <c r="C1128" s="263" t="s">
        <v>175</v>
      </c>
      <c r="D1128" s="264" t="s">
        <v>171</v>
      </c>
      <c r="E1128" s="265" t="s">
        <v>93</v>
      </c>
      <c r="F1128" s="266">
        <v>0.1</v>
      </c>
      <c r="G1128" s="36"/>
      <c r="H1128" s="41"/>
    </row>
    <row r="1129" spans="1:8" s="2" customFormat="1" ht="16.9" customHeight="1">
      <c r="A1129" s="36"/>
      <c r="B1129" s="41"/>
      <c r="C1129" s="267" t="s">
        <v>19</v>
      </c>
      <c r="D1129" s="267" t="s">
        <v>116</v>
      </c>
      <c r="E1129" s="19" t="s">
        <v>19</v>
      </c>
      <c r="F1129" s="268">
        <v>0.1</v>
      </c>
      <c r="G1129" s="36"/>
      <c r="H1129" s="41"/>
    </row>
    <row r="1130" spans="1:8" s="2" customFormat="1" ht="16.9" customHeight="1">
      <c r="A1130" s="36"/>
      <c r="B1130" s="41"/>
      <c r="C1130" s="269" t="s">
        <v>1532</v>
      </c>
      <c r="D1130" s="36"/>
      <c r="E1130" s="36"/>
      <c r="F1130" s="36"/>
      <c r="G1130" s="36"/>
      <c r="H1130" s="41"/>
    </row>
    <row r="1131" spans="1:8" s="2" customFormat="1" ht="16.9" customHeight="1">
      <c r="A1131" s="36"/>
      <c r="B1131" s="41"/>
      <c r="C1131" s="267" t="s">
        <v>353</v>
      </c>
      <c r="D1131" s="267" t="s">
        <v>1533</v>
      </c>
      <c r="E1131" s="19" t="s">
        <v>120</v>
      </c>
      <c r="F1131" s="268">
        <v>260.1</v>
      </c>
      <c r="G1131" s="36"/>
      <c r="H1131" s="41"/>
    </row>
    <row r="1132" spans="1:8" s="2" customFormat="1" ht="16.9" customHeight="1">
      <c r="A1132" s="36"/>
      <c r="B1132" s="41"/>
      <c r="C1132" s="267" t="s">
        <v>362</v>
      </c>
      <c r="D1132" s="267" t="s">
        <v>1534</v>
      </c>
      <c r="E1132" s="19" t="s">
        <v>120</v>
      </c>
      <c r="F1132" s="268">
        <v>468.18</v>
      </c>
      <c r="G1132" s="36"/>
      <c r="H1132" s="41"/>
    </row>
    <row r="1133" spans="1:8" s="2" customFormat="1" ht="16.9" customHeight="1">
      <c r="A1133" s="36"/>
      <c r="B1133" s="41"/>
      <c r="C1133" s="267" t="s">
        <v>370</v>
      </c>
      <c r="D1133" s="267" t="s">
        <v>1535</v>
      </c>
      <c r="E1133" s="19" t="s">
        <v>120</v>
      </c>
      <c r="F1133" s="268">
        <v>208.08</v>
      </c>
      <c r="G1133" s="36"/>
      <c r="H1133" s="41"/>
    </row>
    <row r="1134" spans="1:8" s="2" customFormat="1" ht="16.9" customHeight="1">
      <c r="A1134" s="36"/>
      <c r="B1134" s="41"/>
      <c r="C1134" s="267" t="s">
        <v>1134</v>
      </c>
      <c r="D1134" s="267" t="s">
        <v>1607</v>
      </c>
      <c r="E1134" s="19" t="s">
        <v>120</v>
      </c>
      <c r="F1134" s="268">
        <v>104.04</v>
      </c>
      <c r="G1134" s="36"/>
      <c r="H1134" s="41"/>
    </row>
    <row r="1135" spans="1:8" s="2" customFormat="1" ht="36">
      <c r="A1135" s="36"/>
      <c r="B1135" s="41"/>
      <c r="C1135" s="263" t="s">
        <v>1499</v>
      </c>
      <c r="D1135" s="264" t="s">
        <v>1500</v>
      </c>
      <c r="E1135" s="265" t="s">
        <v>93</v>
      </c>
      <c r="F1135" s="266">
        <v>646</v>
      </c>
      <c r="G1135" s="36"/>
      <c r="H1135" s="41"/>
    </row>
    <row r="1136" spans="1:8" s="2" customFormat="1" ht="16.9" customHeight="1">
      <c r="A1136" s="36"/>
      <c r="B1136" s="41"/>
      <c r="C1136" s="263" t="s">
        <v>1504</v>
      </c>
      <c r="D1136" s="264" t="s">
        <v>1505</v>
      </c>
      <c r="E1136" s="265" t="s">
        <v>93</v>
      </c>
      <c r="F1136" s="266">
        <v>0</v>
      </c>
      <c r="G1136" s="36"/>
      <c r="H1136" s="41"/>
    </row>
    <row r="1137" spans="1:8" s="2" customFormat="1" ht="16.9" customHeight="1">
      <c r="A1137" s="36"/>
      <c r="B1137" s="41"/>
      <c r="C1137" s="263" t="s">
        <v>1086</v>
      </c>
      <c r="D1137" s="264" t="s">
        <v>19</v>
      </c>
      <c r="E1137" s="265" t="s">
        <v>19</v>
      </c>
      <c r="F1137" s="266">
        <v>1</v>
      </c>
      <c r="G1137" s="36"/>
      <c r="H1137" s="41"/>
    </row>
    <row r="1138" spans="1:8" s="2" customFormat="1" ht="16.9" customHeight="1">
      <c r="A1138" s="36"/>
      <c r="B1138" s="41"/>
      <c r="C1138" s="267" t="s">
        <v>19</v>
      </c>
      <c r="D1138" s="267" t="s">
        <v>1150</v>
      </c>
      <c r="E1138" s="19" t="s">
        <v>19</v>
      </c>
      <c r="F1138" s="268">
        <v>0</v>
      </c>
      <c r="G1138" s="36"/>
      <c r="H1138" s="41"/>
    </row>
    <row r="1139" spans="1:8" s="2" customFormat="1" ht="16.9" customHeight="1">
      <c r="A1139" s="36"/>
      <c r="B1139" s="41"/>
      <c r="C1139" s="267" t="s">
        <v>1086</v>
      </c>
      <c r="D1139" s="267" t="s">
        <v>82</v>
      </c>
      <c r="E1139" s="19" t="s">
        <v>19</v>
      </c>
      <c r="F1139" s="268">
        <v>1</v>
      </c>
      <c r="G1139" s="36"/>
      <c r="H1139" s="41"/>
    </row>
    <row r="1140" spans="1:8" s="2" customFormat="1" ht="16.9" customHeight="1">
      <c r="A1140" s="36"/>
      <c r="B1140" s="41"/>
      <c r="C1140" s="269" t="s">
        <v>1532</v>
      </c>
      <c r="D1140" s="36"/>
      <c r="E1140" s="36"/>
      <c r="F1140" s="36"/>
      <c r="G1140" s="36"/>
      <c r="H1140" s="41"/>
    </row>
    <row r="1141" spans="1:8" s="2" customFormat="1" ht="16.9" customHeight="1">
      <c r="A1141" s="36"/>
      <c r="B1141" s="41"/>
      <c r="C1141" s="267" t="s">
        <v>1153</v>
      </c>
      <c r="D1141" s="267" t="s">
        <v>1154</v>
      </c>
      <c r="E1141" s="19" t="s">
        <v>168</v>
      </c>
      <c r="F1141" s="268">
        <v>1</v>
      </c>
      <c r="G1141" s="36"/>
      <c r="H1141" s="41"/>
    </row>
    <row r="1142" spans="1:8" s="2" customFormat="1" ht="16.9" customHeight="1">
      <c r="A1142" s="36"/>
      <c r="B1142" s="41"/>
      <c r="C1142" s="267" t="s">
        <v>636</v>
      </c>
      <c r="D1142" s="267" t="s">
        <v>1615</v>
      </c>
      <c r="E1142" s="19" t="s">
        <v>168</v>
      </c>
      <c r="F1142" s="268">
        <v>2</v>
      </c>
      <c r="G1142" s="36"/>
      <c r="H1142" s="41"/>
    </row>
    <row r="1143" spans="1:8" s="2" customFormat="1" ht="16.9" customHeight="1">
      <c r="A1143" s="36"/>
      <c r="B1143" s="41"/>
      <c r="C1143" s="263" t="s">
        <v>1085</v>
      </c>
      <c r="D1143" s="264" t="s">
        <v>19</v>
      </c>
      <c r="E1143" s="265" t="s">
        <v>19</v>
      </c>
      <c r="F1143" s="266">
        <v>1</v>
      </c>
      <c r="G1143" s="36"/>
      <c r="H1143" s="41"/>
    </row>
    <row r="1144" spans="1:8" s="2" customFormat="1" ht="16.9" customHeight="1">
      <c r="A1144" s="36"/>
      <c r="B1144" s="41"/>
      <c r="C1144" s="267" t="s">
        <v>19</v>
      </c>
      <c r="D1144" s="267" t="s">
        <v>1149</v>
      </c>
      <c r="E1144" s="19" t="s">
        <v>19</v>
      </c>
      <c r="F1144" s="268">
        <v>0</v>
      </c>
      <c r="G1144" s="36"/>
      <c r="H1144" s="41"/>
    </row>
    <row r="1145" spans="1:8" s="2" customFormat="1" ht="16.9" customHeight="1">
      <c r="A1145" s="36"/>
      <c r="B1145" s="41"/>
      <c r="C1145" s="267" t="s">
        <v>1085</v>
      </c>
      <c r="D1145" s="267" t="s">
        <v>82</v>
      </c>
      <c r="E1145" s="19" t="s">
        <v>19</v>
      </c>
      <c r="F1145" s="268">
        <v>1</v>
      </c>
      <c r="G1145" s="36"/>
      <c r="H1145" s="41"/>
    </row>
    <row r="1146" spans="1:8" s="2" customFormat="1" ht="16.9" customHeight="1">
      <c r="A1146" s="36"/>
      <c r="B1146" s="41"/>
      <c r="C1146" s="269" t="s">
        <v>1532</v>
      </c>
      <c r="D1146" s="36"/>
      <c r="E1146" s="36"/>
      <c r="F1146" s="36"/>
      <c r="G1146" s="36"/>
      <c r="H1146" s="41"/>
    </row>
    <row r="1147" spans="1:8" s="2" customFormat="1" ht="16.9" customHeight="1">
      <c r="A1147" s="36"/>
      <c r="B1147" s="41"/>
      <c r="C1147" s="267" t="s">
        <v>1151</v>
      </c>
      <c r="D1147" s="267" t="s">
        <v>1152</v>
      </c>
      <c r="E1147" s="19" t="s">
        <v>168</v>
      </c>
      <c r="F1147" s="268">
        <v>1</v>
      </c>
      <c r="G1147" s="36"/>
      <c r="H1147" s="41"/>
    </row>
    <row r="1148" spans="1:8" s="2" customFormat="1" ht="16.9" customHeight="1">
      <c r="A1148" s="36"/>
      <c r="B1148" s="41"/>
      <c r="C1148" s="267" t="s">
        <v>636</v>
      </c>
      <c r="D1148" s="267" t="s">
        <v>1615</v>
      </c>
      <c r="E1148" s="19" t="s">
        <v>168</v>
      </c>
      <c r="F1148" s="268">
        <v>2</v>
      </c>
      <c r="G1148" s="36"/>
      <c r="H1148" s="41"/>
    </row>
    <row r="1149" spans="1:8" s="2" customFormat="1" ht="16.9" customHeight="1">
      <c r="A1149" s="36"/>
      <c r="B1149" s="41"/>
      <c r="C1149" s="263" t="s">
        <v>91</v>
      </c>
      <c r="D1149" s="264" t="s">
        <v>92</v>
      </c>
      <c r="E1149" s="265" t="s">
        <v>93</v>
      </c>
      <c r="F1149" s="266">
        <v>1.2</v>
      </c>
      <c r="G1149" s="36"/>
      <c r="H1149" s="41"/>
    </row>
    <row r="1150" spans="1:8" s="2" customFormat="1" ht="16.9" customHeight="1">
      <c r="A1150" s="36"/>
      <c r="B1150" s="41"/>
      <c r="C1150" s="267" t="s">
        <v>19</v>
      </c>
      <c r="D1150" s="267" t="s">
        <v>1506</v>
      </c>
      <c r="E1150" s="19" t="s">
        <v>19</v>
      </c>
      <c r="F1150" s="268">
        <v>0</v>
      </c>
      <c r="G1150" s="36"/>
      <c r="H1150" s="41"/>
    </row>
    <row r="1151" spans="1:8" s="2" customFormat="1" ht="16.9" customHeight="1">
      <c r="A1151" s="36"/>
      <c r="B1151" s="41"/>
      <c r="C1151" s="267" t="s">
        <v>19</v>
      </c>
      <c r="D1151" s="267" t="s">
        <v>94</v>
      </c>
      <c r="E1151" s="19" t="s">
        <v>19</v>
      </c>
      <c r="F1151" s="268">
        <v>1.2</v>
      </c>
      <c r="G1151" s="36"/>
      <c r="H1151" s="41"/>
    </row>
    <row r="1152" spans="1:8" s="2" customFormat="1" ht="16.9" customHeight="1">
      <c r="A1152" s="36"/>
      <c r="B1152" s="41"/>
      <c r="C1152" s="267" t="s">
        <v>19</v>
      </c>
      <c r="D1152" s="267" t="s">
        <v>257</v>
      </c>
      <c r="E1152" s="19" t="s">
        <v>19</v>
      </c>
      <c r="F1152" s="268">
        <v>1.2</v>
      </c>
      <c r="G1152" s="36"/>
      <c r="H1152" s="41"/>
    </row>
    <row r="1153" spans="1:8" s="2" customFormat="1" ht="16.9" customHeight="1">
      <c r="A1153" s="36"/>
      <c r="B1153" s="41"/>
      <c r="C1153" s="269" t="s">
        <v>1532</v>
      </c>
      <c r="D1153" s="36"/>
      <c r="E1153" s="36"/>
      <c r="F1153" s="36"/>
      <c r="G1153" s="36"/>
      <c r="H1153" s="41"/>
    </row>
    <row r="1154" spans="1:8" s="2" customFormat="1" ht="16.9" customHeight="1">
      <c r="A1154" s="36"/>
      <c r="B1154" s="41"/>
      <c r="C1154" s="267" t="s">
        <v>242</v>
      </c>
      <c r="D1154" s="267" t="s">
        <v>1572</v>
      </c>
      <c r="E1154" s="19" t="s">
        <v>98</v>
      </c>
      <c r="F1154" s="268">
        <v>25.5</v>
      </c>
      <c r="G1154" s="36"/>
      <c r="H1154" s="41"/>
    </row>
    <row r="1155" spans="1:8" s="2" customFormat="1" ht="16.9" customHeight="1">
      <c r="A1155" s="36"/>
      <c r="B1155" s="41"/>
      <c r="C1155" s="267" t="s">
        <v>259</v>
      </c>
      <c r="D1155" s="267" t="s">
        <v>1578</v>
      </c>
      <c r="E1155" s="19" t="s">
        <v>98</v>
      </c>
      <c r="F1155" s="268">
        <v>5.1</v>
      </c>
      <c r="G1155" s="36"/>
      <c r="H1155" s="41"/>
    </row>
    <row r="1156" spans="1:8" s="2" customFormat="1" ht="16.9" customHeight="1">
      <c r="A1156" s="36"/>
      <c r="B1156" s="41"/>
      <c r="C1156" s="267" t="s">
        <v>266</v>
      </c>
      <c r="D1156" s="267" t="s">
        <v>1570</v>
      </c>
      <c r="E1156" s="19" t="s">
        <v>120</v>
      </c>
      <c r="F1156" s="268">
        <v>118.26</v>
      </c>
      <c r="G1156" s="36"/>
      <c r="H1156" s="41"/>
    </row>
    <row r="1157" spans="1:8" s="2" customFormat="1" ht="16.9" customHeight="1">
      <c r="A1157" s="36"/>
      <c r="B1157" s="41"/>
      <c r="C1157" s="267" t="s">
        <v>278</v>
      </c>
      <c r="D1157" s="267" t="s">
        <v>1568</v>
      </c>
      <c r="E1157" s="19" t="s">
        <v>120</v>
      </c>
      <c r="F1157" s="268">
        <v>91.44</v>
      </c>
      <c r="G1157" s="36"/>
      <c r="H1157" s="41"/>
    </row>
    <row r="1158" spans="1:8" s="2" customFormat="1" ht="16.9" customHeight="1">
      <c r="A1158" s="36"/>
      <c r="B1158" s="41"/>
      <c r="C1158" s="267" t="s">
        <v>284</v>
      </c>
      <c r="D1158" s="267" t="s">
        <v>1563</v>
      </c>
      <c r="E1158" s="19" t="s">
        <v>98</v>
      </c>
      <c r="F1158" s="268">
        <v>2369.225</v>
      </c>
      <c r="G1158" s="36"/>
      <c r="H1158" s="41"/>
    </row>
    <row r="1159" spans="1:8" s="2" customFormat="1" ht="16.9" customHeight="1">
      <c r="A1159" s="36"/>
      <c r="B1159" s="41"/>
      <c r="C1159" s="267" t="s">
        <v>316</v>
      </c>
      <c r="D1159" s="267" t="s">
        <v>1575</v>
      </c>
      <c r="E1159" s="19" t="s">
        <v>98</v>
      </c>
      <c r="F1159" s="268">
        <v>5.95</v>
      </c>
      <c r="G1159" s="36"/>
      <c r="H1159" s="41"/>
    </row>
    <row r="1160" spans="1:8" s="2" customFormat="1" ht="16.9" customHeight="1">
      <c r="A1160" s="36"/>
      <c r="B1160" s="41"/>
      <c r="C1160" s="267" t="s">
        <v>353</v>
      </c>
      <c r="D1160" s="267" t="s">
        <v>1533</v>
      </c>
      <c r="E1160" s="19" t="s">
        <v>120</v>
      </c>
      <c r="F1160" s="268">
        <v>260.1</v>
      </c>
      <c r="G1160" s="36"/>
      <c r="H1160" s="41"/>
    </row>
    <row r="1161" spans="1:8" s="2" customFormat="1" ht="16.9" customHeight="1">
      <c r="A1161" s="36"/>
      <c r="B1161" s="41"/>
      <c r="C1161" s="267" t="s">
        <v>362</v>
      </c>
      <c r="D1161" s="267" t="s">
        <v>1534</v>
      </c>
      <c r="E1161" s="19" t="s">
        <v>120</v>
      </c>
      <c r="F1161" s="268">
        <v>468.18</v>
      </c>
      <c r="G1161" s="36"/>
      <c r="H1161" s="41"/>
    </row>
    <row r="1162" spans="1:8" s="2" customFormat="1" ht="16.9" customHeight="1">
      <c r="A1162" s="36"/>
      <c r="B1162" s="41"/>
      <c r="C1162" s="267" t="s">
        <v>370</v>
      </c>
      <c r="D1162" s="267" t="s">
        <v>1535</v>
      </c>
      <c r="E1162" s="19" t="s">
        <v>120</v>
      </c>
      <c r="F1162" s="268">
        <v>208.08</v>
      </c>
      <c r="G1162" s="36"/>
      <c r="H1162" s="41"/>
    </row>
    <row r="1163" spans="1:8" s="2" customFormat="1" ht="16.9" customHeight="1">
      <c r="A1163" s="36"/>
      <c r="B1163" s="41"/>
      <c r="C1163" s="267" t="s">
        <v>1134</v>
      </c>
      <c r="D1163" s="267" t="s">
        <v>1607</v>
      </c>
      <c r="E1163" s="19" t="s">
        <v>120</v>
      </c>
      <c r="F1163" s="268">
        <v>104.04</v>
      </c>
      <c r="G1163" s="36"/>
      <c r="H1163" s="41"/>
    </row>
    <row r="1164" spans="1:8" s="2" customFormat="1" ht="16.9" customHeight="1">
      <c r="A1164" s="36"/>
      <c r="B1164" s="41"/>
      <c r="C1164" s="267" t="s">
        <v>404</v>
      </c>
      <c r="D1164" s="267" t="s">
        <v>1537</v>
      </c>
      <c r="E1164" s="19" t="s">
        <v>120</v>
      </c>
      <c r="F1164" s="268">
        <v>16.524</v>
      </c>
      <c r="G1164" s="36"/>
      <c r="H1164" s="41"/>
    </row>
    <row r="1165" spans="1:8" s="2" customFormat="1" ht="16.9" customHeight="1">
      <c r="A1165" s="36"/>
      <c r="B1165" s="41"/>
      <c r="C1165" s="267" t="s">
        <v>398</v>
      </c>
      <c r="D1165" s="267" t="s">
        <v>1538</v>
      </c>
      <c r="E1165" s="19" t="s">
        <v>120</v>
      </c>
      <c r="F1165" s="268">
        <v>16.524</v>
      </c>
      <c r="G1165" s="36"/>
      <c r="H1165" s="41"/>
    </row>
    <row r="1166" spans="1:8" s="2" customFormat="1" ht="22.5">
      <c r="A1166" s="36"/>
      <c r="B1166" s="41"/>
      <c r="C1166" s="267" t="s">
        <v>433</v>
      </c>
      <c r="D1166" s="267" t="s">
        <v>434</v>
      </c>
      <c r="E1166" s="19" t="s">
        <v>120</v>
      </c>
      <c r="F1166" s="268">
        <v>771.12</v>
      </c>
      <c r="G1166" s="36"/>
      <c r="H1166" s="41"/>
    </row>
    <row r="1167" spans="1:8" s="2" customFormat="1" ht="16.9" customHeight="1">
      <c r="A1167" s="36"/>
      <c r="B1167" s="41"/>
      <c r="C1167" s="267" t="s">
        <v>440</v>
      </c>
      <c r="D1167" s="267" t="s">
        <v>1541</v>
      </c>
      <c r="E1167" s="19" t="s">
        <v>120</v>
      </c>
      <c r="F1167" s="268">
        <v>10795.68</v>
      </c>
      <c r="G1167" s="36"/>
      <c r="H1167" s="41"/>
    </row>
    <row r="1168" spans="1:8" s="2" customFormat="1" ht="16.9" customHeight="1">
      <c r="A1168" s="36"/>
      <c r="B1168" s="41"/>
      <c r="C1168" s="267" t="s">
        <v>445</v>
      </c>
      <c r="D1168" s="267" t="s">
        <v>1542</v>
      </c>
      <c r="E1168" s="19" t="s">
        <v>120</v>
      </c>
      <c r="F1168" s="268">
        <v>330.48</v>
      </c>
      <c r="G1168" s="36"/>
      <c r="H1168" s="41"/>
    </row>
    <row r="1169" spans="1:8" s="2" customFormat="1" ht="16.9" customHeight="1">
      <c r="A1169" s="36"/>
      <c r="B1169" s="41"/>
      <c r="C1169" s="267" t="s">
        <v>451</v>
      </c>
      <c r="D1169" s="267" t="s">
        <v>1543</v>
      </c>
      <c r="E1169" s="19" t="s">
        <v>120</v>
      </c>
      <c r="F1169" s="268">
        <v>4626.72</v>
      </c>
      <c r="G1169" s="36"/>
      <c r="H1169" s="41"/>
    </row>
    <row r="1170" spans="1:8" s="2" customFormat="1" ht="16.9" customHeight="1">
      <c r="A1170" s="36"/>
      <c r="B1170" s="41"/>
      <c r="C1170" s="267" t="s">
        <v>457</v>
      </c>
      <c r="D1170" s="267" t="s">
        <v>1544</v>
      </c>
      <c r="E1170" s="19" t="s">
        <v>459</v>
      </c>
      <c r="F1170" s="268">
        <v>1982.88</v>
      </c>
      <c r="G1170" s="36"/>
      <c r="H1170" s="41"/>
    </row>
    <row r="1171" spans="1:8" s="2" customFormat="1" ht="16.9" customHeight="1">
      <c r="A1171" s="36"/>
      <c r="B1171" s="41"/>
      <c r="C1171" s="267" t="s">
        <v>473</v>
      </c>
      <c r="D1171" s="267" t="s">
        <v>1545</v>
      </c>
      <c r="E1171" s="19" t="s">
        <v>120</v>
      </c>
      <c r="F1171" s="268">
        <v>769.08</v>
      </c>
      <c r="G1171" s="36"/>
      <c r="H1171" s="41"/>
    </row>
    <row r="1172" spans="1:8" s="2" customFormat="1" ht="16.9" customHeight="1">
      <c r="A1172" s="36"/>
      <c r="B1172" s="41"/>
      <c r="C1172" s="267" t="s">
        <v>495</v>
      </c>
      <c r="D1172" s="267" t="s">
        <v>1556</v>
      </c>
      <c r="E1172" s="19" t="s">
        <v>120</v>
      </c>
      <c r="F1172" s="268">
        <v>360.57</v>
      </c>
      <c r="G1172" s="36"/>
      <c r="H1172" s="41"/>
    </row>
    <row r="1173" spans="1:8" s="2" customFormat="1" ht="16.9" customHeight="1">
      <c r="A1173" s="36"/>
      <c r="B1173" s="41"/>
      <c r="C1173" s="267" t="s">
        <v>502</v>
      </c>
      <c r="D1173" s="267" t="s">
        <v>503</v>
      </c>
      <c r="E1173" s="19" t="s">
        <v>459</v>
      </c>
      <c r="F1173" s="268">
        <v>721.14</v>
      </c>
      <c r="G1173" s="36"/>
      <c r="H1173" s="41"/>
    </row>
    <row r="1174" spans="1:8" s="2" customFormat="1" ht="16.9" customHeight="1">
      <c r="A1174" s="36"/>
      <c r="B1174" s="41"/>
      <c r="C1174" s="267" t="s">
        <v>485</v>
      </c>
      <c r="D1174" s="267" t="s">
        <v>486</v>
      </c>
      <c r="E1174" s="19" t="s">
        <v>459</v>
      </c>
      <c r="F1174" s="268">
        <v>1384.344</v>
      </c>
      <c r="G1174" s="36"/>
      <c r="H1174" s="41"/>
    </row>
    <row r="1175" spans="1:8" s="2" customFormat="1" ht="16.9" customHeight="1">
      <c r="A1175" s="36"/>
      <c r="B1175" s="41"/>
      <c r="C1175" s="263" t="s">
        <v>118</v>
      </c>
      <c r="D1175" s="264" t="s">
        <v>119</v>
      </c>
      <c r="E1175" s="265" t="s">
        <v>120</v>
      </c>
      <c r="F1175" s="266">
        <v>58</v>
      </c>
      <c r="G1175" s="36"/>
      <c r="H1175" s="41"/>
    </row>
    <row r="1176" spans="1:8" s="2" customFormat="1" ht="16.9" customHeight="1">
      <c r="A1176" s="36"/>
      <c r="B1176" s="41"/>
      <c r="C1176" s="267" t="s">
        <v>19</v>
      </c>
      <c r="D1176" s="267" t="s">
        <v>119</v>
      </c>
      <c r="E1176" s="19" t="s">
        <v>19</v>
      </c>
      <c r="F1176" s="268">
        <v>0</v>
      </c>
      <c r="G1176" s="36"/>
      <c r="H1176" s="41"/>
    </row>
    <row r="1177" spans="1:8" s="2" customFormat="1" ht="16.9" customHeight="1">
      <c r="A1177" s="36"/>
      <c r="B1177" s="41"/>
      <c r="C1177" s="267" t="s">
        <v>19</v>
      </c>
      <c r="D1177" s="267" t="s">
        <v>1070</v>
      </c>
      <c r="E1177" s="19" t="s">
        <v>19</v>
      </c>
      <c r="F1177" s="268">
        <v>24</v>
      </c>
      <c r="G1177" s="36"/>
      <c r="H1177" s="41"/>
    </row>
    <row r="1178" spans="1:8" s="2" customFormat="1" ht="16.9" customHeight="1">
      <c r="A1178" s="36"/>
      <c r="B1178" s="41"/>
      <c r="C1178" s="267" t="s">
        <v>19</v>
      </c>
      <c r="D1178" s="267" t="s">
        <v>142</v>
      </c>
      <c r="E1178" s="19" t="s">
        <v>19</v>
      </c>
      <c r="F1178" s="268">
        <v>3</v>
      </c>
      <c r="G1178" s="36"/>
      <c r="H1178" s="41"/>
    </row>
    <row r="1179" spans="1:8" s="2" customFormat="1" ht="16.9" customHeight="1">
      <c r="A1179" s="36"/>
      <c r="B1179" s="41"/>
      <c r="C1179" s="267" t="s">
        <v>19</v>
      </c>
      <c r="D1179" s="267" t="s">
        <v>136</v>
      </c>
      <c r="E1179" s="19" t="s">
        <v>19</v>
      </c>
      <c r="F1179" s="268">
        <v>14</v>
      </c>
      <c r="G1179" s="36"/>
      <c r="H1179" s="41"/>
    </row>
    <row r="1180" spans="1:8" s="2" customFormat="1" ht="16.9" customHeight="1">
      <c r="A1180" s="36"/>
      <c r="B1180" s="41"/>
      <c r="C1180" s="267" t="s">
        <v>19</v>
      </c>
      <c r="D1180" s="267" t="s">
        <v>144</v>
      </c>
      <c r="E1180" s="19" t="s">
        <v>19</v>
      </c>
      <c r="F1180" s="268">
        <v>2</v>
      </c>
      <c r="G1180" s="36"/>
      <c r="H1180" s="41"/>
    </row>
    <row r="1181" spans="1:8" s="2" customFormat="1" ht="16.9" customHeight="1">
      <c r="A1181" s="36"/>
      <c r="B1181" s="41"/>
      <c r="C1181" s="267" t="s">
        <v>19</v>
      </c>
      <c r="D1181" s="267" t="s">
        <v>138</v>
      </c>
      <c r="E1181" s="19" t="s">
        <v>19</v>
      </c>
      <c r="F1181" s="268">
        <v>15</v>
      </c>
      <c r="G1181" s="36"/>
      <c r="H1181" s="41"/>
    </row>
    <row r="1182" spans="1:8" s="2" customFormat="1" ht="16.9" customHeight="1">
      <c r="A1182" s="36"/>
      <c r="B1182" s="41"/>
      <c r="C1182" s="267" t="s">
        <v>19</v>
      </c>
      <c r="D1182" s="267" t="s">
        <v>257</v>
      </c>
      <c r="E1182" s="19" t="s">
        <v>19</v>
      </c>
      <c r="F1182" s="268">
        <v>58</v>
      </c>
      <c r="G1182" s="36"/>
      <c r="H1182" s="41"/>
    </row>
    <row r="1183" spans="1:8" s="2" customFormat="1" ht="16.9" customHeight="1">
      <c r="A1183" s="36"/>
      <c r="B1183" s="41"/>
      <c r="C1183" s="269" t="s">
        <v>1532</v>
      </c>
      <c r="D1183" s="36"/>
      <c r="E1183" s="36"/>
      <c r="F1183" s="36"/>
      <c r="G1183" s="36"/>
      <c r="H1183" s="41"/>
    </row>
    <row r="1184" spans="1:8" s="2" customFormat="1" ht="16.9" customHeight="1">
      <c r="A1184" s="36"/>
      <c r="B1184" s="41"/>
      <c r="C1184" s="267" t="s">
        <v>325</v>
      </c>
      <c r="D1184" s="267" t="s">
        <v>1581</v>
      </c>
      <c r="E1184" s="19" t="s">
        <v>120</v>
      </c>
      <c r="F1184" s="268">
        <v>14.5</v>
      </c>
      <c r="G1184" s="36"/>
      <c r="H1184" s="41"/>
    </row>
    <row r="1185" spans="1:8" s="2" customFormat="1" ht="16.9" customHeight="1">
      <c r="A1185" s="36"/>
      <c r="B1185" s="41"/>
      <c r="C1185" s="267" t="s">
        <v>331</v>
      </c>
      <c r="D1185" s="267" t="s">
        <v>1582</v>
      </c>
      <c r="E1185" s="19" t="s">
        <v>120</v>
      </c>
      <c r="F1185" s="268">
        <v>26.1</v>
      </c>
      <c r="G1185" s="36"/>
      <c r="H1185" s="41"/>
    </row>
    <row r="1186" spans="1:8" s="2" customFormat="1" ht="16.9" customHeight="1">
      <c r="A1186" s="36"/>
      <c r="B1186" s="41"/>
      <c r="C1186" s="267" t="s">
        <v>336</v>
      </c>
      <c r="D1186" s="267" t="s">
        <v>1583</v>
      </c>
      <c r="E1186" s="19" t="s">
        <v>120</v>
      </c>
      <c r="F1186" s="268">
        <v>11.6</v>
      </c>
      <c r="G1186" s="36"/>
      <c r="H1186" s="41"/>
    </row>
    <row r="1187" spans="1:8" s="2" customFormat="1" ht="16.9" customHeight="1">
      <c r="A1187" s="36"/>
      <c r="B1187" s="41"/>
      <c r="C1187" s="267" t="s">
        <v>341</v>
      </c>
      <c r="D1187" s="267" t="s">
        <v>1584</v>
      </c>
      <c r="E1187" s="19" t="s">
        <v>120</v>
      </c>
      <c r="F1187" s="268">
        <v>5.8</v>
      </c>
      <c r="G1187" s="36"/>
      <c r="H1187" s="41"/>
    </row>
    <row r="1188" spans="1:8" s="2" customFormat="1" ht="16.9" customHeight="1">
      <c r="A1188" s="36"/>
      <c r="B1188" s="41"/>
      <c r="C1188" s="267" t="s">
        <v>420</v>
      </c>
      <c r="D1188" s="267" t="s">
        <v>1539</v>
      </c>
      <c r="E1188" s="19" t="s">
        <v>98</v>
      </c>
      <c r="F1188" s="268">
        <v>2664</v>
      </c>
      <c r="G1188" s="36"/>
      <c r="H1188" s="41"/>
    </row>
    <row r="1189" spans="1:8" s="2" customFormat="1" ht="16.9" customHeight="1">
      <c r="A1189" s="36"/>
      <c r="B1189" s="41"/>
      <c r="C1189" s="267" t="s">
        <v>466</v>
      </c>
      <c r="D1189" s="267" t="s">
        <v>1585</v>
      </c>
      <c r="E1189" s="19" t="s">
        <v>120</v>
      </c>
      <c r="F1189" s="268">
        <v>58</v>
      </c>
      <c r="G1189" s="36"/>
      <c r="H1189" s="41"/>
    </row>
    <row r="1190" spans="1:8" s="2" customFormat="1" ht="16.9" customHeight="1">
      <c r="A1190" s="36"/>
      <c r="B1190" s="41"/>
      <c r="C1190" s="263" t="s">
        <v>131</v>
      </c>
      <c r="D1190" s="264" t="s">
        <v>132</v>
      </c>
      <c r="E1190" s="265" t="s">
        <v>93</v>
      </c>
      <c r="F1190" s="266">
        <v>765</v>
      </c>
      <c r="G1190" s="36"/>
      <c r="H1190" s="41"/>
    </row>
    <row r="1191" spans="1:8" s="2" customFormat="1" ht="16.9" customHeight="1">
      <c r="A1191" s="36"/>
      <c r="B1191" s="41"/>
      <c r="C1191" s="267" t="s">
        <v>19</v>
      </c>
      <c r="D1191" s="267" t="s">
        <v>987</v>
      </c>
      <c r="E1191" s="19" t="s">
        <v>19</v>
      </c>
      <c r="F1191" s="268">
        <v>0</v>
      </c>
      <c r="G1191" s="36"/>
      <c r="H1191" s="41"/>
    </row>
    <row r="1192" spans="1:8" s="2" customFormat="1" ht="16.9" customHeight="1">
      <c r="A1192" s="36"/>
      <c r="B1192" s="41"/>
      <c r="C1192" s="267" t="s">
        <v>19</v>
      </c>
      <c r="D1192" s="267" t="s">
        <v>988</v>
      </c>
      <c r="E1192" s="19" t="s">
        <v>19</v>
      </c>
      <c r="F1192" s="268">
        <v>765</v>
      </c>
      <c r="G1192" s="36"/>
      <c r="H1192" s="41"/>
    </row>
    <row r="1193" spans="1:8" s="2" customFormat="1" ht="16.9" customHeight="1">
      <c r="A1193" s="36"/>
      <c r="B1193" s="41"/>
      <c r="C1193" s="267" t="s">
        <v>131</v>
      </c>
      <c r="D1193" s="267" t="s">
        <v>257</v>
      </c>
      <c r="E1193" s="19" t="s">
        <v>19</v>
      </c>
      <c r="F1193" s="268">
        <v>765</v>
      </c>
      <c r="G1193" s="36"/>
      <c r="H1193" s="41"/>
    </row>
    <row r="1194" spans="1:8" s="2" customFormat="1" ht="16.9" customHeight="1">
      <c r="A1194" s="36"/>
      <c r="B1194" s="41"/>
      <c r="C1194" s="269" t="s">
        <v>1532</v>
      </c>
      <c r="D1194" s="36"/>
      <c r="E1194" s="36"/>
      <c r="F1194" s="36"/>
      <c r="G1194" s="36"/>
      <c r="H1194" s="41"/>
    </row>
    <row r="1195" spans="1:8" s="2" customFormat="1" ht="16.9" customHeight="1">
      <c r="A1195" s="36"/>
      <c r="B1195" s="41"/>
      <c r="C1195" s="267" t="s">
        <v>983</v>
      </c>
      <c r="D1195" s="267" t="s">
        <v>1586</v>
      </c>
      <c r="E1195" s="19" t="s">
        <v>93</v>
      </c>
      <c r="F1195" s="268">
        <v>765</v>
      </c>
      <c r="G1195" s="36"/>
      <c r="H1195" s="41"/>
    </row>
    <row r="1196" spans="1:8" s="2" customFormat="1" ht="16.9" customHeight="1">
      <c r="A1196" s="36"/>
      <c r="B1196" s="41"/>
      <c r="C1196" s="267" t="s">
        <v>990</v>
      </c>
      <c r="D1196" s="267" t="s">
        <v>1587</v>
      </c>
      <c r="E1196" s="19" t="s">
        <v>93</v>
      </c>
      <c r="F1196" s="268">
        <v>765</v>
      </c>
      <c r="G1196" s="36"/>
      <c r="H1196" s="41"/>
    </row>
    <row r="1197" spans="1:8" s="2" customFormat="1" ht="16.9" customHeight="1">
      <c r="A1197" s="36"/>
      <c r="B1197" s="41"/>
      <c r="C1197" s="263" t="s">
        <v>1087</v>
      </c>
      <c r="D1197" s="264" t="s">
        <v>19</v>
      </c>
      <c r="E1197" s="265" t="s">
        <v>19</v>
      </c>
      <c r="F1197" s="266">
        <v>1</v>
      </c>
      <c r="G1197" s="36"/>
      <c r="H1197" s="41"/>
    </row>
    <row r="1198" spans="1:8" s="2" customFormat="1" ht="16.9" customHeight="1">
      <c r="A1198" s="36"/>
      <c r="B1198" s="41"/>
      <c r="C1198" s="267" t="s">
        <v>19</v>
      </c>
      <c r="D1198" s="267" t="s">
        <v>1161</v>
      </c>
      <c r="E1198" s="19" t="s">
        <v>19</v>
      </c>
      <c r="F1198" s="268">
        <v>0</v>
      </c>
      <c r="G1198" s="36"/>
      <c r="H1198" s="41"/>
    </row>
    <row r="1199" spans="1:8" s="2" customFormat="1" ht="16.9" customHeight="1">
      <c r="A1199" s="36"/>
      <c r="B1199" s="41"/>
      <c r="C1199" s="267" t="s">
        <v>1087</v>
      </c>
      <c r="D1199" s="267" t="s">
        <v>82</v>
      </c>
      <c r="E1199" s="19" t="s">
        <v>19</v>
      </c>
      <c r="F1199" s="268">
        <v>1</v>
      </c>
      <c r="G1199" s="36"/>
      <c r="H1199" s="41"/>
    </row>
    <row r="1200" spans="1:8" s="2" customFormat="1" ht="16.9" customHeight="1">
      <c r="A1200" s="36"/>
      <c r="B1200" s="41"/>
      <c r="C1200" s="269" t="s">
        <v>1532</v>
      </c>
      <c r="D1200" s="36"/>
      <c r="E1200" s="36"/>
      <c r="F1200" s="36"/>
      <c r="G1200" s="36"/>
      <c r="H1200" s="41"/>
    </row>
    <row r="1201" spans="1:8" s="2" customFormat="1" ht="16.9" customHeight="1">
      <c r="A1201" s="36"/>
      <c r="B1201" s="41"/>
      <c r="C1201" s="267" t="s">
        <v>1159</v>
      </c>
      <c r="D1201" s="267" t="s">
        <v>1616</v>
      </c>
      <c r="E1201" s="19" t="s">
        <v>168</v>
      </c>
      <c r="F1201" s="268">
        <v>1</v>
      </c>
      <c r="G1201" s="36"/>
      <c r="H1201" s="41"/>
    </row>
    <row r="1202" spans="1:8" s="2" customFormat="1" ht="16.9" customHeight="1">
      <c r="A1202" s="36"/>
      <c r="B1202" s="41"/>
      <c r="C1202" s="267" t="s">
        <v>1155</v>
      </c>
      <c r="D1202" s="267" t="s">
        <v>1617</v>
      </c>
      <c r="E1202" s="19" t="s">
        <v>168</v>
      </c>
      <c r="F1202" s="268">
        <v>1</v>
      </c>
      <c r="G1202" s="36"/>
      <c r="H1202" s="41"/>
    </row>
    <row r="1203" spans="1:8" s="2" customFormat="1" ht="16.9" customHeight="1">
      <c r="A1203" s="36"/>
      <c r="B1203" s="41"/>
      <c r="C1203" s="263" t="s">
        <v>1094</v>
      </c>
      <c r="D1203" s="264" t="s">
        <v>19</v>
      </c>
      <c r="E1203" s="265" t="s">
        <v>19</v>
      </c>
      <c r="F1203" s="266">
        <v>7</v>
      </c>
      <c r="G1203" s="36"/>
      <c r="H1203" s="41"/>
    </row>
    <row r="1204" spans="1:8" s="2" customFormat="1" ht="16.9" customHeight="1">
      <c r="A1204" s="36"/>
      <c r="B1204" s="41"/>
      <c r="C1204" s="267" t="s">
        <v>19</v>
      </c>
      <c r="D1204" s="267" t="s">
        <v>1282</v>
      </c>
      <c r="E1204" s="19" t="s">
        <v>19</v>
      </c>
      <c r="F1204" s="268">
        <v>0</v>
      </c>
      <c r="G1204" s="36"/>
      <c r="H1204" s="41"/>
    </row>
    <row r="1205" spans="1:8" s="2" customFormat="1" ht="16.9" customHeight="1">
      <c r="A1205" s="36"/>
      <c r="B1205" s="41"/>
      <c r="C1205" s="267" t="s">
        <v>1094</v>
      </c>
      <c r="D1205" s="267" t="s">
        <v>143</v>
      </c>
      <c r="E1205" s="19" t="s">
        <v>19</v>
      </c>
      <c r="F1205" s="268">
        <v>7</v>
      </c>
      <c r="G1205" s="36"/>
      <c r="H1205" s="41"/>
    </row>
    <row r="1206" spans="1:8" s="2" customFormat="1" ht="16.9" customHeight="1">
      <c r="A1206" s="36"/>
      <c r="B1206" s="41"/>
      <c r="C1206" s="269" t="s">
        <v>1532</v>
      </c>
      <c r="D1206" s="36"/>
      <c r="E1206" s="36"/>
      <c r="F1206" s="36"/>
      <c r="G1206" s="36"/>
      <c r="H1206" s="41"/>
    </row>
    <row r="1207" spans="1:8" s="2" customFormat="1" ht="16.9" customHeight="1">
      <c r="A1207" s="36"/>
      <c r="B1207" s="41"/>
      <c r="C1207" s="267" t="s">
        <v>1280</v>
      </c>
      <c r="D1207" s="267" t="s">
        <v>1281</v>
      </c>
      <c r="E1207" s="19" t="s">
        <v>168</v>
      </c>
      <c r="F1207" s="268">
        <v>7</v>
      </c>
      <c r="G1207" s="36"/>
      <c r="H1207" s="41"/>
    </row>
    <row r="1208" spans="1:8" s="2" customFormat="1" ht="16.9" customHeight="1">
      <c r="A1208" s="36"/>
      <c r="B1208" s="41"/>
      <c r="C1208" s="267" t="s">
        <v>1277</v>
      </c>
      <c r="D1208" s="267" t="s">
        <v>1618</v>
      </c>
      <c r="E1208" s="19" t="s">
        <v>168</v>
      </c>
      <c r="F1208" s="268">
        <v>14</v>
      </c>
      <c r="G1208" s="36"/>
      <c r="H1208" s="41"/>
    </row>
    <row r="1209" spans="1:8" s="2" customFormat="1" ht="16.9" customHeight="1">
      <c r="A1209" s="36"/>
      <c r="B1209" s="41"/>
      <c r="C1209" s="263" t="s">
        <v>1092</v>
      </c>
      <c r="D1209" s="264" t="s">
        <v>19</v>
      </c>
      <c r="E1209" s="265" t="s">
        <v>19</v>
      </c>
      <c r="F1209" s="266">
        <v>1</v>
      </c>
      <c r="G1209" s="36"/>
      <c r="H1209" s="41"/>
    </row>
    <row r="1210" spans="1:8" s="2" customFormat="1" ht="16.9" customHeight="1">
      <c r="A1210" s="36"/>
      <c r="B1210" s="41"/>
      <c r="C1210" s="267" t="s">
        <v>19</v>
      </c>
      <c r="D1210" s="267" t="s">
        <v>1259</v>
      </c>
      <c r="E1210" s="19" t="s">
        <v>19</v>
      </c>
      <c r="F1210" s="268">
        <v>0</v>
      </c>
      <c r="G1210" s="36"/>
      <c r="H1210" s="41"/>
    </row>
    <row r="1211" spans="1:8" s="2" customFormat="1" ht="16.9" customHeight="1">
      <c r="A1211" s="36"/>
      <c r="B1211" s="41"/>
      <c r="C1211" s="267" t="s">
        <v>1092</v>
      </c>
      <c r="D1211" s="267" t="s">
        <v>82</v>
      </c>
      <c r="E1211" s="19" t="s">
        <v>19</v>
      </c>
      <c r="F1211" s="268">
        <v>1</v>
      </c>
      <c r="G1211" s="36"/>
      <c r="H1211" s="41"/>
    </row>
    <row r="1212" spans="1:8" s="2" customFormat="1" ht="16.9" customHeight="1">
      <c r="A1212" s="36"/>
      <c r="B1212" s="41"/>
      <c r="C1212" s="269" t="s">
        <v>1532</v>
      </c>
      <c r="D1212" s="36"/>
      <c r="E1212" s="36"/>
      <c r="F1212" s="36"/>
      <c r="G1212" s="36"/>
      <c r="H1212" s="41"/>
    </row>
    <row r="1213" spans="1:8" s="2" customFormat="1" ht="16.9" customHeight="1">
      <c r="A1213" s="36"/>
      <c r="B1213" s="41"/>
      <c r="C1213" s="267" t="s">
        <v>1261</v>
      </c>
      <c r="D1213" s="267" t="s">
        <v>1262</v>
      </c>
      <c r="E1213" s="19" t="s">
        <v>168</v>
      </c>
      <c r="F1213" s="268">
        <v>1</v>
      </c>
      <c r="G1213" s="36"/>
      <c r="H1213" s="41"/>
    </row>
    <row r="1214" spans="1:8" s="2" customFormat="1" ht="16.9" customHeight="1">
      <c r="A1214" s="36"/>
      <c r="B1214" s="41"/>
      <c r="C1214" s="267" t="s">
        <v>1255</v>
      </c>
      <c r="D1214" s="267" t="s">
        <v>1619</v>
      </c>
      <c r="E1214" s="19" t="s">
        <v>168</v>
      </c>
      <c r="F1214" s="268">
        <v>2</v>
      </c>
      <c r="G1214" s="36"/>
      <c r="H1214" s="41"/>
    </row>
    <row r="1215" spans="1:8" s="2" customFormat="1" ht="16.9" customHeight="1">
      <c r="A1215" s="36"/>
      <c r="B1215" s="41"/>
      <c r="C1215" s="263" t="s">
        <v>1090</v>
      </c>
      <c r="D1215" s="264" t="s">
        <v>19</v>
      </c>
      <c r="E1215" s="265" t="s">
        <v>19</v>
      </c>
      <c r="F1215" s="266">
        <v>4</v>
      </c>
      <c r="G1215" s="36"/>
      <c r="H1215" s="41"/>
    </row>
    <row r="1216" spans="1:8" s="2" customFormat="1" ht="16.9" customHeight="1">
      <c r="A1216" s="36"/>
      <c r="B1216" s="41"/>
      <c r="C1216" s="267" t="s">
        <v>19</v>
      </c>
      <c r="D1216" s="267" t="s">
        <v>1272</v>
      </c>
      <c r="E1216" s="19" t="s">
        <v>19</v>
      </c>
      <c r="F1216" s="268">
        <v>0</v>
      </c>
      <c r="G1216" s="36"/>
      <c r="H1216" s="41"/>
    </row>
    <row r="1217" spans="1:8" s="2" customFormat="1" ht="16.9" customHeight="1">
      <c r="A1217" s="36"/>
      <c r="B1217" s="41"/>
      <c r="C1217" s="267" t="s">
        <v>1090</v>
      </c>
      <c r="D1217" s="267" t="s">
        <v>189</v>
      </c>
      <c r="E1217" s="19" t="s">
        <v>19</v>
      </c>
      <c r="F1217" s="268">
        <v>4</v>
      </c>
      <c r="G1217" s="36"/>
      <c r="H1217" s="41"/>
    </row>
    <row r="1218" spans="1:8" s="2" customFormat="1" ht="16.9" customHeight="1">
      <c r="A1218" s="36"/>
      <c r="B1218" s="41"/>
      <c r="C1218" s="269" t="s">
        <v>1532</v>
      </c>
      <c r="D1218" s="36"/>
      <c r="E1218" s="36"/>
      <c r="F1218" s="36"/>
      <c r="G1218" s="36"/>
      <c r="H1218" s="41"/>
    </row>
    <row r="1219" spans="1:8" s="2" customFormat="1" ht="16.9" customHeight="1">
      <c r="A1219" s="36"/>
      <c r="B1219" s="41"/>
      <c r="C1219" s="267" t="s">
        <v>1273</v>
      </c>
      <c r="D1219" s="267" t="s">
        <v>1274</v>
      </c>
      <c r="E1219" s="19" t="s">
        <v>168</v>
      </c>
      <c r="F1219" s="268">
        <v>4</v>
      </c>
      <c r="G1219" s="36"/>
      <c r="H1219" s="41"/>
    </row>
    <row r="1220" spans="1:8" s="2" customFormat="1" ht="16.9" customHeight="1">
      <c r="A1220" s="36"/>
      <c r="B1220" s="41"/>
      <c r="C1220" s="267" t="s">
        <v>1268</v>
      </c>
      <c r="D1220" s="267" t="s">
        <v>1620</v>
      </c>
      <c r="E1220" s="19" t="s">
        <v>168</v>
      </c>
      <c r="F1220" s="268">
        <v>8</v>
      </c>
      <c r="G1220" s="36"/>
      <c r="H1220" s="41"/>
    </row>
    <row r="1221" spans="1:8" s="2" customFormat="1" ht="16.9" customHeight="1">
      <c r="A1221" s="36"/>
      <c r="B1221" s="41"/>
      <c r="C1221" s="263" t="s">
        <v>101</v>
      </c>
      <c r="D1221" s="264" t="s">
        <v>102</v>
      </c>
      <c r="E1221" s="265" t="s">
        <v>103</v>
      </c>
      <c r="F1221" s="266">
        <v>0.25</v>
      </c>
      <c r="G1221" s="36"/>
      <c r="H1221" s="41"/>
    </row>
    <row r="1222" spans="1:8" s="2" customFormat="1" ht="16.9" customHeight="1">
      <c r="A1222" s="36"/>
      <c r="B1222" s="41"/>
      <c r="C1222" s="267" t="s">
        <v>19</v>
      </c>
      <c r="D1222" s="267" t="s">
        <v>102</v>
      </c>
      <c r="E1222" s="19" t="s">
        <v>19</v>
      </c>
      <c r="F1222" s="268">
        <v>0</v>
      </c>
      <c r="G1222" s="36"/>
      <c r="H1222" s="41"/>
    </row>
    <row r="1223" spans="1:8" s="2" customFormat="1" ht="16.9" customHeight="1">
      <c r="A1223" s="36"/>
      <c r="B1223" s="41"/>
      <c r="C1223" s="267" t="s">
        <v>19</v>
      </c>
      <c r="D1223" s="267" t="s">
        <v>104</v>
      </c>
      <c r="E1223" s="19" t="s">
        <v>19</v>
      </c>
      <c r="F1223" s="268">
        <v>0.25</v>
      </c>
      <c r="G1223" s="36"/>
      <c r="H1223" s="41"/>
    </row>
    <row r="1224" spans="1:8" s="2" customFormat="1" ht="16.9" customHeight="1">
      <c r="A1224" s="36"/>
      <c r="B1224" s="41"/>
      <c r="C1224" s="267" t="s">
        <v>19</v>
      </c>
      <c r="D1224" s="267" t="s">
        <v>257</v>
      </c>
      <c r="E1224" s="19" t="s">
        <v>19</v>
      </c>
      <c r="F1224" s="268">
        <v>0.25</v>
      </c>
      <c r="G1224" s="36"/>
      <c r="H1224" s="41"/>
    </row>
    <row r="1225" spans="1:8" s="2" customFormat="1" ht="16.9" customHeight="1">
      <c r="A1225" s="36"/>
      <c r="B1225" s="41"/>
      <c r="C1225" s="269" t="s">
        <v>1532</v>
      </c>
      <c r="D1225" s="36"/>
      <c r="E1225" s="36"/>
      <c r="F1225" s="36"/>
      <c r="G1225" s="36"/>
      <c r="H1225" s="41"/>
    </row>
    <row r="1226" spans="1:8" s="2" customFormat="1" ht="16.9" customHeight="1">
      <c r="A1226" s="36"/>
      <c r="B1226" s="41"/>
      <c r="C1226" s="267" t="s">
        <v>325</v>
      </c>
      <c r="D1226" s="267" t="s">
        <v>1581</v>
      </c>
      <c r="E1226" s="19" t="s">
        <v>120</v>
      </c>
      <c r="F1226" s="268">
        <v>14.5</v>
      </c>
      <c r="G1226" s="36"/>
      <c r="H1226" s="41"/>
    </row>
    <row r="1227" spans="1:8" s="2" customFormat="1" ht="16.9" customHeight="1">
      <c r="A1227" s="36"/>
      <c r="B1227" s="41"/>
      <c r="C1227" s="267" t="s">
        <v>353</v>
      </c>
      <c r="D1227" s="267" t="s">
        <v>1533</v>
      </c>
      <c r="E1227" s="19" t="s">
        <v>120</v>
      </c>
      <c r="F1227" s="268">
        <v>260.1</v>
      </c>
      <c r="G1227" s="36"/>
      <c r="H1227" s="41"/>
    </row>
    <row r="1228" spans="1:8" s="2" customFormat="1" ht="22.5">
      <c r="A1228" s="36"/>
      <c r="B1228" s="41"/>
      <c r="C1228" s="267" t="s">
        <v>433</v>
      </c>
      <c r="D1228" s="267" t="s">
        <v>434</v>
      </c>
      <c r="E1228" s="19" t="s">
        <v>120</v>
      </c>
      <c r="F1228" s="268">
        <v>771.12</v>
      </c>
      <c r="G1228" s="36"/>
      <c r="H1228" s="41"/>
    </row>
    <row r="1229" spans="1:8" s="2" customFormat="1" ht="16.9" customHeight="1">
      <c r="A1229" s="36"/>
      <c r="B1229" s="41"/>
      <c r="C1229" s="267" t="s">
        <v>440</v>
      </c>
      <c r="D1229" s="267" t="s">
        <v>1541</v>
      </c>
      <c r="E1229" s="19" t="s">
        <v>120</v>
      </c>
      <c r="F1229" s="268">
        <v>10795.68</v>
      </c>
      <c r="G1229" s="36"/>
      <c r="H1229" s="41"/>
    </row>
    <row r="1230" spans="1:8" s="2" customFormat="1" ht="16.9" customHeight="1">
      <c r="A1230" s="36"/>
      <c r="B1230" s="41"/>
      <c r="C1230" s="263" t="s">
        <v>105</v>
      </c>
      <c r="D1230" s="264" t="s">
        <v>106</v>
      </c>
      <c r="E1230" s="265" t="s">
        <v>103</v>
      </c>
      <c r="F1230" s="266">
        <v>0.45</v>
      </c>
      <c r="G1230" s="36"/>
      <c r="H1230" s="41"/>
    </row>
    <row r="1231" spans="1:8" s="2" customFormat="1" ht="16.9" customHeight="1">
      <c r="A1231" s="36"/>
      <c r="B1231" s="41"/>
      <c r="C1231" s="267" t="s">
        <v>19</v>
      </c>
      <c r="D1231" s="267" t="s">
        <v>106</v>
      </c>
      <c r="E1231" s="19" t="s">
        <v>19</v>
      </c>
      <c r="F1231" s="268">
        <v>0</v>
      </c>
      <c r="G1231" s="36"/>
      <c r="H1231" s="41"/>
    </row>
    <row r="1232" spans="1:8" s="2" customFormat="1" ht="16.9" customHeight="1">
      <c r="A1232" s="36"/>
      <c r="B1232" s="41"/>
      <c r="C1232" s="267" t="s">
        <v>19</v>
      </c>
      <c r="D1232" s="267" t="s">
        <v>107</v>
      </c>
      <c r="E1232" s="19" t="s">
        <v>19</v>
      </c>
      <c r="F1232" s="268">
        <v>0.45</v>
      </c>
      <c r="G1232" s="36"/>
      <c r="H1232" s="41"/>
    </row>
    <row r="1233" spans="1:8" s="2" customFormat="1" ht="16.9" customHeight="1">
      <c r="A1233" s="36"/>
      <c r="B1233" s="41"/>
      <c r="C1233" s="267" t="s">
        <v>19</v>
      </c>
      <c r="D1233" s="267" t="s">
        <v>257</v>
      </c>
      <c r="E1233" s="19" t="s">
        <v>19</v>
      </c>
      <c r="F1233" s="268">
        <v>0.45</v>
      </c>
      <c r="G1233" s="36"/>
      <c r="H1233" s="41"/>
    </row>
    <row r="1234" spans="1:8" s="2" customFormat="1" ht="16.9" customHeight="1">
      <c r="A1234" s="36"/>
      <c r="B1234" s="41"/>
      <c r="C1234" s="269" t="s">
        <v>1532</v>
      </c>
      <c r="D1234" s="36"/>
      <c r="E1234" s="36"/>
      <c r="F1234" s="36"/>
      <c r="G1234" s="36"/>
      <c r="H1234" s="41"/>
    </row>
    <row r="1235" spans="1:8" s="2" customFormat="1" ht="16.9" customHeight="1">
      <c r="A1235" s="36"/>
      <c r="B1235" s="41"/>
      <c r="C1235" s="267" t="s">
        <v>331</v>
      </c>
      <c r="D1235" s="267" t="s">
        <v>1582</v>
      </c>
      <c r="E1235" s="19" t="s">
        <v>120</v>
      </c>
      <c r="F1235" s="268">
        <v>26.1</v>
      </c>
      <c r="G1235" s="36"/>
      <c r="H1235" s="41"/>
    </row>
    <row r="1236" spans="1:8" s="2" customFormat="1" ht="16.9" customHeight="1">
      <c r="A1236" s="36"/>
      <c r="B1236" s="41"/>
      <c r="C1236" s="267" t="s">
        <v>362</v>
      </c>
      <c r="D1236" s="267" t="s">
        <v>1534</v>
      </c>
      <c r="E1236" s="19" t="s">
        <v>120</v>
      </c>
      <c r="F1236" s="268">
        <v>468.18</v>
      </c>
      <c r="G1236" s="36"/>
      <c r="H1236" s="41"/>
    </row>
    <row r="1237" spans="1:8" s="2" customFormat="1" ht="22.5">
      <c r="A1237" s="36"/>
      <c r="B1237" s="41"/>
      <c r="C1237" s="267" t="s">
        <v>433</v>
      </c>
      <c r="D1237" s="267" t="s">
        <v>434</v>
      </c>
      <c r="E1237" s="19" t="s">
        <v>120</v>
      </c>
      <c r="F1237" s="268">
        <v>771.12</v>
      </c>
      <c r="G1237" s="36"/>
      <c r="H1237" s="41"/>
    </row>
    <row r="1238" spans="1:8" s="2" customFormat="1" ht="16.9" customHeight="1">
      <c r="A1238" s="36"/>
      <c r="B1238" s="41"/>
      <c r="C1238" s="267" t="s">
        <v>440</v>
      </c>
      <c r="D1238" s="267" t="s">
        <v>1541</v>
      </c>
      <c r="E1238" s="19" t="s">
        <v>120</v>
      </c>
      <c r="F1238" s="268">
        <v>10795.68</v>
      </c>
      <c r="G1238" s="36"/>
      <c r="H1238" s="41"/>
    </row>
    <row r="1239" spans="1:8" s="2" customFormat="1" ht="16.9" customHeight="1">
      <c r="A1239" s="36"/>
      <c r="B1239" s="41"/>
      <c r="C1239" s="263" t="s">
        <v>110</v>
      </c>
      <c r="D1239" s="264" t="s">
        <v>111</v>
      </c>
      <c r="E1239" s="265" t="s">
        <v>103</v>
      </c>
      <c r="F1239" s="266">
        <v>0.2</v>
      </c>
      <c r="G1239" s="36"/>
      <c r="H1239" s="41"/>
    </row>
    <row r="1240" spans="1:8" s="2" customFormat="1" ht="16.9" customHeight="1">
      <c r="A1240" s="36"/>
      <c r="B1240" s="41"/>
      <c r="C1240" s="267" t="s">
        <v>19</v>
      </c>
      <c r="D1240" s="267" t="s">
        <v>111</v>
      </c>
      <c r="E1240" s="19" t="s">
        <v>19</v>
      </c>
      <c r="F1240" s="268">
        <v>0</v>
      </c>
      <c r="G1240" s="36"/>
      <c r="H1240" s="41"/>
    </row>
    <row r="1241" spans="1:8" s="2" customFormat="1" ht="16.9" customHeight="1">
      <c r="A1241" s="36"/>
      <c r="B1241" s="41"/>
      <c r="C1241" s="267" t="s">
        <v>19</v>
      </c>
      <c r="D1241" s="267" t="s">
        <v>1519</v>
      </c>
      <c r="E1241" s="19" t="s">
        <v>19</v>
      </c>
      <c r="F1241" s="268">
        <v>0.2</v>
      </c>
      <c r="G1241" s="36"/>
      <c r="H1241" s="41"/>
    </row>
    <row r="1242" spans="1:8" s="2" customFormat="1" ht="16.9" customHeight="1">
      <c r="A1242" s="36"/>
      <c r="B1242" s="41"/>
      <c r="C1242" s="267" t="s">
        <v>19</v>
      </c>
      <c r="D1242" s="267" t="s">
        <v>257</v>
      </c>
      <c r="E1242" s="19" t="s">
        <v>19</v>
      </c>
      <c r="F1242" s="268">
        <v>0.2</v>
      </c>
      <c r="G1242" s="36"/>
      <c r="H1242" s="41"/>
    </row>
    <row r="1243" spans="1:8" s="2" customFormat="1" ht="16.9" customHeight="1">
      <c r="A1243" s="36"/>
      <c r="B1243" s="41"/>
      <c r="C1243" s="269" t="s">
        <v>1532</v>
      </c>
      <c r="D1243" s="36"/>
      <c r="E1243" s="36"/>
      <c r="F1243" s="36"/>
      <c r="G1243" s="36"/>
      <c r="H1243" s="41"/>
    </row>
    <row r="1244" spans="1:8" s="2" customFormat="1" ht="16.9" customHeight="1">
      <c r="A1244" s="36"/>
      <c r="B1244" s="41"/>
      <c r="C1244" s="267" t="s">
        <v>336</v>
      </c>
      <c r="D1244" s="267" t="s">
        <v>1583</v>
      </c>
      <c r="E1244" s="19" t="s">
        <v>120</v>
      </c>
      <c r="F1244" s="268">
        <v>11.6</v>
      </c>
      <c r="G1244" s="36"/>
      <c r="H1244" s="41"/>
    </row>
    <row r="1245" spans="1:8" s="2" customFormat="1" ht="16.9" customHeight="1">
      <c r="A1245" s="36"/>
      <c r="B1245" s="41"/>
      <c r="C1245" s="267" t="s">
        <v>370</v>
      </c>
      <c r="D1245" s="267" t="s">
        <v>1535</v>
      </c>
      <c r="E1245" s="19" t="s">
        <v>120</v>
      </c>
      <c r="F1245" s="268">
        <v>208.08</v>
      </c>
      <c r="G1245" s="36"/>
      <c r="H1245" s="41"/>
    </row>
    <row r="1246" spans="1:8" s="2" customFormat="1" ht="16.9" customHeight="1">
      <c r="A1246" s="36"/>
      <c r="B1246" s="41"/>
      <c r="C1246" s="267" t="s">
        <v>445</v>
      </c>
      <c r="D1246" s="267" t="s">
        <v>1542</v>
      </c>
      <c r="E1246" s="19" t="s">
        <v>120</v>
      </c>
      <c r="F1246" s="268">
        <v>330.48</v>
      </c>
      <c r="G1246" s="36"/>
      <c r="H1246" s="41"/>
    </row>
    <row r="1247" spans="1:8" s="2" customFormat="1" ht="16.9" customHeight="1">
      <c r="A1247" s="36"/>
      <c r="B1247" s="41"/>
      <c r="C1247" s="267" t="s">
        <v>451</v>
      </c>
      <c r="D1247" s="267" t="s">
        <v>1543</v>
      </c>
      <c r="E1247" s="19" t="s">
        <v>120</v>
      </c>
      <c r="F1247" s="268">
        <v>4626.72</v>
      </c>
      <c r="G1247" s="36"/>
      <c r="H1247" s="41"/>
    </row>
    <row r="1248" spans="1:8" s="2" customFormat="1" ht="16.9" customHeight="1">
      <c r="A1248" s="36"/>
      <c r="B1248" s="41"/>
      <c r="C1248" s="263" t="s">
        <v>114</v>
      </c>
      <c r="D1248" s="264" t="s">
        <v>115</v>
      </c>
      <c r="E1248" s="265" t="s">
        <v>103</v>
      </c>
      <c r="F1248" s="266">
        <v>0.1</v>
      </c>
      <c r="G1248" s="36"/>
      <c r="H1248" s="41"/>
    </row>
    <row r="1249" spans="1:8" s="2" customFormat="1" ht="16.9" customHeight="1">
      <c r="A1249" s="36"/>
      <c r="B1249" s="41"/>
      <c r="C1249" s="267" t="s">
        <v>19</v>
      </c>
      <c r="D1249" s="267" t="s">
        <v>115</v>
      </c>
      <c r="E1249" s="19" t="s">
        <v>19</v>
      </c>
      <c r="F1249" s="268">
        <v>0</v>
      </c>
      <c r="G1249" s="36"/>
      <c r="H1249" s="41"/>
    </row>
    <row r="1250" spans="1:8" s="2" customFormat="1" ht="16.9" customHeight="1">
      <c r="A1250" s="36"/>
      <c r="B1250" s="41"/>
      <c r="C1250" s="267" t="s">
        <v>19</v>
      </c>
      <c r="D1250" s="267" t="s">
        <v>1522</v>
      </c>
      <c r="E1250" s="19" t="s">
        <v>19</v>
      </c>
      <c r="F1250" s="268">
        <v>0.1</v>
      </c>
      <c r="G1250" s="36"/>
      <c r="H1250" s="41"/>
    </row>
    <row r="1251" spans="1:8" s="2" customFormat="1" ht="16.9" customHeight="1">
      <c r="A1251" s="36"/>
      <c r="B1251" s="41"/>
      <c r="C1251" s="267" t="s">
        <v>19</v>
      </c>
      <c r="D1251" s="267" t="s">
        <v>257</v>
      </c>
      <c r="E1251" s="19" t="s">
        <v>19</v>
      </c>
      <c r="F1251" s="268">
        <v>0.1</v>
      </c>
      <c r="G1251" s="36"/>
      <c r="H1251" s="41"/>
    </row>
    <row r="1252" spans="1:8" s="2" customFormat="1" ht="16.9" customHeight="1">
      <c r="A1252" s="36"/>
      <c r="B1252" s="41"/>
      <c r="C1252" s="269" t="s">
        <v>1532</v>
      </c>
      <c r="D1252" s="36"/>
      <c r="E1252" s="36"/>
      <c r="F1252" s="36"/>
      <c r="G1252" s="36"/>
      <c r="H1252" s="41"/>
    </row>
    <row r="1253" spans="1:8" s="2" customFormat="1" ht="16.9" customHeight="1">
      <c r="A1253" s="36"/>
      <c r="B1253" s="41"/>
      <c r="C1253" s="267" t="s">
        <v>341</v>
      </c>
      <c r="D1253" s="267" t="s">
        <v>1584</v>
      </c>
      <c r="E1253" s="19" t="s">
        <v>120</v>
      </c>
      <c r="F1253" s="268">
        <v>5.8</v>
      </c>
      <c r="G1253" s="36"/>
      <c r="H1253" s="41"/>
    </row>
    <row r="1254" spans="1:8" s="2" customFormat="1" ht="16.9" customHeight="1">
      <c r="A1254" s="36"/>
      <c r="B1254" s="41"/>
      <c r="C1254" s="267" t="s">
        <v>1134</v>
      </c>
      <c r="D1254" s="267" t="s">
        <v>1607</v>
      </c>
      <c r="E1254" s="19" t="s">
        <v>120</v>
      </c>
      <c r="F1254" s="268">
        <v>104.04</v>
      </c>
      <c r="G1254" s="36"/>
      <c r="H1254" s="41"/>
    </row>
    <row r="1255" spans="1:8" s="2" customFormat="1" ht="16.9" customHeight="1">
      <c r="A1255" s="36"/>
      <c r="B1255" s="41"/>
      <c r="C1255" s="267" t="s">
        <v>445</v>
      </c>
      <c r="D1255" s="267" t="s">
        <v>1542</v>
      </c>
      <c r="E1255" s="19" t="s">
        <v>120</v>
      </c>
      <c r="F1255" s="268">
        <v>330.48</v>
      </c>
      <c r="G1255" s="36"/>
      <c r="H1255" s="41"/>
    </row>
    <row r="1256" spans="1:8" s="2" customFormat="1" ht="16.9" customHeight="1">
      <c r="A1256" s="36"/>
      <c r="B1256" s="41"/>
      <c r="C1256" s="267" t="s">
        <v>451</v>
      </c>
      <c r="D1256" s="267" t="s">
        <v>1543</v>
      </c>
      <c r="E1256" s="19" t="s">
        <v>120</v>
      </c>
      <c r="F1256" s="268">
        <v>4626.72</v>
      </c>
      <c r="G1256" s="36"/>
      <c r="H1256" s="41"/>
    </row>
    <row r="1257" spans="1:8" s="2" customFormat="1" ht="16.9" customHeight="1">
      <c r="A1257" s="36"/>
      <c r="B1257" s="41"/>
      <c r="C1257" s="263" t="s">
        <v>164</v>
      </c>
      <c r="D1257" s="264" t="s">
        <v>19</v>
      </c>
      <c r="E1257" s="265" t="s">
        <v>93</v>
      </c>
      <c r="F1257" s="266">
        <v>510</v>
      </c>
      <c r="G1257" s="36"/>
      <c r="H1257" s="41"/>
    </row>
    <row r="1258" spans="1:8" s="2" customFormat="1" ht="16.9" customHeight="1">
      <c r="A1258" s="36"/>
      <c r="B1258" s="41"/>
      <c r="C1258" s="267" t="s">
        <v>19</v>
      </c>
      <c r="D1258" s="267" t="s">
        <v>1589</v>
      </c>
      <c r="E1258" s="19" t="s">
        <v>19</v>
      </c>
      <c r="F1258" s="268">
        <v>0</v>
      </c>
      <c r="G1258" s="36"/>
      <c r="H1258" s="41"/>
    </row>
    <row r="1259" spans="1:8" s="2" customFormat="1" ht="16.9" customHeight="1">
      <c r="A1259" s="36"/>
      <c r="B1259" s="41"/>
      <c r="C1259" s="267" t="s">
        <v>19</v>
      </c>
      <c r="D1259" s="267" t="s">
        <v>1112</v>
      </c>
      <c r="E1259" s="19" t="s">
        <v>19</v>
      </c>
      <c r="F1259" s="268">
        <v>0</v>
      </c>
      <c r="G1259" s="36"/>
      <c r="H1259" s="41"/>
    </row>
    <row r="1260" spans="1:8" s="2" customFormat="1" ht="16.9" customHeight="1">
      <c r="A1260" s="36"/>
      <c r="B1260" s="41"/>
      <c r="C1260" s="267" t="s">
        <v>19</v>
      </c>
      <c r="D1260" s="267" t="s">
        <v>1598</v>
      </c>
      <c r="E1260" s="19" t="s">
        <v>19</v>
      </c>
      <c r="F1260" s="268">
        <v>382</v>
      </c>
      <c r="G1260" s="36"/>
      <c r="H1260" s="41"/>
    </row>
    <row r="1261" spans="1:8" s="2" customFormat="1" ht="16.9" customHeight="1">
      <c r="A1261" s="36"/>
      <c r="B1261" s="41"/>
      <c r="C1261" s="267" t="s">
        <v>19</v>
      </c>
      <c r="D1261" s="267" t="s">
        <v>254</v>
      </c>
      <c r="E1261" s="19" t="s">
        <v>19</v>
      </c>
      <c r="F1261" s="268">
        <v>0</v>
      </c>
      <c r="G1261" s="36"/>
      <c r="H1261" s="41"/>
    </row>
    <row r="1262" spans="1:8" s="2" customFormat="1" ht="16.9" customHeight="1">
      <c r="A1262" s="36"/>
      <c r="B1262" s="41"/>
      <c r="C1262" s="267" t="s">
        <v>19</v>
      </c>
      <c r="D1262" s="267" t="s">
        <v>1190</v>
      </c>
      <c r="E1262" s="19" t="s">
        <v>19</v>
      </c>
      <c r="F1262" s="268">
        <v>128</v>
      </c>
      <c r="G1262" s="36"/>
      <c r="H1262" s="41"/>
    </row>
    <row r="1263" spans="1:8" s="2" customFormat="1" ht="16.9" customHeight="1">
      <c r="A1263" s="36"/>
      <c r="B1263" s="41"/>
      <c r="C1263" s="267" t="s">
        <v>19</v>
      </c>
      <c r="D1263" s="267" t="s">
        <v>257</v>
      </c>
      <c r="E1263" s="19" t="s">
        <v>19</v>
      </c>
      <c r="F1263" s="268">
        <v>510</v>
      </c>
      <c r="G1263" s="36"/>
      <c r="H1263" s="41"/>
    </row>
    <row r="1264" spans="1:8" s="2" customFormat="1" ht="16.9" customHeight="1">
      <c r="A1264" s="36"/>
      <c r="B1264" s="41"/>
      <c r="C1264" s="269" t="s">
        <v>1532</v>
      </c>
      <c r="D1264" s="36"/>
      <c r="E1264" s="36"/>
      <c r="F1264" s="36"/>
      <c r="G1264" s="36"/>
      <c r="H1264" s="41"/>
    </row>
    <row r="1265" spans="1:8" s="2" customFormat="1" ht="16.9" customHeight="1">
      <c r="A1265" s="36"/>
      <c r="B1265" s="41"/>
      <c r="C1265" s="267" t="s">
        <v>346</v>
      </c>
      <c r="D1265" s="267" t="s">
        <v>1591</v>
      </c>
      <c r="E1265" s="19" t="s">
        <v>120</v>
      </c>
      <c r="F1265" s="268">
        <v>89.25</v>
      </c>
      <c r="G1265" s="36"/>
      <c r="H1265" s="41"/>
    </row>
    <row r="1266" spans="1:8" s="2" customFormat="1" ht="16.9" customHeight="1">
      <c r="A1266" s="36"/>
      <c r="B1266" s="41"/>
      <c r="C1266" s="267" t="s">
        <v>404</v>
      </c>
      <c r="D1266" s="267" t="s">
        <v>1537</v>
      </c>
      <c r="E1266" s="19" t="s">
        <v>120</v>
      </c>
      <c r="F1266" s="268">
        <v>16.524</v>
      </c>
      <c r="G1266" s="36"/>
      <c r="H1266" s="41"/>
    </row>
    <row r="1267" spans="1:8" s="2" customFormat="1" ht="16.9" customHeight="1">
      <c r="A1267" s="36"/>
      <c r="B1267" s="41"/>
      <c r="C1267" s="267" t="s">
        <v>398</v>
      </c>
      <c r="D1267" s="267" t="s">
        <v>1538</v>
      </c>
      <c r="E1267" s="19" t="s">
        <v>120</v>
      </c>
      <c r="F1267" s="268">
        <v>16.524</v>
      </c>
      <c r="G1267" s="36"/>
      <c r="H1267" s="41"/>
    </row>
    <row r="1268" spans="1:8" s="2" customFormat="1" ht="22.5">
      <c r="A1268" s="36"/>
      <c r="B1268" s="41"/>
      <c r="C1268" s="267" t="s">
        <v>433</v>
      </c>
      <c r="D1268" s="267" t="s">
        <v>434</v>
      </c>
      <c r="E1268" s="19" t="s">
        <v>120</v>
      </c>
      <c r="F1268" s="268">
        <v>771.12</v>
      </c>
      <c r="G1268" s="36"/>
      <c r="H1268" s="41"/>
    </row>
    <row r="1269" spans="1:8" s="2" customFormat="1" ht="16.9" customHeight="1">
      <c r="A1269" s="36"/>
      <c r="B1269" s="41"/>
      <c r="C1269" s="267" t="s">
        <v>440</v>
      </c>
      <c r="D1269" s="267" t="s">
        <v>1541</v>
      </c>
      <c r="E1269" s="19" t="s">
        <v>120</v>
      </c>
      <c r="F1269" s="268">
        <v>10795.68</v>
      </c>
      <c r="G1269" s="36"/>
      <c r="H1269" s="41"/>
    </row>
    <row r="1270" spans="1:8" s="2" customFormat="1" ht="16.9" customHeight="1">
      <c r="A1270" s="36"/>
      <c r="B1270" s="41"/>
      <c r="C1270" s="267" t="s">
        <v>445</v>
      </c>
      <c r="D1270" s="267" t="s">
        <v>1542</v>
      </c>
      <c r="E1270" s="19" t="s">
        <v>120</v>
      </c>
      <c r="F1270" s="268">
        <v>330.48</v>
      </c>
      <c r="G1270" s="36"/>
      <c r="H1270" s="41"/>
    </row>
    <row r="1271" spans="1:8" s="2" customFormat="1" ht="16.9" customHeight="1">
      <c r="A1271" s="36"/>
      <c r="B1271" s="41"/>
      <c r="C1271" s="267" t="s">
        <v>451</v>
      </c>
      <c r="D1271" s="267" t="s">
        <v>1543</v>
      </c>
      <c r="E1271" s="19" t="s">
        <v>120</v>
      </c>
      <c r="F1271" s="268">
        <v>4626.72</v>
      </c>
      <c r="G1271" s="36"/>
      <c r="H1271" s="41"/>
    </row>
    <row r="1272" spans="1:8" s="2" customFormat="1" ht="16.9" customHeight="1">
      <c r="A1272" s="36"/>
      <c r="B1272" s="41"/>
      <c r="C1272" s="267" t="s">
        <v>457</v>
      </c>
      <c r="D1272" s="267" t="s">
        <v>1544</v>
      </c>
      <c r="E1272" s="19" t="s">
        <v>459</v>
      </c>
      <c r="F1272" s="268">
        <v>1982.88</v>
      </c>
      <c r="G1272" s="36"/>
      <c r="H1272" s="41"/>
    </row>
    <row r="1273" spans="1:8" s="2" customFormat="1" ht="16.9" customHeight="1">
      <c r="A1273" s="36"/>
      <c r="B1273" s="41"/>
      <c r="C1273" s="267" t="s">
        <v>473</v>
      </c>
      <c r="D1273" s="267" t="s">
        <v>1545</v>
      </c>
      <c r="E1273" s="19" t="s">
        <v>120</v>
      </c>
      <c r="F1273" s="268">
        <v>769.08</v>
      </c>
      <c r="G1273" s="36"/>
      <c r="H1273" s="41"/>
    </row>
    <row r="1274" spans="1:8" s="2" customFormat="1" ht="16.9" customHeight="1">
      <c r="A1274" s="36"/>
      <c r="B1274" s="41"/>
      <c r="C1274" s="267" t="s">
        <v>495</v>
      </c>
      <c r="D1274" s="267" t="s">
        <v>1556</v>
      </c>
      <c r="E1274" s="19" t="s">
        <v>120</v>
      </c>
      <c r="F1274" s="268">
        <v>360.57</v>
      </c>
      <c r="G1274" s="36"/>
      <c r="H1274" s="41"/>
    </row>
    <row r="1275" spans="1:8" s="2" customFormat="1" ht="16.9" customHeight="1">
      <c r="A1275" s="36"/>
      <c r="B1275" s="41"/>
      <c r="C1275" s="267" t="s">
        <v>631</v>
      </c>
      <c r="D1275" s="267" t="s">
        <v>1592</v>
      </c>
      <c r="E1275" s="19" t="s">
        <v>93</v>
      </c>
      <c r="F1275" s="268">
        <v>510</v>
      </c>
      <c r="G1275" s="36"/>
      <c r="H1275" s="41"/>
    </row>
    <row r="1276" spans="1:8" s="2" customFormat="1" ht="16.9" customHeight="1">
      <c r="A1276" s="36"/>
      <c r="B1276" s="41"/>
      <c r="C1276" s="267" t="s">
        <v>903</v>
      </c>
      <c r="D1276" s="267" t="s">
        <v>1594</v>
      </c>
      <c r="E1276" s="19" t="s">
        <v>93</v>
      </c>
      <c r="F1276" s="268">
        <v>510</v>
      </c>
      <c r="G1276" s="36"/>
      <c r="H1276" s="41"/>
    </row>
    <row r="1277" spans="1:8" s="2" customFormat="1" ht="16.9" customHeight="1">
      <c r="A1277" s="36"/>
      <c r="B1277" s="41"/>
      <c r="C1277" s="267" t="s">
        <v>1287</v>
      </c>
      <c r="D1277" s="267" t="s">
        <v>1621</v>
      </c>
      <c r="E1277" s="19" t="s">
        <v>93</v>
      </c>
      <c r="F1277" s="268">
        <v>535.5</v>
      </c>
      <c r="G1277" s="36"/>
      <c r="H1277" s="41"/>
    </row>
    <row r="1278" spans="1:8" s="2" customFormat="1" ht="16.9" customHeight="1">
      <c r="A1278" s="36"/>
      <c r="B1278" s="41"/>
      <c r="C1278" s="267" t="s">
        <v>964</v>
      </c>
      <c r="D1278" s="267" t="s">
        <v>1622</v>
      </c>
      <c r="E1278" s="19" t="s">
        <v>93</v>
      </c>
      <c r="F1278" s="268">
        <v>535.5</v>
      </c>
      <c r="G1278" s="36"/>
      <c r="H1278" s="41"/>
    </row>
    <row r="1279" spans="1:8" s="2" customFormat="1" ht="16.9" customHeight="1">
      <c r="A1279" s="36"/>
      <c r="B1279" s="41"/>
      <c r="C1279" s="267" t="s">
        <v>983</v>
      </c>
      <c r="D1279" s="267" t="s">
        <v>1586</v>
      </c>
      <c r="E1279" s="19" t="s">
        <v>93</v>
      </c>
      <c r="F1279" s="268">
        <v>765</v>
      </c>
      <c r="G1279" s="36"/>
      <c r="H1279" s="41"/>
    </row>
    <row r="1280" spans="1:8" s="2" customFormat="1" ht="16.9" customHeight="1">
      <c r="A1280" s="36"/>
      <c r="B1280" s="41"/>
      <c r="C1280" s="267" t="s">
        <v>995</v>
      </c>
      <c r="D1280" s="267" t="s">
        <v>1595</v>
      </c>
      <c r="E1280" s="19" t="s">
        <v>93</v>
      </c>
      <c r="F1280" s="268">
        <v>1020</v>
      </c>
      <c r="G1280" s="36"/>
      <c r="H1280" s="41"/>
    </row>
    <row r="1281" spans="1:8" s="2" customFormat="1" ht="16.9" customHeight="1">
      <c r="A1281" s="36"/>
      <c r="B1281" s="41"/>
      <c r="C1281" s="267" t="s">
        <v>1002</v>
      </c>
      <c r="D1281" s="267" t="s">
        <v>1596</v>
      </c>
      <c r="E1281" s="19" t="s">
        <v>93</v>
      </c>
      <c r="F1281" s="268">
        <v>1020</v>
      </c>
      <c r="G1281" s="36"/>
      <c r="H1281" s="41"/>
    </row>
    <row r="1282" spans="1:8" s="2" customFormat="1" ht="16.9" customHeight="1">
      <c r="A1282" s="36"/>
      <c r="B1282" s="41"/>
      <c r="C1282" s="267" t="s">
        <v>909</v>
      </c>
      <c r="D1282" s="267" t="s">
        <v>910</v>
      </c>
      <c r="E1282" s="19" t="s">
        <v>120</v>
      </c>
      <c r="F1282" s="268">
        <v>90.124</v>
      </c>
      <c r="G1282" s="36"/>
      <c r="H1282" s="41"/>
    </row>
    <row r="1283" spans="1:8" s="2" customFormat="1" ht="16.9" customHeight="1">
      <c r="A1283" s="36"/>
      <c r="B1283" s="41"/>
      <c r="C1283" s="267" t="s">
        <v>502</v>
      </c>
      <c r="D1283" s="267" t="s">
        <v>503</v>
      </c>
      <c r="E1283" s="19" t="s">
        <v>459</v>
      </c>
      <c r="F1283" s="268">
        <v>721.14</v>
      </c>
      <c r="G1283" s="36"/>
      <c r="H1283" s="41"/>
    </row>
    <row r="1284" spans="1:8" s="2" customFormat="1" ht="16.9" customHeight="1">
      <c r="A1284" s="36"/>
      <c r="B1284" s="41"/>
      <c r="C1284" s="267" t="s">
        <v>485</v>
      </c>
      <c r="D1284" s="267" t="s">
        <v>486</v>
      </c>
      <c r="E1284" s="19" t="s">
        <v>459</v>
      </c>
      <c r="F1284" s="268">
        <v>1384.344</v>
      </c>
      <c r="G1284" s="36"/>
      <c r="H1284" s="41"/>
    </row>
    <row r="1285" spans="1:8" s="2" customFormat="1" ht="16.9" customHeight="1">
      <c r="A1285" s="36"/>
      <c r="B1285" s="41"/>
      <c r="C1285" s="263" t="s">
        <v>151</v>
      </c>
      <c r="D1285" s="264" t="s">
        <v>19</v>
      </c>
      <c r="E1285" s="265" t="s">
        <v>19</v>
      </c>
      <c r="F1285" s="266">
        <v>7</v>
      </c>
      <c r="G1285" s="36"/>
      <c r="H1285" s="41"/>
    </row>
    <row r="1286" spans="1:8" s="2" customFormat="1" ht="16.9" customHeight="1">
      <c r="A1286" s="36"/>
      <c r="B1286" s="41"/>
      <c r="C1286" s="267" t="s">
        <v>19</v>
      </c>
      <c r="D1286" s="267" t="s">
        <v>735</v>
      </c>
      <c r="E1286" s="19" t="s">
        <v>19</v>
      </c>
      <c r="F1286" s="268">
        <v>0</v>
      </c>
      <c r="G1286" s="36"/>
      <c r="H1286" s="41"/>
    </row>
    <row r="1287" spans="1:8" s="2" customFormat="1" ht="16.9" customHeight="1">
      <c r="A1287" s="36"/>
      <c r="B1287" s="41"/>
      <c r="C1287" s="267" t="s">
        <v>151</v>
      </c>
      <c r="D1287" s="267" t="s">
        <v>143</v>
      </c>
      <c r="E1287" s="19" t="s">
        <v>19</v>
      </c>
      <c r="F1287" s="268">
        <v>7</v>
      </c>
      <c r="G1287" s="36"/>
      <c r="H1287" s="41"/>
    </row>
    <row r="1288" spans="1:8" s="2" customFormat="1" ht="16.9" customHeight="1">
      <c r="A1288" s="36"/>
      <c r="B1288" s="41"/>
      <c r="C1288" s="263" t="s">
        <v>149</v>
      </c>
      <c r="D1288" s="264" t="s">
        <v>19</v>
      </c>
      <c r="E1288" s="265" t="s">
        <v>19</v>
      </c>
      <c r="F1288" s="266">
        <v>27</v>
      </c>
      <c r="G1288" s="36"/>
      <c r="H1288" s="41"/>
    </row>
    <row r="1289" spans="1:8" s="2" customFormat="1" ht="16.9" customHeight="1">
      <c r="A1289" s="36"/>
      <c r="B1289" s="41"/>
      <c r="C1289" s="267" t="s">
        <v>19</v>
      </c>
      <c r="D1289" s="267" t="s">
        <v>733</v>
      </c>
      <c r="E1289" s="19" t="s">
        <v>19</v>
      </c>
      <c r="F1289" s="268">
        <v>0</v>
      </c>
      <c r="G1289" s="36"/>
      <c r="H1289" s="41"/>
    </row>
    <row r="1290" spans="1:8" s="2" customFormat="1" ht="16.9" customHeight="1">
      <c r="A1290" s="36"/>
      <c r="B1290" s="41"/>
      <c r="C1290" s="267" t="s">
        <v>149</v>
      </c>
      <c r="D1290" s="267" t="s">
        <v>150</v>
      </c>
      <c r="E1290" s="19" t="s">
        <v>19</v>
      </c>
      <c r="F1290" s="268">
        <v>27</v>
      </c>
      <c r="G1290" s="36"/>
      <c r="H1290" s="41"/>
    </row>
    <row r="1291" spans="1:8" s="2" customFormat="1" ht="16.9" customHeight="1">
      <c r="A1291" s="36"/>
      <c r="B1291" s="41"/>
      <c r="C1291" s="263" t="s">
        <v>152</v>
      </c>
      <c r="D1291" s="264" t="s">
        <v>19</v>
      </c>
      <c r="E1291" s="265" t="s">
        <v>19</v>
      </c>
      <c r="F1291" s="266">
        <v>9</v>
      </c>
      <c r="G1291" s="36"/>
      <c r="H1291" s="41"/>
    </row>
    <row r="1292" spans="1:8" s="2" customFormat="1" ht="16.9" customHeight="1">
      <c r="A1292" s="36"/>
      <c r="B1292" s="41"/>
      <c r="C1292" s="267" t="s">
        <v>19</v>
      </c>
      <c r="D1292" s="267" t="s">
        <v>721</v>
      </c>
      <c r="E1292" s="19" t="s">
        <v>19</v>
      </c>
      <c r="F1292" s="268">
        <v>0</v>
      </c>
      <c r="G1292" s="36"/>
      <c r="H1292" s="41"/>
    </row>
    <row r="1293" spans="1:8" s="2" customFormat="1" ht="16.9" customHeight="1">
      <c r="A1293" s="36"/>
      <c r="B1293" s="41"/>
      <c r="C1293" s="267" t="s">
        <v>19</v>
      </c>
      <c r="D1293" s="267" t="s">
        <v>315</v>
      </c>
      <c r="E1293" s="19" t="s">
        <v>19</v>
      </c>
      <c r="F1293" s="268">
        <v>9</v>
      </c>
      <c r="G1293" s="36"/>
      <c r="H1293" s="41"/>
    </row>
    <row r="1294" spans="1:8" s="2" customFormat="1" ht="16.9" customHeight="1">
      <c r="A1294" s="36"/>
      <c r="B1294" s="41"/>
      <c r="C1294" s="267" t="s">
        <v>152</v>
      </c>
      <c r="D1294" s="267" t="s">
        <v>257</v>
      </c>
      <c r="E1294" s="19" t="s">
        <v>19</v>
      </c>
      <c r="F1294" s="268">
        <v>9</v>
      </c>
      <c r="G1294" s="36"/>
      <c r="H1294" s="41"/>
    </row>
    <row r="1295" spans="1:8" s="2" customFormat="1" ht="16.9" customHeight="1">
      <c r="A1295" s="36"/>
      <c r="B1295" s="41"/>
      <c r="C1295" s="263" t="s">
        <v>1101</v>
      </c>
      <c r="D1295" s="264" t="s">
        <v>19</v>
      </c>
      <c r="E1295" s="265" t="s">
        <v>19</v>
      </c>
      <c r="F1295" s="266">
        <v>376</v>
      </c>
      <c r="G1295" s="36"/>
      <c r="H1295" s="41"/>
    </row>
    <row r="1296" spans="1:8" s="2" customFormat="1" ht="16.9" customHeight="1">
      <c r="A1296" s="36"/>
      <c r="B1296" s="41"/>
      <c r="C1296" s="267" t="s">
        <v>19</v>
      </c>
      <c r="D1296" s="267" t="s">
        <v>1112</v>
      </c>
      <c r="E1296" s="19" t="s">
        <v>19</v>
      </c>
      <c r="F1296" s="268">
        <v>0</v>
      </c>
      <c r="G1296" s="36"/>
      <c r="H1296" s="41"/>
    </row>
    <row r="1297" spans="1:8" s="2" customFormat="1" ht="16.9" customHeight="1">
      <c r="A1297" s="36"/>
      <c r="B1297" s="41"/>
      <c r="C1297" s="267" t="s">
        <v>1101</v>
      </c>
      <c r="D1297" s="267" t="s">
        <v>1196</v>
      </c>
      <c r="E1297" s="19" t="s">
        <v>19</v>
      </c>
      <c r="F1297" s="268">
        <v>376</v>
      </c>
      <c r="G1297" s="36"/>
      <c r="H1297" s="41"/>
    </row>
    <row r="1298" spans="1:8" s="2" customFormat="1" ht="16.9" customHeight="1">
      <c r="A1298" s="36"/>
      <c r="B1298" s="41"/>
      <c r="C1298" s="269" t="s">
        <v>1532</v>
      </c>
      <c r="D1298" s="36"/>
      <c r="E1298" s="36"/>
      <c r="F1298" s="36"/>
      <c r="G1298" s="36"/>
      <c r="H1298" s="41"/>
    </row>
    <row r="1299" spans="1:8" s="2" customFormat="1" ht="16.9" customHeight="1">
      <c r="A1299" s="36"/>
      <c r="B1299" s="41"/>
      <c r="C1299" s="267" t="s">
        <v>706</v>
      </c>
      <c r="D1299" s="267" t="s">
        <v>1593</v>
      </c>
      <c r="E1299" s="19" t="s">
        <v>93</v>
      </c>
      <c r="F1299" s="268">
        <v>752</v>
      </c>
      <c r="G1299" s="36"/>
      <c r="H1299" s="41"/>
    </row>
    <row r="1300" spans="1:8" s="2" customFormat="1" ht="16.9" customHeight="1">
      <c r="A1300" s="36"/>
      <c r="B1300" s="41"/>
      <c r="C1300" s="267" t="s">
        <v>712</v>
      </c>
      <c r="D1300" s="267" t="s">
        <v>713</v>
      </c>
      <c r="E1300" s="19" t="s">
        <v>93</v>
      </c>
      <c r="F1300" s="268">
        <v>789.6</v>
      </c>
      <c r="G1300" s="36"/>
      <c r="H1300" s="41"/>
    </row>
    <row r="1301" spans="1:8" s="2" customFormat="1" ht="16.9" customHeight="1">
      <c r="A1301" s="36"/>
      <c r="B1301" s="41"/>
      <c r="C1301" s="263" t="s">
        <v>134</v>
      </c>
      <c r="D1301" s="264" t="s">
        <v>19</v>
      </c>
      <c r="E1301" s="265" t="s">
        <v>19</v>
      </c>
      <c r="F1301" s="266">
        <v>380</v>
      </c>
      <c r="G1301" s="36"/>
      <c r="H1301" s="41"/>
    </row>
    <row r="1302" spans="1:8" s="2" customFormat="1" ht="16.9" customHeight="1">
      <c r="A1302" s="36"/>
      <c r="B1302" s="41"/>
      <c r="C1302" s="267" t="s">
        <v>19</v>
      </c>
      <c r="D1302" s="267" t="s">
        <v>746</v>
      </c>
      <c r="E1302" s="19" t="s">
        <v>19</v>
      </c>
      <c r="F1302" s="268">
        <v>0</v>
      </c>
      <c r="G1302" s="36"/>
      <c r="H1302" s="41"/>
    </row>
    <row r="1303" spans="1:8" s="2" customFormat="1" ht="16.9" customHeight="1">
      <c r="A1303" s="36"/>
      <c r="B1303" s="41"/>
      <c r="C1303" s="267" t="s">
        <v>19</v>
      </c>
      <c r="D1303" s="267" t="s">
        <v>135</v>
      </c>
      <c r="E1303" s="19" t="s">
        <v>19</v>
      </c>
      <c r="F1303" s="268">
        <v>380</v>
      </c>
      <c r="G1303" s="36"/>
      <c r="H1303" s="41"/>
    </row>
    <row r="1304" spans="1:8" s="2" customFormat="1" ht="16.9" customHeight="1">
      <c r="A1304" s="36"/>
      <c r="B1304" s="41"/>
      <c r="C1304" s="267" t="s">
        <v>134</v>
      </c>
      <c r="D1304" s="267" t="s">
        <v>257</v>
      </c>
      <c r="E1304" s="19" t="s">
        <v>19</v>
      </c>
      <c r="F1304" s="268">
        <v>380</v>
      </c>
      <c r="G1304" s="36"/>
      <c r="H1304" s="41"/>
    </row>
    <row r="1305" spans="1:8" s="2" customFormat="1" ht="16.9" customHeight="1">
      <c r="A1305" s="36"/>
      <c r="B1305" s="41"/>
      <c r="C1305" s="269" t="s">
        <v>1532</v>
      </c>
      <c r="D1305" s="36"/>
      <c r="E1305" s="36"/>
      <c r="F1305" s="36"/>
      <c r="G1305" s="36"/>
      <c r="H1305" s="41"/>
    </row>
    <row r="1306" spans="1:8" s="2" customFormat="1" ht="16.9" customHeight="1">
      <c r="A1306" s="36"/>
      <c r="B1306" s="41"/>
      <c r="C1306" s="267" t="s">
        <v>411</v>
      </c>
      <c r="D1306" s="267" t="s">
        <v>1600</v>
      </c>
      <c r="E1306" s="19" t="s">
        <v>413</v>
      </c>
      <c r="F1306" s="268">
        <v>1016</v>
      </c>
      <c r="G1306" s="36"/>
      <c r="H1306" s="41"/>
    </row>
    <row r="1307" spans="1:8" s="2" customFormat="1" ht="16.9" customHeight="1">
      <c r="A1307" s="36"/>
      <c r="B1307" s="41"/>
      <c r="C1307" s="267" t="s">
        <v>420</v>
      </c>
      <c r="D1307" s="267" t="s">
        <v>1539</v>
      </c>
      <c r="E1307" s="19" t="s">
        <v>98</v>
      </c>
      <c r="F1307" s="268">
        <v>2664</v>
      </c>
      <c r="G1307" s="36"/>
      <c r="H1307" s="41"/>
    </row>
    <row r="1308" spans="1:8" s="2" customFormat="1" ht="16.9" customHeight="1">
      <c r="A1308" s="36"/>
      <c r="B1308" s="41"/>
      <c r="C1308" s="263" t="s">
        <v>1103</v>
      </c>
      <c r="D1308" s="264" t="s">
        <v>19</v>
      </c>
      <c r="E1308" s="265" t="s">
        <v>19</v>
      </c>
      <c r="F1308" s="266">
        <v>128</v>
      </c>
      <c r="G1308" s="36"/>
      <c r="H1308" s="41"/>
    </row>
    <row r="1309" spans="1:8" s="2" customFormat="1" ht="16.9" customHeight="1">
      <c r="A1309" s="36"/>
      <c r="B1309" s="41"/>
      <c r="C1309" s="267" t="s">
        <v>19</v>
      </c>
      <c r="D1309" s="267" t="s">
        <v>1113</v>
      </c>
      <c r="E1309" s="19" t="s">
        <v>19</v>
      </c>
      <c r="F1309" s="268">
        <v>0</v>
      </c>
      <c r="G1309" s="36"/>
      <c r="H1309" s="41"/>
    </row>
    <row r="1310" spans="1:8" s="2" customFormat="1" ht="16.9" customHeight="1">
      <c r="A1310" s="36"/>
      <c r="B1310" s="41"/>
      <c r="C1310" s="267" t="s">
        <v>1103</v>
      </c>
      <c r="D1310" s="267" t="s">
        <v>1190</v>
      </c>
      <c r="E1310" s="19" t="s">
        <v>19</v>
      </c>
      <c r="F1310" s="268">
        <v>128</v>
      </c>
      <c r="G1310" s="36"/>
      <c r="H1310" s="41"/>
    </row>
    <row r="1311" spans="1:8" s="2" customFormat="1" ht="16.9" customHeight="1">
      <c r="A1311" s="36"/>
      <c r="B1311" s="41"/>
      <c r="C1311" s="269" t="s">
        <v>1532</v>
      </c>
      <c r="D1311" s="36"/>
      <c r="E1311" s="36"/>
      <c r="F1311" s="36"/>
      <c r="G1311" s="36"/>
      <c r="H1311" s="41"/>
    </row>
    <row r="1312" spans="1:8" s="2" customFormat="1" ht="16.9" customHeight="1">
      <c r="A1312" s="36"/>
      <c r="B1312" s="41"/>
      <c r="C1312" s="267" t="s">
        <v>1186</v>
      </c>
      <c r="D1312" s="267" t="s">
        <v>1623</v>
      </c>
      <c r="E1312" s="19" t="s">
        <v>93</v>
      </c>
      <c r="F1312" s="268">
        <v>256</v>
      </c>
      <c r="G1312" s="36"/>
      <c r="H1312" s="41"/>
    </row>
    <row r="1313" spans="1:8" s="2" customFormat="1" ht="16.9" customHeight="1">
      <c r="A1313" s="36"/>
      <c r="B1313" s="41"/>
      <c r="C1313" s="267" t="s">
        <v>411</v>
      </c>
      <c r="D1313" s="267" t="s">
        <v>1600</v>
      </c>
      <c r="E1313" s="19" t="s">
        <v>413</v>
      </c>
      <c r="F1313" s="268">
        <v>1016</v>
      </c>
      <c r="G1313" s="36"/>
      <c r="H1313" s="41"/>
    </row>
    <row r="1314" spans="1:8" s="2" customFormat="1" ht="16.9" customHeight="1">
      <c r="A1314" s="36"/>
      <c r="B1314" s="41"/>
      <c r="C1314" s="267" t="s">
        <v>420</v>
      </c>
      <c r="D1314" s="267" t="s">
        <v>1539</v>
      </c>
      <c r="E1314" s="19" t="s">
        <v>98</v>
      </c>
      <c r="F1314" s="268">
        <v>2664</v>
      </c>
      <c r="G1314" s="36"/>
      <c r="H1314" s="41"/>
    </row>
    <row r="1315" spans="1:8" s="2" customFormat="1" ht="16.9" customHeight="1">
      <c r="A1315" s="36"/>
      <c r="B1315" s="41"/>
      <c r="C1315" s="267" t="s">
        <v>1191</v>
      </c>
      <c r="D1315" s="267" t="s">
        <v>1192</v>
      </c>
      <c r="E1315" s="19" t="s">
        <v>93</v>
      </c>
      <c r="F1315" s="268">
        <v>263.68</v>
      </c>
      <c r="G1315" s="36"/>
      <c r="H1315" s="41"/>
    </row>
    <row r="1316" spans="1:8" s="2" customFormat="1" ht="16.9" customHeight="1">
      <c r="A1316" s="36"/>
      <c r="B1316" s="41"/>
      <c r="C1316" s="263" t="s">
        <v>962</v>
      </c>
      <c r="D1316" s="264" t="s">
        <v>1523</v>
      </c>
      <c r="E1316" s="265" t="s">
        <v>93</v>
      </c>
      <c r="F1316" s="266">
        <v>510</v>
      </c>
      <c r="G1316" s="36"/>
      <c r="H1316" s="41"/>
    </row>
    <row r="1317" spans="1:8" s="2" customFormat="1" ht="16.9" customHeight="1">
      <c r="A1317" s="36"/>
      <c r="B1317" s="41"/>
      <c r="C1317" s="267" t="s">
        <v>19</v>
      </c>
      <c r="D1317" s="267" t="s">
        <v>960</v>
      </c>
      <c r="E1317" s="19" t="s">
        <v>19</v>
      </c>
      <c r="F1317" s="268">
        <v>0</v>
      </c>
      <c r="G1317" s="36"/>
      <c r="H1317" s="41"/>
    </row>
    <row r="1318" spans="1:8" s="2" customFormat="1" ht="16.9" customHeight="1">
      <c r="A1318" s="36"/>
      <c r="B1318" s="41"/>
      <c r="C1318" s="267" t="s">
        <v>19</v>
      </c>
      <c r="D1318" s="267" t="s">
        <v>961</v>
      </c>
      <c r="E1318" s="19" t="s">
        <v>19</v>
      </c>
      <c r="F1318" s="268">
        <v>0</v>
      </c>
      <c r="G1318" s="36"/>
      <c r="H1318" s="41"/>
    </row>
    <row r="1319" spans="1:8" s="2" customFormat="1" ht="16.9" customHeight="1">
      <c r="A1319" s="36"/>
      <c r="B1319" s="41"/>
      <c r="C1319" s="267" t="s">
        <v>19</v>
      </c>
      <c r="D1319" s="267" t="s">
        <v>164</v>
      </c>
      <c r="E1319" s="19" t="s">
        <v>19</v>
      </c>
      <c r="F1319" s="268">
        <v>510</v>
      </c>
      <c r="G1319" s="36"/>
      <c r="H1319" s="41"/>
    </row>
    <row r="1320" spans="1:8" s="2" customFormat="1" ht="16.9" customHeight="1">
      <c r="A1320" s="36"/>
      <c r="B1320" s="41"/>
      <c r="C1320" s="267" t="s">
        <v>962</v>
      </c>
      <c r="D1320" s="267" t="s">
        <v>257</v>
      </c>
      <c r="E1320" s="19" t="s">
        <v>19</v>
      </c>
      <c r="F1320" s="268">
        <v>510</v>
      </c>
      <c r="G1320" s="36"/>
      <c r="H1320" s="41"/>
    </row>
    <row r="1321" spans="1:8" s="2" customFormat="1" ht="16.9" customHeight="1">
      <c r="A1321" s="36"/>
      <c r="B1321" s="41"/>
      <c r="C1321" s="263" t="s">
        <v>1525</v>
      </c>
      <c r="D1321" s="264" t="s">
        <v>1526</v>
      </c>
      <c r="E1321" s="265" t="s">
        <v>93</v>
      </c>
      <c r="F1321" s="266">
        <v>0</v>
      </c>
      <c r="G1321" s="36"/>
      <c r="H1321" s="41"/>
    </row>
    <row r="1322" spans="1:8" s="2" customFormat="1" ht="16.9" customHeight="1">
      <c r="A1322" s="36"/>
      <c r="B1322" s="41"/>
      <c r="C1322" s="267" t="s">
        <v>19</v>
      </c>
      <c r="D1322" s="267" t="s">
        <v>960</v>
      </c>
      <c r="E1322" s="19" t="s">
        <v>19</v>
      </c>
      <c r="F1322" s="268">
        <v>0</v>
      </c>
      <c r="G1322" s="36"/>
      <c r="H1322" s="41"/>
    </row>
    <row r="1323" spans="1:8" s="2" customFormat="1" ht="16.9" customHeight="1">
      <c r="A1323" s="36"/>
      <c r="B1323" s="41"/>
      <c r="C1323" s="267" t="s">
        <v>19</v>
      </c>
      <c r="D1323" s="267" t="s">
        <v>1603</v>
      </c>
      <c r="E1323" s="19" t="s">
        <v>19</v>
      </c>
      <c r="F1323" s="268">
        <v>0</v>
      </c>
      <c r="G1323" s="36"/>
      <c r="H1323" s="41"/>
    </row>
    <row r="1324" spans="1:8" s="2" customFormat="1" ht="16.9" customHeight="1">
      <c r="A1324" s="36"/>
      <c r="B1324" s="41"/>
      <c r="C1324" s="267" t="s">
        <v>19</v>
      </c>
      <c r="D1324" s="267" t="s">
        <v>74</v>
      </c>
      <c r="E1324" s="19" t="s">
        <v>19</v>
      </c>
      <c r="F1324" s="268">
        <v>0</v>
      </c>
      <c r="G1324" s="36"/>
      <c r="H1324" s="41"/>
    </row>
    <row r="1325" spans="1:8" s="2" customFormat="1" ht="16.9" customHeight="1">
      <c r="A1325" s="36"/>
      <c r="B1325" s="41"/>
      <c r="C1325" s="267" t="s">
        <v>1525</v>
      </c>
      <c r="D1325" s="267" t="s">
        <v>257</v>
      </c>
      <c r="E1325" s="19" t="s">
        <v>19</v>
      </c>
      <c r="F1325" s="268">
        <v>0</v>
      </c>
      <c r="G1325" s="36"/>
      <c r="H1325" s="41"/>
    </row>
    <row r="1326" spans="1:8" s="2" customFormat="1" ht="16.9" customHeight="1">
      <c r="A1326" s="36"/>
      <c r="B1326" s="41"/>
      <c r="C1326" s="263" t="s">
        <v>1095</v>
      </c>
      <c r="D1326" s="264" t="s">
        <v>19</v>
      </c>
      <c r="E1326" s="265" t="s">
        <v>19</v>
      </c>
      <c r="F1326" s="266">
        <v>7</v>
      </c>
      <c r="G1326" s="36"/>
      <c r="H1326" s="41"/>
    </row>
    <row r="1327" spans="1:8" s="2" customFormat="1" ht="16.9" customHeight="1">
      <c r="A1327" s="36"/>
      <c r="B1327" s="41"/>
      <c r="C1327" s="267" t="s">
        <v>19</v>
      </c>
      <c r="D1327" s="267" t="s">
        <v>1283</v>
      </c>
      <c r="E1327" s="19" t="s">
        <v>19</v>
      </c>
      <c r="F1327" s="268">
        <v>0</v>
      </c>
      <c r="G1327" s="36"/>
      <c r="H1327" s="41"/>
    </row>
    <row r="1328" spans="1:8" s="2" customFormat="1" ht="16.9" customHeight="1">
      <c r="A1328" s="36"/>
      <c r="B1328" s="41"/>
      <c r="C1328" s="267" t="s">
        <v>1095</v>
      </c>
      <c r="D1328" s="267" t="s">
        <v>143</v>
      </c>
      <c r="E1328" s="19" t="s">
        <v>19</v>
      </c>
      <c r="F1328" s="268">
        <v>7</v>
      </c>
      <c r="G1328" s="36"/>
      <c r="H1328" s="41"/>
    </row>
    <row r="1329" spans="1:8" s="2" customFormat="1" ht="16.9" customHeight="1">
      <c r="A1329" s="36"/>
      <c r="B1329" s="41"/>
      <c r="C1329" s="269" t="s">
        <v>1532</v>
      </c>
      <c r="D1329" s="36"/>
      <c r="E1329" s="36"/>
      <c r="F1329" s="36"/>
      <c r="G1329" s="36"/>
      <c r="H1329" s="41"/>
    </row>
    <row r="1330" spans="1:8" s="2" customFormat="1" ht="16.9" customHeight="1">
      <c r="A1330" s="36"/>
      <c r="B1330" s="41"/>
      <c r="C1330" s="267" t="s">
        <v>884</v>
      </c>
      <c r="D1330" s="267" t="s">
        <v>885</v>
      </c>
      <c r="E1330" s="19" t="s">
        <v>168</v>
      </c>
      <c r="F1330" s="268">
        <v>7</v>
      </c>
      <c r="G1330" s="36"/>
      <c r="H1330" s="41"/>
    </row>
    <row r="1331" spans="1:8" s="2" customFormat="1" ht="16.9" customHeight="1">
      <c r="A1331" s="36"/>
      <c r="B1331" s="41"/>
      <c r="C1331" s="267" t="s">
        <v>1277</v>
      </c>
      <c r="D1331" s="267" t="s">
        <v>1618</v>
      </c>
      <c r="E1331" s="19" t="s">
        <v>168</v>
      </c>
      <c r="F1331" s="268">
        <v>14</v>
      </c>
      <c r="G1331" s="36"/>
      <c r="H1331" s="41"/>
    </row>
    <row r="1332" spans="1:8" s="2" customFormat="1" ht="16.9" customHeight="1">
      <c r="A1332" s="36"/>
      <c r="B1332" s="41"/>
      <c r="C1332" s="263" t="s">
        <v>1096</v>
      </c>
      <c r="D1332" s="264" t="s">
        <v>19</v>
      </c>
      <c r="E1332" s="265" t="s">
        <v>19</v>
      </c>
      <c r="F1332" s="266">
        <v>20</v>
      </c>
      <c r="G1332" s="36"/>
      <c r="H1332" s="41"/>
    </row>
    <row r="1333" spans="1:8" s="2" customFormat="1" ht="16.9" customHeight="1">
      <c r="A1333" s="36"/>
      <c r="B1333" s="41"/>
      <c r="C1333" s="267" t="s">
        <v>19</v>
      </c>
      <c r="D1333" s="267" t="s">
        <v>1251</v>
      </c>
      <c r="E1333" s="19" t="s">
        <v>19</v>
      </c>
      <c r="F1333" s="268">
        <v>0</v>
      </c>
      <c r="G1333" s="36"/>
      <c r="H1333" s="41"/>
    </row>
    <row r="1334" spans="1:8" s="2" customFormat="1" ht="16.9" customHeight="1">
      <c r="A1334" s="36"/>
      <c r="B1334" s="41"/>
      <c r="C1334" s="267" t="s">
        <v>1096</v>
      </c>
      <c r="D1334" s="267" t="s">
        <v>137</v>
      </c>
      <c r="E1334" s="19" t="s">
        <v>19</v>
      </c>
      <c r="F1334" s="268">
        <v>20</v>
      </c>
      <c r="G1334" s="36"/>
      <c r="H1334" s="41"/>
    </row>
    <row r="1335" spans="1:8" s="2" customFormat="1" ht="16.9" customHeight="1">
      <c r="A1335" s="36"/>
      <c r="B1335" s="41"/>
      <c r="C1335" s="269" t="s">
        <v>1532</v>
      </c>
      <c r="D1335" s="36"/>
      <c r="E1335" s="36"/>
      <c r="F1335" s="36"/>
      <c r="G1335" s="36"/>
      <c r="H1335" s="41"/>
    </row>
    <row r="1336" spans="1:8" s="2" customFormat="1" ht="16.9" customHeight="1">
      <c r="A1336" s="36"/>
      <c r="B1336" s="41"/>
      <c r="C1336" s="267" t="s">
        <v>1252</v>
      </c>
      <c r="D1336" s="267" t="s">
        <v>1253</v>
      </c>
      <c r="E1336" s="19" t="s">
        <v>168</v>
      </c>
      <c r="F1336" s="268">
        <v>20</v>
      </c>
      <c r="G1336" s="36"/>
      <c r="H1336" s="41"/>
    </row>
    <row r="1337" spans="1:8" s="2" customFormat="1" ht="16.9" customHeight="1">
      <c r="A1337" s="36"/>
      <c r="B1337" s="41"/>
      <c r="C1337" s="267" t="s">
        <v>859</v>
      </c>
      <c r="D1337" s="267" t="s">
        <v>1606</v>
      </c>
      <c r="E1337" s="19" t="s">
        <v>168</v>
      </c>
      <c r="F1337" s="268">
        <v>40</v>
      </c>
      <c r="G1337" s="36"/>
      <c r="H1337" s="41"/>
    </row>
    <row r="1338" spans="1:8" s="2" customFormat="1" ht="16.9" customHeight="1">
      <c r="A1338" s="36"/>
      <c r="B1338" s="41"/>
      <c r="C1338" s="263" t="s">
        <v>1091</v>
      </c>
      <c r="D1338" s="264" t="s">
        <v>19</v>
      </c>
      <c r="E1338" s="265" t="s">
        <v>19</v>
      </c>
      <c r="F1338" s="266">
        <v>1</v>
      </c>
      <c r="G1338" s="36"/>
      <c r="H1338" s="41"/>
    </row>
    <row r="1339" spans="1:8" s="2" customFormat="1" ht="16.9" customHeight="1">
      <c r="A1339" s="36"/>
      <c r="B1339" s="41"/>
      <c r="C1339" s="267" t="s">
        <v>19</v>
      </c>
      <c r="D1339" s="267" t="s">
        <v>1267</v>
      </c>
      <c r="E1339" s="19" t="s">
        <v>19</v>
      </c>
      <c r="F1339" s="268">
        <v>0</v>
      </c>
      <c r="G1339" s="36"/>
      <c r="H1339" s="41"/>
    </row>
    <row r="1340" spans="1:8" s="2" customFormat="1" ht="16.9" customHeight="1">
      <c r="A1340" s="36"/>
      <c r="B1340" s="41"/>
      <c r="C1340" s="267" t="s">
        <v>1091</v>
      </c>
      <c r="D1340" s="267" t="s">
        <v>82</v>
      </c>
      <c r="E1340" s="19" t="s">
        <v>19</v>
      </c>
      <c r="F1340" s="268">
        <v>1</v>
      </c>
      <c r="G1340" s="36"/>
      <c r="H1340" s="41"/>
    </row>
    <row r="1341" spans="1:8" s="2" customFormat="1" ht="16.9" customHeight="1">
      <c r="A1341" s="36"/>
      <c r="B1341" s="41"/>
      <c r="C1341" s="269" t="s">
        <v>1532</v>
      </c>
      <c r="D1341" s="36"/>
      <c r="E1341" s="36"/>
      <c r="F1341" s="36"/>
      <c r="G1341" s="36"/>
      <c r="H1341" s="41"/>
    </row>
    <row r="1342" spans="1:8" s="2" customFormat="1" ht="16.9" customHeight="1">
      <c r="A1342" s="36"/>
      <c r="B1342" s="41"/>
      <c r="C1342" s="267" t="s">
        <v>1264</v>
      </c>
      <c r="D1342" s="267" t="s">
        <v>1265</v>
      </c>
      <c r="E1342" s="19" t="s">
        <v>168</v>
      </c>
      <c r="F1342" s="268">
        <v>1</v>
      </c>
      <c r="G1342" s="36"/>
      <c r="H1342" s="41"/>
    </row>
    <row r="1343" spans="1:8" s="2" customFormat="1" ht="16.9" customHeight="1">
      <c r="A1343" s="36"/>
      <c r="B1343" s="41"/>
      <c r="C1343" s="267" t="s">
        <v>1255</v>
      </c>
      <c r="D1343" s="267" t="s">
        <v>1619</v>
      </c>
      <c r="E1343" s="19" t="s">
        <v>168</v>
      </c>
      <c r="F1343" s="268">
        <v>2</v>
      </c>
      <c r="G1343" s="36"/>
      <c r="H1343" s="41"/>
    </row>
    <row r="1344" spans="1:8" s="2" customFormat="1" ht="16.9" customHeight="1">
      <c r="A1344" s="36"/>
      <c r="B1344" s="41"/>
      <c r="C1344" s="263" t="s">
        <v>1093</v>
      </c>
      <c r="D1344" s="264" t="s">
        <v>19</v>
      </c>
      <c r="E1344" s="265" t="s">
        <v>19</v>
      </c>
      <c r="F1344" s="266">
        <v>4</v>
      </c>
      <c r="G1344" s="36"/>
      <c r="H1344" s="41"/>
    </row>
    <row r="1345" spans="1:8" s="2" customFormat="1" ht="16.9" customHeight="1">
      <c r="A1345" s="36"/>
      <c r="B1345" s="41"/>
      <c r="C1345" s="267" t="s">
        <v>19</v>
      </c>
      <c r="D1345" s="267" t="s">
        <v>1267</v>
      </c>
      <c r="E1345" s="19" t="s">
        <v>19</v>
      </c>
      <c r="F1345" s="268">
        <v>0</v>
      </c>
      <c r="G1345" s="36"/>
      <c r="H1345" s="41"/>
    </row>
    <row r="1346" spans="1:8" s="2" customFormat="1" ht="16.9" customHeight="1">
      <c r="A1346" s="36"/>
      <c r="B1346" s="41"/>
      <c r="C1346" s="267" t="s">
        <v>1093</v>
      </c>
      <c r="D1346" s="267" t="s">
        <v>189</v>
      </c>
      <c r="E1346" s="19" t="s">
        <v>19</v>
      </c>
      <c r="F1346" s="268">
        <v>4</v>
      </c>
      <c r="G1346" s="36"/>
      <c r="H1346" s="41"/>
    </row>
    <row r="1347" spans="1:8" s="2" customFormat="1" ht="16.9" customHeight="1">
      <c r="A1347" s="36"/>
      <c r="B1347" s="41"/>
      <c r="C1347" s="269" t="s">
        <v>1532</v>
      </c>
      <c r="D1347" s="36"/>
      <c r="E1347" s="36"/>
      <c r="F1347" s="36"/>
      <c r="G1347" s="36"/>
      <c r="H1347" s="41"/>
    </row>
    <row r="1348" spans="1:8" s="2" customFormat="1" ht="16.9" customHeight="1">
      <c r="A1348" s="36"/>
      <c r="B1348" s="41"/>
      <c r="C1348" s="267" t="s">
        <v>1264</v>
      </c>
      <c r="D1348" s="267" t="s">
        <v>1265</v>
      </c>
      <c r="E1348" s="19" t="s">
        <v>168</v>
      </c>
      <c r="F1348" s="268">
        <v>4</v>
      </c>
      <c r="G1348" s="36"/>
      <c r="H1348" s="41"/>
    </row>
    <row r="1349" spans="1:8" s="2" customFormat="1" ht="16.9" customHeight="1">
      <c r="A1349" s="36"/>
      <c r="B1349" s="41"/>
      <c r="C1349" s="267" t="s">
        <v>1268</v>
      </c>
      <c r="D1349" s="267" t="s">
        <v>1620</v>
      </c>
      <c r="E1349" s="19" t="s">
        <v>168</v>
      </c>
      <c r="F1349" s="268">
        <v>8</v>
      </c>
      <c r="G1349" s="36"/>
      <c r="H1349" s="41"/>
    </row>
    <row r="1350" spans="1:8" s="2" customFormat="1" ht="16.9" customHeight="1">
      <c r="A1350" s="36"/>
      <c r="B1350" s="41"/>
      <c r="C1350" s="263" t="s">
        <v>1527</v>
      </c>
      <c r="D1350" s="264" t="s">
        <v>1528</v>
      </c>
      <c r="E1350" s="265" t="s">
        <v>120</v>
      </c>
      <c r="F1350" s="266">
        <v>6.3</v>
      </c>
      <c r="G1350" s="36"/>
      <c r="H1350" s="41"/>
    </row>
    <row r="1351" spans="1:8" s="2" customFormat="1" ht="26.45" customHeight="1">
      <c r="A1351" s="36"/>
      <c r="B1351" s="41"/>
      <c r="C1351" s="262" t="s">
        <v>1624</v>
      </c>
      <c r="D1351" s="262" t="s">
        <v>89</v>
      </c>
      <c r="E1351" s="36"/>
      <c r="F1351" s="36"/>
      <c r="G1351" s="36"/>
      <c r="H1351" s="41"/>
    </row>
    <row r="1352" spans="1:8" s="2" customFormat="1" ht="16.9" customHeight="1">
      <c r="A1352" s="36"/>
      <c r="B1352" s="41"/>
      <c r="C1352" s="263" t="s">
        <v>1293</v>
      </c>
      <c r="D1352" s="264" t="s">
        <v>19</v>
      </c>
      <c r="E1352" s="265" t="s">
        <v>19</v>
      </c>
      <c r="F1352" s="266">
        <v>680</v>
      </c>
      <c r="G1352" s="36"/>
      <c r="H1352" s="41"/>
    </row>
    <row r="1353" spans="1:8" s="2" customFormat="1" ht="16.9" customHeight="1">
      <c r="A1353" s="36"/>
      <c r="B1353" s="41"/>
      <c r="C1353" s="267" t="s">
        <v>19</v>
      </c>
      <c r="D1353" s="267" t="s">
        <v>99</v>
      </c>
      <c r="E1353" s="19" t="s">
        <v>19</v>
      </c>
      <c r="F1353" s="268">
        <v>680</v>
      </c>
      <c r="G1353" s="36"/>
      <c r="H1353" s="41"/>
    </row>
    <row r="1354" spans="1:8" s="2" customFormat="1" ht="16.9" customHeight="1">
      <c r="A1354" s="36"/>
      <c r="B1354" s="41"/>
      <c r="C1354" s="269" t="s">
        <v>1532</v>
      </c>
      <c r="D1354" s="36"/>
      <c r="E1354" s="36"/>
      <c r="F1354" s="36"/>
      <c r="G1354" s="36"/>
      <c r="H1354" s="41"/>
    </row>
    <row r="1355" spans="1:8" s="2" customFormat="1" ht="16.9" customHeight="1">
      <c r="A1355" s="36"/>
      <c r="B1355" s="41"/>
      <c r="C1355" s="267" t="s">
        <v>1425</v>
      </c>
      <c r="D1355" s="267" t="s">
        <v>1426</v>
      </c>
      <c r="E1355" s="19" t="s">
        <v>1427</v>
      </c>
      <c r="F1355" s="268">
        <v>88400</v>
      </c>
      <c r="G1355" s="36"/>
      <c r="H1355" s="41"/>
    </row>
    <row r="1356" spans="1:8" s="2" customFormat="1" ht="16.9" customHeight="1">
      <c r="A1356" s="36"/>
      <c r="B1356" s="41"/>
      <c r="C1356" s="267" t="s">
        <v>1302</v>
      </c>
      <c r="D1356" s="267" t="s">
        <v>1625</v>
      </c>
      <c r="E1356" s="19" t="s">
        <v>98</v>
      </c>
      <c r="F1356" s="268">
        <v>2040</v>
      </c>
      <c r="G1356" s="36"/>
      <c r="H1356" s="41"/>
    </row>
    <row r="1357" spans="1:8" s="2" customFormat="1" ht="7.35" customHeight="1">
      <c r="A1357" s="36"/>
      <c r="B1357" s="130"/>
      <c r="C1357" s="131"/>
      <c r="D1357" s="131"/>
      <c r="E1357" s="131"/>
      <c r="F1357" s="131"/>
      <c r="G1357" s="131"/>
      <c r="H1357" s="41"/>
    </row>
    <row r="1358" spans="1:8" s="2" customFormat="1" ht="11.25">
      <c r="A1358" s="36"/>
      <c r="B1358" s="36"/>
      <c r="C1358" s="36"/>
      <c r="D1358" s="36"/>
      <c r="E1358" s="36"/>
      <c r="F1358" s="36"/>
      <c r="G1358" s="36"/>
      <c r="H1358" s="36"/>
    </row>
  </sheetData>
  <sheetProtection algorithmName="SHA-512" hashValue="ssB0FMdNZWllSnXlHnvmaSdfwNlU/iIUkMnnYfHA5KZeid/th+GGTgIGmNkG9lrcOFe8+kQ/VyqSFsivPIsiDw==" saltValue="xmcL23w2cFDS9wdglGW2P/VmSWJKYRvVIzuZHUaMdWFkT+Mj/2Br5wb4kA9kVse21dJT/MT3150roVsDYRSdn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tabSelected="1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7" customFormat="1" ht="45" customHeight="1">
      <c r="B3" s="274"/>
      <c r="C3" s="403" t="s">
        <v>1626</v>
      </c>
      <c r="D3" s="403"/>
      <c r="E3" s="403"/>
      <c r="F3" s="403"/>
      <c r="G3" s="403"/>
      <c r="H3" s="403"/>
      <c r="I3" s="403"/>
      <c r="J3" s="403"/>
      <c r="K3" s="275"/>
    </row>
    <row r="4" spans="2:11" s="1" customFormat="1" ht="25.5" customHeight="1">
      <c r="B4" s="276"/>
      <c r="C4" s="408" t="s">
        <v>1627</v>
      </c>
      <c r="D4" s="408"/>
      <c r="E4" s="408"/>
      <c r="F4" s="408"/>
      <c r="G4" s="408"/>
      <c r="H4" s="408"/>
      <c r="I4" s="408"/>
      <c r="J4" s="408"/>
      <c r="K4" s="277"/>
    </row>
    <row r="5" spans="2:11" s="1" customFormat="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6"/>
      <c r="C6" s="407" t="s">
        <v>1628</v>
      </c>
      <c r="D6" s="407"/>
      <c r="E6" s="407"/>
      <c r="F6" s="407"/>
      <c r="G6" s="407"/>
      <c r="H6" s="407"/>
      <c r="I6" s="407"/>
      <c r="J6" s="407"/>
      <c r="K6" s="277"/>
    </row>
    <row r="7" spans="2:11" s="1" customFormat="1" ht="15" customHeight="1">
      <c r="B7" s="280"/>
      <c r="C7" s="407" t="s">
        <v>1629</v>
      </c>
      <c r="D7" s="407"/>
      <c r="E7" s="407"/>
      <c r="F7" s="407"/>
      <c r="G7" s="407"/>
      <c r="H7" s="407"/>
      <c r="I7" s="407"/>
      <c r="J7" s="407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407" t="s">
        <v>1630</v>
      </c>
      <c r="D9" s="407"/>
      <c r="E9" s="407"/>
      <c r="F9" s="407"/>
      <c r="G9" s="407"/>
      <c r="H9" s="407"/>
      <c r="I9" s="407"/>
      <c r="J9" s="407"/>
      <c r="K9" s="277"/>
    </row>
    <row r="10" spans="2:11" s="1" customFormat="1" ht="15" customHeight="1">
      <c r="B10" s="280"/>
      <c r="C10" s="279"/>
      <c r="D10" s="407" t="s">
        <v>1631</v>
      </c>
      <c r="E10" s="407"/>
      <c r="F10" s="407"/>
      <c r="G10" s="407"/>
      <c r="H10" s="407"/>
      <c r="I10" s="407"/>
      <c r="J10" s="407"/>
      <c r="K10" s="277"/>
    </row>
    <row r="11" spans="2:11" s="1" customFormat="1" ht="15" customHeight="1">
      <c r="B11" s="280"/>
      <c r="C11" s="281"/>
      <c r="D11" s="407" t="s">
        <v>1632</v>
      </c>
      <c r="E11" s="407"/>
      <c r="F11" s="407"/>
      <c r="G11" s="407"/>
      <c r="H11" s="407"/>
      <c r="I11" s="407"/>
      <c r="J11" s="407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1633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407" t="s">
        <v>1634</v>
      </c>
      <c r="E15" s="407"/>
      <c r="F15" s="407"/>
      <c r="G15" s="407"/>
      <c r="H15" s="407"/>
      <c r="I15" s="407"/>
      <c r="J15" s="407"/>
      <c r="K15" s="277"/>
    </row>
    <row r="16" spans="2:11" s="1" customFormat="1" ht="15" customHeight="1">
      <c r="B16" s="280"/>
      <c r="C16" s="281"/>
      <c r="D16" s="407" t="s">
        <v>1635</v>
      </c>
      <c r="E16" s="407"/>
      <c r="F16" s="407"/>
      <c r="G16" s="407"/>
      <c r="H16" s="407"/>
      <c r="I16" s="407"/>
      <c r="J16" s="407"/>
      <c r="K16" s="277"/>
    </row>
    <row r="17" spans="2:11" s="1" customFormat="1" ht="15" customHeight="1">
      <c r="B17" s="280"/>
      <c r="C17" s="281"/>
      <c r="D17" s="407" t="s">
        <v>1636</v>
      </c>
      <c r="E17" s="407"/>
      <c r="F17" s="407"/>
      <c r="G17" s="407"/>
      <c r="H17" s="407"/>
      <c r="I17" s="407"/>
      <c r="J17" s="407"/>
      <c r="K17" s="277"/>
    </row>
    <row r="18" spans="2:11" s="1" customFormat="1" ht="15" customHeight="1">
      <c r="B18" s="280"/>
      <c r="C18" s="281"/>
      <c r="D18" s="281"/>
      <c r="E18" s="283" t="s">
        <v>81</v>
      </c>
      <c r="F18" s="407" t="s">
        <v>1637</v>
      </c>
      <c r="G18" s="407"/>
      <c r="H18" s="407"/>
      <c r="I18" s="407"/>
      <c r="J18" s="407"/>
      <c r="K18" s="277"/>
    </row>
    <row r="19" spans="2:11" s="1" customFormat="1" ht="15" customHeight="1">
      <c r="B19" s="280"/>
      <c r="C19" s="281"/>
      <c r="D19" s="281"/>
      <c r="E19" s="283" t="s">
        <v>1638</v>
      </c>
      <c r="F19" s="407" t="s">
        <v>1639</v>
      </c>
      <c r="G19" s="407"/>
      <c r="H19" s="407"/>
      <c r="I19" s="407"/>
      <c r="J19" s="407"/>
      <c r="K19" s="277"/>
    </row>
    <row r="20" spans="2:11" s="1" customFormat="1" ht="15" customHeight="1">
      <c r="B20" s="280"/>
      <c r="C20" s="281"/>
      <c r="D20" s="281"/>
      <c r="E20" s="283" t="s">
        <v>1640</v>
      </c>
      <c r="F20" s="407" t="s">
        <v>1641</v>
      </c>
      <c r="G20" s="407"/>
      <c r="H20" s="407"/>
      <c r="I20" s="407"/>
      <c r="J20" s="407"/>
      <c r="K20" s="277"/>
    </row>
    <row r="21" spans="2:11" s="1" customFormat="1" ht="15" customHeight="1">
      <c r="B21" s="280"/>
      <c r="C21" s="281"/>
      <c r="D21" s="281"/>
      <c r="E21" s="283" t="s">
        <v>1642</v>
      </c>
      <c r="F21" s="407" t="s">
        <v>1643</v>
      </c>
      <c r="G21" s="407"/>
      <c r="H21" s="407"/>
      <c r="I21" s="407"/>
      <c r="J21" s="407"/>
      <c r="K21" s="277"/>
    </row>
    <row r="22" spans="2:11" s="1" customFormat="1" ht="15" customHeight="1">
      <c r="B22" s="280"/>
      <c r="C22" s="281"/>
      <c r="D22" s="281"/>
      <c r="E22" s="283" t="s">
        <v>1644</v>
      </c>
      <c r="F22" s="407" t="s">
        <v>1645</v>
      </c>
      <c r="G22" s="407"/>
      <c r="H22" s="407"/>
      <c r="I22" s="407"/>
      <c r="J22" s="407"/>
      <c r="K22" s="277"/>
    </row>
    <row r="23" spans="2:11" s="1" customFormat="1" ht="15" customHeight="1">
      <c r="B23" s="280"/>
      <c r="C23" s="281"/>
      <c r="D23" s="281"/>
      <c r="E23" s="283" t="s">
        <v>1646</v>
      </c>
      <c r="F23" s="407" t="s">
        <v>1647</v>
      </c>
      <c r="G23" s="407"/>
      <c r="H23" s="407"/>
      <c r="I23" s="407"/>
      <c r="J23" s="407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407" t="s">
        <v>1648</v>
      </c>
      <c r="D25" s="407"/>
      <c r="E25" s="407"/>
      <c r="F25" s="407"/>
      <c r="G25" s="407"/>
      <c r="H25" s="407"/>
      <c r="I25" s="407"/>
      <c r="J25" s="407"/>
      <c r="K25" s="277"/>
    </row>
    <row r="26" spans="2:11" s="1" customFormat="1" ht="15" customHeight="1">
      <c r="B26" s="280"/>
      <c r="C26" s="407" t="s">
        <v>1649</v>
      </c>
      <c r="D26" s="407"/>
      <c r="E26" s="407"/>
      <c r="F26" s="407"/>
      <c r="G26" s="407"/>
      <c r="H26" s="407"/>
      <c r="I26" s="407"/>
      <c r="J26" s="407"/>
      <c r="K26" s="277"/>
    </row>
    <row r="27" spans="2:11" s="1" customFormat="1" ht="15" customHeight="1">
      <c r="B27" s="280"/>
      <c r="C27" s="279"/>
      <c r="D27" s="407" t="s">
        <v>1650</v>
      </c>
      <c r="E27" s="407"/>
      <c r="F27" s="407"/>
      <c r="G27" s="407"/>
      <c r="H27" s="407"/>
      <c r="I27" s="407"/>
      <c r="J27" s="407"/>
      <c r="K27" s="277"/>
    </row>
    <row r="28" spans="2:11" s="1" customFormat="1" ht="15" customHeight="1">
      <c r="B28" s="280"/>
      <c r="C28" s="281"/>
      <c r="D28" s="407" t="s">
        <v>1651</v>
      </c>
      <c r="E28" s="407"/>
      <c r="F28" s="407"/>
      <c r="G28" s="407"/>
      <c r="H28" s="407"/>
      <c r="I28" s="407"/>
      <c r="J28" s="407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407" t="s">
        <v>1652</v>
      </c>
      <c r="E30" s="407"/>
      <c r="F30" s="407"/>
      <c r="G30" s="407"/>
      <c r="H30" s="407"/>
      <c r="I30" s="407"/>
      <c r="J30" s="407"/>
      <c r="K30" s="277"/>
    </row>
    <row r="31" spans="2:11" s="1" customFormat="1" ht="15" customHeight="1">
      <c r="B31" s="280"/>
      <c r="C31" s="281"/>
      <c r="D31" s="407" t="s">
        <v>1653</v>
      </c>
      <c r="E31" s="407"/>
      <c r="F31" s="407"/>
      <c r="G31" s="407"/>
      <c r="H31" s="407"/>
      <c r="I31" s="407"/>
      <c r="J31" s="407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407" t="s">
        <v>1654</v>
      </c>
      <c r="E33" s="407"/>
      <c r="F33" s="407"/>
      <c r="G33" s="407"/>
      <c r="H33" s="407"/>
      <c r="I33" s="407"/>
      <c r="J33" s="407"/>
      <c r="K33" s="277"/>
    </row>
    <row r="34" spans="2:11" s="1" customFormat="1" ht="15" customHeight="1">
      <c r="B34" s="280"/>
      <c r="C34" s="281"/>
      <c r="D34" s="407" t="s">
        <v>1655</v>
      </c>
      <c r="E34" s="407"/>
      <c r="F34" s="407"/>
      <c r="G34" s="407"/>
      <c r="H34" s="407"/>
      <c r="I34" s="407"/>
      <c r="J34" s="407"/>
      <c r="K34" s="277"/>
    </row>
    <row r="35" spans="2:11" s="1" customFormat="1" ht="15" customHeight="1">
      <c r="B35" s="280"/>
      <c r="C35" s="281"/>
      <c r="D35" s="407" t="s">
        <v>1656</v>
      </c>
      <c r="E35" s="407"/>
      <c r="F35" s="407"/>
      <c r="G35" s="407"/>
      <c r="H35" s="407"/>
      <c r="I35" s="407"/>
      <c r="J35" s="407"/>
      <c r="K35" s="277"/>
    </row>
    <row r="36" spans="2:11" s="1" customFormat="1" ht="15" customHeight="1">
      <c r="B36" s="280"/>
      <c r="C36" s="281"/>
      <c r="D36" s="279"/>
      <c r="E36" s="282" t="s">
        <v>224</v>
      </c>
      <c r="F36" s="279"/>
      <c r="G36" s="407" t="s">
        <v>1657</v>
      </c>
      <c r="H36" s="407"/>
      <c r="I36" s="407"/>
      <c r="J36" s="407"/>
      <c r="K36" s="277"/>
    </row>
    <row r="37" spans="2:11" s="1" customFormat="1" ht="30.75" customHeight="1">
      <c r="B37" s="280"/>
      <c r="C37" s="281"/>
      <c r="D37" s="279"/>
      <c r="E37" s="282" t="s">
        <v>1658</v>
      </c>
      <c r="F37" s="279"/>
      <c r="G37" s="407" t="s">
        <v>1659</v>
      </c>
      <c r="H37" s="407"/>
      <c r="I37" s="407"/>
      <c r="J37" s="407"/>
      <c r="K37" s="277"/>
    </row>
    <row r="38" spans="2:11" s="1" customFormat="1" ht="15" customHeight="1">
      <c r="B38" s="280"/>
      <c r="C38" s="281"/>
      <c r="D38" s="279"/>
      <c r="E38" s="282" t="s">
        <v>55</v>
      </c>
      <c r="F38" s="279"/>
      <c r="G38" s="407" t="s">
        <v>1660</v>
      </c>
      <c r="H38" s="407"/>
      <c r="I38" s="407"/>
      <c r="J38" s="407"/>
      <c r="K38" s="277"/>
    </row>
    <row r="39" spans="2:11" s="1" customFormat="1" ht="15" customHeight="1">
      <c r="B39" s="280"/>
      <c r="C39" s="281"/>
      <c r="D39" s="279"/>
      <c r="E39" s="282" t="s">
        <v>56</v>
      </c>
      <c r="F39" s="279"/>
      <c r="G39" s="407" t="s">
        <v>1661</v>
      </c>
      <c r="H39" s="407"/>
      <c r="I39" s="407"/>
      <c r="J39" s="407"/>
      <c r="K39" s="277"/>
    </row>
    <row r="40" spans="2:11" s="1" customFormat="1" ht="15" customHeight="1">
      <c r="B40" s="280"/>
      <c r="C40" s="281"/>
      <c r="D40" s="279"/>
      <c r="E40" s="282" t="s">
        <v>225</v>
      </c>
      <c r="F40" s="279"/>
      <c r="G40" s="407" t="s">
        <v>1662</v>
      </c>
      <c r="H40" s="407"/>
      <c r="I40" s="407"/>
      <c r="J40" s="407"/>
      <c r="K40" s="277"/>
    </row>
    <row r="41" spans="2:11" s="1" customFormat="1" ht="15" customHeight="1">
      <c r="B41" s="280"/>
      <c r="C41" s="281"/>
      <c r="D41" s="279"/>
      <c r="E41" s="282" t="s">
        <v>226</v>
      </c>
      <c r="F41" s="279"/>
      <c r="G41" s="407" t="s">
        <v>1663</v>
      </c>
      <c r="H41" s="407"/>
      <c r="I41" s="407"/>
      <c r="J41" s="407"/>
      <c r="K41" s="277"/>
    </row>
    <row r="42" spans="2:11" s="1" customFormat="1" ht="15" customHeight="1">
      <c r="B42" s="280"/>
      <c r="C42" s="281"/>
      <c r="D42" s="279"/>
      <c r="E42" s="282" t="s">
        <v>1664</v>
      </c>
      <c r="F42" s="279"/>
      <c r="G42" s="407" t="s">
        <v>1665</v>
      </c>
      <c r="H42" s="407"/>
      <c r="I42" s="407"/>
      <c r="J42" s="407"/>
      <c r="K42" s="277"/>
    </row>
    <row r="43" spans="2:11" s="1" customFormat="1" ht="15" customHeight="1">
      <c r="B43" s="280"/>
      <c r="C43" s="281"/>
      <c r="D43" s="279"/>
      <c r="E43" s="282"/>
      <c r="F43" s="279"/>
      <c r="G43" s="407" t="s">
        <v>1666</v>
      </c>
      <c r="H43" s="407"/>
      <c r="I43" s="407"/>
      <c r="J43" s="407"/>
      <c r="K43" s="277"/>
    </row>
    <row r="44" spans="2:11" s="1" customFormat="1" ht="15" customHeight="1">
      <c r="B44" s="280"/>
      <c r="C44" s="281"/>
      <c r="D44" s="279"/>
      <c r="E44" s="282" t="s">
        <v>1667</v>
      </c>
      <c r="F44" s="279"/>
      <c r="G44" s="407" t="s">
        <v>1668</v>
      </c>
      <c r="H44" s="407"/>
      <c r="I44" s="407"/>
      <c r="J44" s="407"/>
      <c r="K44" s="277"/>
    </row>
    <row r="45" spans="2:11" s="1" customFormat="1" ht="15" customHeight="1">
      <c r="B45" s="280"/>
      <c r="C45" s="281"/>
      <c r="D45" s="279"/>
      <c r="E45" s="282" t="s">
        <v>228</v>
      </c>
      <c r="F45" s="279"/>
      <c r="G45" s="407" t="s">
        <v>1669</v>
      </c>
      <c r="H45" s="407"/>
      <c r="I45" s="407"/>
      <c r="J45" s="407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407" t="s">
        <v>1670</v>
      </c>
      <c r="E47" s="407"/>
      <c r="F47" s="407"/>
      <c r="G47" s="407"/>
      <c r="H47" s="407"/>
      <c r="I47" s="407"/>
      <c r="J47" s="407"/>
      <c r="K47" s="277"/>
    </row>
    <row r="48" spans="2:11" s="1" customFormat="1" ht="15" customHeight="1">
      <c r="B48" s="280"/>
      <c r="C48" s="281"/>
      <c r="D48" s="281"/>
      <c r="E48" s="407" t="s">
        <v>1671</v>
      </c>
      <c r="F48" s="407"/>
      <c r="G48" s="407"/>
      <c r="H48" s="407"/>
      <c r="I48" s="407"/>
      <c r="J48" s="407"/>
      <c r="K48" s="277"/>
    </row>
    <row r="49" spans="2:11" s="1" customFormat="1" ht="15" customHeight="1">
      <c r="B49" s="280"/>
      <c r="C49" s="281"/>
      <c r="D49" s="281"/>
      <c r="E49" s="407" t="s">
        <v>1672</v>
      </c>
      <c r="F49" s="407"/>
      <c r="G49" s="407"/>
      <c r="H49" s="407"/>
      <c r="I49" s="407"/>
      <c r="J49" s="407"/>
      <c r="K49" s="277"/>
    </row>
    <row r="50" spans="2:11" s="1" customFormat="1" ht="15" customHeight="1">
      <c r="B50" s="280"/>
      <c r="C50" s="281"/>
      <c r="D50" s="281"/>
      <c r="E50" s="407" t="s">
        <v>1673</v>
      </c>
      <c r="F50" s="407"/>
      <c r="G50" s="407"/>
      <c r="H50" s="407"/>
      <c r="I50" s="407"/>
      <c r="J50" s="407"/>
      <c r="K50" s="277"/>
    </row>
    <row r="51" spans="2:11" s="1" customFormat="1" ht="15" customHeight="1">
      <c r="B51" s="280"/>
      <c r="C51" s="281"/>
      <c r="D51" s="407" t="s">
        <v>1674</v>
      </c>
      <c r="E51" s="407"/>
      <c r="F51" s="407"/>
      <c r="G51" s="407"/>
      <c r="H51" s="407"/>
      <c r="I51" s="407"/>
      <c r="J51" s="407"/>
      <c r="K51" s="277"/>
    </row>
    <row r="52" spans="2:11" s="1" customFormat="1" ht="25.5" customHeight="1">
      <c r="B52" s="276"/>
      <c r="C52" s="408" t="s">
        <v>1675</v>
      </c>
      <c r="D52" s="408"/>
      <c r="E52" s="408"/>
      <c r="F52" s="408"/>
      <c r="G52" s="408"/>
      <c r="H52" s="408"/>
      <c r="I52" s="408"/>
      <c r="J52" s="408"/>
      <c r="K52" s="277"/>
    </row>
    <row r="53" spans="2:11" s="1" customFormat="1" ht="5.25" customHeight="1">
      <c r="B53" s="276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6"/>
      <c r="C54" s="407" t="s">
        <v>1676</v>
      </c>
      <c r="D54" s="407"/>
      <c r="E54" s="407"/>
      <c r="F54" s="407"/>
      <c r="G54" s="407"/>
      <c r="H54" s="407"/>
      <c r="I54" s="407"/>
      <c r="J54" s="407"/>
      <c r="K54" s="277"/>
    </row>
    <row r="55" spans="2:11" s="1" customFormat="1" ht="15" customHeight="1">
      <c r="B55" s="276"/>
      <c r="C55" s="407" t="s">
        <v>1677</v>
      </c>
      <c r="D55" s="407"/>
      <c r="E55" s="407"/>
      <c r="F55" s="407"/>
      <c r="G55" s="407"/>
      <c r="H55" s="407"/>
      <c r="I55" s="407"/>
      <c r="J55" s="407"/>
      <c r="K55" s="277"/>
    </row>
    <row r="56" spans="2:11" s="1" customFormat="1" ht="12.75" customHeight="1">
      <c r="B56" s="276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6"/>
      <c r="C57" s="407" t="s">
        <v>1678</v>
      </c>
      <c r="D57" s="407"/>
      <c r="E57" s="407"/>
      <c r="F57" s="407"/>
      <c r="G57" s="407"/>
      <c r="H57" s="407"/>
      <c r="I57" s="407"/>
      <c r="J57" s="407"/>
      <c r="K57" s="277"/>
    </row>
    <row r="58" spans="2:11" s="1" customFormat="1" ht="15" customHeight="1">
      <c r="B58" s="276"/>
      <c r="C58" s="281"/>
      <c r="D58" s="407" t="s">
        <v>1679</v>
      </c>
      <c r="E58" s="407"/>
      <c r="F58" s="407"/>
      <c r="G58" s="407"/>
      <c r="H58" s="407"/>
      <c r="I58" s="407"/>
      <c r="J58" s="407"/>
      <c r="K58" s="277"/>
    </row>
    <row r="59" spans="2:11" s="1" customFormat="1" ht="15" customHeight="1">
      <c r="B59" s="276"/>
      <c r="C59" s="281"/>
      <c r="D59" s="407" t="s">
        <v>1680</v>
      </c>
      <c r="E59" s="407"/>
      <c r="F59" s="407"/>
      <c r="G59" s="407"/>
      <c r="H59" s="407"/>
      <c r="I59" s="407"/>
      <c r="J59" s="407"/>
      <c r="K59" s="277"/>
    </row>
    <row r="60" spans="2:11" s="1" customFormat="1" ht="15" customHeight="1">
      <c r="B60" s="276"/>
      <c r="C60" s="281"/>
      <c r="D60" s="407" t="s">
        <v>1681</v>
      </c>
      <c r="E60" s="407"/>
      <c r="F60" s="407"/>
      <c r="G60" s="407"/>
      <c r="H60" s="407"/>
      <c r="I60" s="407"/>
      <c r="J60" s="407"/>
      <c r="K60" s="277"/>
    </row>
    <row r="61" spans="2:11" s="1" customFormat="1" ht="15" customHeight="1">
      <c r="B61" s="276"/>
      <c r="C61" s="281"/>
      <c r="D61" s="407" t="s">
        <v>1682</v>
      </c>
      <c r="E61" s="407"/>
      <c r="F61" s="407"/>
      <c r="G61" s="407"/>
      <c r="H61" s="407"/>
      <c r="I61" s="407"/>
      <c r="J61" s="407"/>
      <c r="K61" s="277"/>
    </row>
    <row r="62" spans="2:11" s="1" customFormat="1" ht="15" customHeight="1">
      <c r="B62" s="276"/>
      <c r="C62" s="281"/>
      <c r="D62" s="409" t="s">
        <v>1683</v>
      </c>
      <c r="E62" s="409"/>
      <c r="F62" s="409"/>
      <c r="G62" s="409"/>
      <c r="H62" s="409"/>
      <c r="I62" s="409"/>
      <c r="J62" s="409"/>
      <c r="K62" s="277"/>
    </row>
    <row r="63" spans="2:11" s="1" customFormat="1" ht="15" customHeight="1">
      <c r="B63" s="276"/>
      <c r="C63" s="281"/>
      <c r="D63" s="407" t="s">
        <v>1684</v>
      </c>
      <c r="E63" s="407"/>
      <c r="F63" s="407"/>
      <c r="G63" s="407"/>
      <c r="H63" s="407"/>
      <c r="I63" s="407"/>
      <c r="J63" s="407"/>
      <c r="K63" s="277"/>
    </row>
    <row r="64" spans="2:11" s="1" customFormat="1" ht="12.75" customHeight="1">
      <c r="B64" s="276"/>
      <c r="C64" s="281"/>
      <c r="D64" s="281"/>
      <c r="E64" s="284"/>
      <c r="F64" s="281"/>
      <c r="G64" s="281"/>
      <c r="H64" s="281"/>
      <c r="I64" s="281"/>
      <c r="J64" s="281"/>
      <c r="K64" s="277"/>
    </row>
    <row r="65" spans="2:11" s="1" customFormat="1" ht="15" customHeight="1">
      <c r="B65" s="276"/>
      <c r="C65" s="281"/>
      <c r="D65" s="407" t="s">
        <v>1685</v>
      </c>
      <c r="E65" s="407"/>
      <c r="F65" s="407"/>
      <c r="G65" s="407"/>
      <c r="H65" s="407"/>
      <c r="I65" s="407"/>
      <c r="J65" s="407"/>
      <c r="K65" s="277"/>
    </row>
    <row r="66" spans="2:11" s="1" customFormat="1" ht="15" customHeight="1">
      <c r="B66" s="276"/>
      <c r="C66" s="281"/>
      <c r="D66" s="409" t="s">
        <v>1686</v>
      </c>
      <c r="E66" s="409"/>
      <c r="F66" s="409"/>
      <c r="G66" s="409"/>
      <c r="H66" s="409"/>
      <c r="I66" s="409"/>
      <c r="J66" s="409"/>
      <c r="K66" s="277"/>
    </row>
    <row r="67" spans="2:11" s="1" customFormat="1" ht="15" customHeight="1">
      <c r="B67" s="276"/>
      <c r="C67" s="281"/>
      <c r="D67" s="407" t="s">
        <v>1687</v>
      </c>
      <c r="E67" s="407"/>
      <c r="F67" s="407"/>
      <c r="G67" s="407"/>
      <c r="H67" s="407"/>
      <c r="I67" s="407"/>
      <c r="J67" s="407"/>
      <c r="K67" s="277"/>
    </row>
    <row r="68" spans="2:11" s="1" customFormat="1" ht="15" customHeight="1">
      <c r="B68" s="276"/>
      <c r="C68" s="281"/>
      <c r="D68" s="407" t="s">
        <v>1688</v>
      </c>
      <c r="E68" s="407"/>
      <c r="F68" s="407"/>
      <c r="G68" s="407"/>
      <c r="H68" s="407"/>
      <c r="I68" s="407"/>
      <c r="J68" s="407"/>
      <c r="K68" s="277"/>
    </row>
    <row r="69" spans="2:11" s="1" customFormat="1" ht="15" customHeight="1">
      <c r="B69" s="276"/>
      <c r="C69" s="281"/>
      <c r="D69" s="407" t="s">
        <v>1689</v>
      </c>
      <c r="E69" s="407"/>
      <c r="F69" s="407"/>
      <c r="G69" s="407"/>
      <c r="H69" s="407"/>
      <c r="I69" s="407"/>
      <c r="J69" s="407"/>
      <c r="K69" s="277"/>
    </row>
    <row r="70" spans="2:11" s="1" customFormat="1" ht="15" customHeight="1">
      <c r="B70" s="276"/>
      <c r="C70" s="281"/>
      <c r="D70" s="407" t="s">
        <v>1690</v>
      </c>
      <c r="E70" s="407"/>
      <c r="F70" s="407"/>
      <c r="G70" s="407"/>
      <c r="H70" s="407"/>
      <c r="I70" s="407"/>
      <c r="J70" s="407"/>
      <c r="K70" s="277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402" t="s">
        <v>1691</v>
      </c>
      <c r="D75" s="402"/>
      <c r="E75" s="402"/>
      <c r="F75" s="402"/>
      <c r="G75" s="402"/>
      <c r="H75" s="402"/>
      <c r="I75" s="402"/>
      <c r="J75" s="402"/>
      <c r="K75" s="294"/>
    </row>
    <row r="76" spans="2:11" s="1" customFormat="1" ht="17.25" customHeight="1">
      <c r="B76" s="293"/>
      <c r="C76" s="295" t="s">
        <v>1692</v>
      </c>
      <c r="D76" s="295"/>
      <c r="E76" s="295"/>
      <c r="F76" s="295" t="s">
        <v>1693</v>
      </c>
      <c r="G76" s="296"/>
      <c r="H76" s="295" t="s">
        <v>56</v>
      </c>
      <c r="I76" s="295" t="s">
        <v>59</v>
      </c>
      <c r="J76" s="295" t="s">
        <v>1694</v>
      </c>
      <c r="K76" s="294"/>
    </row>
    <row r="77" spans="2:11" s="1" customFormat="1" ht="17.25" customHeight="1">
      <c r="B77" s="293"/>
      <c r="C77" s="297" t="s">
        <v>1695</v>
      </c>
      <c r="D77" s="297"/>
      <c r="E77" s="297"/>
      <c r="F77" s="298" t="s">
        <v>1696</v>
      </c>
      <c r="G77" s="299"/>
      <c r="H77" s="297"/>
      <c r="I77" s="297"/>
      <c r="J77" s="297" t="s">
        <v>1697</v>
      </c>
      <c r="K77" s="294"/>
    </row>
    <row r="78" spans="2:11" s="1" customFormat="1" ht="5.25" customHeight="1">
      <c r="B78" s="293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3"/>
      <c r="C79" s="282" t="s">
        <v>55</v>
      </c>
      <c r="D79" s="302"/>
      <c r="E79" s="302"/>
      <c r="F79" s="303" t="s">
        <v>1698</v>
      </c>
      <c r="G79" s="304"/>
      <c r="H79" s="282" t="s">
        <v>1699</v>
      </c>
      <c r="I79" s="282" t="s">
        <v>1700</v>
      </c>
      <c r="J79" s="282">
        <v>20</v>
      </c>
      <c r="K79" s="294"/>
    </row>
    <row r="80" spans="2:11" s="1" customFormat="1" ht="15" customHeight="1">
      <c r="B80" s="293"/>
      <c r="C80" s="282" t="s">
        <v>1701</v>
      </c>
      <c r="D80" s="282"/>
      <c r="E80" s="282"/>
      <c r="F80" s="303" t="s">
        <v>1698</v>
      </c>
      <c r="G80" s="304"/>
      <c r="H80" s="282" t="s">
        <v>1702</v>
      </c>
      <c r="I80" s="282" t="s">
        <v>1700</v>
      </c>
      <c r="J80" s="282">
        <v>120</v>
      </c>
      <c r="K80" s="294"/>
    </row>
    <row r="81" spans="2:11" s="1" customFormat="1" ht="15" customHeight="1">
      <c r="B81" s="305"/>
      <c r="C81" s="282" t="s">
        <v>1703</v>
      </c>
      <c r="D81" s="282"/>
      <c r="E81" s="282"/>
      <c r="F81" s="303" t="s">
        <v>1704</v>
      </c>
      <c r="G81" s="304"/>
      <c r="H81" s="282" t="s">
        <v>1705</v>
      </c>
      <c r="I81" s="282" t="s">
        <v>1700</v>
      </c>
      <c r="J81" s="282">
        <v>50</v>
      </c>
      <c r="K81" s="294"/>
    </row>
    <row r="82" spans="2:11" s="1" customFormat="1" ht="15" customHeight="1">
      <c r="B82" s="305"/>
      <c r="C82" s="282" t="s">
        <v>1706</v>
      </c>
      <c r="D82" s="282"/>
      <c r="E82" s="282"/>
      <c r="F82" s="303" t="s">
        <v>1698</v>
      </c>
      <c r="G82" s="304"/>
      <c r="H82" s="282" t="s">
        <v>1707</v>
      </c>
      <c r="I82" s="282" t="s">
        <v>1708</v>
      </c>
      <c r="J82" s="282"/>
      <c r="K82" s="294"/>
    </row>
    <row r="83" spans="2:11" s="1" customFormat="1" ht="15" customHeight="1">
      <c r="B83" s="305"/>
      <c r="C83" s="306" t="s">
        <v>1709</v>
      </c>
      <c r="D83" s="306"/>
      <c r="E83" s="306"/>
      <c r="F83" s="307" t="s">
        <v>1704</v>
      </c>
      <c r="G83" s="306"/>
      <c r="H83" s="306" t="s">
        <v>1710</v>
      </c>
      <c r="I83" s="306" t="s">
        <v>1700</v>
      </c>
      <c r="J83" s="306">
        <v>15</v>
      </c>
      <c r="K83" s="294"/>
    </row>
    <row r="84" spans="2:11" s="1" customFormat="1" ht="15" customHeight="1">
      <c r="B84" s="305"/>
      <c r="C84" s="306" t="s">
        <v>1711</v>
      </c>
      <c r="D84" s="306"/>
      <c r="E84" s="306"/>
      <c r="F84" s="307" t="s">
        <v>1704</v>
      </c>
      <c r="G84" s="306"/>
      <c r="H84" s="306" t="s">
        <v>1712</v>
      </c>
      <c r="I84" s="306" t="s">
        <v>1700</v>
      </c>
      <c r="J84" s="306">
        <v>15</v>
      </c>
      <c r="K84" s="294"/>
    </row>
    <row r="85" spans="2:11" s="1" customFormat="1" ht="15" customHeight="1">
      <c r="B85" s="305"/>
      <c r="C85" s="306" t="s">
        <v>1713</v>
      </c>
      <c r="D85" s="306"/>
      <c r="E85" s="306"/>
      <c r="F85" s="307" t="s">
        <v>1704</v>
      </c>
      <c r="G85" s="306"/>
      <c r="H85" s="306" t="s">
        <v>1714</v>
      </c>
      <c r="I85" s="306" t="s">
        <v>1700</v>
      </c>
      <c r="J85" s="306">
        <v>20</v>
      </c>
      <c r="K85" s="294"/>
    </row>
    <row r="86" spans="2:11" s="1" customFormat="1" ht="15" customHeight="1">
      <c r="B86" s="305"/>
      <c r="C86" s="306" t="s">
        <v>1715</v>
      </c>
      <c r="D86" s="306"/>
      <c r="E86" s="306"/>
      <c r="F86" s="307" t="s">
        <v>1704</v>
      </c>
      <c r="G86" s="306"/>
      <c r="H86" s="306" t="s">
        <v>1716</v>
      </c>
      <c r="I86" s="306" t="s">
        <v>1700</v>
      </c>
      <c r="J86" s="306">
        <v>20</v>
      </c>
      <c r="K86" s="294"/>
    </row>
    <row r="87" spans="2:11" s="1" customFormat="1" ht="15" customHeight="1">
      <c r="B87" s="305"/>
      <c r="C87" s="282" t="s">
        <v>1717</v>
      </c>
      <c r="D87" s="282"/>
      <c r="E87" s="282"/>
      <c r="F87" s="303" t="s">
        <v>1704</v>
      </c>
      <c r="G87" s="304"/>
      <c r="H87" s="282" t="s">
        <v>1718</v>
      </c>
      <c r="I87" s="282" t="s">
        <v>1700</v>
      </c>
      <c r="J87" s="282">
        <v>50</v>
      </c>
      <c r="K87" s="294"/>
    </row>
    <row r="88" spans="2:11" s="1" customFormat="1" ht="15" customHeight="1">
      <c r="B88" s="305"/>
      <c r="C88" s="282" t="s">
        <v>1719</v>
      </c>
      <c r="D88" s="282"/>
      <c r="E88" s="282"/>
      <c r="F88" s="303" t="s">
        <v>1704</v>
      </c>
      <c r="G88" s="304"/>
      <c r="H88" s="282" t="s">
        <v>1720</v>
      </c>
      <c r="I88" s="282" t="s">
        <v>1700</v>
      </c>
      <c r="J88" s="282">
        <v>20</v>
      </c>
      <c r="K88" s="294"/>
    </row>
    <row r="89" spans="2:11" s="1" customFormat="1" ht="15" customHeight="1">
      <c r="B89" s="305"/>
      <c r="C89" s="282" t="s">
        <v>1721</v>
      </c>
      <c r="D89" s="282"/>
      <c r="E89" s="282"/>
      <c r="F89" s="303" t="s">
        <v>1704</v>
      </c>
      <c r="G89" s="304"/>
      <c r="H89" s="282" t="s">
        <v>1722</v>
      </c>
      <c r="I89" s="282" t="s">
        <v>1700</v>
      </c>
      <c r="J89" s="282">
        <v>20</v>
      </c>
      <c r="K89" s="294"/>
    </row>
    <row r="90" spans="2:11" s="1" customFormat="1" ht="15" customHeight="1">
      <c r="B90" s="305"/>
      <c r="C90" s="282" t="s">
        <v>1723</v>
      </c>
      <c r="D90" s="282"/>
      <c r="E90" s="282"/>
      <c r="F90" s="303" t="s">
        <v>1704</v>
      </c>
      <c r="G90" s="304"/>
      <c r="H90" s="282" t="s">
        <v>1724</v>
      </c>
      <c r="I90" s="282" t="s">
        <v>1700</v>
      </c>
      <c r="J90" s="282">
        <v>50</v>
      </c>
      <c r="K90" s="294"/>
    </row>
    <row r="91" spans="2:11" s="1" customFormat="1" ht="15" customHeight="1">
      <c r="B91" s="305"/>
      <c r="C91" s="282" t="s">
        <v>1725</v>
      </c>
      <c r="D91" s="282"/>
      <c r="E91" s="282"/>
      <c r="F91" s="303" t="s">
        <v>1704</v>
      </c>
      <c r="G91" s="304"/>
      <c r="H91" s="282" t="s">
        <v>1725</v>
      </c>
      <c r="I91" s="282" t="s">
        <v>1700</v>
      </c>
      <c r="J91" s="282">
        <v>50</v>
      </c>
      <c r="K91" s="294"/>
    </row>
    <row r="92" spans="2:11" s="1" customFormat="1" ht="15" customHeight="1">
      <c r="B92" s="305"/>
      <c r="C92" s="282" t="s">
        <v>1726</v>
      </c>
      <c r="D92" s="282"/>
      <c r="E92" s="282"/>
      <c r="F92" s="303" t="s">
        <v>1704</v>
      </c>
      <c r="G92" s="304"/>
      <c r="H92" s="282" t="s">
        <v>1727</v>
      </c>
      <c r="I92" s="282" t="s">
        <v>1700</v>
      </c>
      <c r="J92" s="282">
        <v>255</v>
      </c>
      <c r="K92" s="294"/>
    </row>
    <row r="93" spans="2:11" s="1" customFormat="1" ht="15" customHeight="1">
      <c r="B93" s="305"/>
      <c r="C93" s="282" t="s">
        <v>1728</v>
      </c>
      <c r="D93" s="282"/>
      <c r="E93" s="282"/>
      <c r="F93" s="303" t="s">
        <v>1698</v>
      </c>
      <c r="G93" s="304"/>
      <c r="H93" s="282" t="s">
        <v>1729</v>
      </c>
      <c r="I93" s="282" t="s">
        <v>1730</v>
      </c>
      <c r="J93" s="282"/>
      <c r="K93" s="294"/>
    </row>
    <row r="94" spans="2:11" s="1" customFormat="1" ht="15" customHeight="1">
      <c r="B94" s="305"/>
      <c r="C94" s="282" t="s">
        <v>1731</v>
      </c>
      <c r="D94" s="282"/>
      <c r="E94" s="282"/>
      <c r="F94" s="303" t="s">
        <v>1698</v>
      </c>
      <c r="G94" s="304"/>
      <c r="H94" s="282" t="s">
        <v>1732</v>
      </c>
      <c r="I94" s="282" t="s">
        <v>1733</v>
      </c>
      <c r="J94" s="282"/>
      <c r="K94" s="294"/>
    </row>
    <row r="95" spans="2:11" s="1" customFormat="1" ht="15" customHeight="1">
      <c r="B95" s="305"/>
      <c r="C95" s="282" t="s">
        <v>1734</v>
      </c>
      <c r="D95" s="282"/>
      <c r="E95" s="282"/>
      <c r="F95" s="303" t="s">
        <v>1698</v>
      </c>
      <c r="G95" s="304"/>
      <c r="H95" s="282" t="s">
        <v>1734</v>
      </c>
      <c r="I95" s="282" t="s">
        <v>1733</v>
      </c>
      <c r="J95" s="282"/>
      <c r="K95" s="294"/>
    </row>
    <row r="96" spans="2:11" s="1" customFormat="1" ht="15" customHeight="1">
      <c r="B96" s="305"/>
      <c r="C96" s="282" t="s">
        <v>40</v>
      </c>
      <c r="D96" s="282"/>
      <c r="E96" s="282"/>
      <c r="F96" s="303" t="s">
        <v>1698</v>
      </c>
      <c r="G96" s="304"/>
      <c r="H96" s="282" t="s">
        <v>1735</v>
      </c>
      <c r="I96" s="282" t="s">
        <v>1733</v>
      </c>
      <c r="J96" s="282"/>
      <c r="K96" s="294"/>
    </row>
    <row r="97" spans="2:11" s="1" customFormat="1" ht="15" customHeight="1">
      <c r="B97" s="305"/>
      <c r="C97" s="282" t="s">
        <v>50</v>
      </c>
      <c r="D97" s="282"/>
      <c r="E97" s="282"/>
      <c r="F97" s="303" t="s">
        <v>1698</v>
      </c>
      <c r="G97" s="304"/>
      <c r="H97" s="282" t="s">
        <v>1736</v>
      </c>
      <c r="I97" s="282" t="s">
        <v>1733</v>
      </c>
      <c r="J97" s="282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402" t="s">
        <v>1737</v>
      </c>
      <c r="D102" s="402"/>
      <c r="E102" s="402"/>
      <c r="F102" s="402"/>
      <c r="G102" s="402"/>
      <c r="H102" s="402"/>
      <c r="I102" s="402"/>
      <c r="J102" s="402"/>
      <c r="K102" s="294"/>
    </row>
    <row r="103" spans="2:11" s="1" customFormat="1" ht="17.25" customHeight="1">
      <c r="B103" s="293"/>
      <c r="C103" s="295" t="s">
        <v>1692</v>
      </c>
      <c r="D103" s="295"/>
      <c r="E103" s="295"/>
      <c r="F103" s="295" t="s">
        <v>1693</v>
      </c>
      <c r="G103" s="296"/>
      <c r="H103" s="295" t="s">
        <v>56</v>
      </c>
      <c r="I103" s="295" t="s">
        <v>59</v>
      </c>
      <c r="J103" s="295" t="s">
        <v>1694</v>
      </c>
      <c r="K103" s="294"/>
    </row>
    <row r="104" spans="2:11" s="1" customFormat="1" ht="17.25" customHeight="1">
      <c r="B104" s="293"/>
      <c r="C104" s="297" t="s">
        <v>1695</v>
      </c>
      <c r="D104" s="297"/>
      <c r="E104" s="297"/>
      <c r="F104" s="298" t="s">
        <v>1696</v>
      </c>
      <c r="G104" s="299"/>
      <c r="H104" s="297"/>
      <c r="I104" s="297"/>
      <c r="J104" s="297" t="s">
        <v>1697</v>
      </c>
      <c r="K104" s="294"/>
    </row>
    <row r="105" spans="2:11" s="1" customFormat="1" ht="5.25" customHeight="1">
      <c r="B105" s="293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3"/>
      <c r="C106" s="282" t="s">
        <v>55</v>
      </c>
      <c r="D106" s="302"/>
      <c r="E106" s="302"/>
      <c r="F106" s="303" t="s">
        <v>1698</v>
      </c>
      <c r="G106" s="282"/>
      <c r="H106" s="282" t="s">
        <v>1738</v>
      </c>
      <c r="I106" s="282" t="s">
        <v>1700</v>
      </c>
      <c r="J106" s="282">
        <v>20</v>
      </c>
      <c r="K106" s="294"/>
    </row>
    <row r="107" spans="2:11" s="1" customFormat="1" ht="15" customHeight="1">
      <c r="B107" s="293"/>
      <c r="C107" s="282" t="s">
        <v>1701</v>
      </c>
      <c r="D107" s="282"/>
      <c r="E107" s="282"/>
      <c r="F107" s="303" t="s">
        <v>1698</v>
      </c>
      <c r="G107" s="282"/>
      <c r="H107" s="282" t="s">
        <v>1738</v>
      </c>
      <c r="I107" s="282" t="s">
        <v>1700</v>
      </c>
      <c r="J107" s="282">
        <v>120</v>
      </c>
      <c r="K107" s="294"/>
    </row>
    <row r="108" spans="2:11" s="1" customFormat="1" ht="15" customHeight="1">
      <c r="B108" s="305"/>
      <c r="C108" s="282" t="s">
        <v>1703</v>
      </c>
      <c r="D108" s="282"/>
      <c r="E108" s="282"/>
      <c r="F108" s="303" t="s">
        <v>1704</v>
      </c>
      <c r="G108" s="282"/>
      <c r="H108" s="282" t="s">
        <v>1738</v>
      </c>
      <c r="I108" s="282" t="s">
        <v>1700</v>
      </c>
      <c r="J108" s="282">
        <v>50</v>
      </c>
      <c r="K108" s="294"/>
    </row>
    <row r="109" spans="2:11" s="1" customFormat="1" ht="15" customHeight="1">
      <c r="B109" s="305"/>
      <c r="C109" s="282" t="s">
        <v>1706</v>
      </c>
      <c r="D109" s="282"/>
      <c r="E109" s="282"/>
      <c r="F109" s="303" t="s">
        <v>1698</v>
      </c>
      <c r="G109" s="282"/>
      <c r="H109" s="282" t="s">
        <v>1738</v>
      </c>
      <c r="I109" s="282" t="s">
        <v>1708</v>
      </c>
      <c r="J109" s="282"/>
      <c r="K109" s="294"/>
    </row>
    <row r="110" spans="2:11" s="1" customFormat="1" ht="15" customHeight="1">
      <c r="B110" s="305"/>
      <c r="C110" s="282" t="s">
        <v>1717</v>
      </c>
      <c r="D110" s="282"/>
      <c r="E110" s="282"/>
      <c r="F110" s="303" t="s">
        <v>1704</v>
      </c>
      <c r="G110" s="282"/>
      <c r="H110" s="282" t="s">
        <v>1738</v>
      </c>
      <c r="I110" s="282" t="s">
        <v>1700</v>
      </c>
      <c r="J110" s="282">
        <v>50</v>
      </c>
      <c r="K110" s="294"/>
    </row>
    <row r="111" spans="2:11" s="1" customFormat="1" ht="15" customHeight="1">
      <c r="B111" s="305"/>
      <c r="C111" s="282" t="s">
        <v>1725</v>
      </c>
      <c r="D111" s="282"/>
      <c r="E111" s="282"/>
      <c r="F111" s="303" t="s">
        <v>1704</v>
      </c>
      <c r="G111" s="282"/>
      <c r="H111" s="282" t="s">
        <v>1738</v>
      </c>
      <c r="I111" s="282" t="s">
        <v>1700</v>
      </c>
      <c r="J111" s="282">
        <v>50</v>
      </c>
      <c r="K111" s="294"/>
    </row>
    <row r="112" spans="2:11" s="1" customFormat="1" ht="15" customHeight="1">
      <c r="B112" s="305"/>
      <c r="C112" s="282" t="s">
        <v>1723</v>
      </c>
      <c r="D112" s="282"/>
      <c r="E112" s="282"/>
      <c r="F112" s="303" t="s">
        <v>1704</v>
      </c>
      <c r="G112" s="282"/>
      <c r="H112" s="282" t="s">
        <v>1738</v>
      </c>
      <c r="I112" s="282" t="s">
        <v>1700</v>
      </c>
      <c r="J112" s="282">
        <v>50</v>
      </c>
      <c r="K112" s="294"/>
    </row>
    <row r="113" spans="2:11" s="1" customFormat="1" ht="15" customHeight="1">
      <c r="B113" s="305"/>
      <c r="C113" s="282" t="s">
        <v>55</v>
      </c>
      <c r="D113" s="282"/>
      <c r="E113" s="282"/>
      <c r="F113" s="303" t="s">
        <v>1698</v>
      </c>
      <c r="G113" s="282"/>
      <c r="H113" s="282" t="s">
        <v>1739</v>
      </c>
      <c r="I113" s="282" t="s">
        <v>1700</v>
      </c>
      <c r="J113" s="282">
        <v>20</v>
      </c>
      <c r="K113" s="294"/>
    </row>
    <row r="114" spans="2:11" s="1" customFormat="1" ht="15" customHeight="1">
      <c r="B114" s="305"/>
      <c r="C114" s="282" t="s">
        <v>1740</v>
      </c>
      <c r="D114" s="282"/>
      <c r="E114" s="282"/>
      <c r="F114" s="303" t="s">
        <v>1698</v>
      </c>
      <c r="G114" s="282"/>
      <c r="H114" s="282" t="s">
        <v>1741</v>
      </c>
      <c r="I114" s="282" t="s">
        <v>1700</v>
      </c>
      <c r="J114" s="282">
        <v>120</v>
      </c>
      <c r="K114" s="294"/>
    </row>
    <row r="115" spans="2:11" s="1" customFormat="1" ht="15" customHeight="1">
      <c r="B115" s="305"/>
      <c r="C115" s="282" t="s">
        <v>40</v>
      </c>
      <c r="D115" s="282"/>
      <c r="E115" s="282"/>
      <c r="F115" s="303" t="s">
        <v>1698</v>
      </c>
      <c r="G115" s="282"/>
      <c r="H115" s="282" t="s">
        <v>1742</v>
      </c>
      <c r="I115" s="282" t="s">
        <v>1733</v>
      </c>
      <c r="J115" s="282"/>
      <c r="K115" s="294"/>
    </row>
    <row r="116" spans="2:11" s="1" customFormat="1" ht="15" customHeight="1">
      <c r="B116" s="305"/>
      <c r="C116" s="282" t="s">
        <v>50</v>
      </c>
      <c r="D116" s="282"/>
      <c r="E116" s="282"/>
      <c r="F116" s="303" t="s">
        <v>1698</v>
      </c>
      <c r="G116" s="282"/>
      <c r="H116" s="282" t="s">
        <v>1743</v>
      </c>
      <c r="I116" s="282" t="s">
        <v>1733</v>
      </c>
      <c r="J116" s="282"/>
      <c r="K116" s="294"/>
    </row>
    <row r="117" spans="2:11" s="1" customFormat="1" ht="15" customHeight="1">
      <c r="B117" s="305"/>
      <c r="C117" s="282" t="s">
        <v>59</v>
      </c>
      <c r="D117" s="282"/>
      <c r="E117" s="282"/>
      <c r="F117" s="303" t="s">
        <v>1698</v>
      </c>
      <c r="G117" s="282"/>
      <c r="H117" s="282" t="s">
        <v>1744</v>
      </c>
      <c r="I117" s="282" t="s">
        <v>1745</v>
      </c>
      <c r="J117" s="282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403" t="s">
        <v>1746</v>
      </c>
      <c r="D122" s="403"/>
      <c r="E122" s="403"/>
      <c r="F122" s="403"/>
      <c r="G122" s="403"/>
      <c r="H122" s="403"/>
      <c r="I122" s="403"/>
      <c r="J122" s="403"/>
      <c r="K122" s="322"/>
    </row>
    <row r="123" spans="2:11" s="1" customFormat="1" ht="17.25" customHeight="1">
      <c r="B123" s="323"/>
      <c r="C123" s="295" t="s">
        <v>1692</v>
      </c>
      <c r="D123" s="295"/>
      <c r="E123" s="295"/>
      <c r="F123" s="295" t="s">
        <v>1693</v>
      </c>
      <c r="G123" s="296"/>
      <c r="H123" s="295" t="s">
        <v>56</v>
      </c>
      <c r="I123" s="295" t="s">
        <v>59</v>
      </c>
      <c r="J123" s="295" t="s">
        <v>1694</v>
      </c>
      <c r="K123" s="324"/>
    </row>
    <row r="124" spans="2:11" s="1" customFormat="1" ht="17.25" customHeight="1">
      <c r="B124" s="323"/>
      <c r="C124" s="297" t="s">
        <v>1695</v>
      </c>
      <c r="D124" s="297"/>
      <c r="E124" s="297"/>
      <c r="F124" s="298" t="s">
        <v>1696</v>
      </c>
      <c r="G124" s="299"/>
      <c r="H124" s="297"/>
      <c r="I124" s="297"/>
      <c r="J124" s="297" t="s">
        <v>1697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2" t="s">
        <v>1701</v>
      </c>
      <c r="D126" s="302"/>
      <c r="E126" s="302"/>
      <c r="F126" s="303" t="s">
        <v>1698</v>
      </c>
      <c r="G126" s="282"/>
      <c r="H126" s="282" t="s">
        <v>1738</v>
      </c>
      <c r="I126" s="282" t="s">
        <v>1700</v>
      </c>
      <c r="J126" s="282">
        <v>120</v>
      </c>
      <c r="K126" s="328"/>
    </row>
    <row r="127" spans="2:11" s="1" customFormat="1" ht="15" customHeight="1">
      <c r="B127" s="325"/>
      <c r="C127" s="282" t="s">
        <v>1747</v>
      </c>
      <c r="D127" s="282"/>
      <c r="E127" s="282"/>
      <c r="F127" s="303" t="s">
        <v>1698</v>
      </c>
      <c r="G127" s="282"/>
      <c r="H127" s="282" t="s">
        <v>1748</v>
      </c>
      <c r="I127" s="282" t="s">
        <v>1700</v>
      </c>
      <c r="J127" s="282" t="s">
        <v>1749</v>
      </c>
      <c r="K127" s="328"/>
    </row>
    <row r="128" spans="2:11" s="1" customFormat="1" ht="15" customHeight="1">
      <c r="B128" s="325"/>
      <c r="C128" s="282" t="s">
        <v>1646</v>
      </c>
      <c r="D128" s="282"/>
      <c r="E128" s="282"/>
      <c r="F128" s="303" t="s">
        <v>1698</v>
      </c>
      <c r="G128" s="282"/>
      <c r="H128" s="282" t="s">
        <v>1750</v>
      </c>
      <c r="I128" s="282" t="s">
        <v>1700</v>
      </c>
      <c r="J128" s="282" t="s">
        <v>1749</v>
      </c>
      <c r="K128" s="328"/>
    </row>
    <row r="129" spans="2:11" s="1" customFormat="1" ht="15" customHeight="1">
      <c r="B129" s="325"/>
      <c r="C129" s="282" t="s">
        <v>1709</v>
      </c>
      <c r="D129" s="282"/>
      <c r="E129" s="282"/>
      <c r="F129" s="303" t="s">
        <v>1704</v>
      </c>
      <c r="G129" s="282"/>
      <c r="H129" s="282" t="s">
        <v>1710</v>
      </c>
      <c r="I129" s="282" t="s">
        <v>1700</v>
      </c>
      <c r="J129" s="282">
        <v>15</v>
      </c>
      <c r="K129" s="328"/>
    </row>
    <row r="130" spans="2:11" s="1" customFormat="1" ht="15" customHeight="1">
      <c r="B130" s="325"/>
      <c r="C130" s="306" t="s">
        <v>1711</v>
      </c>
      <c r="D130" s="306"/>
      <c r="E130" s="306"/>
      <c r="F130" s="307" t="s">
        <v>1704</v>
      </c>
      <c r="G130" s="306"/>
      <c r="H130" s="306" t="s">
        <v>1712</v>
      </c>
      <c r="I130" s="306" t="s">
        <v>1700</v>
      </c>
      <c r="J130" s="306">
        <v>15</v>
      </c>
      <c r="K130" s="328"/>
    </row>
    <row r="131" spans="2:11" s="1" customFormat="1" ht="15" customHeight="1">
      <c r="B131" s="325"/>
      <c r="C131" s="306" t="s">
        <v>1713</v>
      </c>
      <c r="D131" s="306"/>
      <c r="E131" s="306"/>
      <c r="F131" s="307" t="s">
        <v>1704</v>
      </c>
      <c r="G131" s="306"/>
      <c r="H131" s="306" t="s">
        <v>1714</v>
      </c>
      <c r="I131" s="306" t="s">
        <v>1700</v>
      </c>
      <c r="J131" s="306">
        <v>20</v>
      </c>
      <c r="K131" s="328"/>
    </row>
    <row r="132" spans="2:11" s="1" customFormat="1" ht="15" customHeight="1">
      <c r="B132" s="325"/>
      <c r="C132" s="306" t="s">
        <v>1715</v>
      </c>
      <c r="D132" s="306"/>
      <c r="E132" s="306"/>
      <c r="F132" s="307" t="s">
        <v>1704</v>
      </c>
      <c r="G132" s="306"/>
      <c r="H132" s="306" t="s">
        <v>1716</v>
      </c>
      <c r="I132" s="306" t="s">
        <v>1700</v>
      </c>
      <c r="J132" s="306">
        <v>20</v>
      </c>
      <c r="K132" s="328"/>
    </row>
    <row r="133" spans="2:11" s="1" customFormat="1" ht="15" customHeight="1">
      <c r="B133" s="325"/>
      <c r="C133" s="282" t="s">
        <v>1703</v>
      </c>
      <c r="D133" s="282"/>
      <c r="E133" s="282"/>
      <c r="F133" s="303" t="s">
        <v>1704</v>
      </c>
      <c r="G133" s="282"/>
      <c r="H133" s="282" t="s">
        <v>1738</v>
      </c>
      <c r="I133" s="282" t="s">
        <v>1700</v>
      </c>
      <c r="J133" s="282">
        <v>50</v>
      </c>
      <c r="K133" s="328"/>
    </row>
    <row r="134" spans="2:11" s="1" customFormat="1" ht="15" customHeight="1">
      <c r="B134" s="325"/>
      <c r="C134" s="282" t="s">
        <v>1717</v>
      </c>
      <c r="D134" s="282"/>
      <c r="E134" s="282"/>
      <c r="F134" s="303" t="s">
        <v>1704</v>
      </c>
      <c r="G134" s="282"/>
      <c r="H134" s="282" t="s">
        <v>1738</v>
      </c>
      <c r="I134" s="282" t="s">
        <v>1700</v>
      </c>
      <c r="J134" s="282">
        <v>50</v>
      </c>
      <c r="K134" s="328"/>
    </row>
    <row r="135" spans="2:11" s="1" customFormat="1" ht="15" customHeight="1">
      <c r="B135" s="325"/>
      <c r="C135" s="282" t="s">
        <v>1723</v>
      </c>
      <c r="D135" s="282"/>
      <c r="E135" s="282"/>
      <c r="F135" s="303" t="s">
        <v>1704</v>
      </c>
      <c r="G135" s="282"/>
      <c r="H135" s="282" t="s">
        <v>1738</v>
      </c>
      <c r="I135" s="282" t="s">
        <v>1700</v>
      </c>
      <c r="J135" s="282">
        <v>50</v>
      </c>
      <c r="K135" s="328"/>
    </row>
    <row r="136" spans="2:11" s="1" customFormat="1" ht="15" customHeight="1">
      <c r="B136" s="325"/>
      <c r="C136" s="282" t="s">
        <v>1725</v>
      </c>
      <c r="D136" s="282"/>
      <c r="E136" s="282"/>
      <c r="F136" s="303" t="s">
        <v>1704</v>
      </c>
      <c r="G136" s="282"/>
      <c r="H136" s="282" t="s">
        <v>1738</v>
      </c>
      <c r="I136" s="282" t="s">
        <v>1700</v>
      </c>
      <c r="J136" s="282">
        <v>50</v>
      </c>
      <c r="K136" s="328"/>
    </row>
    <row r="137" spans="2:11" s="1" customFormat="1" ht="15" customHeight="1">
      <c r="B137" s="325"/>
      <c r="C137" s="282" t="s">
        <v>1726</v>
      </c>
      <c r="D137" s="282"/>
      <c r="E137" s="282"/>
      <c r="F137" s="303" t="s">
        <v>1704</v>
      </c>
      <c r="G137" s="282"/>
      <c r="H137" s="282" t="s">
        <v>1751</v>
      </c>
      <c r="I137" s="282" t="s">
        <v>1700</v>
      </c>
      <c r="J137" s="282">
        <v>255</v>
      </c>
      <c r="K137" s="328"/>
    </row>
    <row r="138" spans="2:11" s="1" customFormat="1" ht="15" customHeight="1">
      <c r="B138" s="325"/>
      <c r="C138" s="282" t="s">
        <v>1728</v>
      </c>
      <c r="D138" s="282"/>
      <c r="E138" s="282"/>
      <c r="F138" s="303" t="s">
        <v>1698</v>
      </c>
      <c r="G138" s="282"/>
      <c r="H138" s="282" t="s">
        <v>1752</v>
      </c>
      <c r="I138" s="282" t="s">
        <v>1730</v>
      </c>
      <c r="J138" s="282"/>
      <c r="K138" s="328"/>
    </row>
    <row r="139" spans="2:11" s="1" customFormat="1" ht="15" customHeight="1">
      <c r="B139" s="325"/>
      <c r="C139" s="282" t="s">
        <v>1731</v>
      </c>
      <c r="D139" s="282"/>
      <c r="E139" s="282"/>
      <c r="F139" s="303" t="s">
        <v>1698</v>
      </c>
      <c r="G139" s="282"/>
      <c r="H139" s="282" t="s">
        <v>1753</v>
      </c>
      <c r="I139" s="282" t="s">
        <v>1733</v>
      </c>
      <c r="J139" s="282"/>
      <c r="K139" s="328"/>
    </row>
    <row r="140" spans="2:11" s="1" customFormat="1" ht="15" customHeight="1">
      <c r="B140" s="325"/>
      <c r="C140" s="282" t="s">
        <v>1734</v>
      </c>
      <c r="D140" s="282"/>
      <c r="E140" s="282"/>
      <c r="F140" s="303" t="s">
        <v>1698</v>
      </c>
      <c r="G140" s="282"/>
      <c r="H140" s="282" t="s">
        <v>1734</v>
      </c>
      <c r="I140" s="282" t="s">
        <v>1733</v>
      </c>
      <c r="J140" s="282"/>
      <c r="K140" s="328"/>
    </row>
    <row r="141" spans="2:11" s="1" customFormat="1" ht="15" customHeight="1">
      <c r="B141" s="325"/>
      <c r="C141" s="282" t="s">
        <v>40</v>
      </c>
      <c r="D141" s="282"/>
      <c r="E141" s="282"/>
      <c r="F141" s="303" t="s">
        <v>1698</v>
      </c>
      <c r="G141" s="282"/>
      <c r="H141" s="282" t="s">
        <v>1754</v>
      </c>
      <c r="I141" s="282" t="s">
        <v>1733</v>
      </c>
      <c r="J141" s="282"/>
      <c r="K141" s="328"/>
    </row>
    <row r="142" spans="2:11" s="1" customFormat="1" ht="15" customHeight="1">
      <c r="B142" s="325"/>
      <c r="C142" s="282" t="s">
        <v>1755</v>
      </c>
      <c r="D142" s="282"/>
      <c r="E142" s="282"/>
      <c r="F142" s="303" t="s">
        <v>1698</v>
      </c>
      <c r="G142" s="282"/>
      <c r="H142" s="282" t="s">
        <v>1756</v>
      </c>
      <c r="I142" s="282" t="s">
        <v>1733</v>
      </c>
      <c r="J142" s="282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402" t="s">
        <v>1757</v>
      </c>
      <c r="D147" s="402"/>
      <c r="E147" s="402"/>
      <c r="F147" s="402"/>
      <c r="G147" s="402"/>
      <c r="H147" s="402"/>
      <c r="I147" s="402"/>
      <c r="J147" s="402"/>
      <c r="K147" s="294"/>
    </row>
    <row r="148" spans="2:11" s="1" customFormat="1" ht="17.25" customHeight="1">
      <c r="B148" s="293"/>
      <c r="C148" s="295" t="s">
        <v>1692</v>
      </c>
      <c r="D148" s="295"/>
      <c r="E148" s="295"/>
      <c r="F148" s="295" t="s">
        <v>1693</v>
      </c>
      <c r="G148" s="296"/>
      <c r="H148" s="295" t="s">
        <v>56</v>
      </c>
      <c r="I148" s="295" t="s">
        <v>59</v>
      </c>
      <c r="J148" s="295" t="s">
        <v>1694</v>
      </c>
      <c r="K148" s="294"/>
    </row>
    <row r="149" spans="2:11" s="1" customFormat="1" ht="17.25" customHeight="1">
      <c r="B149" s="293"/>
      <c r="C149" s="297" t="s">
        <v>1695</v>
      </c>
      <c r="D149" s="297"/>
      <c r="E149" s="297"/>
      <c r="F149" s="298" t="s">
        <v>1696</v>
      </c>
      <c r="G149" s="299"/>
      <c r="H149" s="297"/>
      <c r="I149" s="297"/>
      <c r="J149" s="297" t="s">
        <v>1697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1701</v>
      </c>
      <c r="D151" s="282"/>
      <c r="E151" s="282"/>
      <c r="F151" s="333" t="s">
        <v>1698</v>
      </c>
      <c r="G151" s="282"/>
      <c r="H151" s="332" t="s">
        <v>1738</v>
      </c>
      <c r="I151" s="332" t="s">
        <v>1700</v>
      </c>
      <c r="J151" s="332">
        <v>120</v>
      </c>
      <c r="K151" s="328"/>
    </row>
    <row r="152" spans="2:11" s="1" customFormat="1" ht="15" customHeight="1">
      <c r="B152" s="305"/>
      <c r="C152" s="332" t="s">
        <v>1747</v>
      </c>
      <c r="D152" s="282"/>
      <c r="E152" s="282"/>
      <c r="F152" s="333" t="s">
        <v>1698</v>
      </c>
      <c r="G152" s="282"/>
      <c r="H152" s="332" t="s">
        <v>1758</v>
      </c>
      <c r="I152" s="332" t="s">
        <v>1700</v>
      </c>
      <c r="J152" s="332" t="s">
        <v>1749</v>
      </c>
      <c r="K152" s="328"/>
    </row>
    <row r="153" spans="2:11" s="1" customFormat="1" ht="15" customHeight="1">
      <c r="B153" s="305"/>
      <c r="C153" s="332" t="s">
        <v>1646</v>
      </c>
      <c r="D153" s="282"/>
      <c r="E153" s="282"/>
      <c r="F153" s="333" t="s">
        <v>1698</v>
      </c>
      <c r="G153" s="282"/>
      <c r="H153" s="332" t="s">
        <v>1759</v>
      </c>
      <c r="I153" s="332" t="s">
        <v>1700</v>
      </c>
      <c r="J153" s="332" t="s">
        <v>1749</v>
      </c>
      <c r="K153" s="328"/>
    </row>
    <row r="154" spans="2:11" s="1" customFormat="1" ht="15" customHeight="1">
      <c r="B154" s="305"/>
      <c r="C154" s="332" t="s">
        <v>1703</v>
      </c>
      <c r="D154" s="282"/>
      <c r="E154" s="282"/>
      <c r="F154" s="333" t="s">
        <v>1704</v>
      </c>
      <c r="G154" s="282"/>
      <c r="H154" s="332" t="s">
        <v>1738</v>
      </c>
      <c r="I154" s="332" t="s">
        <v>1700</v>
      </c>
      <c r="J154" s="332">
        <v>50</v>
      </c>
      <c r="K154" s="328"/>
    </row>
    <row r="155" spans="2:11" s="1" customFormat="1" ht="15" customHeight="1">
      <c r="B155" s="305"/>
      <c r="C155" s="332" t="s">
        <v>1706</v>
      </c>
      <c r="D155" s="282"/>
      <c r="E155" s="282"/>
      <c r="F155" s="333" t="s">
        <v>1698</v>
      </c>
      <c r="G155" s="282"/>
      <c r="H155" s="332" t="s">
        <v>1738</v>
      </c>
      <c r="I155" s="332" t="s">
        <v>1708</v>
      </c>
      <c r="J155" s="332"/>
      <c r="K155" s="328"/>
    </row>
    <row r="156" spans="2:11" s="1" customFormat="1" ht="15" customHeight="1">
      <c r="B156" s="305"/>
      <c r="C156" s="332" t="s">
        <v>1717</v>
      </c>
      <c r="D156" s="282"/>
      <c r="E156" s="282"/>
      <c r="F156" s="333" t="s">
        <v>1704</v>
      </c>
      <c r="G156" s="282"/>
      <c r="H156" s="332" t="s">
        <v>1738</v>
      </c>
      <c r="I156" s="332" t="s">
        <v>1700</v>
      </c>
      <c r="J156" s="332">
        <v>50</v>
      </c>
      <c r="K156" s="328"/>
    </row>
    <row r="157" spans="2:11" s="1" customFormat="1" ht="15" customHeight="1">
      <c r="B157" s="305"/>
      <c r="C157" s="332" t="s">
        <v>1725</v>
      </c>
      <c r="D157" s="282"/>
      <c r="E157" s="282"/>
      <c r="F157" s="333" t="s">
        <v>1704</v>
      </c>
      <c r="G157" s="282"/>
      <c r="H157" s="332" t="s">
        <v>1738</v>
      </c>
      <c r="I157" s="332" t="s">
        <v>1700</v>
      </c>
      <c r="J157" s="332">
        <v>50</v>
      </c>
      <c r="K157" s="328"/>
    </row>
    <row r="158" spans="2:11" s="1" customFormat="1" ht="15" customHeight="1">
      <c r="B158" s="305"/>
      <c r="C158" s="332" t="s">
        <v>1723</v>
      </c>
      <c r="D158" s="282"/>
      <c r="E158" s="282"/>
      <c r="F158" s="333" t="s">
        <v>1704</v>
      </c>
      <c r="G158" s="282"/>
      <c r="H158" s="332" t="s">
        <v>1738</v>
      </c>
      <c r="I158" s="332" t="s">
        <v>1700</v>
      </c>
      <c r="J158" s="332">
        <v>50</v>
      </c>
      <c r="K158" s="328"/>
    </row>
    <row r="159" spans="2:11" s="1" customFormat="1" ht="15" customHeight="1">
      <c r="B159" s="305"/>
      <c r="C159" s="332" t="s">
        <v>194</v>
      </c>
      <c r="D159" s="282"/>
      <c r="E159" s="282"/>
      <c r="F159" s="333" t="s">
        <v>1698</v>
      </c>
      <c r="G159" s="282"/>
      <c r="H159" s="332" t="s">
        <v>1760</v>
      </c>
      <c r="I159" s="332" t="s">
        <v>1700</v>
      </c>
      <c r="J159" s="332" t="s">
        <v>1761</v>
      </c>
      <c r="K159" s="328"/>
    </row>
    <row r="160" spans="2:11" s="1" customFormat="1" ht="15" customHeight="1">
      <c r="B160" s="305"/>
      <c r="C160" s="332" t="s">
        <v>1762</v>
      </c>
      <c r="D160" s="282"/>
      <c r="E160" s="282"/>
      <c r="F160" s="333" t="s">
        <v>1698</v>
      </c>
      <c r="G160" s="282"/>
      <c r="H160" s="332" t="s">
        <v>1763</v>
      </c>
      <c r="I160" s="332" t="s">
        <v>1733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403" t="s">
        <v>1764</v>
      </c>
      <c r="D165" s="403"/>
      <c r="E165" s="403"/>
      <c r="F165" s="403"/>
      <c r="G165" s="403"/>
      <c r="H165" s="403"/>
      <c r="I165" s="403"/>
      <c r="J165" s="403"/>
      <c r="K165" s="275"/>
    </row>
    <row r="166" spans="2:11" s="1" customFormat="1" ht="17.25" customHeight="1">
      <c r="B166" s="274"/>
      <c r="C166" s="295" t="s">
        <v>1692</v>
      </c>
      <c r="D166" s="295"/>
      <c r="E166" s="295"/>
      <c r="F166" s="295" t="s">
        <v>1693</v>
      </c>
      <c r="G166" s="337"/>
      <c r="H166" s="338" t="s">
        <v>56</v>
      </c>
      <c r="I166" s="338" t="s">
        <v>59</v>
      </c>
      <c r="J166" s="295" t="s">
        <v>1694</v>
      </c>
      <c r="K166" s="275"/>
    </row>
    <row r="167" spans="2:11" s="1" customFormat="1" ht="17.25" customHeight="1">
      <c r="B167" s="276"/>
      <c r="C167" s="297" t="s">
        <v>1695</v>
      </c>
      <c r="D167" s="297"/>
      <c r="E167" s="297"/>
      <c r="F167" s="298" t="s">
        <v>1696</v>
      </c>
      <c r="G167" s="339"/>
      <c r="H167" s="340"/>
      <c r="I167" s="340"/>
      <c r="J167" s="297" t="s">
        <v>1697</v>
      </c>
      <c r="K167" s="277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2" t="s">
        <v>1701</v>
      </c>
      <c r="D169" s="282"/>
      <c r="E169" s="282"/>
      <c r="F169" s="303" t="s">
        <v>1698</v>
      </c>
      <c r="G169" s="282"/>
      <c r="H169" s="282" t="s">
        <v>1738</v>
      </c>
      <c r="I169" s="282" t="s">
        <v>1700</v>
      </c>
      <c r="J169" s="282">
        <v>120</v>
      </c>
      <c r="K169" s="328"/>
    </row>
    <row r="170" spans="2:11" s="1" customFormat="1" ht="15" customHeight="1">
      <c r="B170" s="305"/>
      <c r="C170" s="282" t="s">
        <v>1747</v>
      </c>
      <c r="D170" s="282"/>
      <c r="E170" s="282"/>
      <c r="F170" s="303" t="s">
        <v>1698</v>
      </c>
      <c r="G170" s="282"/>
      <c r="H170" s="282" t="s">
        <v>1748</v>
      </c>
      <c r="I170" s="282" t="s">
        <v>1700</v>
      </c>
      <c r="J170" s="282" t="s">
        <v>1749</v>
      </c>
      <c r="K170" s="328"/>
    </row>
    <row r="171" spans="2:11" s="1" customFormat="1" ht="15" customHeight="1">
      <c r="B171" s="305"/>
      <c r="C171" s="282" t="s">
        <v>1646</v>
      </c>
      <c r="D171" s="282"/>
      <c r="E171" s="282"/>
      <c r="F171" s="303" t="s">
        <v>1698</v>
      </c>
      <c r="G171" s="282"/>
      <c r="H171" s="282" t="s">
        <v>1765</v>
      </c>
      <c r="I171" s="282" t="s">
        <v>1700</v>
      </c>
      <c r="J171" s="282" t="s">
        <v>1749</v>
      </c>
      <c r="K171" s="328"/>
    </row>
    <row r="172" spans="2:11" s="1" customFormat="1" ht="15" customHeight="1">
      <c r="B172" s="305"/>
      <c r="C172" s="282" t="s">
        <v>1703</v>
      </c>
      <c r="D172" s="282"/>
      <c r="E172" s="282"/>
      <c r="F172" s="303" t="s">
        <v>1704</v>
      </c>
      <c r="G172" s="282"/>
      <c r="H172" s="282" t="s">
        <v>1765</v>
      </c>
      <c r="I172" s="282" t="s">
        <v>1700</v>
      </c>
      <c r="J172" s="282">
        <v>50</v>
      </c>
      <c r="K172" s="328"/>
    </row>
    <row r="173" spans="2:11" s="1" customFormat="1" ht="15" customHeight="1">
      <c r="B173" s="305"/>
      <c r="C173" s="282" t="s">
        <v>1706</v>
      </c>
      <c r="D173" s="282"/>
      <c r="E173" s="282"/>
      <c r="F173" s="303" t="s">
        <v>1698</v>
      </c>
      <c r="G173" s="282"/>
      <c r="H173" s="282" t="s">
        <v>1765</v>
      </c>
      <c r="I173" s="282" t="s">
        <v>1708</v>
      </c>
      <c r="J173" s="282"/>
      <c r="K173" s="328"/>
    </row>
    <row r="174" spans="2:11" s="1" customFormat="1" ht="15" customHeight="1">
      <c r="B174" s="305"/>
      <c r="C174" s="282" t="s">
        <v>1717</v>
      </c>
      <c r="D174" s="282"/>
      <c r="E174" s="282"/>
      <c r="F174" s="303" t="s">
        <v>1704</v>
      </c>
      <c r="G174" s="282"/>
      <c r="H174" s="282" t="s">
        <v>1765</v>
      </c>
      <c r="I174" s="282" t="s">
        <v>1700</v>
      </c>
      <c r="J174" s="282">
        <v>50</v>
      </c>
      <c r="K174" s="328"/>
    </row>
    <row r="175" spans="2:11" s="1" customFormat="1" ht="15" customHeight="1">
      <c r="B175" s="305"/>
      <c r="C175" s="282" t="s">
        <v>1725</v>
      </c>
      <c r="D175" s="282"/>
      <c r="E175" s="282"/>
      <c r="F175" s="303" t="s">
        <v>1704</v>
      </c>
      <c r="G175" s="282"/>
      <c r="H175" s="282" t="s">
        <v>1765</v>
      </c>
      <c r="I175" s="282" t="s">
        <v>1700</v>
      </c>
      <c r="J175" s="282">
        <v>50</v>
      </c>
      <c r="K175" s="328"/>
    </row>
    <row r="176" spans="2:11" s="1" customFormat="1" ht="15" customHeight="1">
      <c r="B176" s="305"/>
      <c r="C176" s="282" t="s">
        <v>1723</v>
      </c>
      <c r="D176" s="282"/>
      <c r="E176" s="282"/>
      <c r="F176" s="303" t="s">
        <v>1704</v>
      </c>
      <c r="G176" s="282"/>
      <c r="H176" s="282" t="s">
        <v>1765</v>
      </c>
      <c r="I176" s="282" t="s">
        <v>1700</v>
      </c>
      <c r="J176" s="282">
        <v>50</v>
      </c>
      <c r="K176" s="328"/>
    </row>
    <row r="177" spans="2:11" s="1" customFormat="1" ht="15" customHeight="1">
      <c r="B177" s="305"/>
      <c r="C177" s="282" t="s">
        <v>224</v>
      </c>
      <c r="D177" s="282"/>
      <c r="E177" s="282"/>
      <c r="F177" s="303" t="s">
        <v>1698</v>
      </c>
      <c r="G177" s="282"/>
      <c r="H177" s="282" t="s">
        <v>1766</v>
      </c>
      <c r="I177" s="282" t="s">
        <v>1767</v>
      </c>
      <c r="J177" s="282"/>
      <c r="K177" s="328"/>
    </row>
    <row r="178" spans="2:11" s="1" customFormat="1" ht="15" customHeight="1">
      <c r="B178" s="305"/>
      <c r="C178" s="282" t="s">
        <v>59</v>
      </c>
      <c r="D178" s="282"/>
      <c r="E178" s="282"/>
      <c r="F178" s="303" t="s">
        <v>1698</v>
      </c>
      <c r="G178" s="282"/>
      <c r="H178" s="282" t="s">
        <v>1768</v>
      </c>
      <c r="I178" s="282" t="s">
        <v>1769</v>
      </c>
      <c r="J178" s="282">
        <v>1</v>
      </c>
      <c r="K178" s="328"/>
    </row>
    <row r="179" spans="2:11" s="1" customFormat="1" ht="15" customHeight="1">
      <c r="B179" s="305"/>
      <c r="C179" s="282" t="s">
        <v>55</v>
      </c>
      <c r="D179" s="282"/>
      <c r="E179" s="282"/>
      <c r="F179" s="303" t="s">
        <v>1698</v>
      </c>
      <c r="G179" s="282"/>
      <c r="H179" s="282" t="s">
        <v>1770</v>
      </c>
      <c r="I179" s="282" t="s">
        <v>1700</v>
      </c>
      <c r="J179" s="282">
        <v>20</v>
      </c>
      <c r="K179" s="328"/>
    </row>
    <row r="180" spans="2:11" s="1" customFormat="1" ht="15" customHeight="1">
      <c r="B180" s="305"/>
      <c r="C180" s="282" t="s">
        <v>56</v>
      </c>
      <c r="D180" s="282"/>
      <c r="E180" s="282"/>
      <c r="F180" s="303" t="s">
        <v>1698</v>
      </c>
      <c r="G180" s="282"/>
      <c r="H180" s="282" t="s">
        <v>1771</v>
      </c>
      <c r="I180" s="282" t="s">
        <v>1700</v>
      </c>
      <c r="J180" s="282">
        <v>255</v>
      </c>
      <c r="K180" s="328"/>
    </row>
    <row r="181" spans="2:11" s="1" customFormat="1" ht="15" customHeight="1">
      <c r="B181" s="305"/>
      <c r="C181" s="282" t="s">
        <v>225</v>
      </c>
      <c r="D181" s="282"/>
      <c r="E181" s="282"/>
      <c r="F181" s="303" t="s">
        <v>1698</v>
      </c>
      <c r="G181" s="282"/>
      <c r="H181" s="282" t="s">
        <v>1662</v>
      </c>
      <c r="I181" s="282" t="s">
        <v>1700</v>
      </c>
      <c r="J181" s="282">
        <v>10</v>
      </c>
      <c r="K181" s="328"/>
    </row>
    <row r="182" spans="2:11" s="1" customFormat="1" ht="15" customHeight="1">
      <c r="B182" s="305"/>
      <c r="C182" s="282" t="s">
        <v>226</v>
      </c>
      <c r="D182" s="282"/>
      <c r="E182" s="282"/>
      <c r="F182" s="303" t="s">
        <v>1698</v>
      </c>
      <c r="G182" s="282"/>
      <c r="H182" s="282" t="s">
        <v>1772</v>
      </c>
      <c r="I182" s="282" t="s">
        <v>1733</v>
      </c>
      <c r="J182" s="282"/>
      <c r="K182" s="328"/>
    </row>
    <row r="183" spans="2:11" s="1" customFormat="1" ht="15" customHeight="1">
      <c r="B183" s="305"/>
      <c r="C183" s="282" t="s">
        <v>1773</v>
      </c>
      <c r="D183" s="282"/>
      <c r="E183" s="282"/>
      <c r="F183" s="303" t="s">
        <v>1698</v>
      </c>
      <c r="G183" s="282"/>
      <c r="H183" s="282" t="s">
        <v>1774</v>
      </c>
      <c r="I183" s="282" t="s">
        <v>1733</v>
      </c>
      <c r="J183" s="282"/>
      <c r="K183" s="328"/>
    </row>
    <row r="184" spans="2:11" s="1" customFormat="1" ht="15" customHeight="1">
      <c r="B184" s="305"/>
      <c r="C184" s="282" t="s">
        <v>1762</v>
      </c>
      <c r="D184" s="282"/>
      <c r="E184" s="282"/>
      <c r="F184" s="303" t="s">
        <v>1698</v>
      </c>
      <c r="G184" s="282"/>
      <c r="H184" s="282" t="s">
        <v>1775</v>
      </c>
      <c r="I184" s="282" t="s">
        <v>1733</v>
      </c>
      <c r="J184" s="282"/>
      <c r="K184" s="328"/>
    </row>
    <row r="185" spans="2:11" s="1" customFormat="1" ht="15" customHeight="1">
      <c r="B185" s="305"/>
      <c r="C185" s="282" t="s">
        <v>228</v>
      </c>
      <c r="D185" s="282"/>
      <c r="E185" s="282"/>
      <c r="F185" s="303" t="s">
        <v>1704</v>
      </c>
      <c r="G185" s="282"/>
      <c r="H185" s="282" t="s">
        <v>1776</v>
      </c>
      <c r="I185" s="282" t="s">
        <v>1700</v>
      </c>
      <c r="J185" s="282">
        <v>50</v>
      </c>
      <c r="K185" s="328"/>
    </row>
    <row r="186" spans="2:11" s="1" customFormat="1" ht="15" customHeight="1">
      <c r="B186" s="305"/>
      <c r="C186" s="282" t="s">
        <v>1777</v>
      </c>
      <c r="D186" s="282"/>
      <c r="E186" s="282"/>
      <c r="F186" s="303" t="s">
        <v>1704</v>
      </c>
      <c r="G186" s="282"/>
      <c r="H186" s="282" t="s">
        <v>1778</v>
      </c>
      <c r="I186" s="282" t="s">
        <v>1779</v>
      </c>
      <c r="J186" s="282"/>
      <c r="K186" s="328"/>
    </row>
    <row r="187" spans="2:11" s="1" customFormat="1" ht="15" customHeight="1">
      <c r="B187" s="305"/>
      <c r="C187" s="282" t="s">
        <v>1780</v>
      </c>
      <c r="D187" s="282"/>
      <c r="E187" s="282"/>
      <c r="F187" s="303" t="s">
        <v>1704</v>
      </c>
      <c r="G187" s="282"/>
      <c r="H187" s="282" t="s">
        <v>1781</v>
      </c>
      <c r="I187" s="282" t="s">
        <v>1779</v>
      </c>
      <c r="J187" s="282"/>
      <c r="K187" s="328"/>
    </row>
    <row r="188" spans="2:11" s="1" customFormat="1" ht="15" customHeight="1">
      <c r="B188" s="305"/>
      <c r="C188" s="282" t="s">
        <v>1782</v>
      </c>
      <c r="D188" s="282"/>
      <c r="E188" s="282"/>
      <c r="F188" s="303" t="s">
        <v>1704</v>
      </c>
      <c r="G188" s="282"/>
      <c r="H188" s="282" t="s">
        <v>1783</v>
      </c>
      <c r="I188" s="282" t="s">
        <v>1779</v>
      </c>
      <c r="J188" s="282"/>
      <c r="K188" s="328"/>
    </row>
    <row r="189" spans="2:11" s="1" customFormat="1" ht="15" customHeight="1">
      <c r="B189" s="305"/>
      <c r="C189" s="341" t="s">
        <v>1784</v>
      </c>
      <c r="D189" s="282"/>
      <c r="E189" s="282"/>
      <c r="F189" s="303" t="s">
        <v>1704</v>
      </c>
      <c r="G189" s="282"/>
      <c r="H189" s="282" t="s">
        <v>1785</v>
      </c>
      <c r="I189" s="282" t="s">
        <v>1786</v>
      </c>
      <c r="J189" s="342" t="s">
        <v>1787</v>
      </c>
      <c r="K189" s="328"/>
    </row>
    <row r="190" spans="2:11" s="1" customFormat="1" ht="15" customHeight="1">
      <c r="B190" s="305"/>
      <c r="C190" s="341" t="s">
        <v>44</v>
      </c>
      <c r="D190" s="282"/>
      <c r="E190" s="282"/>
      <c r="F190" s="303" t="s">
        <v>1698</v>
      </c>
      <c r="G190" s="282"/>
      <c r="H190" s="279" t="s">
        <v>1788</v>
      </c>
      <c r="I190" s="282" t="s">
        <v>1789</v>
      </c>
      <c r="J190" s="282"/>
      <c r="K190" s="328"/>
    </row>
    <row r="191" spans="2:11" s="1" customFormat="1" ht="15" customHeight="1">
      <c r="B191" s="305"/>
      <c r="C191" s="341" t="s">
        <v>1790</v>
      </c>
      <c r="D191" s="282"/>
      <c r="E191" s="282"/>
      <c r="F191" s="303" t="s">
        <v>1698</v>
      </c>
      <c r="G191" s="282"/>
      <c r="H191" s="282" t="s">
        <v>1791</v>
      </c>
      <c r="I191" s="282" t="s">
        <v>1733</v>
      </c>
      <c r="J191" s="282"/>
      <c r="K191" s="328"/>
    </row>
    <row r="192" spans="2:11" s="1" customFormat="1" ht="15" customHeight="1">
      <c r="B192" s="305"/>
      <c r="C192" s="341" t="s">
        <v>1792</v>
      </c>
      <c r="D192" s="282"/>
      <c r="E192" s="282"/>
      <c r="F192" s="303" t="s">
        <v>1698</v>
      </c>
      <c r="G192" s="282"/>
      <c r="H192" s="282" t="s">
        <v>1793</v>
      </c>
      <c r="I192" s="282" t="s">
        <v>1733</v>
      </c>
      <c r="J192" s="282"/>
      <c r="K192" s="328"/>
    </row>
    <row r="193" spans="2:11" s="1" customFormat="1" ht="15" customHeight="1">
      <c r="B193" s="305"/>
      <c r="C193" s="341" t="s">
        <v>1794</v>
      </c>
      <c r="D193" s="282"/>
      <c r="E193" s="282"/>
      <c r="F193" s="303" t="s">
        <v>1704</v>
      </c>
      <c r="G193" s="282"/>
      <c r="H193" s="282" t="s">
        <v>1795</v>
      </c>
      <c r="I193" s="282" t="s">
        <v>1733</v>
      </c>
      <c r="J193" s="282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403" t="s">
        <v>1796</v>
      </c>
      <c r="D199" s="403"/>
      <c r="E199" s="403"/>
      <c r="F199" s="403"/>
      <c r="G199" s="403"/>
      <c r="H199" s="403"/>
      <c r="I199" s="403"/>
      <c r="J199" s="403"/>
      <c r="K199" s="275"/>
    </row>
    <row r="200" spans="2:11" s="1" customFormat="1" ht="25.5" customHeight="1">
      <c r="B200" s="274"/>
      <c r="C200" s="344" t="s">
        <v>1797</v>
      </c>
      <c r="D200" s="344"/>
      <c r="E200" s="344"/>
      <c r="F200" s="344" t="s">
        <v>1798</v>
      </c>
      <c r="G200" s="345"/>
      <c r="H200" s="404" t="s">
        <v>1799</v>
      </c>
      <c r="I200" s="404"/>
      <c r="J200" s="404"/>
      <c r="K200" s="275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2" t="s">
        <v>1789</v>
      </c>
      <c r="D202" s="282"/>
      <c r="E202" s="282"/>
      <c r="F202" s="303" t="s">
        <v>45</v>
      </c>
      <c r="G202" s="282"/>
      <c r="H202" s="405" t="s">
        <v>1800</v>
      </c>
      <c r="I202" s="405"/>
      <c r="J202" s="405"/>
      <c r="K202" s="328"/>
    </row>
    <row r="203" spans="2:11" s="1" customFormat="1" ht="15" customHeight="1">
      <c r="B203" s="305"/>
      <c r="C203" s="282"/>
      <c r="D203" s="282"/>
      <c r="E203" s="282"/>
      <c r="F203" s="303" t="s">
        <v>46</v>
      </c>
      <c r="G203" s="282"/>
      <c r="H203" s="405" t="s">
        <v>1801</v>
      </c>
      <c r="I203" s="405"/>
      <c r="J203" s="405"/>
      <c r="K203" s="328"/>
    </row>
    <row r="204" spans="2:11" s="1" customFormat="1" ht="15" customHeight="1">
      <c r="B204" s="305"/>
      <c r="C204" s="282"/>
      <c r="D204" s="282"/>
      <c r="E204" s="282"/>
      <c r="F204" s="303" t="s">
        <v>49</v>
      </c>
      <c r="G204" s="282"/>
      <c r="H204" s="405" t="s">
        <v>1802</v>
      </c>
      <c r="I204" s="405"/>
      <c r="J204" s="405"/>
      <c r="K204" s="328"/>
    </row>
    <row r="205" spans="2:11" s="1" customFormat="1" ht="15" customHeight="1">
      <c r="B205" s="305"/>
      <c r="C205" s="282"/>
      <c r="D205" s="282"/>
      <c r="E205" s="282"/>
      <c r="F205" s="303" t="s">
        <v>47</v>
      </c>
      <c r="G205" s="282"/>
      <c r="H205" s="405" t="s">
        <v>1803</v>
      </c>
      <c r="I205" s="405"/>
      <c r="J205" s="405"/>
      <c r="K205" s="328"/>
    </row>
    <row r="206" spans="2:11" s="1" customFormat="1" ht="15" customHeight="1">
      <c r="B206" s="305"/>
      <c r="C206" s="282"/>
      <c r="D206" s="282"/>
      <c r="E206" s="282"/>
      <c r="F206" s="303" t="s">
        <v>48</v>
      </c>
      <c r="G206" s="282"/>
      <c r="H206" s="405" t="s">
        <v>1804</v>
      </c>
      <c r="I206" s="405"/>
      <c r="J206" s="405"/>
      <c r="K206" s="328"/>
    </row>
    <row r="207" spans="2:11" s="1" customFormat="1" ht="15" customHeight="1">
      <c r="B207" s="305"/>
      <c r="C207" s="282"/>
      <c r="D207" s="282"/>
      <c r="E207" s="282"/>
      <c r="F207" s="303"/>
      <c r="G207" s="282"/>
      <c r="H207" s="282"/>
      <c r="I207" s="282"/>
      <c r="J207" s="282"/>
      <c r="K207" s="328"/>
    </row>
    <row r="208" spans="2:11" s="1" customFormat="1" ht="15" customHeight="1">
      <c r="B208" s="305"/>
      <c r="C208" s="282" t="s">
        <v>1745</v>
      </c>
      <c r="D208" s="282"/>
      <c r="E208" s="282"/>
      <c r="F208" s="303" t="s">
        <v>81</v>
      </c>
      <c r="G208" s="282"/>
      <c r="H208" s="405" t="s">
        <v>1805</v>
      </c>
      <c r="I208" s="405"/>
      <c r="J208" s="405"/>
      <c r="K208" s="328"/>
    </row>
    <row r="209" spans="2:11" s="1" customFormat="1" ht="15" customHeight="1">
      <c r="B209" s="305"/>
      <c r="C209" s="282"/>
      <c r="D209" s="282"/>
      <c r="E209" s="282"/>
      <c r="F209" s="303" t="s">
        <v>1640</v>
      </c>
      <c r="G209" s="282"/>
      <c r="H209" s="405" t="s">
        <v>1641</v>
      </c>
      <c r="I209" s="405"/>
      <c r="J209" s="405"/>
      <c r="K209" s="328"/>
    </row>
    <row r="210" spans="2:11" s="1" customFormat="1" ht="15" customHeight="1">
      <c r="B210" s="305"/>
      <c r="C210" s="282"/>
      <c r="D210" s="282"/>
      <c r="E210" s="282"/>
      <c r="F210" s="303" t="s">
        <v>1638</v>
      </c>
      <c r="G210" s="282"/>
      <c r="H210" s="405" t="s">
        <v>1806</v>
      </c>
      <c r="I210" s="405"/>
      <c r="J210" s="405"/>
      <c r="K210" s="328"/>
    </row>
    <row r="211" spans="2:11" s="1" customFormat="1" ht="15" customHeight="1">
      <c r="B211" s="346"/>
      <c r="C211" s="282"/>
      <c r="D211" s="282"/>
      <c r="E211" s="282"/>
      <c r="F211" s="303" t="s">
        <v>1642</v>
      </c>
      <c r="G211" s="341"/>
      <c r="H211" s="406" t="s">
        <v>1643</v>
      </c>
      <c r="I211" s="406"/>
      <c r="J211" s="406"/>
      <c r="K211" s="347"/>
    </row>
    <row r="212" spans="2:11" s="1" customFormat="1" ht="15" customHeight="1">
      <c r="B212" s="346"/>
      <c r="C212" s="282"/>
      <c r="D212" s="282"/>
      <c r="E212" s="282"/>
      <c r="F212" s="303" t="s">
        <v>1644</v>
      </c>
      <c r="G212" s="341"/>
      <c r="H212" s="406" t="s">
        <v>1807</v>
      </c>
      <c r="I212" s="406"/>
      <c r="J212" s="406"/>
      <c r="K212" s="347"/>
    </row>
    <row r="213" spans="2:11" s="1" customFormat="1" ht="15" customHeight="1">
      <c r="B213" s="346"/>
      <c r="C213" s="282"/>
      <c r="D213" s="282"/>
      <c r="E213" s="282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2" t="s">
        <v>1769</v>
      </c>
      <c r="D214" s="282"/>
      <c r="E214" s="282"/>
      <c r="F214" s="303">
        <v>1</v>
      </c>
      <c r="G214" s="341"/>
      <c r="H214" s="406" t="s">
        <v>1808</v>
      </c>
      <c r="I214" s="406"/>
      <c r="J214" s="406"/>
      <c r="K214" s="347"/>
    </row>
    <row r="215" spans="2:11" s="1" customFormat="1" ht="15" customHeight="1">
      <c r="B215" s="346"/>
      <c r="C215" s="282"/>
      <c r="D215" s="282"/>
      <c r="E215" s="282"/>
      <c r="F215" s="303">
        <v>2</v>
      </c>
      <c r="G215" s="341"/>
      <c r="H215" s="406" t="s">
        <v>1809</v>
      </c>
      <c r="I215" s="406"/>
      <c r="J215" s="406"/>
      <c r="K215" s="347"/>
    </row>
    <row r="216" spans="2:11" s="1" customFormat="1" ht="15" customHeight="1">
      <c r="B216" s="346"/>
      <c r="C216" s="282"/>
      <c r="D216" s="282"/>
      <c r="E216" s="282"/>
      <c r="F216" s="303">
        <v>3</v>
      </c>
      <c r="G216" s="341"/>
      <c r="H216" s="406" t="s">
        <v>1810</v>
      </c>
      <c r="I216" s="406"/>
      <c r="J216" s="406"/>
      <c r="K216" s="347"/>
    </row>
    <row r="217" spans="2:11" s="1" customFormat="1" ht="15" customHeight="1">
      <c r="B217" s="346"/>
      <c r="C217" s="282"/>
      <c r="D217" s="282"/>
      <c r="E217" s="282"/>
      <c r="F217" s="303">
        <v>4</v>
      </c>
      <c r="G217" s="341"/>
      <c r="H217" s="406" t="s">
        <v>1811</v>
      </c>
      <c r="I217" s="406"/>
      <c r="J217" s="406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Bohumil Machačný</cp:lastModifiedBy>
  <dcterms:created xsi:type="dcterms:W3CDTF">2022-02-16T08:51:32Z</dcterms:created>
  <dcterms:modified xsi:type="dcterms:W3CDTF">2022-02-17T07:27:45Z</dcterms:modified>
  <cp:category/>
  <cp:version/>
  <cp:contentType/>
  <cp:contentStatus/>
</cp:coreProperties>
</file>