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odovodní řad A" sheetId="2" r:id="rId2"/>
    <sheet name="2 - Vodovodní řad A-1" sheetId="3" r:id="rId3"/>
    <sheet name="3 - Vodovodní řad B" sheetId="4" r:id="rId4"/>
    <sheet name="1 - Vodovodní přípojky řad A" sheetId="5" r:id="rId5"/>
    <sheet name="2 - Vodovodní přípojky řad B" sheetId="6" r:id="rId6"/>
    <sheet name="1 - Jednotná stoka A" sheetId="7" r:id="rId7"/>
    <sheet name="2 - Splašková stoka SA" sheetId="8" r:id="rId8"/>
    <sheet name="3 - Splašková stoka SB-1" sheetId="9" r:id="rId9"/>
    <sheet name="4 - Splašková stoka SB-2" sheetId="10" r:id="rId10"/>
    <sheet name="5 - Tlaková stoka T" sheetId="11" r:id="rId11"/>
    <sheet name="1 - Kanalizační přípojky ..." sheetId="12" r:id="rId12"/>
    <sheet name="2 - Kanalizační přípojky ..." sheetId="13" r:id="rId13"/>
    <sheet name="3 - Kanalizační přípojky ..." sheetId="14" r:id="rId14"/>
    <sheet name="VRN - Vedlejší náklady st..." sheetId="15" r:id="rId15"/>
    <sheet name="Seznam figur" sheetId="16" r:id="rId16"/>
  </sheets>
  <definedNames>
    <definedName name="_xlnm.Print_Area" localSheetId="0">'Rekapitulace stavby'!$D$4:$AO$76,'Rekapitulace stavby'!$C$82:$AQ$113</definedName>
    <definedName name="_xlnm._FilterDatabase" localSheetId="1" hidden="1">'1 - Vodovodní řad A'!$C$131:$K$490</definedName>
    <definedName name="_xlnm.Print_Area" localSheetId="1">'1 - Vodovodní řad A'!$C$4:$J$76,'1 - Vodovodní řad A'!$C$82:$J$111,'1 - Vodovodní řad A'!$C$117:$K$490</definedName>
    <definedName name="_xlnm._FilterDatabase" localSheetId="2" hidden="1">'2 - Vodovodní řad A-1'!$C$127:$K$360</definedName>
    <definedName name="_xlnm.Print_Area" localSheetId="2">'2 - Vodovodní řad A-1'!$C$4:$J$76,'2 - Vodovodní řad A-1'!$C$82:$J$107,'2 - Vodovodní řad A-1'!$C$113:$K$360</definedName>
    <definedName name="_xlnm._FilterDatabase" localSheetId="3" hidden="1">'3 - Vodovodní řad B'!$C$128:$K$544</definedName>
    <definedName name="_xlnm.Print_Area" localSheetId="3">'3 - Vodovodní řad B'!$C$4:$J$76,'3 - Vodovodní řad B'!$C$82:$J$108,'3 - Vodovodní řad B'!$C$114:$K$544</definedName>
    <definedName name="_xlnm._FilterDatabase" localSheetId="4" hidden="1">'1 - Vodovodní přípojky řad A'!$C$124:$K$232</definedName>
    <definedName name="_xlnm.Print_Area" localSheetId="4">'1 - Vodovodní přípojky řad A'!$C$4:$J$76,'1 - Vodovodní přípojky řad A'!$C$82:$J$104,'1 - Vodovodní přípojky řad A'!$C$110:$K$232</definedName>
    <definedName name="_xlnm._FilterDatabase" localSheetId="5" hidden="1">'2 - Vodovodní přípojky řad B'!$C$124:$K$270</definedName>
    <definedName name="_xlnm.Print_Area" localSheetId="5">'2 - Vodovodní přípojky řad B'!$C$4:$J$76,'2 - Vodovodní přípojky řad B'!$C$82:$J$104,'2 - Vodovodní přípojky řad B'!$C$110:$K$270</definedName>
    <definedName name="_xlnm._FilterDatabase" localSheetId="6" hidden="1">'1 - Jednotná stoka A'!$C$129:$K$381</definedName>
    <definedName name="_xlnm.Print_Area" localSheetId="6">'1 - Jednotná stoka A'!$C$4:$J$76,'1 - Jednotná stoka A'!$C$82:$J$109,'1 - Jednotná stoka A'!$C$115:$K$381</definedName>
    <definedName name="_xlnm._FilterDatabase" localSheetId="7" hidden="1">'2 - Splašková stoka SA'!$C$125:$K$270</definedName>
    <definedName name="_xlnm.Print_Area" localSheetId="7">'2 - Splašková stoka SA'!$C$4:$J$76,'2 - Splašková stoka SA'!$C$82:$J$105,'2 - Splašková stoka SA'!$C$111:$K$270</definedName>
    <definedName name="_xlnm._FilterDatabase" localSheetId="8" hidden="1">'3 - Splašková stoka SB-1'!$C$127:$K$315</definedName>
    <definedName name="_xlnm.Print_Area" localSheetId="8">'3 - Splašková stoka SB-1'!$C$4:$J$76,'3 - Splašková stoka SB-1'!$C$82:$J$107,'3 - Splašková stoka SB-1'!$C$113:$K$315</definedName>
    <definedName name="_xlnm._FilterDatabase" localSheetId="9" hidden="1">'4 - Splašková stoka SB-2'!$C$125:$K$287</definedName>
    <definedName name="_xlnm.Print_Area" localSheetId="9">'4 - Splašková stoka SB-2'!$C$4:$J$76,'4 - Splašková stoka SB-2'!$C$82:$J$105,'4 - Splašková stoka SB-2'!$C$111:$K$287</definedName>
    <definedName name="_xlnm._FilterDatabase" localSheetId="10" hidden="1">'5 - Tlaková stoka T'!$C$127:$K$358</definedName>
    <definedName name="_xlnm.Print_Area" localSheetId="10">'5 - Tlaková stoka T'!$C$4:$J$76,'5 - Tlaková stoka T'!$C$82:$J$107,'5 - Tlaková stoka T'!$C$113:$K$358</definedName>
    <definedName name="_xlnm._FilterDatabase" localSheetId="11" hidden="1">'1 - Kanalizační přípojky ...'!$C$124:$K$231</definedName>
    <definedName name="_xlnm.Print_Area" localSheetId="11">'1 - Kanalizační přípojky ...'!$C$4:$J$76,'1 - Kanalizační přípojky ...'!$C$82:$J$104,'1 - Kanalizační přípojky ...'!$C$110:$K$231</definedName>
    <definedName name="_xlnm._FilterDatabase" localSheetId="12" hidden="1">'2 - Kanalizační přípojky ...'!$C$124:$K$266</definedName>
    <definedName name="_xlnm.Print_Area" localSheetId="12">'2 - Kanalizační přípojky ...'!$C$4:$J$76,'2 - Kanalizační přípojky ...'!$C$82:$J$104,'2 - Kanalizační přípojky ...'!$C$110:$K$266</definedName>
    <definedName name="_xlnm._FilterDatabase" localSheetId="13" hidden="1">'3 - Kanalizační přípojky ...'!$C$124:$K$233</definedName>
    <definedName name="_xlnm.Print_Area" localSheetId="13">'3 - Kanalizační přípojky ...'!$C$4:$J$76,'3 - Kanalizační přípojky ...'!$C$82:$J$104,'3 - Kanalizační přípojky ...'!$C$110:$K$233</definedName>
    <definedName name="_xlnm._FilterDatabase" localSheetId="14" hidden="1">'VRN - Vedlejší náklady st...'!$C$120:$K$148</definedName>
    <definedName name="_xlnm.Print_Area" localSheetId="14">'VRN - Vedlejší náklady st...'!$C$4:$J$76,'VRN - Vedlejší náklady st...'!$C$82:$J$102,'VRN - Vedlejší náklady st...'!$C$108:$K$148</definedName>
    <definedName name="_xlnm.Print_Area" localSheetId="15">'Seznam figur'!$C$4:$G$1408</definedName>
    <definedName name="_xlnm.Print_Titles" localSheetId="0">'Rekapitulace stavby'!$92:$92</definedName>
    <definedName name="_xlnm.Print_Titles" localSheetId="1">'1 - Vodovodní řad A'!$131:$131</definedName>
    <definedName name="_xlnm.Print_Titles" localSheetId="2">'2 - Vodovodní řad A-1'!$127:$127</definedName>
    <definedName name="_xlnm.Print_Titles" localSheetId="3">'3 - Vodovodní řad B'!$128:$128</definedName>
    <definedName name="_xlnm.Print_Titles" localSheetId="4">'1 - Vodovodní přípojky řad A'!$124:$124</definedName>
    <definedName name="_xlnm.Print_Titles" localSheetId="5">'2 - Vodovodní přípojky řad B'!$124:$124</definedName>
    <definedName name="_xlnm.Print_Titles" localSheetId="6">'1 - Jednotná stoka A'!$129:$129</definedName>
    <definedName name="_xlnm.Print_Titles" localSheetId="7">'2 - Splašková stoka SA'!$125:$125</definedName>
    <definedName name="_xlnm.Print_Titles" localSheetId="8">'3 - Splašková stoka SB-1'!$127:$127</definedName>
    <definedName name="_xlnm.Print_Titles" localSheetId="9">'4 - Splašková stoka SB-2'!$125:$125</definedName>
    <definedName name="_xlnm.Print_Titles" localSheetId="10">'5 - Tlaková stoka T'!$127:$127</definedName>
    <definedName name="_xlnm.Print_Titles" localSheetId="11">'1 - Kanalizační přípojky ...'!$124:$124</definedName>
    <definedName name="_xlnm.Print_Titles" localSheetId="12">'2 - Kanalizační přípojky ...'!$124:$124</definedName>
    <definedName name="_xlnm.Print_Titles" localSheetId="13">'3 - Kanalizační přípojky ...'!$124:$124</definedName>
    <definedName name="_xlnm.Print_Titles" localSheetId="14">'VRN - Vedlejší náklady st...'!$120:$120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<sst xmlns="http://schemas.openxmlformats.org/spreadsheetml/2006/main" count="34787" uniqueCount="2181">
  <si>
    <t>Export Komplet</t>
  </si>
  <si>
    <t/>
  </si>
  <si>
    <t>2.0</t>
  </si>
  <si>
    <t>ZAMOK</t>
  </si>
  <si>
    <t>False</t>
  </si>
  <si>
    <t>{610a10bf-ec57-4d21-a5cc-4ccfd53fbf09}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</si>
  <si>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</si>
  <si>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</si>
  <si>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</si>
  <si>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</si>
  <si>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</si>
  <si>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</si>
  <si>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</si>
  <si>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</si>
  <si>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</si>
  <si>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</si>
  <si>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</si>
  <si>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Veřejná infrastruktura Obytná zóna - NOVÁ DUKLA</t>
  </si>
  <si>
    <t>KSO:</t>
  </si>
  <si>
    <t>CC-CZ:</t>
  </si>
  <si>
    <t>Místo:</t>
  </si>
  <si>
    <t>Ústí nad Orlicí</t>
  </si>
  <si>
    <t>Datum:</t>
  </si>
  <si>
    <t>20. 2. 2023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</si>
  <si>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</si>
  <si>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</si>
  <si>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</si>
  <si>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</si>
  <si>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</si>
  <si>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</si>
  <si>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</si>
  <si>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Pravec František</t>
  </si>
  <si>
    <t>True</t>
  </si>
  <si>
    <t>Zpracovatel:</t>
  </si>
  <si>
    <t>Kašparová Věra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</si>
  <si>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</si>
  <si>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</si>
  <si>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</si>
  <si>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</si>
  <si>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</si>
  <si>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</si>
  <si>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</si>
  <si>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</si>
  <si>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</si>
  <si>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</si>
  <si>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</si>
  <si>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</si>
  <si>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</si>
  <si>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</si>
  <si>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</si>
  <si>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</si>
  <si>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</si>
  <si>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</si>
  <si>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</si>
  <si>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</si>
  <si>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</si>
  <si>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</si>
  <si>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</si>
  <si>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</si>
  <si>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</si>
  <si>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</si>
  <si>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</si>
  <si>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</si>
  <si>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</si>
  <si>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</si>
  <si>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</si>
  <si>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</si>
  <si>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</si>
  <si>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</si>
  <si>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</si>
  <si>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</si>
  <si>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</si>
  <si>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</si>
  <si>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</si>
  <si>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</si>
  <si>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</si>
  <si>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</si>
  <si>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</si>
  <si>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</si>
  <si>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</si>
  <si>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SO-02-01</t>
  </si>
  <si>
    <t>SO-02-01 Vodovodní řady</t>
  </si>
  <si>
    <t>STA</t>
  </si>
  <si>
    <t>1</t>
  </si>
  <si>
    <t>{a59f9668-03f2-46e2-b363-5ca72d151079}</t>
  </si>
  <si>
    <t>2</t>
  </si>
  <si>
    <t>/</t>
  </si>
  <si>
    <t>Vodovodní řad A</t>
  </si>
  <si>
    <t>Soupis</t>
  </si>
  <si>
    <t>{6165bc39-f435-4229-84c9-33a59d952e92}</t>
  </si>
  <si>
    <t>827 11</t>
  </si>
  <si>
    <t>Vodovodní řad A-1</t>
  </si>
  <si>
    <t>{e0ba3f64-07cf-437c-b099-b1790759d0c9}</t>
  </si>
  <si>
    <t>3</t>
  </si>
  <si>
    <t>Vodovodní řad B</t>
  </si>
  <si>
    <t>{11069141-550f-46ea-9208-d881eec4afbf}</t>
  </si>
  <si>
    <t>SO-02-02</t>
  </si>
  <si>
    <t>SO-02-02 Vodvodní přípojky</t>
  </si>
  <si>
    <t>{475c81b3-79da-4af5-9410-81116bfa33b1}</t>
  </si>
  <si>
    <t>Vodovodní přípojky řad A</t>
  </si>
  <si>
    <t>{b9c97c4c-ce0d-4bdb-abbf-7757eff0d517}</t>
  </si>
  <si>
    <t>Vodovodní přípojky řad B</t>
  </si>
  <si>
    <t>{742980d5-d88c-4352-a53c-16d408973f10}</t>
  </si>
  <si>
    <t>SO-03-01</t>
  </si>
  <si>
    <t>SO-03-01 Kanalizační stoky - splašková a jednotná</t>
  </si>
  <si>
    <t>{a194c397-b306-4000-9fa2-329aecf9d65f}</t>
  </si>
  <si>
    <t>Jednotná stoka A</t>
  </si>
  <si>
    <t>{98e4024a-c5d8-4b7e-8ff2-5f604fb4abaf}</t>
  </si>
  <si>
    <t>827 21</t>
  </si>
  <si>
    <t>Splašková stoka SA</t>
  </si>
  <si>
    <t>{3611969c-c99a-4e56-b6ac-a3d4bf422918}</t>
  </si>
  <si>
    <t>Splašková stoka SB-1</t>
  </si>
  <si>
    <t>{8eb97692-bd62-476b-ac0a-23b15c6f745a}</t>
  </si>
  <si>
    <t>4</t>
  </si>
  <si>
    <t>Splašková stoka SB-2</t>
  </si>
  <si>
    <t>{afd7b689-f238-4569-93f6-7a15bb265e13}</t>
  </si>
  <si>
    <t>5</t>
  </si>
  <si>
    <t>Tlaková stoka T</t>
  </si>
  <si>
    <t>{3882fc63-b8e8-4dc3-bdb7-bf13c68a16fe}</t>
  </si>
  <si>
    <t>SO-03-02</t>
  </si>
  <si>
    <t>SO-03-02 Kanalizační přípojky</t>
  </si>
  <si>
    <t>{7ac19082-0994-4b14-8376-a2baf56d3824}</t>
  </si>
  <si>
    <t>Kanalizační přípojky jednotná stoka A</t>
  </si>
  <si>
    <t>{70009749-5d83-4c24-822b-fb93d9b8f60b}</t>
  </si>
  <si>
    <t>Kanalizační přípojky splašková stoka SB-1</t>
  </si>
  <si>
    <t>{26066cc3-5c9f-4220-a9d9-d1e7b2f2550c}</t>
  </si>
  <si>
    <t>Kanalizační přípojky splašková stoka SB-2</t>
  </si>
  <si>
    <t>{284d905c-7516-4e52-ab16-aeaa638511f7}</t>
  </si>
  <si>
    <t>VRN</t>
  </si>
  <si>
    <t xml:space="preserve">Vedlejší náklady stavby </t>
  </si>
  <si>
    <t>VON</t>
  </si>
  <si>
    <t>{72890117-841f-44a1-9ff9-404f9c2ea3d4}</t>
  </si>
  <si>
    <t>blok</t>
  </si>
  <si>
    <t>Mezisoučet</t>
  </si>
  <si>
    <t>0,24</t>
  </si>
  <si>
    <t>izolace_v</t>
  </si>
  <si>
    <t>0,5</t>
  </si>
  <si>
    <t>KRYCÍ LIST SOUPISU PRACÍ</t>
  </si>
  <si>
    <t>loze_</t>
  </si>
  <si>
    <t>10</t>
  </si>
  <si>
    <t>obsyp_</t>
  </si>
  <si>
    <t>40</t>
  </si>
  <si>
    <t>odvoz_suti</t>
  </si>
  <si>
    <t>36,353</t>
  </si>
  <si>
    <t>pazeni_2</t>
  </si>
  <si>
    <t>417,6</t>
  </si>
  <si>
    <t>Objekt:</t>
  </si>
  <si>
    <t>PE_110</t>
  </si>
  <si>
    <t>125</t>
  </si>
  <si>
    <t>SO-02-01 - SO-02-01 Vodovodní řady</t>
  </si>
  <si>
    <t>PE_32</t>
  </si>
  <si>
    <t>1,5</t>
  </si>
  <si>
    <t>Soupis:</t>
  </si>
  <si>
    <t>rezani</t>
  </si>
  <si>
    <t>90,2</t>
  </si>
  <si>
    <t>1 - Vodovodní řad A</t>
  </si>
  <si>
    <t>sypanina</t>
  </si>
  <si>
    <t>110,351</t>
  </si>
  <si>
    <t>štěrk</t>
  </si>
  <si>
    <t>obsyp_-0,294</t>
  </si>
  <si>
    <t>38,813</t>
  </si>
  <si>
    <t>22221</t>
  </si>
  <si>
    <t>štěrk_kom</t>
  </si>
  <si>
    <t>61,288</t>
  </si>
  <si>
    <t>vod_přem</t>
  </si>
  <si>
    <t>111,797</t>
  </si>
  <si>
    <t>vsak</t>
  </si>
  <si>
    <t>0,25</t>
  </si>
  <si>
    <t>vytlač</t>
  </si>
  <si>
    <t>Součet</t>
  </si>
  <si>
    <t>50,509</t>
  </si>
  <si>
    <t>zepráce</t>
  </si>
  <si>
    <t>zepráce_1</t>
  </si>
  <si>
    <t>12,849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</si>
  <si>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</si>
  <si>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</si>
  <si>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</si>
  <si>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</si>
  <si>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</si>
  <si>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</si>
  <si>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</si>
  <si>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</si>
  <si>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</si>
  <si>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</si>
  <si>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</si>
  <si>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</si>
  <si>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</si>
  <si>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</si>
  <si>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</si>
  <si>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</si>
  <si>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</si>
  <si>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</si>
  <si>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</si>
  <si>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</si>
  <si>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</si>
  <si>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</si>
  <si>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</si>
  <si>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</si>
  <si>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</si>
  <si>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</si>
  <si>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</si>
  <si>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</si>
  <si>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</si>
  <si>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</si>
  <si>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</si>
  <si>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</si>
  <si>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</si>
  <si>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</si>
  <si>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</si>
  <si>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</si>
  <si>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300 mm strojně pl přes 50 do 200 m2</t>
  </si>
  <si>
    <t>m2</t>
  </si>
  <si>
    <t>CS ÚRS 2022 02</t>
  </si>
  <si>
    <t>1650196906</t>
  </si>
  <si>
    <t>VV</t>
  </si>
  <si>
    <t>"viz.příloha D.02.01.1 Technická zpráva"</t>
  </si>
  <si>
    <t>"asfalt_místní" (39,1*0,80)+(2,0*2,0)+(1,5*0,7)*3</t>
  </si>
  <si>
    <t>113107182</t>
  </si>
  <si>
    <t>Odstranění podkladu živičného tl 100 mm strojně pl přes 50 do 200 m2</t>
  </si>
  <si>
    <t>-1412192952</t>
  </si>
  <si>
    <t>"viz.příloha D.02.01.1 Technická zpráva "</t>
  </si>
  <si>
    <t>"asfalt_místní"  (39,1*1,80)+(3*3)+(2,5*1,2)*3</t>
  </si>
  <si>
    <t>115101201</t>
  </si>
  <si>
    <t>Čerpání vody na dopravní výšku do 10 m průměrný přítok do 500 l/min</t>
  </si>
  <si>
    <t>hod</t>
  </si>
  <si>
    <t>716034935</t>
  </si>
  <si>
    <t>"viz.příloha D.02.01.1  Technická zpráva"</t>
  </si>
  <si>
    <t>63</t>
  </si>
  <si>
    <t>115101301</t>
  </si>
  <si>
    <t>Pohotovost čerpací soupravy pro dopravní výšku do 10 m přítok do 500 l/min</t>
  </si>
  <si>
    <t>den</t>
  </si>
  <si>
    <t>1061364312</t>
  </si>
  <si>
    <t>6,3</t>
  </si>
  <si>
    <t>119001405</t>
  </si>
  <si>
    <t>Dočasné zajištění potrubí z PE DN do 200 mm</t>
  </si>
  <si>
    <t>m</t>
  </si>
  <si>
    <t>398501386</t>
  </si>
  <si>
    <t>1*0,80</t>
  </si>
  <si>
    <t>6</t>
  </si>
  <si>
    <t>119001412</t>
  </si>
  <si>
    <t>Dočasné zajištění potrubí betonového, ŽB nebo kameninového DN do 500 mm</t>
  </si>
  <si>
    <t>1756724003</t>
  </si>
  <si>
    <t>"propustek DN400" 1*0,80</t>
  </si>
  <si>
    <t>7</t>
  </si>
  <si>
    <t>119001421</t>
  </si>
  <si>
    <t>Dočasné zajištění kabelů a kabelových tratí ze 3 volně ložených kabelů</t>
  </si>
  <si>
    <t>-419867489</t>
  </si>
  <si>
    <t>4*0,80</t>
  </si>
  <si>
    <t>8</t>
  </si>
  <si>
    <t>120001101</t>
  </si>
  <si>
    <t>Příplatek za ztížení vykopávky v blízkosti podzemního vedení</t>
  </si>
  <si>
    <t>m3</t>
  </si>
  <si>
    <t>-836664630</t>
  </si>
  <si>
    <t>(2*0,80*1,0)+(2*0,8*1,6)+(2*0,80*1,6)</t>
  </si>
  <si>
    <t>9</t>
  </si>
  <si>
    <t>132254104</t>
  </si>
  <si>
    <t>Hloubení rýh zapažených š do 800 mm v hornině třídy těžitelnosti I skupiny 3 objem přes 100 m3 strojně</t>
  </si>
  <si>
    <t>-1286546708</t>
  </si>
  <si>
    <t>"z výpisu objemu zem.prací"</t>
  </si>
  <si>
    <t>"řad A" 157,8</t>
  </si>
  <si>
    <t>"štěrkový vsakovací prostor" (1*0,5*1,7)*1</t>
  </si>
  <si>
    <t>"výkop pro patku pro sloupek na označení hydrantu, šoupátka"  (0,25*0,25*0,3)*1</t>
  </si>
  <si>
    <t>-"asfalt místní" (39,1*0,80*0,40)</t>
  </si>
  <si>
    <t>-"tráva" (6,2*0,80*0,35)</t>
  </si>
  <si>
    <t>-"ornice" (79,7*0,80*0,35)</t>
  </si>
  <si>
    <t>-"podorničí" (6,2*0,80*0,15)-(79,7*0,80*0,15)</t>
  </si>
  <si>
    <t>zepráce*1,0</t>
  </si>
  <si>
    <t>132254206</t>
  </si>
  <si>
    <t>Hloubení zapažených rýh š do 2000 mm v hornině třídy těžitelnosti I skupiny 3 objem do 5000 m3</t>
  </si>
  <si>
    <t>1723096171</t>
  </si>
  <si>
    <t>"výkop pro napojení na stáv.vodovod" (2*2*1,7)*1</t>
  </si>
  <si>
    <t>"sonda na zjištění stáv.sítí" (1,5*1,5*1,0)*4+(1,5*1,5*1,6)</t>
  </si>
  <si>
    <t>-"asfalt místní" (2*2*0,40)-(1,5*1,5*0,40)*3</t>
  </si>
  <si>
    <t>-"tráva" (1,5*1,5*0,35)</t>
  </si>
  <si>
    <t>-"ornice" (1,5*1,5*0,35)</t>
  </si>
  <si>
    <t>-"podorničí" (1,5*1,5*0,15)*2</t>
  </si>
  <si>
    <t>zepráce_1*1,0</t>
  </si>
  <si>
    <t>11</t>
  </si>
  <si>
    <t>151101101</t>
  </si>
  <si>
    <t>Zřízení příložného pažení a rozepření stěn rýh hl do 2 m</t>
  </si>
  <si>
    <t>178351224</t>
  </si>
  <si>
    <t>"řad A" 394,4</t>
  </si>
  <si>
    <t>"výkop pro napojení na stáv.vodovod" 4*2*1,7</t>
  </si>
  <si>
    <t>"sonda na zjištění stáv.sítí" 4*1,5*1,6</t>
  </si>
  <si>
    <t>12</t>
  </si>
  <si>
    <t>151101111</t>
  </si>
  <si>
    <t>Odstranění příložného pažení a rozepření stěn rýh hl do 2 m</t>
  </si>
  <si>
    <t>1647929594</t>
  </si>
  <si>
    <t>13</t>
  </si>
  <si>
    <t>162351104</t>
  </si>
  <si>
    <t>Vodorovné přemístění přes 500 do 1000 m výkopku/sypaniny z horniny třídy těžitelnosti I skupiny 1 až 3</t>
  </si>
  <si>
    <t>942175522</t>
  </si>
  <si>
    <t>"přemístění výkopku na meziskládku"</t>
  </si>
  <si>
    <t>14</t>
  </si>
  <si>
    <t>162651112</t>
  </si>
  <si>
    <t>Vodorovné přemístění přes 4 000 do 5000 m výkopku/sypaniny z horniny třídy těžitelnosti I skupiny 1 až 3</t>
  </si>
  <si>
    <t>-308438607</t>
  </si>
  <si>
    <t>"tráva" 6,2*3,0*0,35</t>
  </si>
  <si>
    <t>"ornice" 79,7*3,0*0,35</t>
  </si>
  <si>
    <t>"podorničí" (6,2+79,7)*3,0*0,15</t>
  </si>
  <si>
    <t>162751117</t>
  </si>
  <si>
    <t>Vodorovné přemístění přes 9 000 do 10000 m výkopku/sypaniny z horniny třídy těžitelnosti I skupiny 1 až 3</t>
  </si>
  <si>
    <t>-1148073886</t>
  </si>
  <si>
    <t>"Vytlačená kubatura :"</t>
  </si>
  <si>
    <t>"lože pod potrubí"</t>
  </si>
  <si>
    <t>"řad A" 125*0,80*0,10</t>
  </si>
  <si>
    <t>"obsyp"</t>
  </si>
  <si>
    <t>"řad A" 125*0,80*0,40</t>
  </si>
  <si>
    <t>"beton.bloky"</t>
  </si>
  <si>
    <t>3*0,2*0,5*0,80</t>
  </si>
  <si>
    <t>"štěrkový vsakovací prostor" (1*0,5*0,5)*1</t>
  </si>
  <si>
    <t>"patky pro sloupky pro označení hydrantu, šoupátka" (0,25*0,25*0,3)*1</t>
  </si>
  <si>
    <t>zepráce-vytlač</t>
  </si>
  <si>
    <t>"přemístění výkopku na skládku určenou investorem" vod_přem</t>
  </si>
  <si>
    <t>16</t>
  </si>
  <si>
    <t>162751119</t>
  </si>
  <si>
    <t>Příplatek k vodorovnému přemístění výkopku/sypaniny z horniny třídy těžitelnosti I skupiny 1 až 3 ZKD 1000 m přes 10000 m</t>
  </si>
  <si>
    <t>303964857</t>
  </si>
  <si>
    <t>vod_přem*1</t>
  </si>
  <si>
    <t>17</t>
  </si>
  <si>
    <t>167151111</t>
  </si>
  <si>
    <t>Nakládání výkopku z hornin třídy těžitelnosti I skupiny 1 až 3 přes 100 m3</t>
  </si>
  <si>
    <t>655695830</t>
  </si>
  <si>
    <t>"nakládání výkopku - odvoz na meziskládku" vod_přem</t>
  </si>
  <si>
    <t>"nakládání výkopku z meziskládky" vod_přem</t>
  </si>
  <si>
    <t>18</t>
  </si>
  <si>
    <t>171251201</t>
  </si>
  <si>
    <t>Uložení sypaniny na skládky nebo meziskládky</t>
  </si>
  <si>
    <t>1073437948</t>
  </si>
  <si>
    <t>"uložení sypaniny na meziskládku" vod_přem</t>
  </si>
  <si>
    <t>"uložení sypaniny na skládku určenou investorem" vod_přem</t>
  </si>
  <si>
    <t>19</t>
  </si>
  <si>
    <t>171201231</t>
  </si>
  <si>
    <t>Poplatek za uložení zeminy a kamení na recyklační skládce (skládkovné) kód odpadu 17 05 04</t>
  </si>
  <si>
    <t>t</t>
  </si>
  <si>
    <t>-266042796</t>
  </si>
  <si>
    <t>vod_přem*1,8</t>
  </si>
  <si>
    <t>20</t>
  </si>
  <si>
    <t>174151101</t>
  </si>
  <si>
    <t>Zásyp jam, šachet rýh nebo kolem objektů sypaninou se zhutněním</t>
  </si>
  <si>
    <t>-1312640953</t>
  </si>
  <si>
    <t>174251101</t>
  </si>
  <si>
    <t>Zásyp jam, šachet rýh nebo kolem objektů sypaninou bez zhutnění</t>
  </si>
  <si>
    <t>-1847374249</t>
  </si>
  <si>
    <t>"štěrkový vsakovací prostor"</t>
  </si>
  <si>
    <t>(1*0,5*0,5)*1</t>
  </si>
  <si>
    <t>22</t>
  </si>
  <si>
    <t>175151101</t>
  </si>
  <si>
    <t>Obsypání potrubí strojně sypaninou bez prohození, uloženou do 3 m</t>
  </si>
  <si>
    <t>1978930272</t>
  </si>
  <si>
    <t>"řad A" 3,14*(0,110)^2/4*125,0</t>
  </si>
  <si>
    <t>obsyp_-1,187</t>
  </si>
  <si>
    <t>23</t>
  </si>
  <si>
    <t>M</t>
  </si>
  <si>
    <t>58344197</t>
  </si>
  <si>
    <t>štěrkodrť frakce 0/63</t>
  </si>
  <si>
    <t>1024198333</t>
  </si>
  <si>
    <t>"viz.příloha D.02.01.7 Uložení potrubí"</t>
  </si>
  <si>
    <t>štěrk_kom*1,8</t>
  </si>
  <si>
    <t>24</t>
  </si>
  <si>
    <t>58343930</t>
  </si>
  <si>
    <t>kamenivo drcené hrubé frakce 16-32</t>
  </si>
  <si>
    <t>-1816016960</t>
  </si>
  <si>
    <t>vsak*1,8</t>
  </si>
  <si>
    <t>25</t>
  </si>
  <si>
    <t>58337310</t>
  </si>
  <si>
    <t>štěrkopísek frakce 0/4</t>
  </si>
  <si>
    <t>1908788780</t>
  </si>
  <si>
    <t>štěrk*1,8</t>
  </si>
  <si>
    <t>26</t>
  </si>
  <si>
    <t>1245492150</t>
  </si>
  <si>
    <t>"přesun sypaniny, netýká se přesunu hmot"</t>
  </si>
  <si>
    <t>štěrk_kom+štěrk+loze_+vsak</t>
  </si>
  <si>
    <t>27</t>
  </si>
  <si>
    <t>162451106</t>
  </si>
  <si>
    <t>Vodorovné přemístění přes 1 500 do 2000 m výkopku/sypaniny z horniny třídy těžitelnosti I skupiny 1 až 3</t>
  </si>
  <si>
    <t>-314301418</t>
  </si>
  <si>
    <t>Svislé a kompletní konstrukce</t>
  </si>
  <si>
    <t>28</t>
  </si>
  <si>
    <t>5923253501</t>
  </si>
  <si>
    <t xml:space="preserve">patka betonová prefabrikovaná  25x25x30 cm </t>
  </si>
  <si>
    <t>kus</t>
  </si>
  <si>
    <t>609220597</t>
  </si>
  <si>
    <t>"patka pro osazení sloupku na orientační tabulku"</t>
  </si>
  <si>
    <t>Vodorovné konstrukce</t>
  </si>
  <si>
    <t>29</t>
  </si>
  <si>
    <t>451573111</t>
  </si>
  <si>
    <t>Lože pod potrubí otevřený výkop ze štěrkopísku</t>
  </si>
  <si>
    <t>M3</t>
  </si>
  <si>
    <t>1954656730</t>
  </si>
  <si>
    <t>30</t>
  </si>
  <si>
    <t>452313131</t>
  </si>
  <si>
    <t>Podkladní bloky z betonu prostého tř. C 12/15 otevřený výkop</t>
  </si>
  <si>
    <t>1304368575</t>
  </si>
  <si>
    <t>31</t>
  </si>
  <si>
    <t>452353101</t>
  </si>
  <si>
    <t>Bednění podkladních bloků otevřený výkop</t>
  </si>
  <si>
    <t>M2</t>
  </si>
  <si>
    <t>246374500</t>
  </si>
  <si>
    <t>"viz.příloha D.02.01.6  Bloky na vodovodním potrubí "</t>
  </si>
  <si>
    <t>3*2*(0,2+0,8)*0,5</t>
  </si>
  <si>
    <t>Komunikace</t>
  </si>
  <si>
    <t>32</t>
  </si>
  <si>
    <t>564871016</t>
  </si>
  <si>
    <t>Podklad ze štěrkodrtě ŠD plochy do 100 m2 tl 300 mm</t>
  </si>
  <si>
    <t>1493157199</t>
  </si>
  <si>
    <t>"viz. příloha D.02.01.7 Uložení potrubí"</t>
  </si>
  <si>
    <t>33</t>
  </si>
  <si>
    <t>573211106</t>
  </si>
  <si>
    <t>Postřik živičný spojovací z asfaltu v množství 0,20 kg/m2</t>
  </si>
  <si>
    <t>421452512</t>
  </si>
  <si>
    <t>34</t>
  </si>
  <si>
    <t>577144211</t>
  </si>
  <si>
    <t>Asfaltový beton vrstva obrusná ACO 11 (ABS) tř. II tl 50 mm š do 3 m z nemodifikovaného asfaltu</t>
  </si>
  <si>
    <t>1106738500</t>
  </si>
  <si>
    <t>"viz.příloha D.02.01.7 Uložení potrubí "</t>
  </si>
  <si>
    <t>35</t>
  </si>
  <si>
    <t>565155111</t>
  </si>
  <si>
    <t>Asfaltový beton vrstva podkladní ACP 16 (obalované kamenivo OKS) tl 70 mm š do 3 m</t>
  </si>
  <si>
    <t>810554211</t>
  </si>
  <si>
    <t>Trubní vedení</t>
  </si>
  <si>
    <t>36</t>
  </si>
  <si>
    <t>850315121</t>
  </si>
  <si>
    <t>Výřez nebo výsek na potrubí z trub litinových tlakových nebo plastických hmot DN 150</t>
  </si>
  <si>
    <t>-647969373</t>
  </si>
  <si>
    <t>"viz.příloha D.2.01.1  Technická zpráva"</t>
  </si>
  <si>
    <t>"stávající potrubí PVC160" 1</t>
  </si>
  <si>
    <t>37</t>
  </si>
  <si>
    <t>8573121221</t>
  </si>
  <si>
    <t>Spotřební materiál</t>
  </si>
  <si>
    <t>komplet</t>
  </si>
  <si>
    <t>-710463144</t>
  </si>
  <si>
    <t>"ostatní spotřební materiál jinde neuvedený, spojovací materiál"</t>
  </si>
  <si>
    <t>38</t>
  </si>
  <si>
    <t>871161141</t>
  </si>
  <si>
    <t>Montáž potrubí z PE100 SDR 11 otevřený výkop svařovaných na tupo D 32 x 3,0 mm</t>
  </si>
  <si>
    <t>-1375129454</t>
  </si>
  <si>
    <t>"viz.příloha D.2.01.1  Technická zpráva, příloha D.02.01.4 Schema kladečského plánu - řad A, B"</t>
  </si>
  <si>
    <t>"vsakovací prostor" 1*1,5</t>
  </si>
  <si>
    <t>39</t>
  </si>
  <si>
    <t>28613752</t>
  </si>
  <si>
    <t>trubka vodovodní LDPE (rPE) D 32x4,4mm</t>
  </si>
  <si>
    <t>-1045013322</t>
  </si>
  <si>
    <t>PE_32*1,015</t>
  </si>
  <si>
    <t>871251221</t>
  </si>
  <si>
    <t>Montáž potrubí z PE100 SDR 17 otevřený výkop svařovaných elektrotvarovkou D 110 x 6,6 mm</t>
  </si>
  <si>
    <t>1355727978</t>
  </si>
  <si>
    <t>"řad A" 125,0</t>
  </si>
  <si>
    <t>41</t>
  </si>
  <si>
    <t>286131301</t>
  </si>
  <si>
    <t>potrubí vodovodní PE100 RC PN 10 SDR17 6m 12m 100m 110x6,6mm</t>
  </si>
  <si>
    <t>-2010396025</t>
  </si>
  <si>
    <t>PE_110*1,015</t>
  </si>
  <si>
    <t>42</t>
  </si>
  <si>
    <t>852241121</t>
  </si>
  <si>
    <t>Montáž potrubí z trub litinových tlakových přírubových normálních délek otevřený výkop DN 80</t>
  </si>
  <si>
    <t>-1292408095</t>
  </si>
  <si>
    <t>43</t>
  </si>
  <si>
    <t>55253239</t>
  </si>
  <si>
    <t>trouba přírubová litinová vodovodní  PN 10/16 DN 80 dl 400mm</t>
  </si>
  <si>
    <t>-913555181</t>
  </si>
  <si>
    <t>1*1,02</t>
  </si>
  <si>
    <t>44</t>
  </si>
  <si>
    <t>857242122</t>
  </si>
  <si>
    <t>Montáž litinových tvarovek jednoosých přírubových otevřený výkop DN 80</t>
  </si>
  <si>
    <t>-1318335583</t>
  </si>
  <si>
    <t>1+1</t>
  </si>
  <si>
    <t>45</t>
  </si>
  <si>
    <t>552506420</t>
  </si>
  <si>
    <t>koleno přírubové s patkou PP litinové DN 80</t>
  </si>
  <si>
    <t>946612665</t>
  </si>
  <si>
    <t>"viz.př"viz.příloha D.2.01.1  Technická zpráva, příloha D.02.01.4 Schema kladečského plánu - řad A, B"</t>
  </si>
  <si>
    <t>46</t>
  </si>
  <si>
    <t>55259982</t>
  </si>
  <si>
    <t>koleno přírubové Q tvárná litina DN80-90°</t>
  </si>
  <si>
    <t>1261238362</t>
  </si>
  <si>
    <t>47</t>
  </si>
  <si>
    <t>857264122</t>
  </si>
  <si>
    <t>Montáž litinových tvarovek odbočných přírubových otevřený výkop DN 100</t>
  </si>
  <si>
    <t>-638425670</t>
  </si>
  <si>
    <t>48</t>
  </si>
  <si>
    <t>55253515</t>
  </si>
  <si>
    <t>tvarovka přírubová litinová s přírubovou odbočkou,práškový epoxid tl 250µm T-kus DN 100/80</t>
  </si>
  <si>
    <t>-1556734399</t>
  </si>
  <si>
    <t>49</t>
  </si>
  <si>
    <t>857314122</t>
  </si>
  <si>
    <t>Montáž litinových tvarovek odbočných přírubových otevřený výkop DN 150</t>
  </si>
  <si>
    <t>859523051</t>
  </si>
  <si>
    <t>50</t>
  </si>
  <si>
    <t>55253528</t>
  </si>
  <si>
    <t>tvarovka přírubová litinová s přírubovou odbočkou,práškový epoxid tl 250µm T-kus DN 150/100</t>
  </si>
  <si>
    <t>350033968</t>
  </si>
  <si>
    <t>51</t>
  </si>
  <si>
    <t>877261101</t>
  </si>
  <si>
    <t>Montáž elektrospojek na vodovodním potrubí z PE trub d 110</t>
  </si>
  <si>
    <t>-441861907</t>
  </si>
  <si>
    <t>52</t>
  </si>
  <si>
    <t>28615975</t>
  </si>
  <si>
    <t>elektrospojka SDR 11 PE 100 PN 16 D 110mm</t>
  </si>
  <si>
    <t>793330985</t>
  </si>
  <si>
    <t>13*1,015</t>
  </si>
  <si>
    <t>53</t>
  </si>
  <si>
    <t>8772611101</t>
  </si>
  <si>
    <t>Montáž elektrokolen 11° na vodovodním potrubí z PE trub d 110</t>
  </si>
  <si>
    <t>-736887313</t>
  </si>
  <si>
    <t>54</t>
  </si>
  <si>
    <t>WVN.FF485071</t>
  </si>
  <si>
    <t>Koleno 11° PE100 SDR17 110</t>
  </si>
  <si>
    <t>-995157760</t>
  </si>
  <si>
    <t>1*1,015</t>
  </si>
  <si>
    <t>55</t>
  </si>
  <si>
    <t>879171111</t>
  </si>
  <si>
    <t>Montáž vodovodní přípojky na potrubí DN 32</t>
  </si>
  <si>
    <t>-2101008396</t>
  </si>
  <si>
    <t>56</t>
  </si>
  <si>
    <t>891173111</t>
  </si>
  <si>
    <t>Montáž vodovodního ventilu hlavního pro přípojky DN 32</t>
  </si>
  <si>
    <t>421418984</t>
  </si>
  <si>
    <t>57</t>
  </si>
  <si>
    <t>HWL.280000103216</t>
  </si>
  <si>
    <t>ŠOUPÁTKO ISO DOMOVNÍ PŘÍPOJKY 32-5/4"</t>
  </si>
  <si>
    <t>-813690718</t>
  </si>
  <si>
    <t>2*1,01</t>
  </si>
  <si>
    <t>58</t>
  </si>
  <si>
    <t>9502050100031</t>
  </si>
  <si>
    <t>SOUPRAVA ZEMNÍ TELESKOPICKÁ PRO DOMOVNÍ PŘÍPOJKY</t>
  </si>
  <si>
    <t>1067987722</t>
  </si>
  <si>
    <t>59</t>
  </si>
  <si>
    <t>HWL.799415000016</t>
  </si>
  <si>
    <t>SYNOFLEX - S PŘÍRUBOU 150 (155-192)</t>
  </si>
  <si>
    <t>512804707</t>
  </si>
  <si>
    <t>60</t>
  </si>
  <si>
    <t>891247111</t>
  </si>
  <si>
    <t>Montáž hydrantů podzemních DN 80</t>
  </si>
  <si>
    <t>-1559369123</t>
  </si>
  <si>
    <t>61</t>
  </si>
  <si>
    <t>AVK.1211801500</t>
  </si>
  <si>
    <t>AVK hydrant podzemní Hvězda 12.1.1, dvojitě jištěný, DN 80, 1500 mm</t>
  </si>
  <si>
    <t>-1308143606</t>
  </si>
  <si>
    <t>62</t>
  </si>
  <si>
    <t>5525064202</t>
  </si>
  <si>
    <t>hydrantová drenáž</t>
  </si>
  <si>
    <t>363274054</t>
  </si>
  <si>
    <t>891241112</t>
  </si>
  <si>
    <t>Montáž vodovodních šoupátek otevřený výkop DN 80</t>
  </si>
  <si>
    <t>-2050684370</t>
  </si>
  <si>
    <t>64</t>
  </si>
  <si>
    <t>HWL.400108000016</t>
  </si>
  <si>
    <t>ŠOUPĚ PŘÍRUBOVÉ KRÁTKÉ E1 CZ 80</t>
  </si>
  <si>
    <t>-596476377</t>
  </si>
  <si>
    <t>1*1,01</t>
  </si>
  <si>
    <t>65</t>
  </si>
  <si>
    <t>891261112</t>
  </si>
  <si>
    <t>Montáž vodovodních šoupátek otevřený výkop DN 100</t>
  </si>
  <si>
    <t>992931756</t>
  </si>
  <si>
    <t>66</t>
  </si>
  <si>
    <t>HWL.400110000016</t>
  </si>
  <si>
    <t>ŠOUPĚ PŘÍRUBOVÉ KRÁTKÉ E1 CZ 100</t>
  </si>
  <si>
    <t>426343488</t>
  </si>
  <si>
    <t>67</t>
  </si>
  <si>
    <t>891311112</t>
  </si>
  <si>
    <t>Montáž vodovodních šoupátek otevřený výkop DN 150</t>
  </si>
  <si>
    <t>-1576774898</t>
  </si>
  <si>
    <t>68</t>
  </si>
  <si>
    <t>HWL.400115000016</t>
  </si>
  <si>
    <t>ŠOUPĚ PŘÍRUBOVÉ KRÁTKÉ E1 CZ 150</t>
  </si>
  <si>
    <t>62707124</t>
  </si>
  <si>
    <t>69</t>
  </si>
  <si>
    <t>4229106701</t>
  </si>
  <si>
    <t>zemní souprava teleskopická  1,35-1,80</t>
  </si>
  <si>
    <t>98448590</t>
  </si>
  <si>
    <t>"viz.příloha D.2.01.1  Technická zpráva, příloha D.02.01.4 Schema kladečského plánu - řad A, B""</t>
  </si>
  <si>
    <t>2+2+1</t>
  </si>
  <si>
    <t>70</t>
  </si>
  <si>
    <t>891269111</t>
  </si>
  <si>
    <t>Montáž navrtávacích pasů na potrubí z jakýchkoli trub DN 100</t>
  </si>
  <si>
    <t>-1289584727</t>
  </si>
  <si>
    <t>71</t>
  </si>
  <si>
    <t>HWL.531011005416</t>
  </si>
  <si>
    <t>PAS NAVRTÁVACÍ UZAVÍRACÍ HAKU 110-5/4''</t>
  </si>
  <si>
    <t>-584655250</t>
  </si>
  <si>
    <t>72</t>
  </si>
  <si>
    <t>8913191112</t>
  </si>
  <si>
    <t>Montáž lemových nákružků s přírubouna potrubí z jakýchkoli trub DN 100</t>
  </si>
  <si>
    <t>2082384098</t>
  </si>
  <si>
    <t>73</t>
  </si>
  <si>
    <t>28653150</t>
  </si>
  <si>
    <t>nákružek lemový PE 100 SDR17 110mm</t>
  </si>
  <si>
    <t>-1082386004</t>
  </si>
  <si>
    <t>2*1,015</t>
  </si>
  <si>
    <t>74</t>
  </si>
  <si>
    <t>28654410</t>
  </si>
  <si>
    <t>příruba volná k lemovému nákružku z polypropylénu 110</t>
  </si>
  <si>
    <t>90301272</t>
  </si>
  <si>
    <t>75</t>
  </si>
  <si>
    <t>899401111</t>
  </si>
  <si>
    <t>Osazení poklopů litinových ventilových</t>
  </si>
  <si>
    <t>-2056510397</t>
  </si>
  <si>
    <t>76</t>
  </si>
  <si>
    <t>42291402</t>
  </si>
  <si>
    <t>poklop litinový ventilový</t>
  </si>
  <si>
    <t>-514045484</t>
  </si>
  <si>
    <t>77</t>
  </si>
  <si>
    <t>899401112</t>
  </si>
  <si>
    <t>Osazení poklopů litinových šoupátkových</t>
  </si>
  <si>
    <t>-1851542065</t>
  </si>
  <si>
    <t>78</t>
  </si>
  <si>
    <t>42291352</t>
  </si>
  <si>
    <t>poklop litinový šoupátkový pro zemní soupravy osazení do terénu a do vozovky</t>
  </si>
  <si>
    <t>-737587967</t>
  </si>
  <si>
    <t>79</t>
  </si>
  <si>
    <t>4229135201</t>
  </si>
  <si>
    <t>podkladová deska UNI</t>
  </si>
  <si>
    <t>958868874</t>
  </si>
  <si>
    <t>5+2</t>
  </si>
  <si>
    <t>80</t>
  </si>
  <si>
    <t>899401113</t>
  </si>
  <si>
    <t>Osazení poklopů litinových hydrantových</t>
  </si>
  <si>
    <t>1365742137</t>
  </si>
  <si>
    <t>81</t>
  </si>
  <si>
    <t>42291452</t>
  </si>
  <si>
    <t>poklop litinový hydrantový DN 80</t>
  </si>
  <si>
    <t>464584242</t>
  </si>
  <si>
    <t>82</t>
  </si>
  <si>
    <t>4229135202</t>
  </si>
  <si>
    <t>podkladová deska hydrantová</t>
  </si>
  <si>
    <t>419852214</t>
  </si>
  <si>
    <t>83</t>
  </si>
  <si>
    <t>899431111</t>
  </si>
  <si>
    <t>Výšková úprava uličního vstupu nebo vpusti do 200 mm zvýšením krycího hrnce, šoupěte nebo hydrantu</t>
  </si>
  <si>
    <t>1541601631</t>
  </si>
  <si>
    <t>84</t>
  </si>
  <si>
    <t>892271111</t>
  </si>
  <si>
    <t>Tlaková zkouška vodou potrubí DN 100 nebo 125</t>
  </si>
  <si>
    <t>28430457</t>
  </si>
  <si>
    <t>85</t>
  </si>
  <si>
    <t>892273122</t>
  </si>
  <si>
    <t>Proplach a dezinfekce vodovodního potrubí DN od 80 do 125</t>
  </si>
  <si>
    <t>786801931</t>
  </si>
  <si>
    <t>86</t>
  </si>
  <si>
    <t>892372111</t>
  </si>
  <si>
    <t>Zabezpečení konců potrubí DN do 300 při tlakových zkouškách vodou</t>
  </si>
  <si>
    <t>KUS</t>
  </si>
  <si>
    <t>-1657382601</t>
  </si>
  <si>
    <t>87</t>
  </si>
  <si>
    <t>899713111</t>
  </si>
  <si>
    <t>Orientační tabulky na sloupku betonovém nebo ocelovém</t>
  </si>
  <si>
    <t>1530113013</t>
  </si>
  <si>
    <t>88</t>
  </si>
  <si>
    <t>5534225001</t>
  </si>
  <si>
    <t>sloupek ocel pozinkovaný 1500 mm</t>
  </si>
  <si>
    <t>1139630400</t>
  </si>
  <si>
    <t>89</t>
  </si>
  <si>
    <t>8712411000</t>
  </si>
  <si>
    <t>Montáž vodiče nad potrubím ve výk.</t>
  </si>
  <si>
    <t>1214260036</t>
  </si>
  <si>
    <t>"viz.příloha D.02.01.1 Technická zpráva, příloha D.02.01.7 Uložení potrubí"</t>
  </si>
  <si>
    <t>90</t>
  </si>
  <si>
    <t>3411101201</t>
  </si>
  <si>
    <t>kabel silový s Cu jádrem CYKY 6mm2</t>
  </si>
  <si>
    <t>-949036067</t>
  </si>
  <si>
    <t>125*1,13</t>
  </si>
  <si>
    <t>91</t>
  </si>
  <si>
    <t>899722114</t>
  </si>
  <si>
    <t>Krytí potrubí z plastů výstražnou fólií z PVC 40 cm</t>
  </si>
  <si>
    <t>200782212</t>
  </si>
  <si>
    <t>125*1,05</t>
  </si>
  <si>
    <t>Ostatní konstrukce a práce, bourání</t>
  </si>
  <si>
    <t>92</t>
  </si>
  <si>
    <t>919112213</t>
  </si>
  <si>
    <t>Řezání spár pro vytvoření komůrky š 10 mm hl 25 mm pro těsnící zálivku v živičném krytu</t>
  </si>
  <si>
    <t>-1037198008</t>
  </si>
  <si>
    <t>(39,1*2)+(4*3)</t>
  </si>
  <si>
    <t>93</t>
  </si>
  <si>
    <t>919122112</t>
  </si>
  <si>
    <t>Těsnění spár zálivkou za tepla pro komůrky š 10 mm hl 25 mm s těsnicím profilem</t>
  </si>
  <si>
    <t>1813466652</t>
  </si>
  <si>
    <t>94</t>
  </si>
  <si>
    <t>919735112</t>
  </si>
  <si>
    <t>Řezání stávajícího živičného krytu hl do 100 mm</t>
  </si>
  <si>
    <t>2035253054</t>
  </si>
  <si>
    <t>"viz.příloha D.02.01.1. Technická zpráva"</t>
  </si>
  <si>
    <t>(39,1*2)+(4*3)+(2*0,7)*3</t>
  </si>
  <si>
    <t>99</t>
  </si>
  <si>
    <t>Přesun hmot</t>
  </si>
  <si>
    <t>95</t>
  </si>
  <si>
    <t>998276101</t>
  </si>
  <si>
    <t>Přesun hmot pro trubní vedení z trub z plastických hmot otevřený výkop</t>
  </si>
  <si>
    <t>1622350527</t>
  </si>
  <si>
    <t>50,622-45,090</t>
  </si>
  <si>
    <t>997</t>
  </si>
  <si>
    <t>Přesun sutě</t>
  </si>
  <si>
    <t>96</t>
  </si>
  <si>
    <t>997221551</t>
  </si>
  <si>
    <t>Vodorovná doprava suti ze sypkých materiálů do 1 km</t>
  </si>
  <si>
    <t>-186212281</t>
  </si>
  <si>
    <t>"odvoz suti na meziskládku" 36,353</t>
  </si>
  <si>
    <t>"odvoz suti na skládku určenou investorem" odvoz_suti</t>
  </si>
  <si>
    <t>97</t>
  </si>
  <si>
    <t>997221559</t>
  </si>
  <si>
    <t>Příplatek ZKD 1 km u vodorovné dopravy suti ze sypkých materiálů</t>
  </si>
  <si>
    <t>-977678444</t>
  </si>
  <si>
    <t>"odvoz suti na skládku určenou investorem"</t>
  </si>
  <si>
    <t>odvoz_suti*10</t>
  </si>
  <si>
    <t>98</t>
  </si>
  <si>
    <t>997221611</t>
  </si>
  <si>
    <t>Nakládání suti na dopravní prostředky pro vodorovnou dopravu</t>
  </si>
  <si>
    <t>-1803986224</t>
  </si>
  <si>
    <t>"nakldádání suti - odvoz na meziskládku" odvoz_suti</t>
  </si>
  <si>
    <t>"nakládání suti - odvoz na skládku určenou investorem" odvoz_suti</t>
  </si>
  <si>
    <t>997221875</t>
  </si>
  <si>
    <t>Poplatek za uložení stavebního odpadu na recyklační skládce (skládkovné) asfaltového bez obsahu dehtu zatříděného do Katalogu odpadů pod kódem 17 03 02</t>
  </si>
  <si>
    <t>592653903</t>
  </si>
  <si>
    <t>19,444</t>
  </si>
  <si>
    <t>100</t>
  </si>
  <si>
    <t>997221873</t>
  </si>
  <si>
    <t>Poplatek za uložení stavebního odpadu na recyklační skládce (skládkovné) zeminy a kamení zatříděného do Katalogu odpadů pod kódem 17 05 04</t>
  </si>
  <si>
    <t>298316725</t>
  </si>
  <si>
    <t>36,353-19,444</t>
  </si>
  <si>
    <t>998</t>
  </si>
  <si>
    <t>101</t>
  </si>
  <si>
    <t>998225111</t>
  </si>
  <si>
    <t>Přesun hmot pro pozemní komunikace s krytem z kamene, monolitickým betonovým nebo živičným</t>
  </si>
  <si>
    <t>-613435069</t>
  </si>
  <si>
    <t>45,090</t>
  </si>
  <si>
    <t>PSV</t>
  </si>
  <si>
    <t>Práce a dodávky PSV</t>
  </si>
  <si>
    <t>711</t>
  </si>
  <si>
    <t>Izolace proti vodě, vlhkosti a plynům</t>
  </si>
  <si>
    <t>102</t>
  </si>
  <si>
    <t>711491172</t>
  </si>
  <si>
    <t>Provedení izolace proti tlakové vodě vodorovné z textilií vrstva ochranná</t>
  </si>
  <si>
    <t>-1650845161</t>
  </si>
  <si>
    <t xml:space="preserve">"štěrkový vsakovací prostor" </t>
  </si>
  <si>
    <t>1*(1,0*0,5)</t>
  </si>
  <si>
    <t>103</t>
  </si>
  <si>
    <t>TCT.0013369.URS</t>
  </si>
  <si>
    <t>geotextilie tkaná (polypropylen) PK-TEX PP 40 200 g/m2</t>
  </si>
  <si>
    <t>2072109920</t>
  </si>
  <si>
    <t>izolace_v*1,15</t>
  </si>
  <si>
    <t>104</t>
  </si>
  <si>
    <t>998711101</t>
  </si>
  <si>
    <t>Přesun hmot tonážní pro izolace proti vodě, vlhkosti a plynům v objektech výšky do 6 m</t>
  </si>
  <si>
    <t>1417879768</t>
  </si>
  <si>
    <t>0,16</t>
  </si>
  <si>
    <t>6,16</t>
  </si>
  <si>
    <t>24,64</t>
  </si>
  <si>
    <t>263,8</t>
  </si>
  <si>
    <t>74,659</t>
  </si>
  <si>
    <t>23,909</t>
  </si>
  <si>
    <t>2 - Vodovodní řad A-1</t>
  </si>
  <si>
    <t>44,34</t>
  </si>
  <si>
    <t>75,569</t>
  </si>
  <si>
    <t>31,229</t>
  </si>
  <si>
    <t>-987721726</t>
  </si>
  <si>
    <t>1061274562</t>
  </si>
  <si>
    <t>3,9</t>
  </si>
  <si>
    <t>536959993</t>
  </si>
  <si>
    <t>"řad A-1" 105,5</t>
  </si>
  <si>
    <t>-"ornice" 77,0*0,80*0,35</t>
  </si>
  <si>
    <t>-"podorničí" 77,0*0,80*0,15</t>
  </si>
  <si>
    <t>-563809918</t>
  </si>
  <si>
    <t>"řad A-1" 263,80</t>
  </si>
  <si>
    <t>1494648186</t>
  </si>
  <si>
    <t>1621159714</t>
  </si>
  <si>
    <t>1088143796</t>
  </si>
  <si>
    <t>"ornice" 77*3,0*0,35</t>
  </si>
  <si>
    <t>"podorničí" 77*3,0*0,15</t>
  </si>
  <si>
    <t>711410727</t>
  </si>
  <si>
    <t>"řad A-1" 77*0,80*0,10</t>
  </si>
  <si>
    <t>"řad A" 77*0,80*0,40</t>
  </si>
  <si>
    <t>2*0,2*0,5*0,80</t>
  </si>
  <si>
    <t>760854823</t>
  </si>
  <si>
    <t>-685983249</t>
  </si>
  <si>
    <t>592836673</t>
  </si>
  <si>
    <t>103398404</t>
  </si>
  <si>
    <t>639170787</t>
  </si>
  <si>
    <t>742449732</t>
  </si>
  <si>
    <t>-463223854</t>
  </si>
  <si>
    <t>"řad A-1" 3,14*(0,110)^2/4*77,0</t>
  </si>
  <si>
    <t>obsyp_-0,731</t>
  </si>
  <si>
    <t>2064802405</t>
  </si>
  <si>
    <t>-1354831765</t>
  </si>
  <si>
    <t>430097347</t>
  </si>
  <si>
    <t>253378812</t>
  </si>
  <si>
    <t>1039083189</t>
  </si>
  <si>
    <t>692680820</t>
  </si>
  <si>
    <t>-1241726504</t>
  </si>
  <si>
    <t>-1272234996</t>
  </si>
  <si>
    <t>1745970005</t>
  </si>
  <si>
    <t>2*2*(0,2+0,8)*0,5</t>
  </si>
  <si>
    <t>-549344536</t>
  </si>
  <si>
    <t>879872099</t>
  </si>
  <si>
    <t>"viz.příloha D.2.01.1  Technická zpráva, příloha D.02.01.4 Schema kladečského plánu - řad A, A-1,B"</t>
  </si>
  <si>
    <t>-121647517</t>
  </si>
  <si>
    <t>-1374324998</t>
  </si>
  <si>
    <t>"řad A-1" 77,0</t>
  </si>
  <si>
    <t>368262260</t>
  </si>
  <si>
    <t>479077264</t>
  </si>
  <si>
    <t>1053428036</t>
  </si>
  <si>
    <t>1208559042</t>
  </si>
  <si>
    <t>663901747</t>
  </si>
  <si>
    <t>857262122</t>
  </si>
  <si>
    <t>Montáž litinových tvarovek jednoosých přírubových otevřený výkop DN 100</t>
  </si>
  <si>
    <t>-1640158078</t>
  </si>
  <si>
    <t>55259815</t>
  </si>
  <si>
    <t>přechod přírubový tvárná litina DN 100/80 L200mm</t>
  </si>
  <si>
    <t>181998005</t>
  </si>
  <si>
    <t>1095950434</t>
  </si>
  <si>
    <t>-665385080</t>
  </si>
  <si>
    <t>8*1,015</t>
  </si>
  <si>
    <t>-687805883</t>
  </si>
  <si>
    <t>663185279</t>
  </si>
  <si>
    <t>1863308008</t>
  </si>
  <si>
    <t>-106817464</t>
  </si>
  <si>
    <t>61582166</t>
  </si>
  <si>
    <t>772730944</t>
  </si>
  <si>
    <t>1784250778</t>
  </si>
  <si>
    <t>318347754</t>
  </si>
  <si>
    <t>1745755675</t>
  </si>
  <si>
    <t>-1358866523</t>
  </si>
  <si>
    <t>-555863286</t>
  </si>
  <si>
    <t>-304666518</t>
  </si>
  <si>
    <t>-1935794869</t>
  </si>
  <si>
    <t>1995707090</t>
  </si>
  <si>
    <t>-724332027</t>
  </si>
  <si>
    <t>1574763522</t>
  </si>
  <si>
    <t>-793711224</t>
  </si>
  <si>
    <t>114590132</t>
  </si>
  <si>
    <t>787655038</t>
  </si>
  <si>
    <t>-1717115420</t>
  </si>
  <si>
    <t>-1269494329</t>
  </si>
  <si>
    <t>-1991956371</t>
  </si>
  <si>
    <t>1502833896</t>
  </si>
  <si>
    <t>75608017</t>
  </si>
  <si>
    <t>486546867</t>
  </si>
  <si>
    <t>77*1,13</t>
  </si>
  <si>
    <t>996869840</t>
  </si>
  <si>
    <t>77*1,05</t>
  </si>
  <si>
    <t>-532089851</t>
  </si>
  <si>
    <t>3,543</t>
  </si>
  <si>
    <t>1629415435</t>
  </si>
  <si>
    <t>1888287207</t>
  </si>
  <si>
    <t>1796413263</t>
  </si>
  <si>
    <t>dosypání</t>
  </si>
  <si>
    <t>63,216</t>
  </si>
  <si>
    <t>0,48</t>
  </si>
  <si>
    <t>35,92</t>
  </si>
  <si>
    <t>142,96</t>
  </si>
  <si>
    <t>0,638</t>
  </si>
  <si>
    <t>1261,2</t>
  </si>
  <si>
    <t>447</t>
  </si>
  <si>
    <t>3 - Vodovodní řad B</t>
  </si>
  <si>
    <t>PE_90</t>
  </si>
  <si>
    <t>377,932</t>
  </si>
  <si>
    <t>138,702</t>
  </si>
  <si>
    <t>202,56</t>
  </si>
  <si>
    <t>319,529</t>
  </si>
  <si>
    <t>0,75</t>
  </si>
  <si>
    <t>180,185</t>
  </si>
  <si>
    <t>zásyp_zeminou</t>
  </si>
  <si>
    <t>5,04</t>
  </si>
  <si>
    <t>324,569</t>
  </si>
  <si>
    <t>10,8</t>
  </si>
  <si>
    <t>ornice</t>
  </si>
  <si>
    <t>670,35</t>
  </si>
  <si>
    <t>111251102</t>
  </si>
  <si>
    <t>Odstranění křovin a stromů průměru kmene do 100 mm i s kořeny sklonu terénu do 1:5 z celkové plochy přes 100 do 500 m2 strojně</t>
  </si>
  <si>
    <t>409860671</t>
  </si>
  <si>
    <t>68,0*3,0</t>
  </si>
  <si>
    <t>113107322</t>
  </si>
  <si>
    <t>Odstranění podkladu z kameniva drceného tl 200 mm strojně pl do 50 m2</t>
  </si>
  <si>
    <t>-673655429</t>
  </si>
  <si>
    <t>"štěrk" (1,1*0,80)+(1,1*1,2)</t>
  </si>
  <si>
    <t>964813101</t>
  </si>
  <si>
    <t>223</t>
  </si>
  <si>
    <t>-472110895</t>
  </si>
  <si>
    <t>22,3</t>
  </si>
  <si>
    <t>-129702151</t>
  </si>
  <si>
    <t>-2136539002</t>
  </si>
  <si>
    <t>2*0,80*1,6</t>
  </si>
  <si>
    <t>1660687073</t>
  </si>
  <si>
    <t>"řad B" 497,20</t>
  </si>
  <si>
    <t>"přípojka pro hydrant" (1,0+2,0)*0,80*1,6</t>
  </si>
  <si>
    <t>"štěrkový vsakovací prostor" (1*0,5*1,7)*3</t>
  </si>
  <si>
    <t>"výkop pro patku pro sloupek na označení hydrantu, šoupátka"  (0,25*0,25*0,3)*4</t>
  </si>
  <si>
    <t>-"štěrk" (1,1*0,80*0,20)-(1,0*0,80*0,20)</t>
  </si>
  <si>
    <t>-"tráva" (86,6+6)*0,80*0,35-(2*0,80*0,35)</t>
  </si>
  <si>
    <t>-"křoví" 68*0,80*0,35</t>
  </si>
  <si>
    <t>-"ornice" (284,3*0,80*0,35)</t>
  </si>
  <si>
    <t>-"podorničí" (86,6+6+284,3+68+2)*0,80*0,15</t>
  </si>
  <si>
    <t>-156859322</t>
  </si>
  <si>
    <t>"výkop pro napojení na stáv.vodovod" (2*2*1,7)*2</t>
  </si>
  <si>
    <t>-"štěrk" (1,0*2,0*0,20)</t>
  </si>
  <si>
    <t>-"tráva" (2,0*2,0*0,35)</t>
  </si>
  <si>
    <t>-"ornice" (1,0*2,0*0,35)</t>
  </si>
  <si>
    <t>-"podorničí" (1,0*2,0*0,15)</t>
  </si>
  <si>
    <t>-102776367</t>
  </si>
  <si>
    <t>"řad B" 1224,40</t>
  </si>
  <si>
    <t>"přípojka pro hydrant" (1+2)*1,6*2</t>
  </si>
  <si>
    <t>"výkop pro napojení na stáv.vodovod" (4*2*1,7)*2</t>
  </si>
  <si>
    <t>981320507</t>
  </si>
  <si>
    <t>677559424</t>
  </si>
  <si>
    <t>488808702</t>
  </si>
  <si>
    <t>"tráva" (6,0+86,6)*3,0*0,35</t>
  </si>
  <si>
    <t>"ornice" (284,3+2)*3,0*0,35</t>
  </si>
  <si>
    <t>"křoví" 68,0*3,0*0,35</t>
  </si>
  <si>
    <t>"podorničí" (6,0+86,6+284,3+68,0+2)*3,0*0,15</t>
  </si>
  <si>
    <t>ornice-(6*3*0,50)</t>
  </si>
  <si>
    <t>-484619876</t>
  </si>
  <si>
    <t>"řad B" 446*0,80*0,10</t>
  </si>
  <si>
    <t>"přípojka pro hydrant" (1+2)*0,80*0,10</t>
  </si>
  <si>
    <t>"řad B" 446*0,80*0,40</t>
  </si>
  <si>
    <t>6*0,2*0,5*0,80</t>
  </si>
  <si>
    <t>"štěrkový vsakovací prostor" (1*0,5*0,5)*3</t>
  </si>
  <si>
    <t>"patky pro sloupky pro označení hydrantu, šoupátka" (0,25*0,25*0,3)*4</t>
  </si>
  <si>
    <t>"zásyp zeminou" (6*0,80*0,70)+(2*1,2*0,70)</t>
  </si>
  <si>
    <t>"vyrovnání terénu"  87,8*0,8*0,9</t>
  </si>
  <si>
    <t>zepráce-vytlač-zásyp_zeminou+dosypání</t>
  </si>
  <si>
    <t>zepráce-zásyp_zeminou</t>
  </si>
  <si>
    <t>-353421107</t>
  </si>
  <si>
    <t>-1968395370</t>
  </si>
  <si>
    <t>181951112</t>
  </si>
  <si>
    <t>Úprava pláně v hornině třídy těžitelnosti I skupiny 1 až 3 se zhutněním strojně</t>
  </si>
  <si>
    <t>428482879</t>
  </si>
  <si>
    <t>"vyrovnání terénu"  87,8*0,8</t>
  </si>
  <si>
    <t>-1660232330</t>
  </si>
  <si>
    <t>-341202491</t>
  </si>
  <si>
    <t>1861776226</t>
  </si>
  <si>
    <t>174211101</t>
  </si>
  <si>
    <t>Zásyp jam, šachet rýh nebo kolem objektů sypaninou bez zhutnění ručně</t>
  </si>
  <si>
    <t>-850100691</t>
  </si>
  <si>
    <t>(1*0,5*0,5)*3</t>
  </si>
  <si>
    <t>-1484459677</t>
  </si>
  <si>
    <t>"řad B" 3,14*(0,110)^2/4*446</t>
  </si>
  <si>
    <t>"přípojka pro hydrant" 3,14*(0,110)^2/4*1</t>
  </si>
  <si>
    <t>"přípojka pro hydrant" 3,14*(0,090)^2/4*2</t>
  </si>
  <si>
    <t>obsyp_-4,258</t>
  </si>
  <si>
    <t>676726725</t>
  </si>
  <si>
    <t>502935721</t>
  </si>
  <si>
    <t>1436215956</t>
  </si>
  <si>
    <t>-365104589</t>
  </si>
  <si>
    <t>1115316630</t>
  </si>
  <si>
    <t>121151126</t>
  </si>
  <si>
    <t>Sejmutí ornice plochy přes 500 m2 tl vrstvy přes 300 do 400 mm strojně</t>
  </si>
  <si>
    <t>1546942256</t>
  </si>
  <si>
    <t>"tráva tl. 350mm" 6,0*3,0</t>
  </si>
  <si>
    <t>00572470</t>
  </si>
  <si>
    <t>osivo směs travní univerzál</t>
  </si>
  <si>
    <t>kg</t>
  </si>
  <si>
    <t>-917437876</t>
  </si>
  <si>
    <t>"tráva" (6,0*3,0)*0,03</t>
  </si>
  <si>
    <t>181351006</t>
  </si>
  <si>
    <t>Rozprostření ornice tl vrstvy přes 300 do 400 mm pl do 100 m2 v rovině nebo ve svahu do 1:5 strojně</t>
  </si>
  <si>
    <t>475794030</t>
  </si>
  <si>
    <t>"tráva - tl. 350mm" 6,0*3,0</t>
  </si>
  <si>
    <t>181411131</t>
  </si>
  <si>
    <t>Založení parkového trávníku výsevem plochy do 1000 m2 v rovině a ve svahu do 1:5</t>
  </si>
  <si>
    <t>1987621610</t>
  </si>
  <si>
    <t>"tráva" 6,0*3,0</t>
  </si>
  <si>
    <t>-1842846973</t>
  </si>
  <si>
    <t>-1893089127</t>
  </si>
  <si>
    <t>841940188</t>
  </si>
  <si>
    <t>670709110</t>
  </si>
  <si>
    <t>6*2*(0,2+0,8)*0,5</t>
  </si>
  <si>
    <t>850265121</t>
  </si>
  <si>
    <t>Výřez nebo výsek na potrubí z trub litinových tlakových nebo plastických hmot DN 100</t>
  </si>
  <si>
    <t>-415349553</t>
  </si>
  <si>
    <t>"stávající potrubí LIT100" 1</t>
  </si>
  <si>
    <t>-1165579073</t>
  </si>
  <si>
    <t>-1954395425</t>
  </si>
  <si>
    <t>652058751</t>
  </si>
  <si>
    <t>"vsakovací prostor" 2*1,5</t>
  </si>
  <si>
    <t>58008783</t>
  </si>
  <si>
    <t>871241151</t>
  </si>
  <si>
    <t>Montáž potrubí z PE100 SDR 17 otevřený výkop svařovaných na tupo D 90 x 5,4 mm</t>
  </si>
  <si>
    <t>1839156614</t>
  </si>
  <si>
    <t>"přípojka pro hydrant" 2,0</t>
  </si>
  <si>
    <t>28613575</t>
  </si>
  <si>
    <t>potrubí dvouvrstvé PE100 RC SDR17 90x5,4 dl 12m</t>
  </si>
  <si>
    <t>270529971</t>
  </si>
  <si>
    <t>PE_90*1,015</t>
  </si>
  <si>
    <t>-677295852</t>
  </si>
  <si>
    <t>"řad B" 446,0</t>
  </si>
  <si>
    <t>"přípojka pro hydrant" 1,0</t>
  </si>
  <si>
    <t>1179262024</t>
  </si>
  <si>
    <t>-1555019603</t>
  </si>
  <si>
    <t>-1681135469</t>
  </si>
  <si>
    <t>2*1,02</t>
  </si>
  <si>
    <t>852261122</t>
  </si>
  <si>
    <t>Montáž potrubí z trub litinových tlakových přírubových normálních délek otevřený výkop DN 100</t>
  </si>
  <si>
    <t>-1216270728</t>
  </si>
  <si>
    <t>55253255</t>
  </si>
  <si>
    <t>trouba přírubová litinová vodovodní  PN 10/16 DN 100 dl 400mm</t>
  </si>
  <si>
    <t>1329294153</t>
  </si>
  <si>
    <t>174850743</t>
  </si>
  <si>
    <t>-1649549300</t>
  </si>
  <si>
    <t>-1132395198</t>
  </si>
  <si>
    <t>55250643</t>
  </si>
  <si>
    <t>koleno přírubové s patkou PP litinové DN 100</t>
  </si>
  <si>
    <t>-835509346</t>
  </si>
  <si>
    <t>-1405187837</t>
  </si>
  <si>
    <t>1+1+1</t>
  </si>
  <si>
    <t>1879772210</t>
  </si>
  <si>
    <t>55253516</t>
  </si>
  <si>
    <t>tvarovka přírubová litinová vodovodní s přírubovou odbočkou PN 10/16 T-kus DN 100/100</t>
  </si>
  <si>
    <t>-2118954196</t>
  </si>
  <si>
    <t>(1+1)*1,02</t>
  </si>
  <si>
    <t>-1911953526</t>
  </si>
  <si>
    <t>674272175</t>
  </si>
  <si>
    <t>877241101</t>
  </si>
  <si>
    <t>Montáž elektrospojek na vodovodním potrubí z PE trub d 90</t>
  </si>
  <si>
    <t>-1532831157</t>
  </si>
  <si>
    <t>28615974</t>
  </si>
  <si>
    <t>elektrospojka SDR 17 PE 100 PN 16 D 90mm</t>
  </si>
  <si>
    <t>1017160331</t>
  </si>
  <si>
    <t>627713337</t>
  </si>
  <si>
    <t>45+2+1+1</t>
  </si>
  <si>
    <t>-1864910958</t>
  </si>
  <si>
    <t>(45+2+1)*1,015</t>
  </si>
  <si>
    <t>28614978</t>
  </si>
  <si>
    <t>elektroredukce PE 100 PN16 D 110-90mm</t>
  </si>
  <si>
    <t>-1501485491</t>
  </si>
  <si>
    <t>877261110</t>
  </si>
  <si>
    <t>Montáž elektrokolen 45° na vodovodním potrubí z PE trub d 110</t>
  </si>
  <si>
    <t>47472026</t>
  </si>
  <si>
    <t>28614853</t>
  </si>
  <si>
    <t>koleno 45° SDR 17 PE 100 PN 10 D 110mm</t>
  </si>
  <si>
    <t>-1569165762</t>
  </si>
  <si>
    <t>4*1,015</t>
  </si>
  <si>
    <t>1292166432</t>
  </si>
  <si>
    <t>18093893</t>
  </si>
  <si>
    <t>877261113</t>
  </si>
  <si>
    <t>Montáž elektro T-kusů na vodovodním potrubí z PE trub d 110</t>
  </si>
  <si>
    <t>-627054999</t>
  </si>
  <si>
    <t>28614961</t>
  </si>
  <si>
    <t>elektrotvarovka T-kus rovnoramenný PE 100 PN 16 D 110mm</t>
  </si>
  <si>
    <t>-1011369896</t>
  </si>
  <si>
    <t>1026227846</t>
  </si>
  <si>
    <t>-1495361861</t>
  </si>
  <si>
    <t>21*1,01</t>
  </si>
  <si>
    <t>169385582</t>
  </si>
  <si>
    <t>HWL.799410000016</t>
  </si>
  <si>
    <t>SYNOFLEX - S PŘÍRUBOU 100 (104-132)</t>
  </si>
  <si>
    <t>-1809740473</t>
  </si>
  <si>
    <t>-252527483</t>
  </si>
  <si>
    <t>1337649992</t>
  </si>
  <si>
    <t>-1284879553</t>
  </si>
  <si>
    <t>-381704081</t>
  </si>
  <si>
    <t>-994567638</t>
  </si>
  <si>
    <t>(5+2)*1,01</t>
  </si>
  <si>
    <t>-723854385</t>
  </si>
  <si>
    <t>2131850579</t>
  </si>
  <si>
    <t>-1992517055</t>
  </si>
  <si>
    <t>5+2+1+2+1</t>
  </si>
  <si>
    <t>-466921750</t>
  </si>
  <si>
    <t>-463666047</t>
  </si>
  <si>
    <t>891247211</t>
  </si>
  <si>
    <t>Montáž hydrantů nadzemních DN 80</t>
  </si>
  <si>
    <t>1480640818</t>
  </si>
  <si>
    <t>AVK.126412</t>
  </si>
  <si>
    <t>AVK hydrant nadzemní 12.3.1 s dvojitým uzávěrem, DN 80, 1500 mm</t>
  </si>
  <si>
    <t>701104112</t>
  </si>
  <si>
    <t>891267211</t>
  </si>
  <si>
    <t>Montáž hydrantů nadzemních DN 100</t>
  </si>
  <si>
    <t>1273745232</t>
  </si>
  <si>
    <t>AVK.126411</t>
  </si>
  <si>
    <t>AVK hydrant nadzemní 12.3.1 s dvojitým uzávěrem, objezdový, DN 100, 1500 mm</t>
  </si>
  <si>
    <t>756563422</t>
  </si>
  <si>
    <t>-1215706727</t>
  </si>
  <si>
    <t>2+1</t>
  </si>
  <si>
    <t>650005885</t>
  </si>
  <si>
    <t>-290976139</t>
  </si>
  <si>
    <t>-1362363769</t>
  </si>
  <si>
    <t>8772611102</t>
  </si>
  <si>
    <t>Montáž lemových nákružků s přírubou na potrubí z jakýchkoli trub D90</t>
  </si>
  <si>
    <t>383011525</t>
  </si>
  <si>
    <t>28653149</t>
  </si>
  <si>
    <t>nákružek lemový PE 100 SDR17 90mm</t>
  </si>
  <si>
    <t>997143862</t>
  </si>
  <si>
    <t>28654368</t>
  </si>
  <si>
    <t>příruba volná k lemovému nákružku z polypropylénu 90</t>
  </si>
  <si>
    <t>1151038191</t>
  </si>
  <si>
    <t>-177123362</t>
  </si>
  <si>
    <t>7+2</t>
  </si>
  <si>
    <t>-2014616209</t>
  </si>
  <si>
    <t>(7+2)*1,015</t>
  </si>
  <si>
    <t>-2090518936</t>
  </si>
  <si>
    <t>1043415520</t>
  </si>
  <si>
    <t>-478482573</t>
  </si>
  <si>
    <t>624539573</t>
  </si>
  <si>
    <t>-369027954</t>
  </si>
  <si>
    <t>-1582590260</t>
  </si>
  <si>
    <t>422914020</t>
  </si>
  <si>
    <t>poklop litinový typ 510-ventilový</t>
  </si>
  <si>
    <t>-532532077</t>
  </si>
  <si>
    <t>-1455456814</t>
  </si>
  <si>
    <t>8+2+1</t>
  </si>
  <si>
    <t>-1360390055</t>
  </si>
  <si>
    <t>822747745</t>
  </si>
  <si>
    <t>8+21+2+1</t>
  </si>
  <si>
    <t>105</t>
  </si>
  <si>
    <t>892241111</t>
  </si>
  <si>
    <t>Tlaková zkouška vodou potrubí do 80</t>
  </si>
  <si>
    <t>-365610506</t>
  </si>
  <si>
    <t>106</t>
  </si>
  <si>
    <t>482683417</t>
  </si>
  <si>
    <t>446+1</t>
  </si>
  <si>
    <t>107</t>
  </si>
  <si>
    <t>37049950</t>
  </si>
  <si>
    <t>446+1+2</t>
  </si>
  <si>
    <t>108</t>
  </si>
  <si>
    <t>-1579070464</t>
  </si>
  <si>
    <t>109</t>
  </si>
  <si>
    <t>-836210176</t>
  </si>
  <si>
    <t>9+1+1</t>
  </si>
  <si>
    <t>110</t>
  </si>
  <si>
    <t>-427081700</t>
  </si>
  <si>
    <t>111</t>
  </si>
  <si>
    <t>305350243</t>
  </si>
  <si>
    <t>(446+1+2)*1,05</t>
  </si>
  <si>
    <t>112</t>
  </si>
  <si>
    <t>1751231545</t>
  </si>
  <si>
    <t>113</t>
  </si>
  <si>
    <t>363540435</t>
  </si>
  <si>
    <t>(446+1+2)*1,13</t>
  </si>
  <si>
    <t>114</t>
  </si>
  <si>
    <t>-2007691636</t>
  </si>
  <si>
    <t>11,368</t>
  </si>
  <si>
    <t>115</t>
  </si>
  <si>
    <t>1038697228</t>
  </si>
  <si>
    <t>"odvoz suti na meziskládku" 0,638</t>
  </si>
  <si>
    <t>116</t>
  </si>
  <si>
    <t>-656884252</t>
  </si>
  <si>
    <t>117</t>
  </si>
  <si>
    <t>-1880372344</t>
  </si>
  <si>
    <t>118</t>
  </si>
  <si>
    <t>-642100184</t>
  </si>
  <si>
    <t>119</t>
  </si>
  <si>
    <t>743774557</t>
  </si>
  <si>
    <t>3*(1,0*0,5)</t>
  </si>
  <si>
    <t>120</t>
  </si>
  <si>
    <t>883755158</t>
  </si>
  <si>
    <t>121</t>
  </si>
  <si>
    <t>-176691021</t>
  </si>
  <si>
    <t>1,68</t>
  </si>
  <si>
    <t>24,68</t>
  </si>
  <si>
    <t>4,994</t>
  </si>
  <si>
    <t>1,674</t>
  </si>
  <si>
    <t>2,84</t>
  </si>
  <si>
    <t>SO-02-02 - SO-02-02 Vodvodní přípojky</t>
  </si>
  <si>
    <t>2,16</t>
  </si>
  <si>
    <t>1 - Vodovodní přípojky řad A</t>
  </si>
  <si>
    <t>-1772032449</t>
  </si>
  <si>
    <t>"viz.příloha D.02.02. 1 Technická zpráva"</t>
  </si>
  <si>
    <t>1988330268</t>
  </si>
  <si>
    <t>0,4</t>
  </si>
  <si>
    <t>596839189</t>
  </si>
  <si>
    <t>"viz.příloha D.02.02. 1 Technická zpráva, příloha D.02.02.5 Napojení vovodních přípojek"</t>
  </si>
  <si>
    <t>"přípojka pro pozemek č.1" 3,44</t>
  </si>
  <si>
    <t>"přípojka pro pozemek č.2" 3,96</t>
  </si>
  <si>
    <t>-"ornice" 8*0,60*0,35</t>
  </si>
  <si>
    <t>-"podorničí" 8*0,60*0,15</t>
  </si>
  <si>
    <t>957038269</t>
  </si>
  <si>
    <t>"přípojka pro pozemek č.1" 11,48</t>
  </si>
  <si>
    <t>"přípojka pro pozemek č.2" 13,20</t>
  </si>
  <si>
    <t>-318549950</t>
  </si>
  <si>
    <t>-1926286804</t>
  </si>
  <si>
    <t>-1373020648</t>
  </si>
  <si>
    <t>"ornice" 8*2*0,35</t>
  </si>
  <si>
    <t>"podorničí" 8*2*0,15</t>
  </si>
  <si>
    <t>-71538904</t>
  </si>
  <si>
    <t>8*0,60*0,10</t>
  </si>
  <si>
    <t>8*0,60*0,35</t>
  </si>
  <si>
    <t>"pemístění výkopku na skládku určenou investorem" vod_přem</t>
  </si>
  <si>
    <t>-404499508</t>
  </si>
  <si>
    <t>1583913386</t>
  </si>
  <si>
    <t>-1986529178</t>
  </si>
  <si>
    <t>1529052128</t>
  </si>
  <si>
    <t>1631238352</t>
  </si>
  <si>
    <t>zásyp</t>
  </si>
  <si>
    <t>-1908789781</t>
  </si>
  <si>
    <t>3,14*(0,032)^2/4*8,0</t>
  </si>
  <si>
    <t>obsyp_-0,006</t>
  </si>
  <si>
    <t>-1639475141</t>
  </si>
  <si>
    <t>"viz.příloha D.02.02.6 Uložení potrubí"</t>
  </si>
  <si>
    <t>904719204</t>
  </si>
  <si>
    <t>-1385886235</t>
  </si>
  <si>
    <t>štěrk_kom+loze_+štěrk</t>
  </si>
  <si>
    <t>-276885482</t>
  </si>
  <si>
    <t>-1167107427</t>
  </si>
  <si>
    <t>-183239311</t>
  </si>
  <si>
    <t>"viz.příloha D.02.02.1  Technická zpráva, příloha D.02.02.4 Schema kladečského plánu - vodovodní přípojky"</t>
  </si>
  <si>
    <t>-789229060</t>
  </si>
  <si>
    <t>HWL.622303200016</t>
  </si>
  <si>
    <t>TVAROVKA ISO KONCOVÁ 32</t>
  </si>
  <si>
    <t>1028850057</t>
  </si>
  <si>
    <t>892233122</t>
  </si>
  <si>
    <t>Proplach a dezinfekce vodovodního potrubí DN od 40 do 70</t>
  </si>
  <si>
    <t>311385050</t>
  </si>
  <si>
    <t>18,0</t>
  </si>
  <si>
    <t>1734662661</t>
  </si>
  <si>
    <t>-95989679</t>
  </si>
  <si>
    <t>"viz.příloha D.02.02. 1 Technická zpráva, příloha D.02.02.6 Uložení potrubí"</t>
  </si>
  <si>
    <t>18,0*1,05</t>
  </si>
  <si>
    <t>-1961750275</t>
  </si>
  <si>
    <t>1566144266</t>
  </si>
  <si>
    <t>18,0*1,13</t>
  </si>
  <si>
    <t>-471421223</t>
  </si>
  <si>
    <t>0,035</t>
  </si>
  <si>
    <t>9,3</t>
  </si>
  <si>
    <t>32,55</t>
  </si>
  <si>
    <t>472,8</t>
  </si>
  <si>
    <t>260</t>
  </si>
  <si>
    <t>95,235</t>
  </si>
  <si>
    <t>32,425</t>
  </si>
  <si>
    <t>53,51</t>
  </si>
  <si>
    <t>95,36</t>
  </si>
  <si>
    <t>41,85</t>
  </si>
  <si>
    <t>2 - Vodovodní přípojky řad B</t>
  </si>
  <si>
    <t>-2064933315</t>
  </si>
  <si>
    <t>-1970362179</t>
  </si>
  <si>
    <t>7,8</t>
  </si>
  <si>
    <t>-1113242459</t>
  </si>
  <si>
    <t>"přípojka pro pozemek č.3" 8,19</t>
  </si>
  <si>
    <t>"přípojka pro pozemek č.4" 8,76</t>
  </si>
  <si>
    <t>"přípojka pro pozemek č. 5"  8,76</t>
  </si>
  <si>
    <t>"přípojka pro pozemek č. 6"  9,24</t>
  </si>
  <si>
    <t>"přípojka pro pozemek č. 7" 8,73</t>
  </si>
  <si>
    <t>"přípojka pro pozemek č. 8"  9,78</t>
  </si>
  <si>
    <t>"přípojka pro pozemek č. 9"  10,23</t>
  </si>
  <si>
    <t>"přípojka pro pozemek č. 10"  9,0</t>
  </si>
  <si>
    <t>"přípojka pro pozemek č. 11"  8,61</t>
  </si>
  <si>
    <t>"přípojka pro pozemek č. 12"  5,97</t>
  </si>
  <si>
    <t>"přípojka pro pozemek č. 17"  4,06</t>
  </si>
  <si>
    <t>"přípojka pro pozemek č. 18"  4,52</t>
  </si>
  <si>
    <t>"přípojka pro pozemek č. 19"  5,03</t>
  </si>
  <si>
    <t>"přípojka pro pozemek č. 20"  5,70</t>
  </si>
  <si>
    <t>"přípojka pro pozemek č. 21" 5,55</t>
  </si>
  <si>
    <t>"přípojka pro pozemek č. 22"  5,00</t>
  </si>
  <si>
    <t>"přípojka pro pozemek č. 23"  5,28</t>
  </si>
  <si>
    <t>"přípojka pro pozemek č. 24"  4,89</t>
  </si>
  <si>
    <t>"přípojka pro pozemek č. 25"  5,22</t>
  </si>
  <si>
    <t>"přípojka pro pozemek č. 26"  4,79</t>
  </si>
  <si>
    <t>"přípojka pro pozemek č. 27"  4,55</t>
  </si>
  <si>
    <t>-"ornice" 155*0,60*0,35</t>
  </si>
  <si>
    <t>-"podorničí" 155*0,60*0,15</t>
  </si>
  <si>
    <t>-803528256</t>
  </si>
  <si>
    <t>"přípojka pro pozemek č.3" 27,30</t>
  </si>
  <si>
    <t>"přípojka pro pozemek č.4" 29,20</t>
  </si>
  <si>
    <t>"přípojka pro pozemek č.5" 29,20</t>
  </si>
  <si>
    <t>"přípojka pro pozemek č.6" 30,80</t>
  </si>
  <si>
    <t>"přípojka pro pozemek č.7" 29,10</t>
  </si>
  <si>
    <t>"přípojka pro pozemek č.8" 32,60</t>
  </si>
  <si>
    <t>"přípojka pro pozemek č.9" 34,10</t>
  </si>
  <si>
    <t>"přípojka pro pozemek č.10" 30,0</t>
  </si>
  <si>
    <t>"přípojka pro pozemek č.11" 28,70</t>
  </si>
  <si>
    <t>"přípojka pro pozemek č.12" 19,90</t>
  </si>
  <si>
    <t>"přípojka pro pozemek č.17" 13,55</t>
  </si>
  <si>
    <t>"přípojka pro pozemek č.18" 15,05</t>
  </si>
  <si>
    <t>"přípojka pro pozemek č.19" 16,75</t>
  </si>
  <si>
    <t>"přípojka pro pozemek č.20" 19,00</t>
  </si>
  <si>
    <t>"přípojka pro pozemek č.21" 18,50</t>
  </si>
  <si>
    <t>"přípojka pro pozemek č.22" 16,65</t>
  </si>
  <si>
    <t>"přípojka pro pozemek č.23" 17,60</t>
  </si>
  <si>
    <t>"přípojka pro pozemek č.24" 16,30</t>
  </si>
  <si>
    <t>"přípojka pro pozemek č.25" 17,40</t>
  </si>
  <si>
    <t>"přípojka pro pozemek č.26" 15,95</t>
  </si>
  <si>
    <t>"přípojka pro pozemek č.27" 15,15</t>
  </si>
  <si>
    <t>-2044105974</t>
  </si>
  <si>
    <t>-658237578</t>
  </si>
  <si>
    <t>1442261760</t>
  </si>
  <si>
    <t>"ornice" 155*2*0,35</t>
  </si>
  <si>
    <t>"podorničí" 155*2*0,15</t>
  </si>
  <si>
    <t>1903753946</t>
  </si>
  <si>
    <t>155*0,60*0,10</t>
  </si>
  <si>
    <t>155*0,60*0,35</t>
  </si>
  <si>
    <t>-143862096</t>
  </si>
  <si>
    <t>-490469913</t>
  </si>
  <si>
    <t>-1539303700</t>
  </si>
  <si>
    <t>86650857</t>
  </si>
  <si>
    <t>-639484602</t>
  </si>
  <si>
    <t>233929211</t>
  </si>
  <si>
    <t>3,14*(0,032)^2/4*155,0</t>
  </si>
  <si>
    <t>obsyp_-0,125</t>
  </si>
  <si>
    <t>-1312391459</t>
  </si>
  <si>
    <t>1357907064</t>
  </si>
  <si>
    <t>-1895123851</t>
  </si>
  <si>
    <t>-256650015</t>
  </si>
  <si>
    <t>1129887259</t>
  </si>
  <si>
    <t>1727823483</t>
  </si>
  <si>
    <t>-245259725</t>
  </si>
  <si>
    <t>-855255225</t>
  </si>
  <si>
    <t>-1432940149</t>
  </si>
  <si>
    <t>-1352131026</t>
  </si>
  <si>
    <t>962614513</t>
  </si>
  <si>
    <t>260,0*1,05</t>
  </si>
  <si>
    <t>2081857931</t>
  </si>
  <si>
    <t>260,0</t>
  </si>
  <si>
    <t>1880849377</t>
  </si>
  <si>
    <t>260,0*1,13</t>
  </si>
  <si>
    <t>934825648</t>
  </si>
  <si>
    <t>0,610</t>
  </si>
  <si>
    <t>LOZE</t>
  </si>
  <si>
    <t>20,46</t>
  </si>
  <si>
    <t>OBSYP</t>
  </si>
  <si>
    <t>1,1*0,6*145,0</t>
  </si>
  <si>
    <t>81,84</t>
  </si>
  <si>
    <t>41,126</t>
  </si>
  <si>
    <t>pazeni_</t>
  </si>
  <si>
    <t>720,9</t>
  </si>
  <si>
    <t>SL_300</t>
  </si>
  <si>
    <t>124</t>
  </si>
  <si>
    <t>365,456</t>
  </si>
  <si>
    <t>71,622</t>
  </si>
  <si>
    <t>SO-03-01 - SO-03-01 Kanalizační stoky - splašková a jednotná</t>
  </si>
  <si>
    <t>273,374</t>
  </si>
  <si>
    <t>386,344</t>
  </si>
  <si>
    <t>1 - Jednotná stoka A</t>
  </si>
  <si>
    <t>112,97</t>
  </si>
  <si>
    <t>2223</t>
  </si>
  <si>
    <t xml:space="preserve">    9 - Ostatní konstrukce a práce-bourání</t>
  </si>
  <si>
    <t>1470996614</t>
  </si>
  <si>
    <t>"viz.příloha D.03.01.1 Technická zpráva"</t>
  </si>
  <si>
    <t>"asfalt_místní" (41,4*1,1)+(1,5*0,40)*4</t>
  </si>
  <si>
    <t>1943429010</t>
  </si>
  <si>
    <t>"viz.příloha D.03.01.1 Technická zpráva "</t>
  </si>
  <si>
    <t>"asfalt_místní"  (41,4*2,10)+(2,5*0,40)*4</t>
  </si>
  <si>
    <t>942684975</t>
  </si>
  <si>
    <t>221853597</t>
  </si>
  <si>
    <t>6,2</t>
  </si>
  <si>
    <t>119001401</t>
  </si>
  <si>
    <t>Dočasné zajištění potrubí ocelového nebo litinového DN do 200</t>
  </si>
  <si>
    <t>1818118862</t>
  </si>
  <si>
    <t>1*1,1</t>
  </si>
  <si>
    <t>-2060354590</t>
  </si>
  <si>
    <t>"propustek DN400" 1*1,1</t>
  </si>
  <si>
    <t>1857931470</t>
  </si>
  <si>
    <t>4*1,1</t>
  </si>
  <si>
    <t>-11104404</t>
  </si>
  <si>
    <t>(2*1,1*1,0)*4+(2*1,1*1,6)+(2*1,1*1,6)</t>
  </si>
  <si>
    <t>-2079984126</t>
  </si>
  <si>
    <t>"výpis objemu zemních prací"</t>
  </si>
  <si>
    <t>"stoka A" 409,46</t>
  </si>
  <si>
    <t>"sonda na sdělovacím kabelu" (1,5*1,5*1,0)*4</t>
  </si>
  <si>
    <t>"sonda na stáv. vodovodu" 1,5*1,5*1,6</t>
  </si>
  <si>
    <t xml:space="preserve">"rozšíření pro š." </t>
  </si>
  <si>
    <t>(6,25-(2,5*1,1))*8,34</t>
  </si>
  <si>
    <t>-"asfalt" (41,4*1,1*0,40)-(1,5*0,4*0,4)*4</t>
  </si>
  <si>
    <t>-"ornice" (82,6*1,1*0,35)-(1,5*0,4*0,35)</t>
  </si>
  <si>
    <t>-"podorničí" (82,6*1,1*0,15)-(1,5*0,4*0,15)</t>
  </si>
  <si>
    <t>151811131</t>
  </si>
  <si>
    <t>Osazení pažicího boxu hl výkopu do 4 m š do 1,2 m</t>
  </si>
  <si>
    <t>1177938773</t>
  </si>
  <si>
    <t>"stoka A" 720,9</t>
  </si>
  <si>
    <t>151811231</t>
  </si>
  <si>
    <t>Odstranění pažicího boxu hl výkopu do 4 m š do 1,2 m</t>
  </si>
  <si>
    <t>1031636344</t>
  </si>
  <si>
    <t>151811132</t>
  </si>
  <si>
    <t>Osazení pažicího boxu hl výkopu do 4 m š do 2,5 m</t>
  </si>
  <si>
    <t>849755908</t>
  </si>
  <si>
    <t>"sonda na stáv. vodovodu" 4*1,5*1,6</t>
  </si>
  <si>
    <t>151811232</t>
  </si>
  <si>
    <t>Odstranění pažicího boxu hl výkopu do 4 m š do 2,5 m</t>
  </si>
  <si>
    <t>1897620018</t>
  </si>
  <si>
    <t>239418741</t>
  </si>
  <si>
    <t>1223109557</t>
  </si>
  <si>
    <t>"ornice" 82,6*3,0*0,35</t>
  </si>
  <si>
    <t>"podorničí" 82,6*3,0*0,15</t>
  </si>
  <si>
    <t>1380136322</t>
  </si>
  <si>
    <t xml:space="preserve">"lože pod potrubí" </t>
  </si>
  <si>
    <t>"stoka A" 124,0*1,1*0,15</t>
  </si>
  <si>
    <t xml:space="preserve">"obsyp potrubí" </t>
  </si>
  <si>
    <t>"stoka A"  124,0*1,1*0,60</t>
  </si>
  <si>
    <t>"kanal. š. bet."</t>
  </si>
  <si>
    <t>3,14*(1,200)^2/4*8,34</t>
  </si>
  <si>
    <t>"podklad deska  kan.šachet bet." (3,14*(1,875)^2/4*0,15)*3</t>
  </si>
  <si>
    <t>"zásyp v komunikaci"  zepráce-vytlač</t>
  </si>
  <si>
    <t>-1877130561</t>
  </si>
  <si>
    <t>910015154</t>
  </si>
  <si>
    <t>1710565760</t>
  </si>
  <si>
    <t>1172193413</t>
  </si>
  <si>
    <t>1296987162</t>
  </si>
  <si>
    <t>-1625790631</t>
  </si>
  <si>
    <t>3,14*(0,324)^2/4*124,0</t>
  </si>
  <si>
    <t>OBSYP-10,218</t>
  </si>
  <si>
    <t>-982938975</t>
  </si>
  <si>
    <t>"viz.příloha D.03.01.5 Uložení potrubí"</t>
  </si>
  <si>
    <t>58333651</t>
  </si>
  <si>
    <t>kamenivo těžené hrubé frakce 8/16</t>
  </si>
  <si>
    <t>-2062753578</t>
  </si>
  <si>
    <t>123797234</t>
  </si>
  <si>
    <t>štěrk+LOZE+štěrk_kom</t>
  </si>
  <si>
    <t>1504912820</t>
  </si>
  <si>
    <t>359901211</t>
  </si>
  <si>
    <t>Monitoring stoky jakékoli výšky na nové kanalizaci</t>
  </si>
  <si>
    <t>-141687925</t>
  </si>
  <si>
    <t>"včetně přípojek"</t>
  </si>
  <si>
    <t>124,0</t>
  </si>
  <si>
    <t>451541111</t>
  </si>
  <si>
    <t>Lože pod potrubí otevřený výkop ze štěrkodrtě</t>
  </si>
  <si>
    <t>-1201343916</t>
  </si>
  <si>
    <t>452112121</t>
  </si>
  <si>
    <t>Osazení betonových prstenců nebo rámů v do 200 mm</t>
  </si>
  <si>
    <t>89187165</t>
  </si>
  <si>
    <t>"viz.příloha D.03.01.1 Technická zpráva, příloha D.03.01.4 Kanalizační šachty"</t>
  </si>
  <si>
    <t>59224013</t>
  </si>
  <si>
    <t>prstenec šachtový vyrovnávací betonový 625x100x100mm</t>
  </si>
  <si>
    <t>732460212</t>
  </si>
  <si>
    <t>592240131</t>
  </si>
  <si>
    <t>prstenec šachtový vyrovnávací betonový 625x100x120mm</t>
  </si>
  <si>
    <t>-1124557226</t>
  </si>
  <si>
    <t>248502482</t>
  </si>
  <si>
    <t>"viz. příloha D.03.01.5 Uložení potrubí"</t>
  </si>
  <si>
    <t>-1338646322</t>
  </si>
  <si>
    <t>-1314828470</t>
  </si>
  <si>
    <t>2132014639</t>
  </si>
  <si>
    <t>"viz.příloha D.03.01.5 Uložení potrubí "</t>
  </si>
  <si>
    <t>871372111</t>
  </si>
  <si>
    <t>Montáž kanalizačního potrubí z laminátových trub DN 300 se spojkami v otevřeném výkopu</t>
  </si>
  <si>
    <t>-1991368592</t>
  </si>
  <si>
    <t>"stoka A" 124,0</t>
  </si>
  <si>
    <t>28641262</t>
  </si>
  <si>
    <t>roury z odstředivě litého laminátu  PN 1 SN 10000 se spojkou DN 300</t>
  </si>
  <si>
    <t>-419954785</t>
  </si>
  <si>
    <t>"cena včetně spojky"</t>
  </si>
  <si>
    <t>SL_300*1,015</t>
  </si>
  <si>
    <t>8713721111</t>
  </si>
  <si>
    <t xml:space="preserve">Doprava kanalizačního potrubí ze sklolaminátových trub </t>
  </si>
  <si>
    <t>-248683175</t>
  </si>
  <si>
    <t>877375121</t>
  </si>
  <si>
    <t>Výřez a montáž tvarovek odbočných na potrubí z kanalizačních trub z PVC DN 300</t>
  </si>
  <si>
    <t>64089482</t>
  </si>
  <si>
    <t>286414531</t>
  </si>
  <si>
    <t>odbočka STANDART CONNEX DN 300/200</t>
  </si>
  <si>
    <t>-1929098052</t>
  </si>
  <si>
    <t>7*1,015</t>
  </si>
  <si>
    <t>286414532</t>
  </si>
  <si>
    <t>odbočka STANDART CONNEX DN 300/160</t>
  </si>
  <si>
    <t>-1851770783</t>
  </si>
  <si>
    <t>831263195</t>
  </si>
  <si>
    <t>Příplatek za zřízení kanalizační přípojky DN 100 až 300</t>
  </si>
  <si>
    <t>-1252524106</t>
  </si>
  <si>
    <t>877355211</t>
  </si>
  <si>
    <t>Montáž tvarovek z tvrdého PVC-systém KG nebo z polypropylenu-systém KG 2000 jednoosé DN 200</t>
  </si>
  <si>
    <t>1603859457</t>
  </si>
  <si>
    <t>28611364</t>
  </si>
  <si>
    <t>koleno kanalizace PVC KG 200x15°</t>
  </si>
  <si>
    <t>1556557680</t>
  </si>
  <si>
    <t>877315211</t>
  </si>
  <si>
    <t>Montáž tvarovek z tvrdého PVC-systém KG nebo z polypropylenu-systém KG 2000 jednoosé DN 150</t>
  </si>
  <si>
    <t>-59905034</t>
  </si>
  <si>
    <t>28611361</t>
  </si>
  <si>
    <t>koleno kanalizační PVC KG 160x45°</t>
  </si>
  <si>
    <t>890793502</t>
  </si>
  <si>
    <t>894138001</t>
  </si>
  <si>
    <t>Příplatek ZKD 0,60 m výšky vstupu na stokách</t>
  </si>
  <si>
    <t>709338599</t>
  </si>
  <si>
    <t>894411121</t>
  </si>
  <si>
    <t>Zřízení šachet kanalizačních z betonových dílců na potrubí DN nad 200 do 300 dno beton tř. C 25/30</t>
  </si>
  <si>
    <t>-1932158668</t>
  </si>
  <si>
    <t>899104112</t>
  </si>
  <si>
    <t>Osazení poklopů litinových nebo ocelových včetně rámů pro třídu zatížení D400, E600</t>
  </si>
  <si>
    <t>1053107452</t>
  </si>
  <si>
    <t>55241030</t>
  </si>
  <si>
    <t>poklop šachtový litinový kruhový DN 600 bez ventilace tř D400 pro intenzivní provoz</t>
  </si>
  <si>
    <t>-41290210</t>
  </si>
  <si>
    <t>59224312</t>
  </si>
  <si>
    <t>kónus šachetní betonový kapsové plastové stupadlo 100x62,5x58cm</t>
  </si>
  <si>
    <t>107220668</t>
  </si>
  <si>
    <t>3*1,01</t>
  </si>
  <si>
    <t>59224050</t>
  </si>
  <si>
    <t>skruž pro kanalizační šachty se zabudovanými stupadly 100 x 25 x 12 cm</t>
  </si>
  <si>
    <t>1157019389</t>
  </si>
  <si>
    <t>59224051</t>
  </si>
  <si>
    <t>skruž pro kanalizační šachty se zabudovanými stupadly 100 x 50 x 12 cm</t>
  </si>
  <si>
    <t>1902762212</t>
  </si>
  <si>
    <t>59224052</t>
  </si>
  <si>
    <t>skruž pro kanalizační šachty se zabudovanými stupadly 100 x 100 x 12 cm</t>
  </si>
  <si>
    <t>1806613037</t>
  </si>
  <si>
    <t>59224348</t>
  </si>
  <si>
    <t>těsnění elastomerové pro spojení šachetních dílů DN 1000</t>
  </si>
  <si>
    <t>-958634113</t>
  </si>
  <si>
    <t>892372121</t>
  </si>
  <si>
    <t>Tlaková zkouška vzduchem potrubí DN 300 těsnícím vakem ucpávkovým</t>
  </si>
  <si>
    <t>úsek</t>
  </si>
  <si>
    <t>-780305294</t>
  </si>
  <si>
    <t>899331111</t>
  </si>
  <si>
    <t>Výšková úprava uličního vstupu nebo vpusti do 200 mm zvýšením poklopu</t>
  </si>
  <si>
    <t>14507438</t>
  </si>
  <si>
    <t>Ostatní konstrukce a práce-bourání</t>
  </si>
  <si>
    <t>829927008</t>
  </si>
  <si>
    <t>"viz.příloha D.03.01.1 Technická zpráva, příloha D.03.01.5 Uložení potrubí"</t>
  </si>
  <si>
    <t>41,4*2</t>
  </si>
  <si>
    <t>1602524612</t>
  </si>
  <si>
    <t>-1009017791</t>
  </si>
  <si>
    <t>41,4*2+(2*0,4)*4</t>
  </si>
  <si>
    <t>953334112</t>
  </si>
  <si>
    <t>Bobtnavý pásek do pracovních spar betonových kcí bentonitový 15 x 10 mm</t>
  </si>
  <si>
    <t>1781853071</t>
  </si>
  <si>
    <t>"utěsnění prostupu ve stěně stáv. šachty pro napojení stoky A"</t>
  </si>
  <si>
    <t>3,14*0,324</t>
  </si>
  <si>
    <t>585620430</t>
  </si>
  <si>
    <t>malta specialní nesmrštivá PCI Repaflow® EP Plus bal. 25  kg</t>
  </si>
  <si>
    <t>CS ÚRS 2018 01</t>
  </si>
  <si>
    <t>1264034476</t>
  </si>
  <si>
    <t>"utěsnění prostupu" 5,0</t>
  </si>
  <si>
    <t>977151129</t>
  </si>
  <si>
    <t>Jádrové vrty diamantovými korunkami do D 350 mm do stavebních materiálů</t>
  </si>
  <si>
    <t>8781474</t>
  </si>
  <si>
    <t>"napojení do stávající šachty" 0,12</t>
  </si>
  <si>
    <t>1245656309</t>
  </si>
  <si>
    <t>72,753-53,74</t>
  </si>
  <si>
    <t>1842528187</t>
  </si>
  <si>
    <t>"odvoz suti na meziskládku" 41,126</t>
  </si>
  <si>
    <t>114139602</t>
  </si>
  <si>
    <t>-1677559927</t>
  </si>
  <si>
    <t>997221861</t>
  </si>
  <si>
    <t>Poplatek za uložení stavebního odpadu na recyklační skládce (skládkovné) z prostého betonu pod kódem 17 01 01</t>
  </si>
  <si>
    <t>530635587</t>
  </si>
  <si>
    <t>-372394688</t>
  </si>
  <si>
    <t>20,007</t>
  </si>
  <si>
    <t>-153618730</t>
  </si>
  <si>
    <t>41,126-20,007-0,001</t>
  </si>
  <si>
    <t>1442492597</t>
  </si>
  <si>
    <t>53,74</t>
  </si>
  <si>
    <t>13,2</t>
  </si>
  <si>
    <t>48,4</t>
  </si>
  <si>
    <t>399,8</t>
  </si>
  <si>
    <t>SL_250</t>
  </si>
  <si>
    <t>190,139</t>
  </si>
  <si>
    <t>43,754</t>
  </si>
  <si>
    <t>133,185</t>
  </si>
  <si>
    <t>200,915</t>
  </si>
  <si>
    <t>67,73</t>
  </si>
  <si>
    <t>2 - Splašková stoka SA</t>
  </si>
  <si>
    <t>-462775606</t>
  </si>
  <si>
    <t>908468439</t>
  </si>
  <si>
    <t>1637820043</t>
  </si>
  <si>
    <t>"stoka SA" 93,7+134,8</t>
  </si>
  <si>
    <t>(6,25-(2,5*1,1))*4,69</t>
  </si>
  <si>
    <t>-"ornice" 80,0*1,1*0,35</t>
  </si>
  <si>
    <t>-"podorničí" 80,0*1,1*0,15</t>
  </si>
  <si>
    <t>132018209</t>
  </si>
  <si>
    <t>"stoka SA" 399,80</t>
  </si>
  <si>
    <t>1156366798</t>
  </si>
  <si>
    <t>-2045252124</t>
  </si>
  <si>
    <t>579818249</t>
  </si>
  <si>
    <t>"ornice" 80,0*3,0*0,35</t>
  </si>
  <si>
    <t>"podorničí" 80,0*3,0*0,15</t>
  </si>
  <si>
    <t>-1953305609</t>
  </si>
  <si>
    <t>"stoka SA" 80,0*1,1*0,15</t>
  </si>
  <si>
    <t>"stoka SA"  80,0*1,1*0,55</t>
  </si>
  <si>
    <t>3,14*(1,200)^2/4*4,69</t>
  </si>
  <si>
    <t>"podklad deska  kan.šachet bet." (3,14*(1,875)^2/4*0,15)*2</t>
  </si>
  <si>
    <t>2106258816</t>
  </si>
  <si>
    <t>510836092</t>
  </si>
  <si>
    <t>1798096381</t>
  </si>
  <si>
    <t>-2052033722</t>
  </si>
  <si>
    <t>308237612</t>
  </si>
  <si>
    <t>-1231552942</t>
  </si>
  <si>
    <t>3,14*(0,272)^2/4*80,0</t>
  </si>
  <si>
    <t>OBSYP-4,646</t>
  </si>
  <si>
    <t>-33612459</t>
  </si>
  <si>
    <t>1352726766</t>
  </si>
  <si>
    <t>-25471852</t>
  </si>
  <si>
    <t>81942097</t>
  </si>
  <si>
    <t>-2011654474</t>
  </si>
  <si>
    <t>80,0</t>
  </si>
  <si>
    <t>1004446841</t>
  </si>
  <si>
    <t>-1488170460</t>
  </si>
  <si>
    <t>59224012</t>
  </si>
  <si>
    <t>prstenec šachtový vyrovnávací betonový 625x100x80mm</t>
  </si>
  <si>
    <t>1944194887</t>
  </si>
  <si>
    <t>238320233</t>
  </si>
  <si>
    <t>871362111</t>
  </si>
  <si>
    <t>Montáž kanalizačního potrubí z laminátových trub DN 250 se spojkami v otevřeném výkopu</t>
  </si>
  <si>
    <t>-1230214303</t>
  </si>
  <si>
    <t>28641261</t>
  </si>
  <si>
    <t>roury z odstředivě litého laminátu  PN 1 SN 10000 se spojkou DN 250</t>
  </si>
  <si>
    <t>1478715230</t>
  </si>
  <si>
    <t>SL_250*1,015</t>
  </si>
  <si>
    <t>273485815</t>
  </si>
  <si>
    <t>"stoka SA" 80,0</t>
  </si>
  <si>
    <t>-1342718134</t>
  </si>
  <si>
    <t>-244603246</t>
  </si>
  <si>
    <t>-1713971313</t>
  </si>
  <si>
    <t>-458108120</t>
  </si>
  <si>
    <t>83922105</t>
  </si>
  <si>
    <t>-1826606476</t>
  </si>
  <si>
    <t>-1859537249</t>
  </si>
  <si>
    <t>-1974184014</t>
  </si>
  <si>
    <t>-2075342001</t>
  </si>
  <si>
    <t>892362121</t>
  </si>
  <si>
    <t>Tlaková zkouška vzduchem potrubí DN 250 těsnícím vakem ucpávkovým</t>
  </si>
  <si>
    <t>1801375546</t>
  </si>
  <si>
    <t>1647726032</t>
  </si>
  <si>
    <t>1460561098</t>
  </si>
  <si>
    <t>10,761</t>
  </si>
  <si>
    <t>30,855</t>
  </si>
  <si>
    <t>113,135</t>
  </si>
  <si>
    <t>0,019</t>
  </si>
  <si>
    <t>1012,3</t>
  </si>
  <si>
    <t>187</t>
  </si>
  <si>
    <t>489,104</t>
  </si>
  <si>
    <t>102,275</t>
  </si>
  <si>
    <t>355,974</t>
  </si>
  <si>
    <t>516,91</t>
  </si>
  <si>
    <t>3 - Splašková stoka SB-1</t>
  </si>
  <si>
    <t>160,936</t>
  </si>
  <si>
    <t>122449398</t>
  </si>
  <si>
    <t>532111175</t>
  </si>
  <si>
    <t>9,4</t>
  </si>
  <si>
    <t>2072842559</t>
  </si>
  <si>
    <t>"stoka SB-1" 122,6+451,1</t>
  </si>
  <si>
    <t>(6,25-(2,5*1,1))*13,16</t>
  </si>
  <si>
    <t>-"ornice" 187,0*1,1*0,35</t>
  </si>
  <si>
    <t>-"podorničí" 187,0*1,1*0,15</t>
  </si>
  <si>
    <t>-1435820598</t>
  </si>
  <si>
    <t>"stoka SB-1" 56,7+955,6</t>
  </si>
  <si>
    <t>-1388219046</t>
  </si>
  <si>
    <t>-1920183822</t>
  </si>
  <si>
    <t>694533511</t>
  </si>
  <si>
    <t>"ornice" 187,0*3,0*0,35</t>
  </si>
  <si>
    <t>"podorničí" 187,0*3,0*0,15</t>
  </si>
  <si>
    <t>2087925476</t>
  </si>
  <si>
    <t>"stoka SB-1" 187,0*1,1*0,15</t>
  </si>
  <si>
    <t>"stoka SB-1"  187,0*1,1*0,55</t>
  </si>
  <si>
    <t>3,14*(1,200)^2/4*13,16</t>
  </si>
  <si>
    <t>"podklad deska  kan.šachet bet." (3,14*(1,875)^2/4*0,15)*5</t>
  </si>
  <si>
    <t>883131807</t>
  </si>
  <si>
    <t>-1077015344</t>
  </si>
  <si>
    <t>869137141</t>
  </si>
  <si>
    <t>1984967785</t>
  </si>
  <si>
    <t>-1915569852</t>
  </si>
  <si>
    <t>907195266</t>
  </si>
  <si>
    <t>3,14*(0,272)^2/4*187,0</t>
  </si>
  <si>
    <t>OBSYP-10,86</t>
  </si>
  <si>
    <t>-1527693524</t>
  </si>
  <si>
    <t>-354628096</t>
  </si>
  <si>
    <t>-1315507957</t>
  </si>
  <si>
    <t>-215679587</t>
  </si>
  <si>
    <t>61204350</t>
  </si>
  <si>
    <t>187,0</t>
  </si>
  <si>
    <t>-47119095</t>
  </si>
  <si>
    <t>-1065764945</t>
  </si>
  <si>
    <t>2+3+6</t>
  </si>
  <si>
    <t>59224011</t>
  </si>
  <si>
    <t>prstenec šachtový vyrovnávací betonový 625x100x60mm</t>
  </si>
  <si>
    <t>-542816939</t>
  </si>
  <si>
    <t>-332059813</t>
  </si>
  <si>
    <t>1309593238</t>
  </si>
  <si>
    <t>6*1,01</t>
  </si>
  <si>
    <t>-706286191</t>
  </si>
  <si>
    <t>286412611</t>
  </si>
  <si>
    <t>roury ze sklolaminátu (HOBAS) PN1, SN 10000 se spojkou DN 250</t>
  </si>
  <si>
    <t>-606487418</t>
  </si>
  <si>
    <t>972642827</t>
  </si>
  <si>
    <t>"stoka SB-1" 187,0</t>
  </si>
  <si>
    <t>-2102940613</t>
  </si>
  <si>
    <t>"DN250" 17</t>
  </si>
  <si>
    <t>286414521</t>
  </si>
  <si>
    <t>odbočka STANDART CONNEX DN 250/160</t>
  </si>
  <si>
    <t>-1434125940</t>
  </si>
  <si>
    <t>17*1,015</t>
  </si>
  <si>
    <t>-345898782</t>
  </si>
  <si>
    <t>1534322812</t>
  </si>
  <si>
    <t>-1691498469</t>
  </si>
  <si>
    <t>155956330</t>
  </si>
  <si>
    <t>2132369139</t>
  </si>
  <si>
    <t>-612337034</t>
  </si>
  <si>
    <t>1576185549</t>
  </si>
  <si>
    <t>-1300912771</t>
  </si>
  <si>
    <t>5*1,01</t>
  </si>
  <si>
    <t>-1677379914</t>
  </si>
  <si>
    <t>-2114499727</t>
  </si>
  <si>
    <t>-522755244</t>
  </si>
  <si>
    <t>4*1,01</t>
  </si>
  <si>
    <t>-1884883238</t>
  </si>
  <si>
    <t>383218464</t>
  </si>
  <si>
    <t>-1150180084</t>
  </si>
  <si>
    <t>-2005986503</t>
  </si>
  <si>
    <t>"utěsnění prostupu ve stěně stáv. šachty pro napojení stoky SB-1"</t>
  </si>
  <si>
    <t>3,14*0,272</t>
  </si>
  <si>
    <t>229676194</t>
  </si>
  <si>
    <t>977151128</t>
  </si>
  <si>
    <t>Jádrové vrty diamantovými korunkami do D 300 mm do stavebních materiálů</t>
  </si>
  <si>
    <t>-695186942</t>
  </si>
  <si>
    <t>2097791975</t>
  </si>
  <si>
    <t>30,436</t>
  </si>
  <si>
    <t>868666073</t>
  </si>
  <si>
    <t>"odvoz suti na meziskládku" 0,019</t>
  </si>
  <si>
    <t>910454559</t>
  </si>
  <si>
    <t>-1471291869</t>
  </si>
  <si>
    <t>-1095277939</t>
  </si>
  <si>
    <t>0,034</t>
  </si>
  <si>
    <t>8,745</t>
  </si>
  <si>
    <t>32,065</t>
  </si>
  <si>
    <t>297,4</t>
  </si>
  <si>
    <t>153,727</t>
  </si>
  <si>
    <t>28,987</t>
  </si>
  <si>
    <t>115,995</t>
  </si>
  <si>
    <t>163,635</t>
  </si>
  <si>
    <t>47,64</t>
  </si>
  <si>
    <t>4 - Splašková stoka SB-2</t>
  </si>
  <si>
    <t>1410032215</t>
  </si>
  <si>
    <t>-303645714</t>
  </si>
  <si>
    <t>2,7</t>
  </si>
  <si>
    <t>-377709851</t>
  </si>
  <si>
    <t>"stoka SB-2" 174,2</t>
  </si>
  <si>
    <t>(6,25-(2,5*1,1))*5,31</t>
  </si>
  <si>
    <t>-"ornice" 53,0*1,1*0,35</t>
  </si>
  <si>
    <t>-"podorničí" 53,0*1,1*0,15</t>
  </si>
  <si>
    <t>1923657568</t>
  </si>
  <si>
    <t>"stoka SB-2" 297,4</t>
  </si>
  <si>
    <t>2009499791</t>
  </si>
  <si>
    <t>-952455497</t>
  </si>
  <si>
    <t>162601102</t>
  </si>
  <si>
    <t>Vodorovné přemístění do 5000 m výkopku/sypaniny z horniny tř. 1 až 4</t>
  </si>
  <si>
    <t>CS ÚRS 2019 01</t>
  </si>
  <si>
    <t>2051973320</t>
  </si>
  <si>
    <t>"ornice" 53,0*3,0*0,35</t>
  </si>
  <si>
    <t>"podorničí" 53,0*3,0*0,15</t>
  </si>
  <si>
    <t>-1861179734</t>
  </si>
  <si>
    <t>"stoka SB-2" 53,0*1,1*0,15</t>
  </si>
  <si>
    <t>"stoka SB-2"  53,0*1,1*0,55</t>
  </si>
  <si>
    <t>3,14*(1,200)^2/4*5,31</t>
  </si>
  <si>
    <t>-2028379250</t>
  </si>
  <si>
    <t>-233096185</t>
  </si>
  <si>
    <t>-2092006594</t>
  </si>
  <si>
    <t>333219533</t>
  </si>
  <si>
    <t>-1030886593</t>
  </si>
  <si>
    <t>-313725194</t>
  </si>
  <si>
    <t>3,14*(0,272)^2/4*53,0</t>
  </si>
  <si>
    <t>OBSYP-3,078</t>
  </si>
  <si>
    <t>201853820</t>
  </si>
  <si>
    <t>-573967489</t>
  </si>
  <si>
    <t>64063960</t>
  </si>
  <si>
    <t>2005568922</t>
  </si>
  <si>
    <t>2121922032</t>
  </si>
  <si>
    <t>53,0</t>
  </si>
  <si>
    <t>896972694</t>
  </si>
  <si>
    <t>-1747626437</t>
  </si>
  <si>
    <t>2+1+1</t>
  </si>
  <si>
    <t>-707827870</t>
  </si>
  <si>
    <t>-913748561</t>
  </si>
  <si>
    <t>193433619</t>
  </si>
  <si>
    <t>1341588507</t>
  </si>
  <si>
    <t>"stoka SB-2" 53,0</t>
  </si>
  <si>
    <t>-497384572</t>
  </si>
  <si>
    <t>-433087230</t>
  </si>
  <si>
    <t>-599198996</t>
  </si>
  <si>
    <t>"DN250" 3</t>
  </si>
  <si>
    <t>-752142692</t>
  </si>
  <si>
    <t>3*1,015</t>
  </si>
  <si>
    <t>1347406413</t>
  </si>
  <si>
    <t>979733678</t>
  </si>
  <si>
    <t>1749061190</t>
  </si>
  <si>
    <t>418162474</t>
  </si>
  <si>
    <t>534681500</t>
  </si>
  <si>
    <t>-391885179</t>
  </si>
  <si>
    <t>-1952699674</t>
  </si>
  <si>
    <t>-1421629937</t>
  </si>
  <si>
    <t>261149629</t>
  </si>
  <si>
    <t>-817502658</t>
  </si>
  <si>
    <t>1034113932</t>
  </si>
  <si>
    <t>-2104521892</t>
  </si>
  <si>
    <t>204354557</t>
  </si>
  <si>
    <t>-314903075</t>
  </si>
  <si>
    <t>11,497</t>
  </si>
  <si>
    <t>0,08</t>
  </si>
  <si>
    <t>14,368</t>
  </si>
  <si>
    <t>6,88</t>
  </si>
  <si>
    <t>27,52</t>
  </si>
  <si>
    <t>0,002</t>
  </si>
  <si>
    <t>163,2</t>
  </si>
  <si>
    <t>pazeni_4</t>
  </si>
  <si>
    <t>61,5</t>
  </si>
  <si>
    <t>75,041</t>
  </si>
  <si>
    <t>5 - Tlaková stoka T</t>
  </si>
  <si>
    <t>26,973</t>
  </si>
  <si>
    <t>26,82</t>
  </si>
  <si>
    <t>61,319</t>
  </si>
  <si>
    <t>34,499</t>
  </si>
  <si>
    <t>851370361</t>
  </si>
  <si>
    <t>"viz.příloha D.01.04.1  Technická zpráva"</t>
  </si>
  <si>
    <t>23,8*0,80</t>
  </si>
  <si>
    <t>252697890</t>
  </si>
  <si>
    <t>1373157402</t>
  </si>
  <si>
    <t>4,3</t>
  </si>
  <si>
    <t>106227296</t>
  </si>
  <si>
    <t>"tlaková stoka T" 80,70+15,0</t>
  </si>
  <si>
    <t>-"tráva" 37,2*0,80*0,35</t>
  </si>
  <si>
    <t>-"křoví" 23,8*0,80*0,35</t>
  </si>
  <si>
    <t>-"ornice" 25*0,80*0,35</t>
  </si>
  <si>
    <t>-"podorničí" (37,2+23,8+25)*0,80*0,15</t>
  </si>
  <si>
    <t>-289218653</t>
  </si>
  <si>
    <t>-413272330</t>
  </si>
  <si>
    <t>151101102</t>
  </si>
  <si>
    <t>Zřízení příložného pažení a rozepření stěn rýh hl do 4 m</t>
  </si>
  <si>
    <t>1730750163</t>
  </si>
  <si>
    <t>151101112</t>
  </si>
  <si>
    <t>Odstranění příložného pažení a rozepření stěn rýh hl do 4 m</t>
  </si>
  <si>
    <t>952528750</t>
  </si>
  <si>
    <t>1995847638</t>
  </si>
  <si>
    <t>-1769898936</t>
  </si>
  <si>
    <t>"tráva" 37,2*0,80*0,35</t>
  </si>
  <si>
    <t>"ornice" 25,0*0,80*0,35</t>
  </si>
  <si>
    <t>"podorničí" 25,0*0,80*0,15</t>
  </si>
  <si>
    <t>1648933329</t>
  </si>
  <si>
    <t>"viz.příloha D.1.1 Technická zpráva"</t>
  </si>
  <si>
    <t>"tlaková stoka T" 86,0*0,80*0,10</t>
  </si>
  <si>
    <t>"tlaková stoka T" 86,0*0,80*0,40</t>
  </si>
  <si>
    <t>"beton. bloky"</t>
  </si>
  <si>
    <t>1*0,2*0,5*0,8</t>
  </si>
  <si>
    <t>"zásyp v komunikaci" zepráce-vytlač</t>
  </si>
  <si>
    <t>413655256</t>
  </si>
  <si>
    <t>1917417441</t>
  </si>
  <si>
    <t>446059050</t>
  </si>
  <si>
    <t>"vyrovnání terénu"  (13,4*0,8*0,9)+(23,6*0,8*0,25)</t>
  </si>
  <si>
    <t>-2070038900</t>
  </si>
  <si>
    <t>1106731865</t>
  </si>
  <si>
    <t>-1711144165</t>
  </si>
  <si>
    <t>-165974821</t>
  </si>
  <si>
    <t>3,14*(0,090)^2/4*86,0</t>
  </si>
  <si>
    <t>OBSYP-0,547</t>
  </si>
  <si>
    <t>-1501617718</t>
  </si>
  <si>
    <t>-1580592087</t>
  </si>
  <si>
    <t>"zásyp rýhy"</t>
  </si>
  <si>
    <t>(štěrk_kom+dosypání)*1,8</t>
  </si>
  <si>
    <t>-79912578</t>
  </si>
  <si>
    <t>štěrk+loze_+štěrk_kom+dosypání</t>
  </si>
  <si>
    <t>1974322616</t>
  </si>
  <si>
    <t>-2018714839</t>
  </si>
  <si>
    <t>1305181151</t>
  </si>
  <si>
    <t>-1333285031</t>
  </si>
  <si>
    <t>-362102278</t>
  </si>
  <si>
    <t>1*2*(0,2+0,8)*0,5</t>
  </si>
  <si>
    <t>-233622310</t>
  </si>
  <si>
    <t>"viz.příloha D.03.01.1 Technická zpráva, příloha D.03.01.6 Kladečské schéma tlakové stoky T"</t>
  </si>
  <si>
    <t>"tlaková stoka T" 86,0</t>
  </si>
  <si>
    <t>28613129</t>
  </si>
  <si>
    <t>trubka vodovodní PE100 PN 10 SDR17 90x5,4mm</t>
  </si>
  <si>
    <t>-521041053</t>
  </si>
  <si>
    <t>-1595479615</t>
  </si>
  <si>
    <t>-2100337027</t>
  </si>
  <si>
    <t>1487298253</t>
  </si>
  <si>
    <t>-2136583976</t>
  </si>
  <si>
    <t>1064466535</t>
  </si>
  <si>
    <t>1669190174</t>
  </si>
  <si>
    <t>elektrospojka SDR 11 PE 100 PN 16 D 90mm</t>
  </si>
  <si>
    <t>-957253725</t>
  </si>
  <si>
    <t>9*1,015</t>
  </si>
  <si>
    <t>877241110</t>
  </si>
  <si>
    <t>Montáž elektrokolen 45° na vodovodním potrubí z PE trub d 90</t>
  </si>
  <si>
    <t>-165192743</t>
  </si>
  <si>
    <t>28614948</t>
  </si>
  <si>
    <t>elektrokoleno 45° PE 100 PN 16 D 90mm</t>
  </si>
  <si>
    <t>124053052</t>
  </si>
  <si>
    <t>-1128901286</t>
  </si>
  <si>
    <t>HWL.D48208000010</t>
  </si>
  <si>
    <t>ŠOUPĚ PRO ODPADNÍ VODU L180 80</t>
  </si>
  <si>
    <t>2013791666</t>
  </si>
  <si>
    <t>1895071764</t>
  </si>
  <si>
    <t>8912471111</t>
  </si>
  <si>
    <t>Montáž proplachovací soupravy DN 80</t>
  </si>
  <si>
    <t>-1640879465</t>
  </si>
  <si>
    <t>HWL.D81008012516</t>
  </si>
  <si>
    <t>SOUPRAVA PROPLACHOVACÍ NA ODPADNÍ VODU 80/1,25 m</t>
  </si>
  <si>
    <t>25619677</t>
  </si>
  <si>
    <t>8912491111</t>
  </si>
  <si>
    <t>Montáž lemových nákružků na potrubí z jakýchkoli trub DN 80</t>
  </si>
  <si>
    <t>1317704882</t>
  </si>
  <si>
    <t>171079359</t>
  </si>
  <si>
    <t>806307845</t>
  </si>
  <si>
    <t>1979699051</t>
  </si>
  <si>
    <t>1066686345</t>
  </si>
  <si>
    <t>50367121</t>
  </si>
  <si>
    <t>675125269</t>
  </si>
  <si>
    <t>195109346</t>
  </si>
  <si>
    <t>1740889400</t>
  </si>
  <si>
    <t>8997111111</t>
  </si>
  <si>
    <t>Výstražná PE folie bílé barvy</t>
  </si>
  <si>
    <t>bm</t>
  </si>
  <si>
    <t>-6209029</t>
  </si>
  <si>
    <t>86*1,05</t>
  </si>
  <si>
    <t>1608374967</t>
  </si>
  <si>
    <t>-2123349964</t>
  </si>
  <si>
    <t>86*1,13</t>
  </si>
  <si>
    <t>1522552131</t>
  </si>
  <si>
    <t>86,0</t>
  </si>
  <si>
    <t>2037185828</t>
  </si>
  <si>
    <t>1943998311</t>
  </si>
  <si>
    <t>1815166421</t>
  </si>
  <si>
    <t>"utěsnění prostupu ve stěně  šachty ŠA-3"</t>
  </si>
  <si>
    <t>3,14*0,090</t>
  </si>
  <si>
    <t>1854738030</t>
  </si>
  <si>
    <t>977151117</t>
  </si>
  <si>
    <t>Jádrové vrty diamantovými korunkami do D 90 mm do stavebních materiálů</t>
  </si>
  <si>
    <t>1940879165</t>
  </si>
  <si>
    <t>"napojení do šachty ŠA-3" 0,12</t>
  </si>
  <si>
    <t>-1925890105</t>
  </si>
  <si>
    <t>1,202</t>
  </si>
  <si>
    <t>1254244022</t>
  </si>
  <si>
    <t>"odvoz suti na meziskládku" 0,002</t>
  </si>
  <si>
    <t>-1356643259</t>
  </si>
  <si>
    <t>2144850686</t>
  </si>
  <si>
    <t>1116956967</t>
  </si>
  <si>
    <t>70,78</t>
  </si>
  <si>
    <t>podsyp_KŠ</t>
  </si>
  <si>
    <t>0,057</t>
  </si>
  <si>
    <t>25,333</t>
  </si>
  <si>
    <t>4,759</t>
  </si>
  <si>
    <t>18,837</t>
  </si>
  <si>
    <t>SO-03-02 - SO-03-02 Kanalizační přípojky</t>
  </si>
  <si>
    <t>26,25</t>
  </si>
  <si>
    <t>7,413</t>
  </si>
  <si>
    <t>1 - Kanalizační přípojky jednotná stoka A</t>
  </si>
  <si>
    <t>-620994674</t>
  </si>
  <si>
    <t>"viz.příloha D.03.02.1 Technická zpráva"</t>
  </si>
  <si>
    <t>-648077899</t>
  </si>
  <si>
    <t>0,7</t>
  </si>
  <si>
    <t>-17874529</t>
  </si>
  <si>
    <t>"viz.příloha D.03.02.1 Technická zpráva, příloha D.03.02.4 Tabulka napojení kanalizačních přípojek"</t>
  </si>
  <si>
    <t>"kanalizační přípojka pro pozemek č. 1" 15,80</t>
  </si>
  <si>
    <t>"kanalizační přípojka pro pozemek č.2" 16,05</t>
  </si>
  <si>
    <t>-"ornice" 14*0,80*0,35</t>
  </si>
  <si>
    <t>-"podorničí" 14*0,80*0,15</t>
  </si>
  <si>
    <t>-380897806</t>
  </si>
  <si>
    <t>"kanalizační přípojka pro pozemek č.1" 35,11</t>
  </si>
  <si>
    <t>"kanalizační přípojka pro pozemek č.2" 35,67</t>
  </si>
  <si>
    <t>1885973563</t>
  </si>
  <si>
    <t>1991749196</t>
  </si>
  <si>
    <t>1023887681</t>
  </si>
  <si>
    <t>"ornice" 14*2,0*0,35</t>
  </si>
  <si>
    <t>"podorničí" 14*2,0*0,15</t>
  </si>
  <si>
    <t>-1315831159</t>
  </si>
  <si>
    <t>14*0,80*0,15</t>
  </si>
  <si>
    <t>14*0,80*0,45</t>
  </si>
  <si>
    <t>"kanal.š.plast. "</t>
  </si>
  <si>
    <t>3,14*(0,400)^2/4*5,06</t>
  </si>
  <si>
    <t>"podsyp kan.šachet plast." (3,14*(0,600)^2/4*0,10)*2</t>
  </si>
  <si>
    <t>-1527151169</t>
  </si>
  <si>
    <t>1237742145</t>
  </si>
  <si>
    <t>-243534596</t>
  </si>
  <si>
    <t>-786059088</t>
  </si>
  <si>
    <t>1050138507</t>
  </si>
  <si>
    <t>-2038813714</t>
  </si>
  <si>
    <t>3,14*(0,160)^2/4*14</t>
  </si>
  <si>
    <t>OBSYP-0,281</t>
  </si>
  <si>
    <t>141566385</t>
  </si>
  <si>
    <t>"viz.příloha D.03.02.5 Uložení potrubí"</t>
  </si>
  <si>
    <t>-312298657</t>
  </si>
  <si>
    <t>-801500359</t>
  </si>
  <si>
    <t>štěrk+LOZE+štěrk_kom+podsyp_KŠ</t>
  </si>
  <si>
    <t>-309514732</t>
  </si>
  <si>
    <t>-395062890</t>
  </si>
  <si>
    <t>347250003</t>
  </si>
  <si>
    <t>"viz.příloha D.03.02.1 Technická zpráva, příloha D.03.02.6 Vzorový výkres domovní šachty"</t>
  </si>
  <si>
    <t xml:space="preserve">"podsyp kan. šachty plast." </t>
  </si>
  <si>
    <t>871315221</t>
  </si>
  <si>
    <t>Kanalizační potrubí z tvrdého PVC jednovrstvé tuhost třídy SN8 DN 160</t>
  </si>
  <si>
    <t>1288737209</t>
  </si>
  <si>
    <t>"domovní přípojky - stoka A" 14,0</t>
  </si>
  <si>
    <t>894812201</t>
  </si>
  <si>
    <t>Revizní a čistící šachta z PP šachtové dno DN 425/150 průtočné</t>
  </si>
  <si>
    <t>992963541</t>
  </si>
  <si>
    <t>894812233</t>
  </si>
  <si>
    <t>Revizní a čistící šachta z PP DN 425 šachtová roura korugovaná bez hrdla světlé hloubky 3000 mm</t>
  </si>
  <si>
    <t>1800461583</t>
  </si>
  <si>
    <t>894812249</t>
  </si>
  <si>
    <t>Příplatek k rourám revizní a čistící šachty z PP DN 425 za uříznutí šachtové roury</t>
  </si>
  <si>
    <t>1388615587</t>
  </si>
  <si>
    <t>894812262</t>
  </si>
  <si>
    <t>Revizní a čistící šachta z PP DN 425 poklop litinový plný do teleskopické trubky pro zatížení  40 t</t>
  </si>
  <si>
    <t>-1382842589</t>
  </si>
  <si>
    <t>358118362</t>
  </si>
  <si>
    <t>0,358</t>
  </si>
  <si>
    <t>15,66</t>
  </si>
  <si>
    <t>46,98</t>
  </si>
  <si>
    <t>686,52</t>
  </si>
  <si>
    <t>0,509</t>
  </si>
  <si>
    <t>214,016</t>
  </si>
  <si>
    <t>44,357</t>
  </si>
  <si>
    <t>153,49</t>
  </si>
  <si>
    <t>222,41</t>
  </si>
  <si>
    <t>68,92</t>
  </si>
  <si>
    <t>2 - Kanalizační přípojky splašková stoka SB-1</t>
  </si>
  <si>
    <t>706150657</t>
  </si>
  <si>
    <t>1849078838</t>
  </si>
  <si>
    <t>6,5</t>
  </si>
  <si>
    <t>-253316541</t>
  </si>
  <si>
    <t>"kanalizační přípojka pro pozemek č. 4" 12,94</t>
  </si>
  <si>
    <t>"kanalizační přípojka pro pozemek č.5" 13,10</t>
  </si>
  <si>
    <t>"kanalizační přípojka pro pozemek č.6" 13,85</t>
  </si>
  <si>
    <t>"kanalizační přípojka pro pozemek č.7" 13,42</t>
  </si>
  <si>
    <t>"kanalizační přípojka pro pozemek č.8" 13,27</t>
  </si>
  <si>
    <t>"kanalizační přípojka pro pozemek č.9" 12,84</t>
  </si>
  <si>
    <t>"kanalizační přípojka pro pozemek č.10" 11,04</t>
  </si>
  <si>
    <t>"kanalizační přípojka pro pozemek č.11" 11,06</t>
  </si>
  <si>
    <t>"kanalizační přípojka pro pozemek č.12" 8,26</t>
  </si>
  <si>
    <t>"kanalizační přípojka pro pozemek č.17" 12,72</t>
  </si>
  <si>
    <t>"kanalizační přípojka pro pozemek č.18" 15,78</t>
  </si>
  <si>
    <t>"kanalizační přípojka pro pozemek č.19" 16,56</t>
  </si>
  <si>
    <t>"kanalizační přípojka pro pozemek č.20" 19,38</t>
  </si>
  <si>
    <t>"kanalizační přípojka pro pozemek č.21" 20,09</t>
  </si>
  <si>
    <t>"kanalizační přípojka pro pozemek č.22" 20,40</t>
  </si>
  <si>
    <t>"kanalizační přípojka pro pozemek č.23" 20,94</t>
  </si>
  <si>
    <t>"kanalizační přípojka pro pozemek č.24" 19,58</t>
  </si>
  <si>
    <t>"kanalizační přípojka pro pozemek č.25" 19,38</t>
  </si>
  <si>
    <t>-"ornice" 130,5*0,80*0,35</t>
  </si>
  <si>
    <t>-"podorničí" 130,5*0,80*0,15</t>
  </si>
  <si>
    <t>228030087</t>
  </si>
  <si>
    <t>"kanalizační přípojka pro pozemek č.4" 32,34</t>
  </si>
  <si>
    <t>"kanalizační přípojka pro pozemek č.5"  32,76</t>
  </si>
  <si>
    <t>"kanalizační přípojka pro pozemek č.6"  34,62</t>
  </si>
  <si>
    <t>"kanalizační přípojka pro pozemek č.7"  33,54</t>
  </si>
  <si>
    <t>"kanalizační přípojka pro pozemek č.8"  33,18</t>
  </si>
  <si>
    <t>"kanalizační přípojka pro pozemek č.9"  32,10</t>
  </si>
  <si>
    <t>"kanalizační přípojka pro pozemek č.10"  27,60</t>
  </si>
  <si>
    <t xml:space="preserve">"kanalizační přípojka pro pozemek č.11" 27,66 </t>
  </si>
  <si>
    <t>"kanalizační přípojka pro pozemek č.12"  20,64</t>
  </si>
  <si>
    <t>"kanalizační přípojka pro pozemek č.17"  31,79</t>
  </si>
  <si>
    <t>"kanalizační přípojka pro pozemek č.18"  39,44</t>
  </si>
  <si>
    <t>"kanalizační přípojka pro pozemek č.19" 41,39</t>
  </si>
  <si>
    <t>"kanalizační přípojka pro pozemek č.20"  48,45</t>
  </si>
  <si>
    <t>"kanalizační přípojka pro pozemek č.21"  50,24</t>
  </si>
  <si>
    <t>"kanalizační přípojka pro pozemek č.22"  51,00</t>
  </si>
  <si>
    <t>"kanalizační přípojka pro pozemek č.23"  52,36</t>
  </si>
  <si>
    <t>"kanalizační přípojka pro pozemek č.24"  48,96</t>
  </si>
  <si>
    <t>"kanalizační přípojka pro pozemek č.25"  48,45</t>
  </si>
  <si>
    <t>-1857122561</t>
  </si>
  <si>
    <t>-763536016</t>
  </si>
  <si>
    <t>1472369039</t>
  </si>
  <si>
    <t>"ornice" 130,5*2,0*0,35</t>
  </si>
  <si>
    <t>"podorničí" 130,5*2,0*0,15</t>
  </si>
  <si>
    <t>-2139144209</t>
  </si>
  <si>
    <t>130,5*0,80*0,15</t>
  </si>
  <si>
    <t>130,5*0,80*0,45</t>
  </si>
  <si>
    <t>3,14*(0,400)^2/4*45,95</t>
  </si>
  <si>
    <t>"podsyp kan.šachet plast." (3,14*(0,600)^2/4*0,10)*18</t>
  </si>
  <si>
    <t>"přemístění výkopku  na skládku určenou investorem" vod_přem</t>
  </si>
  <si>
    <t>-2094316682</t>
  </si>
  <si>
    <t>-325919377</t>
  </si>
  <si>
    <t>-1940871344</t>
  </si>
  <si>
    <t>278386079</t>
  </si>
  <si>
    <t>501908724</t>
  </si>
  <si>
    <t>1231357284</t>
  </si>
  <si>
    <t>3,14*(0,160)^2/4*130,5</t>
  </si>
  <si>
    <t>OBSYP-2,623</t>
  </si>
  <si>
    <t>-475505767</t>
  </si>
  <si>
    <t>-2081110770</t>
  </si>
  <si>
    <t>-1909438941</t>
  </si>
  <si>
    <t>1532049440</t>
  </si>
  <si>
    <t>-1574952888</t>
  </si>
  <si>
    <t>1589708248</t>
  </si>
  <si>
    <t>606163075</t>
  </si>
  <si>
    <t>"domovní přípojky - stoka SB-1" 130,5</t>
  </si>
  <si>
    <t>-1835962631</t>
  </si>
  <si>
    <t>894812232</t>
  </si>
  <si>
    <t>Revizní a čistící šachta z PP DN 425 šachtová roura korugovaná bez hrdla světlé hloubky 2000 mm</t>
  </si>
  <si>
    <t>944811943</t>
  </si>
  <si>
    <t>1403829992</t>
  </si>
  <si>
    <t>959789470</t>
  </si>
  <si>
    <t>-1483018897</t>
  </si>
  <si>
    <t>-895854837</t>
  </si>
  <si>
    <t>3,25</t>
  </si>
  <si>
    <t>2,76</t>
  </si>
  <si>
    <t>8,28</t>
  </si>
  <si>
    <t>119,75</t>
  </si>
  <si>
    <t>0,085</t>
  </si>
  <si>
    <t>37,267</t>
  </si>
  <si>
    <t>7,818</t>
  </si>
  <si>
    <t>26,604</t>
  </si>
  <si>
    <t>38,7</t>
  </si>
  <si>
    <t>12,096</t>
  </si>
  <si>
    <t>3 - Kanalizační přípojky splašková stoka SB-2</t>
  </si>
  <si>
    <t>-1487216397</t>
  </si>
  <si>
    <t>1861591942</t>
  </si>
  <si>
    <t>1,2</t>
  </si>
  <si>
    <t>600892252</t>
  </si>
  <si>
    <t>"kanalizační přípojka pro pozemek č. 3" 12,10</t>
  </si>
  <si>
    <t>"kanalizační přípojka pro pozemek č.26"  18,36</t>
  </si>
  <si>
    <t>"kanalizační přípojka pro pozemek č.27"  17,44</t>
  </si>
  <si>
    <t>-"ornice" 23*0,80*0,35</t>
  </si>
  <si>
    <t>-"podorničí" 23*0,80*0,15</t>
  </si>
  <si>
    <t>1492250866</t>
  </si>
  <si>
    <t>"kanalizační přípojka pro pozemek č.3"  30,24</t>
  </si>
  <si>
    <t>"kanalizační přípojka pro pozemek č.26"   45,90</t>
  </si>
  <si>
    <t>"kanalizační přípojka pro pozemek č.27"   43,61</t>
  </si>
  <si>
    <t>-535634861</t>
  </si>
  <si>
    <t>-1907547802</t>
  </si>
  <si>
    <t>-548417912</t>
  </si>
  <si>
    <t>"ornice" 23*2,0*0,35</t>
  </si>
  <si>
    <t>"podorničí" 23*2,0*0,15</t>
  </si>
  <si>
    <t>-1210916196</t>
  </si>
  <si>
    <t>23,0*0,80*0,15</t>
  </si>
  <si>
    <t>23,0*0,80*0,45</t>
  </si>
  <si>
    <t>3,14*(0,400)^2/4*7,73</t>
  </si>
  <si>
    <t>"podsyp kan.šachet plast." (3,14*(0,600)^2/4*0,10)*3</t>
  </si>
  <si>
    <t>181468418</t>
  </si>
  <si>
    <t>1367517670</t>
  </si>
  <si>
    <t>-822816024</t>
  </si>
  <si>
    <t>-1221486065</t>
  </si>
  <si>
    <t>506089052</t>
  </si>
  <si>
    <t>1384212004</t>
  </si>
  <si>
    <t>3,14*(0,160)^2/4*23,0</t>
  </si>
  <si>
    <t>OBSYP-0,462</t>
  </si>
  <si>
    <t>1244660392</t>
  </si>
  <si>
    <t>-663229370</t>
  </si>
  <si>
    <t>-143492952</t>
  </si>
  <si>
    <t>-545813380</t>
  </si>
  <si>
    <t>-2053855969</t>
  </si>
  <si>
    <t>1891348598</t>
  </si>
  <si>
    <t>156443570</t>
  </si>
  <si>
    <t>"domovní přípojky - stoka SB-2" 23,0</t>
  </si>
  <si>
    <t>-1727644721</t>
  </si>
  <si>
    <t>204823752</t>
  </si>
  <si>
    <t>-1222693655</t>
  </si>
  <si>
    <t>103938489</t>
  </si>
  <si>
    <t>-513077402</t>
  </si>
  <si>
    <t>0,551</t>
  </si>
  <si>
    <t xml:space="preserve">VRN - Vedlejší náklady stavby </t>
  </si>
  <si>
    <t>VRN - Vedlejší rozpočtové náklady</t>
  </si>
  <si>
    <t xml:space="preserve">    0 -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</si>
  <si>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</si>
  <si>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</si>
  <si>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</si>
  <si>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</si>
  <si>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0133540001</t>
  </si>
  <si>
    <t>Dokumentace skutečného provedení stavby</t>
  </si>
  <si>
    <t>Kč</t>
  </si>
  <si>
    <t>1024</t>
  </si>
  <si>
    <t>1978765429</t>
  </si>
  <si>
    <t>0300010001</t>
  </si>
  <si>
    <t>Zařízení staveniště</t>
  </si>
  <si>
    <t>-1081401023</t>
  </si>
  <si>
    <t>0452030001</t>
  </si>
  <si>
    <t>Kompletační činnost</t>
  </si>
  <si>
    <t>1709469481</t>
  </si>
  <si>
    <t>0710020001</t>
  </si>
  <si>
    <t>Provozně technické zabezpečení stavby</t>
  </si>
  <si>
    <t>1644136546</t>
  </si>
  <si>
    <t>"provozně technické zabezpečení stavby"</t>
  </si>
  <si>
    <t>"zábory veřejného prostranství a zařízení stavenišě"</t>
  </si>
  <si>
    <t>"aktualizace stávajících vyjádření DOSS a vlastníků sítí"</t>
  </si>
  <si>
    <t>"informování vlastníků sousedních nemovitostí  a zajištění přístupu k nemovitostem v průběhu stavby"</t>
  </si>
  <si>
    <t>VRN3</t>
  </si>
  <si>
    <t>0392030001</t>
  </si>
  <si>
    <t>Uvedení pozemků staveb do odpovídajícího stavu</t>
  </si>
  <si>
    <t>-80676641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</si>
  <si>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</si>
  <si>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</si>
  <si>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</si>
  <si>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</si>
  <si>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</si>
  <si>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</si>
  <si>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-475257787</t>
  </si>
  <si>
    <t>"kordinace s investorem a zhotovitelem komunikace"</t>
  </si>
  <si>
    <t>VRN7</t>
  </si>
  <si>
    <t>Provozní vlivy</t>
  </si>
  <si>
    <t>07300200011</t>
  </si>
  <si>
    <t>Informování vlastníků přilehlých nemovitostí při stavbě</t>
  </si>
  <si>
    <t>2139772318</t>
  </si>
  <si>
    <t>"Informování vlastníků přilehlých nemovitostí při stavbě"</t>
  </si>
  <si>
    <t>SEZNAM FIGUR</t>
  </si>
  <si>
    <t>Výměra</t>
  </si>
  <si>
    <t xml:space="preserve"> SO-02-01/ 1</t>
  </si>
  <si>
    <t>Použití figury:</t>
  </si>
  <si>
    <t xml:space="preserve"> SO-02-01/ 2</t>
  </si>
  <si>
    <t xml:space="preserve"> SO-02-01/ 3</t>
  </si>
  <si>
    <t xml:space="preserve"> SO-02-02/ 1</t>
  </si>
  <si>
    <t xml:space="preserve"> SO-02-02/ 2</t>
  </si>
  <si>
    <t xml:space="preserve"> SO-03-01/ 1</t>
  </si>
  <si>
    <t xml:space="preserve"> SO-03-01/ 2</t>
  </si>
  <si>
    <t xml:space="preserve"> SO-03-01/ 3</t>
  </si>
  <si>
    <t xml:space="preserve"> SO-03-01/ 4</t>
  </si>
  <si>
    <t xml:space="preserve"> SO-03-01/ 5</t>
  </si>
  <si>
    <t xml:space="preserve"> SO-03-02/ 1</t>
  </si>
  <si>
    <t xml:space="preserve"> SO-03-02/ 2</t>
  </si>
  <si>
    <t xml:space="preserve"> SO-03-02/ 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</si>
</sst>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Veřejná infrastruktura Obytná zóna - NOVÁ DUKLA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Ústí nad Orlicí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20. 2. 2023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Pravec František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Kašparová Věra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ROUND(AG95+AG99+AG102+AG108+AG112,2)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ROUND(AS95+AS99+AS102+AS108+AS112,2)</f>
        <v>0</v>
      </c>
      <c r="AT94" s="115">
        <f>ROUND(SUM(AV94:AW94),2)</f>
        <v>0</v>
      </c>
      <c r="AU94" s="116">
        <f>ROUND(AU95+AU99+AU102+AU108+AU112,5)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ROUND(AZ95+AZ99+AZ102+AZ108+AZ112,2)</f>
        <v>0</v>
      </c>
      <c r="BA94" s="115">
        <f>ROUND(BA95+BA99+BA102+BA108+BA112,2)</f>
        <v>0</v>
      </c>
      <c r="BB94" s="115">
        <f>ROUND(BB95+BB99+BB102+BB108+BB112,2)</f>
        <v>0</v>
      </c>
      <c r="BC94" s="115">
        <f>ROUND(BC95+BC99+BC102+BC108+BC112,2)</f>
        <v>0</v>
      </c>
      <c r="BD94" s="117">
        <f>ROUND(BD95+BD99+BD102+BD108+BD112,2)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ROUND(SUM(AG96:AG98),2)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ROUND(SUM(AS96:AS98),2)</f>
        <v>0</v>
      </c>
      <c r="AT95" s="129">
        <f>ROUND(SUM(AV95:AW95),2)</f>
        <v>0</v>
      </c>
      <c r="AU95" s="130">
        <f>ROUND(SUM(AU96:AU98),5)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ROUND(SUM(AZ96:AZ98),2)</f>
        <v>0</v>
      </c>
      <c r="BA95" s="129">
        <f>ROUND(SUM(BA96:BA98),2)</f>
        <v>0</v>
      </c>
      <c r="BB95" s="129">
        <f>ROUND(SUM(BB96:BB98),2)</f>
        <v>0</v>
      </c>
      <c r="BC95" s="129">
        <f>ROUND(SUM(BC96:BC98),2)</f>
        <v>0</v>
      </c>
      <c r="BD95" s="131">
        <f>ROUND(SUM(BD96:BD98),2)</f>
        <v>0</v>
      </c>
      <c r="BE95" s="7"/>
      <c r="BS95" s="132" t="s">
        <v>75</v>
      </c>
      <c r="BT95" s="132" t="s">
        <v>83</v>
      </c>
      <c r="BU95" s="132" t="s">
        <v>77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0" s="4" customFormat="1" ht="16.5" customHeight="1">
      <c r="A96" s="133" t="s">
        <v>86</v>
      </c>
      <c r="B96" s="71"/>
      <c r="C96" s="134"/>
      <c r="D96" s="134"/>
      <c r="E96" s="135" t="s">
        <v>83</v>
      </c>
      <c r="F96" s="135"/>
      <c r="G96" s="135"/>
      <c r="H96" s="135"/>
      <c r="I96" s="135"/>
      <c r="J96" s="134"/>
      <c r="K96" s="135" t="s">
        <v>87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'1 - Vodovodní řad A'!J32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88</v>
      </c>
      <c r="AR96" s="73"/>
      <c r="AS96" s="138">
        <v>0</v>
      </c>
      <c r="AT96" s="139">
        <f>ROUND(SUM(AV96:AW96),2)</f>
        <v>0</v>
      </c>
      <c r="AU96" s="140">
        <f>'1 - Vodovodní řad A'!P132</f>
        <v>0</v>
      </c>
      <c r="AV96" s="139">
        <f>'1 - Vodovodní řad A'!J35</f>
        <v>0</v>
      </c>
      <c r="AW96" s="139">
        <f>'1 - Vodovodní řad A'!J36</f>
        <v>0</v>
      </c>
      <c r="AX96" s="139">
        <f>'1 - Vodovodní řad A'!J37</f>
        <v>0</v>
      </c>
      <c r="AY96" s="139">
        <f>'1 - Vodovodní řad A'!J38</f>
        <v>0</v>
      </c>
      <c r="AZ96" s="139">
        <f>'1 - Vodovodní řad A'!F35</f>
        <v>0</v>
      </c>
      <c r="BA96" s="139">
        <f>'1 - Vodovodní řad A'!F36</f>
        <v>0</v>
      </c>
      <c r="BB96" s="139">
        <f>'1 - Vodovodní řad A'!F37</f>
        <v>0</v>
      </c>
      <c r="BC96" s="139">
        <f>'1 - Vodovodní řad A'!F38</f>
        <v>0</v>
      </c>
      <c r="BD96" s="141">
        <f>'1 - Vodovodní řad A'!F39</f>
        <v>0</v>
      </c>
      <c r="BE96" s="4"/>
      <c r="BT96" s="142" t="s">
        <v>85</v>
      </c>
      <c r="BV96" s="142" t="s">
        <v>78</v>
      </c>
      <c r="BW96" s="142" t="s">
        <v>89</v>
      </c>
      <c r="BX96" s="142" t="s">
        <v>84</v>
      </c>
      <c r="CL96" s="142" t="s">
        <v>90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85</v>
      </c>
      <c r="F97" s="135"/>
      <c r="G97" s="135"/>
      <c r="H97" s="135"/>
      <c r="I97" s="135"/>
      <c r="J97" s="134"/>
      <c r="K97" s="135" t="s">
        <v>91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'2 - Vodovodní řad A-1'!J32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88</v>
      </c>
      <c r="AR97" s="73"/>
      <c r="AS97" s="138">
        <v>0</v>
      </c>
      <c r="AT97" s="139">
        <f>ROUND(SUM(AV97:AW97),2)</f>
        <v>0</v>
      </c>
      <c r="AU97" s="140">
        <f>'2 - Vodovodní řad A-1'!P128</f>
        <v>0</v>
      </c>
      <c r="AV97" s="139">
        <f>'2 - Vodovodní řad A-1'!J35</f>
        <v>0</v>
      </c>
      <c r="AW97" s="139">
        <f>'2 - Vodovodní řad A-1'!J36</f>
        <v>0</v>
      </c>
      <c r="AX97" s="139">
        <f>'2 - Vodovodní řad A-1'!J37</f>
        <v>0</v>
      </c>
      <c r="AY97" s="139">
        <f>'2 - Vodovodní řad A-1'!J38</f>
        <v>0</v>
      </c>
      <c r="AZ97" s="139">
        <f>'2 - Vodovodní řad A-1'!F35</f>
        <v>0</v>
      </c>
      <c r="BA97" s="139">
        <f>'2 - Vodovodní řad A-1'!F36</f>
        <v>0</v>
      </c>
      <c r="BB97" s="139">
        <f>'2 - Vodovodní řad A-1'!F37</f>
        <v>0</v>
      </c>
      <c r="BC97" s="139">
        <f>'2 - Vodovodní řad A-1'!F38</f>
        <v>0</v>
      </c>
      <c r="BD97" s="141">
        <f>'2 - Vodovodní řad A-1'!F39</f>
        <v>0</v>
      </c>
      <c r="BE97" s="4"/>
      <c r="BT97" s="142" t="s">
        <v>85</v>
      </c>
      <c r="BV97" s="142" t="s">
        <v>78</v>
      </c>
      <c r="BW97" s="142" t="s">
        <v>92</v>
      </c>
      <c r="BX97" s="142" t="s">
        <v>84</v>
      </c>
      <c r="CL97" s="142" t="s">
        <v>90</v>
      </c>
    </row>
    <row r="98" spans="1:90" s="4" customFormat="1" ht="16.5" customHeight="1">
      <c r="A98" s="133" t="s">
        <v>86</v>
      </c>
      <c r="B98" s="71"/>
      <c r="C98" s="134"/>
      <c r="D98" s="134"/>
      <c r="E98" s="135" t="s">
        <v>93</v>
      </c>
      <c r="F98" s="135"/>
      <c r="G98" s="135"/>
      <c r="H98" s="135"/>
      <c r="I98" s="135"/>
      <c r="J98" s="134"/>
      <c r="K98" s="135" t="s">
        <v>94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'3 - Vodovodní řad B'!J32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88</v>
      </c>
      <c r="AR98" s="73"/>
      <c r="AS98" s="138">
        <v>0</v>
      </c>
      <c r="AT98" s="139">
        <f>ROUND(SUM(AV98:AW98),2)</f>
        <v>0</v>
      </c>
      <c r="AU98" s="140">
        <f>'3 - Vodovodní řad B'!P129</f>
        <v>0</v>
      </c>
      <c r="AV98" s="139">
        <f>'3 - Vodovodní řad B'!J35</f>
        <v>0</v>
      </c>
      <c r="AW98" s="139">
        <f>'3 - Vodovodní řad B'!J36</f>
        <v>0</v>
      </c>
      <c r="AX98" s="139">
        <f>'3 - Vodovodní řad B'!J37</f>
        <v>0</v>
      </c>
      <c r="AY98" s="139">
        <f>'3 - Vodovodní řad B'!J38</f>
        <v>0</v>
      </c>
      <c r="AZ98" s="139">
        <f>'3 - Vodovodní řad B'!F35</f>
        <v>0</v>
      </c>
      <c r="BA98" s="139">
        <f>'3 - Vodovodní řad B'!F36</f>
        <v>0</v>
      </c>
      <c r="BB98" s="139">
        <f>'3 - Vodovodní řad B'!F37</f>
        <v>0</v>
      </c>
      <c r="BC98" s="139">
        <f>'3 - Vodovodní řad B'!F38</f>
        <v>0</v>
      </c>
      <c r="BD98" s="141">
        <f>'3 - Vodovodní řad B'!F39</f>
        <v>0</v>
      </c>
      <c r="BE98" s="4"/>
      <c r="BT98" s="142" t="s">
        <v>85</v>
      </c>
      <c r="BV98" s="142" t="s">
        <v>78</v>
      </c>
      <c r="BW98" s="142" t="s">
        <v>95</v>
      </c>
      <c r="BX98" s="142" t="s">
        <v>84</v>
      </c>
      <c r="CL98" s="142" t="s">
        <v>90</v>
      </c>
    </row>
    <row r="99" spans="1:91" s="7" customFormat="1" ht="24.75" customHeight="1">
      <c r="A99" s="7"/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ROUND(SUM(AG100:AG101),2)</f>
        <v>0</v>
      </c>
      <c r="AH99" s="123"/>
      <c r="AI99" s="123"/>
      <c r="AJ99" s="123"/>
      <c r="AK99" s="123"/>
      <c r="AL99" s="123"/>
      <c r="AM99" s="123"/>
      <c r="AN99" s="125">
        <f>SUM(AG99,AT99)</f>
        <v>0</v>
      </c>
      <c r="AO99" s="123"/>
      <c r="AP99" s="123"/>
      <c r="AQ99" s="126" t="s">
        <v>82</v>
      </c>
      <c r="AR99" s="127"/>
      <c r="AS99" s="128">
        <f>ROUND(SUM(AS100:AS101),2)</f>
        <v>0</v>
      </c>
      <c r="AT99" s="129">
        <f>ROUND(SUM(AV99:AW99),2)</f>
        <v>0</v>
      </c>
      <c r="AU99" s="130">
        <f>ROUND(SUM(AU100:AU101),5)</f>
        <v>0</v>
      </c>
      <c r="AV99" s="129">
        <f>ROUND(AZ99*L29,2)</f>
        <v>0</v>
      </c>
      <c r="AW99" s="129">
        <f>ROUND(BA99*L30,2)</f>
        <v>0</v>
      </c>
      <c r="AX99" s="129">
        <f>ROUND(BB99*L29,2)</f>
        <v>0</v>
      </c>
      <c r="AY99" s="129">
        <f>ROUND(BC99*L30,2)</f>
        <v>0</v>
      </c>
      <c r="AZ99" s="129">
        <f>ROUND(SUM(AZ100:AZ101),2)</f>
        <v>0</v>
      </c>
      <c r="BA99" s="129">
        <f>ROUND(SUM(BA100:BA101),2)</f>
        <v>0</v>
      </c>
      <c r="BB99" s="129">
        <f>ROUND(SUM(BB100:BB101),2)</f>
        <v>0</v>
      </c>
      <c r="BC99" s="129">
        <f>ROUND(SUM(BC100:BC101),2)</f>
        <v>0</v>
      </c>
      <c r="BD99" s="131">
        <f>ROUND(SUM(BD100:BD101),2)</f>
        <v>0</v>
      </c>
      <c r="BE99" s="7"/>
      <c r="BS99" s="132" t="s">
        <v>75</v>
      </c>
      <c r="BT99" s="132" t="s">
        <v>83</v>
      </c>
      <c r="BU99" s="132" t="s">
        <v>77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85</v>
      </c>
    </row>
    <row r="100" spans="1:90" s="4" customFormat="1" ht="16.5" customHeight="1">
      <c r="A100" s="133" t="s">
        <v>86</v>
      </c>
      <c r="B100" s="71"/>
      <c r="C100" s="134"/>
      <c r="D100" s="134"/>
      <c r="E100" s="135" t="s">
        <v>83</v>
      </c>
      <c r="F100" s="135"/>
      <c r="G100" s="135"/>
      <c r="H100" s="135"/>
      <c r="I100" s="135"/>
      <c r="J100" s="134"/>
      <c r="K100" s="135" t="s">
        <v>99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'1 - Vodovodní přípojky řad A'!J32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88</v>
      </c>
      <c r="AR100" s="73"/>
      <c r="AS100" s="138">
        <v>0</v>
      </c>
      <c r="AT100" s="139">
        <f>ROUND(SUM(AV100:AW100),2)</f>
        <v>0</v>
      </c>
      <c r="AU100" s="140">
        <f>'1 - Vodovodní přípojky řad A'!P125</f>
        <v>0</v>
      </c>
      <c r="AV100" s="139">
        <f>'1 - Vodovodní přípojky řad A'!J35</f>
        <v>0</v>
      </c>
      <c r="AW100" s="139">
        <f>'1 - Vodovodní přípojky řad A'!J36</f>
        <v>0</v>
      </c>
      <c r="AX100" s="139">
        <f>'1 - Vodovodní přípojky řad A'!J37</f>
        <v>0</v>
      </c>
      <c r="AY100" s="139">
        <f>'1 - Vodovodní přípojky řad A'!J38</f>
        <v>0</v>
      </c>
      <c r="AZ100" s="139">
        <f>'1 - Vodovodní přípojky řad A'!F35</f>
        <v>0</v>
      </c>
      <c r="BA100" s="139">
        <f>'1 - Vodovodní přípojky řad A'!F36</f>
        <v>0</v>
      </c>
      <c r="BB100" s="139">
        <f>'1 - Vodovodní přípojky řad A'!F37</f>
        <v>0</v>
      </c>
      <c r="BC100" s="139">
        <f>'1 - Vodovodní přípojky řad A'!F38</f>
        <v>0</v>
      </c>
      <c r="BD100" s="141">
        <f>'1 - Vodovodní přípojky řad A'!F39</f>
        <v>0</v>
      </c>
      <c r="BE100" s="4"/>
      <c r="BT100" s="142" t="s">
        <v>85</v>
      </c>
      <c r="BV100" s="142" t="s">
        <v>78</v>
      </c>
      <c r="BW100" s="142" t="s">
        <v>100</v>
      </c>
      <c r="BX100" s="142" t="s">
        <v>98</v>
      </c>
      <c r="CL100" s="142" t="s">
        <v>90</v>
      </c>
    </row>
    <row r="101" spans="1:90" s="4" customFormat="1" ht="16.5" customHeight="1">
      <c r="A101" s="133" t="s">
        <v>86</v>
      </c>
      <c r="B101" s="71"/>
      <c r="C101" s="134"/>
      <c r="D101" s="134"/>
      <c r="E101" s="135" t="s">
        <v>85</v>
      </c>
      <c r="F101" s="135"/>
      <c r="G101" s="135"/>
      <c r="H101" s="135"/>
      <c r="I101" s="135"/>
      <c r="J101" s="134"/>
      <c r="K101" s="135" t="s">
        <v>101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'2 - Vodovodní přípojky řad B'!J32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88</v>
      </c>
      <c r="AR101" s="73"/>
      <c r="AS101" s="138">
        <v>0</v>
      </c>
      <c r="AT101" s="139">
        <f>ROUND(SUM(AV101:AW101),2)</f>
        <v>0</v>
      </c>
      <c r="AU101" s="140">
        <f>'2 - Vodovodní přípojky řad B'!P125</f>
        <v>0</v>
      </c>
      <c r="AV101" s="139">
        <f>'2 - Vodovodní přípojky řad B'!J35</f>
        <v>0</v>
      </c>
      <c r="AW101" s="139">
        <f>'2 - Vodovodní přípojky řad B'!J36</f>
        <v>0</v>
      </c>
      <c r="AX101" s="139">
        <f>'2 - Vodovodní přípojky řad B'!J37</f>
        <v>0</v>
      </c>
      <c r="AY101" s="139">
        <f>'2 - Vodovodní přípojky řad B'!J38</f>
        <v>0</v>
      </c>
      <c r="AZ101" s="139">
        <f>'2 - Vodovodní přípojky řad B'!F35</f>
        <v>0</v>
      </c>
      <c r="BA101" s="139">
        <f>'2 - Vodovodní přípojky řad B'!F36</f>
        <v>0</v>
      </c>
      <c r="BB101" s="139">
        <f>'2 - Vodovodní přípojky řad B'!F37</f>
        <v>0</v>
      </c>
      <c r="BC101" s="139">
        <f>'2 - Vodovodní přípojky řad B'!F38</f>
        <v>0</v>
      </c>
      <c r="BD101" s="141">
        <f>'2 - Vodovodní přípojky řad B'!F39</f>
        <v>0</v>
      </c>
      <c r="BE101" s="4"/>
      <c r="BT101" s="142" t="s">
        <v>85</v>
      </c>
      <c r="BV101" s="142" t="s">
        <v>78</v>
      </c>
      <c r="BW101" s="142" t="s">
        <v>102</v>
      </c>
      <c r="BX101" s="142" t="s">
        <v>98</v>
      </c>
      <c r="CL101" s="142" t="s">
        <v>90</v>
      </c>
    </row>
    <row r="102" spans="1:91" s="7" customFormat="1" ht="24.75" customHeight="1">
      <c r="A102" s="7"/>
      <c r="B102" s="120"/>
      <c r="C102" s="121"/>
      <c r="D102" s="122" t="s">
        <v>103</v>
      </c>
      <c r="E102" s="122"/>
      <c r="F102" s="122"/>
      <c r="G102" s="122"/>
      <c r="H102" s="122"/>
      <c r="I102" s="123"/>
      <c r="J102" s="122" t="s">
        <v>104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ROUND(SUM(AG103:AG107),2)</f>
        <v>0</v>
      </c>
      <c r="AH102" s="123"/>
      <c r="AI102" s="123"/>
      <c r="AJ102" s="123"/>
      <c r="AK102" s="123"/>
      <c r="AL102" s="123"/>
      <c r="AM102" s="123"/>
      <c r="AN102" s="125">
        <f>SUM(AG102,AT102)</f>
        <v>0</v>
      </c>
      <c r="AO102" s="123"/>
      <c r="AP102" s="123"/>
      <c r="AQ102" s="126" t="s">
        <v>82</v>
      </c>
      <c r="AR102" s="127"/>
      <c r="AS102" s="128">
        <f>ROUND(SUM(AS103:AS107),2)</f>
        <v>0</v>
      </c>
      <c r="AT102" s="129">
        <f>ROUND(SUM(AV102:AW102),2)</f>
        <v>0</v>
      </c>
      <c r="AU102" s="130">
        <f>ROUND(SUM(AU103:AU107),5)</f>
        <v>0</v>
      </c>
      <c r="AV102" s="129">
        <f>ROUND(AZ102*L29,2)</f>
        <v>0</v>
      </c>
      <c r="AW102" s="129">
        <f>ROUND(BA102*L30,2)</f>
        <v>0</v>
      </c>
      <c r="AX102" s="129">
        <f>ROUND(BB102*L29,2)</f>
        <v>0</v>
      </c>
      <c r="AY102" s="129">
        <f>ROUND(BC102*L30,2)</f>
        <v>0</v>
      </c>
      <c r="AZ102" s="129">
        <f>ROUND(SUM(AZ103:AZ107),2)</f>
        <v>0</v>
      </c>
      <c r="BA102" s="129">
        <f>ROUND(SUM(BA103:BA107),2)</f>
        <v>0</v>
      </c>
      <c r="BB102" s="129">
        <f>ROUND(SUM(BB103:BB107),2)</f>
        <v>0</v>
      </c>
      <c r="BC102" s="129">
        <f>ROUND(SUM(BC103:BC107),2)</f>
        <v>0</v>
      </c>
      <c r="BD102" s="131">
        <f>ROUND(SUM(BD103:BD107),2)</f>
        <v>0</v>
      </c>
      <c r="BE102" s="7"/>
      <c r="BS102" s="132" t="s">
        <v>75</v>
      </c>
      <c r="BT102" s="132" t="s">
        <v>83</v>
      </c>
      <c r="BU102" s="132" t="s">
        <v>77</v>
      </c>
      <c r="BV102" s="132" t="s">
        <v>78</v>
      </c>
      <c r="BW102" s="132" t="s">
        <v>105</v>
      </c>
      <c r="BX102" s="132" t="s">
        <v>5</v>
      </c>
      <c r="CL102" s="132" t="s">
        <v>1</v>
      </c>
      <c r="CM102" s="132" t="s">
        <v>85</v>
      </c>
    </row>
    <row r="103" spans="1:90" s="4" customFormat="1" ht="16.5" customHeight="1">
      <c r="A103" s="133" t="s">
        <v>86</v>
      </c>
      <c r="B103" s="71"/>
      <c r="C103" s="134"/>
      <c r="D103" s="134"/>
      <c r="E103" s="135" t="s">
        <v>83</v>
      </c>
      <c r="F103" s="135"/>
      <c r="G103" s="135"/>
      <c r="H103" s="135"/>
      <c r="I103" s="135"/>
      <c r="J103" s="134"/>
      <c r="K103" s="135" t="s">
        <v>106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'1 - Jednotná stoka A'!J32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88</v>
      </c>
      <c r="AR103" s="73"/>
      <c r="AS103" s="138">
        <v>0</v>
      </c>
      <c r="AT103" s="139">
        <f>ROUND(SUM(AV103:AW103),2)</f>
        <v>0</v>
      </c>
      <c r="AU103" s="140">
        <f>'1 - Jednotná stoka A'!P130</f>
        <v>0</v>
      </c>
      <c r="AV103" s="139">
        <f>'1 - Jednotná stoka A'!J35</f>
        <v>0</v>
      </c>
      <c r="AW103" s="139">
        <f>'1 - Jednotná stoka A'!J36</f>
        <v>0</v>
      </c>
      <c r="AX103" s="139">
        <f>'1 - Jednotná stoka A'!J37</f>
        <v>0</v>
      </c>
      <c r="AY103" s="139">
        <f>'1 - Jednotná stoka A'!J38</f>
        <v>0</v>
      </c>
      <c r="AZ103" s="139">
        <f>'1 - Jednotná stoka A'!F35</f>
        <v>0</v>
      </c>
      <c r="BA103" s="139">
        <f>'1 - Jednotná stoka A'!F36</f>
        <v>0</v>
      </c>
      <c r="BB103" s="139">
        <f>'1 - Jednotná stoka A'!F37</f>
        <v>0</v>
      </c>
      <c r="BC103" s="139">
        <f>'1 - Jednotná stoka A'!F38</f>
        <v>0</v>
      </c>
      <c r="BD103" s="141">
        <f>'1 - Jednotná stoka A'!F39</f>
        <v>0</v>
      </c>
      <c r="BE103" s="4"/>
      <c r="BT103" s="142" t="s">
        <v>85</v>
      </c>
      <c r="BV103" s="142" t="s">
        <v>78</v>
      </c>
      <c r="BW103" s="142" t="s">
        <v>107</v>
      </c>
      <c r="BX103" s="142" t="s">
        <v>105</v>
      </c>
      <c r="CL103" s="142" t="s">
        <v>108</v>
      </c>
    </row>
    <row r="104" spans="1:90" s="4" customFormat="1" ht="16.5" customHeight="1">
      <c r="A104" s="133" t="s">
        <v>86</v>
      </c>
      <c r="B104" s="71"/>
      <c r="C104" s="134"/>
      <c r="D104" s="134"/>
      <c r="E104" s="135" t="s">
        <v>85</v>
      </c>
      <c r="F104" s="135"/>
      <c r="G104" s="135"/>
      <c r="H104" s="135"/>
      <c r="I104" s="135"/>
      <c r="J104" s="134"/>
      <c r="K104" s="135" t="s">
        <v>109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'2 - Splašková stoka SA'!J32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88</v>
      </c>
      <c r="AR104" s="73"/>
      <c r="AS104" s="138">
        <v>0</v>
      </c>
      <c r="AT104" s="139">
        <f>ROUND(SUM(AV104:AW104),2)</f>
        <v>0</v>
      </c>
      <c r="AU104" s="140">
        <f>'2 - Splašková stoka SA'!P126</f>
        <v>0</v>
      </c>
      <c r="AV104" s="139">
        <f>'2 - Splašková stoka SA'!J35</f>
        <v>0</v>
      </c>
      <c r="AW104" s="139">
        <f>'2 - Splašková stoka SA'!J36</f>
        <v>0</v>
      </c>
      <c r="AX104" s="139">
        <f>'2 - Splašková stoka SA'!J37</f>
        <v>0</v>
      </c>
      <c r="AY104" s="139">
        <f>'2 - Splašková stoka SA'!J38</f>
        <v>0</v>
      </c>
      <c r="AZ104" s="139">
        <f>'2 - Splašková stoka SA'!F35</f>
        <v>0</v>
      </c>
      <c r="BA104" s="139">
        <f>'2 - Splašková stoka SA'!F36</f>
        <v>0</v>
      </c>
      <c r="BB104" s="139">
        <f>'2 - Splašková stoka SA'!F37</f>
        <v>0</v>
      </c>
      <c r="BC104" s="139">
        <f>'2 - Splašková stoka SA'!F38</f>
        <v>0</v>
      </c>
      <c r="BD104" s="141">
        <f>'2 - Splašková stoka SA'!F39</f>
        <v>0</v>
      </c>
      <c r="BE104" s="4"/>
      <c r="BT104" s="142" t="s">
        <v>85</v>
      </c>
      <c r="BV104" s="142" t="s">
        <v>78</v>
      </c>
      <c r="BW104" s="142" t="s">
        <v>110</v>
      </c>
      <c r="BX104" s="142" t="s">
        <v>105</v>
      </c>
      <c r="CL104" s="142" t="s">
        <v>108</v>
      </c>
    </row>
    <row r="105" spans="1:90" s="4" customFormat="1" ht="16.5" customHeight="1">
      <c r="A105" s="133" t="s">
        <v>86</v>
      </c>
      <c r="B105" s="71"/>
      <c r="C105" s="134"/>
      <c r="D105" s="134"/>
      <c r="E105" s="135" t="s">
        <v>93</v>
      </c>
      <c r="F105" s="135"/>
      <c r="G105" s="135"/>
      <c r="H105" s="135"/>
      <c r="I105" s="135"/>
      <c r="J105" s="134"/>
      <c r="K105" s="135" t="s">
        <v>111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'3 - Splašková stoka SB-1'!J32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88</v>
      </c>
      <c r="AR105" s="73"/>
      <c r="AS105" s="138">
        <v>0</v>
      </c>
      <c r="AT105" s="139">
        <f>ROUND(SUM(AV105:AW105),2)</f>
        <v>0</v>
      </c>
      <c r="AU105" s="140">
        <f>'3 - Splašková stoka SB-1'!P128</f>
        <v>0</v>
      </c>
      <c r="AV105" s="139">
        <f>'3 - Splašková stoka SB-1'!J35</f>
        <v>0</v>
      </c>
      <c r="AW105" s="139">
        <f>'3 - Splašková stoka SB-1'!J36</f>
        <v>0</v>
      </c>
      <c r="AX105" s="139">
        <f>'3 - Splašková stoka SB-1'!J37</f>
        <v>0</v>
      </c>
      <c r="AY105" s="139">
        <f>'3 - Splašková stoka SB-1'!J38</f>
        <v>0</v>
      </c>
      <c r="AZ105" s="139">
        <f>'3 - Splašková stoka SB-1'!F35</f>
        <v>0</v>
      </c>
      <c r="BA105" s="139">
        <f>'3 - Splašková stoka SB-1'!F36</f>
        <v>0</v>
      </c>
      <c r="BB105" s="139">
        <f>'3 - Splašková stoka SB-1'!F37</f>
        <v>0</v>
      </c>
      <c r="BC105" s="139">
        <f>'3 - Splašková stoka SB-1'!F38</f>
        <v>0</v>
      </c>
      <c r="BD105" s="141">
        <f>'3 - Splašková stoka SB-1'!F39</f>
        <v>0</v>
      </c>
      <c r="BE105" s="4"/>
      <c r="BT105" s="142" t="s">
        <v>85</v>
      </c>
      <c r="BV105" s="142" t="s">
        <v>78</v>
      </c>
      <c r="BW105" s="142" t="s">
        <v>112</v>
      </c>
      <c r="BX105" s="142" t="s">
        <v>105</v>
      </c>
      <c r="CL105" s="142" t="s">
        <v>108</v>
      </c>
    </row>
    <row r="106" spans="1:90" s="4" customFormat="1" ht="16.5" customHeight="1">
      <c r="A106" s="133" t="s">
        <v>86</v>
      </c>
      <c r="B106" s="71"/>
      <c r="C106" s="134"/>
      <c r="D106" s="134"/>
      <c r="E106" s="135" t="s">
        <v>113</v>
      </c>
      <c r="F106" s="135"/>
      <c r="G106" s="135"/>
      <c r="H106" s="135"/>
      <c r="I106" s="135"/>
      <c r="J106" s="134"/>
      <c r="K106" s="135" t="s">
        <v>114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'4 - Splašková stoka SB-2'!J32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88</v>
      </c>
      <c r="AR106" s="73"/>
      <c r="AS106" s="138">
        <v>0</v>
      </c>
      <c r="AT106" s="139">
        <f>ROUND(SUM(AV106:AW106),2)</f>
        <v>0</v>
      </c>
      <c r="AU106" s="140">
        <f>'4 - Splašková stoka SB-2'!P126</f>
        <v>0</v>
      </c>
      <c r="AV106" s="139">
        <f>'4 - Splašková stoka SB-2'!J35</f>
        <v>0</v>
      </c>
      <c r="AW106" s="139">
        <f>'4 - Splašková stoka SB-2'!J36</f>
        <v>0</v>
      </c>
      <c r="AX106" s="139">
        <f>'4 - Splašková stoka SB-2'!J37</f>
        <v>0</v>
      </c>
      <c r="AY106" s="139">
        <f>'4 - Splašková stoka SB-2'!J38</f>
        <v>0</v>
      </c>
      <c r="AZ106" s="139">
        <f>'4 - Splašková stoka SB-2'!F35</f>
        <v>0</v>
      </c>
      <c r="BA106" s="139">
        <f>'4 - Splašková stoka SB-2'!F36</f>
        <v>0</v>
      </c>
      <c r="BB106" s="139">
        <f>'4 - Splašková stoka SB-2'!F37</f>
        <v>0</v>
      </c>
      <c r="BC106" s="139">
        <f>'4 - Splašková stoka SB-2'!F38</f>
        <v>0</v>
      </c>
      <c r="BD106" s="141">
        <f>'4 - Splašková stoka SB-2'!F39</f>
        <v>0</v>
      </c>
      <c r="BE106" s="4"/>
      <c r="BT106" s="142" t="s">
        <v>85</v>
      </c>
      <c r="BV106" s="142" t="s">
        <v>78</v>
      </c>
      <c r="BW106" s="142" t="s">
        <v>115</v>
      </c>
      <c r="BX106" s="142" t="s">
        <v>105</v>
      </c>
      <c r="CL106" s="142" t="s">
        <v>108</v>
      </c>
    </row>
    <row r="107" spans="1:90" s="4" customFormat="1" ht="16.5" customHeight="1">
      <c r="A107" s="133" t="s">
        <v>86</v>
      </c>
      <c r="B107" s="71"/>
      <c r="C107" s="134"/>
      <c r="D107" s="134"/>
      <c r="E107" s="135" t="s">
        <v>116</v>
      </c>
      <c r="F107" s="135"/>
      <c r="G107" s="135"/>
      <c r="H107" s="135"/>
      <c r="I107" s="135"/>
      <c r="J107" s="134"/>
      <c r="K107" s="135" t="s">
        <v>117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'5 - Tlaková stoka T'!J32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88</v>
      </c>
      <c r="AR107" s="73"/>
      <c r="AS107" s="138">
        <v>0</v>
      </c>
      <c r="AT107" s="139">
        <f>ROUND(SUM(AV107:AW107),2)</f>
        <v>0</v>
      </c>
      <c r="AU107" s="140">
        <f>'5 - Tlaková stoka T'!P128</f>
        <v>0</v>
      </c>
      <c r="AV107" s="139">
        <f>'5 - Tlaková stoka T'!J35</f>
        <v>0</v>
      </c>
      <c r="AW107" s="139">
        <f>'5 - Tlaková stoka T'!J36</f>
        <v>0</v>
      </c>
      <c r="AX107" s="139">
        <f>'5 - Tlaková stoka T'!J37</f>
        <v>0</v>
      </c>
      <c r="AY107" s="139">
        <f>'5 - Tlaková stoka T'!J38</f>
        <v>0</v>
      </c>
      <c r="AZ107" s="139">
        <f>'5 - Tlaková stoka T'!F35</f>
        <v>0</v>
      </c>
      <c r="BA107" s="139">
        <f>'5 - Tlaková stoka T'!F36</f>
        <v>0</v>
      </c>
      <c r="BB107" s="139">
        <f>'5 - Tlaková stoka T'!F37</f>
        <v>0</v>
      </c>
      <c r="BC107" s="139">
        <f>'5 - Tlaková stoka T'!F38</f>
        <v>0</v>
      </c>
      <c r="BD107" s="141">
        <f>'5 - Tlaková stoka T'!F39</f>
        <v>0</v>
      </c>
      <c r="BE107" s="4"/>
      <c r="BT107" s="142" t="s">
        <v>85</v>
      </c>
      <c r="BV107" s="142" t="s">
        <v>78</v>
      </c>
      <c r="BW107" s="142" t="s">
        <v>118</v>
      </c>
      <c r="BX107" s="142" t="s">
        <v>105</v>
      </c>
      <c r="CL107" s="142" t="s">
        <v>1</v>
      </c>
    </row>
    <row r="108" spans="1:91" s="7" customFormat="1" ht="24.75" customHeight="1">
      <c r="A108" s="7"/>
      <c r="B108" s="120"/>
      <c r="C108" s="121"/>
      <c r="D108" s="122" t="s">
        <v>119</v>
      </c>
      <c r="E108" s="122"/>
      <c r="F108" s="122"/>
      <c r="G108" s="122"/>
      <c r="H108" s="122"/>
      <c r="I108" s="123"/>
      <c r="J108" s="122" t="s">
        <v>120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ROUND(SUM(AG109:AG111),2)</f>
        <v>0</v>
      </c>
      <c r="AH108" s="123"/>
      <c r="AI108" s="123"/>
      <c r="AJ108" s="123"/>
      <c r="AK108" s="123"/>
      <c r="AL108" s="123"/>
      <c r="AM108" s="123"/>
      <c r="AN108" s="125">
        <f>SUM(AG108,AT108)</f>
        <v>0</v>
      </c>
      <c r="AO108" s="123"/>
      <c r="AP108" s="123"/>
      <c r="AQ108" s="126" t="s">
        <v>82</v>
      </c>
      <c r="AR108" s="127"/>
      <c r="AS108" s="128">
        <f>ROUND(SUM(AS109:AS111),2)</f>
        <v>0</v>
      </c>
      <c r="AT108" s="129">
        <f>ROUND(SUM(AV108:AW108),2)</f>
        <v>0</v>
      </c>
      <c r="AU108" s="130">
        <f>ROUND(SUM(AU109:AU111),5)</f>
        <v>0</v>
      </c>
      <c r="AV108" s="129">
        <f>ROUND(AZ108*L29,2)</f>
        <v>0</v>
      </c>
      <c r="AW108" s="129">
        <f>ROUND(BA108*L30,2)</f>
        <v>0</v>
      </c>
      <c r="AX108" s="129">
        <f>ROUND(BB108*L29,2)</f>
        <v>0</v>
      </c>
      <c r="AY108" s="129">
        <f>ROUND(BC108*L30,2)</f>
        <v>0</v>
      </c>
      <c r="AZ108" s="129">
        <f>ROUND(SUM(AZ109:AZ111),2)</f>
        <v>0</v>
      </c>
      <c r="BA108" s="129">
        <f>ROUND(SUM(BA109:BA111),2)</f>
        <v>0</v>
      </c>
      <c r="BB108" s="129">
        <f>ROUND(SUM(BB109:BB111),2)</f>
        <v>0</v>
      </c>
      <c r="BC108" s="129">
        <f>ROUND(SUM(BC109:BC111),2)</f>
        <v>0</v>
      </c>
      <c r="BD108" s="131">
        <f>ROUND(SUM(BD109:BD111),2)</f>
        <v>0</v>
      </c>
      <c r="BE108" s="7"/>
      <c r="BS108" s="132" t="s">
        <v>75</v>
      </c>
      <c r="BT108" s="132" t="s">
        <v>83</v>
      </c>
      <c r="BU108" s="132" t="s">
        <v>77</v>
      </c>
      <c r="BV108" s="132" t="s">
        <v>78</v>
      </c>
      <c r="BW108" s="132" t="s">
        <v>121</v>
      </c>
      <c r="BX108" s="132" t="s">
        <v>5</v>
      </c>
      <c r="CL108" s="132" t="s">
        <v>1</v>
      </c>
      <c r="CM108" s="132" t="s">
        <v>85</v>
      </c>
    </row>
    <row r="109" spans="1:90" s="4" customFormat="1" ht="16.5" customHeight="1">
      <c r="A109" s="133" t="s">
        <v>86</v>
      </c>
      <c r="B109" s="71"/>
      <c r="C109" s="134"/>
      <c r="D109" s="134"/>
      <c r="E109" s="135" t="s">
        <v>83</v>
      </c>
      <c r="F109" s="135"/>
      <c r="G109" s="135"/>
      <c r="H109" s="135"/>
      <c r="I109" s="135"/>
      <c r="J109" s="134"/>
      <c r="K109" s="135" t="s">
        <v>122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'1 - Kanalizační přípojky 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88</v>
      </c>
      <c r="AR109" s="73"/>
      <c r="AS109" s="138">
        <v>0</v>
      </c>
      <c r="AT109" s="139">
        <f>ROUND(SUM(AV109:AW109),2)</f>
        <v>0</v>
      </c>
      <c r="AU109" s="140">
        <f>'1 - Kanalizační přípojky ...'!P125</f>
        <v>0</v>
      </c>
      <c r="AV109" s="139">
        <f>'1 - Kanalizační přípojky ...'!J35</f>
        <v>0</v>
      </c>
      <c r="AW109" s="139">
        <f>'1 - Kanalizační přípojky ...'!J36</f>
        <v>0</v>
      </c>
      <c r="AX109" s="139">
        <f>'1 - Kanalizační přípojky ...'!J37</f>
        <v>0</v>
      </c>
      <c r="AY109" s="139">
        <f>'1 - Kanalizační přípojky ...'!J38</f>
        <v>0</v>
      </c>
      <c r="AZ109" s="139">
        <f>'1 - Kanalizační přípojky ...'!F35</f>
        <v>0</v>
      </c>
      <c r="BA109" s="139">
        <f>'1 - Kanalizační přípojky ...'!F36</f>
        <v>0</v>
      </c>
      <c r="BB109" s="139">
        <f>'1 - Kanalizační přípojky ...'!F37</f>
        <v>0</v>
      </c>
      <c r="BC109" s="139">
        <f>'1 - Kanalizační přípojky ...'!F38</f>
        <v>0</v>
      </c>
      <c r="BD109" s="141">
        <f>'1 - Kanalizační přípojky ...'!F39</f>
        <v>0</v>
      </c>
      <c r="BE109" s="4"/>
      <c r="BT109" s="142" t="s">
        <v>85</v>
      </c>
      <c r="BV109" s="142" t="s">
        <v>78</v>
      </c>
      <c r="BW109" s="142" t="s">
        <v>123</v>
      </c>
      <c r="BX109" s="142" t="s">
        <v>121</v>
      </c>
      <c r="CL109" s="142" t="s">
        <v>108</v>
      </c>
    </row>
    <row r="110" spans="1:90" s="4" customFormat="1" ht="16.5" customHeight="1">
      <c r="A110" s="133" t="s">
        <v>86</v>
      </c>
      <c r="B110" s="71"/>
      <c r="C110" s="134"/>
      <c r="D110" s="134"/>
      <c r="E110" s="135" t="s">
        <v>85</v>
      </c>
      <c r="F110" s="135"/>
      <c r="G110" s="135"/>
      <c r="H110" s="135"/>
      <c r="I110" s="135"/>
      <c r="J110" s="134"/>
      <c r="K110" s="135" t="s">
        <v>124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'2 - Kanalizační přípojky ...'!J32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88</v>
      </c>
      <c r="AR110" s="73"/>
      <c r="AS110" s="138">
        <v>0</v>
      </c>
      <c r="AT110" s="139">
        <f>ROUND(SUM(AV110:AW110),2)</f>
        <v>0</v>
      </c>
      <c r="AU110" s="140">
        <f>'2 - Kanalizační přípojky ...'!P125</f>
        <v>0</v>
      </c>
      <c r="AV110" s="139">
        <f>'2 - Kanalizační přípojky ...'!J35</f>
        <v>0</v>
      </c>
      <c r="AW110" s="139">
        <f>'2 - Kanalizační přípojky ...'!J36</f>
        <v>0</v>
      </c>
      <c r="AX110" s="139">
        <f>'2 - Kanalizační přípojky ...'!J37</f>
        <v>0</v>
      </c>
      <c r="AY110" s="139">
        <f>'2 - Kanalizační přípojky ...'!J38</f>
        <v>0</v>
      </c>
      <c r="AZ110" s="139">
        <f>'2 - Kanalizační přípojky ...'!F35</f>
        <v>0</v>
      </c>
      <c r="BA110" s="139">
        <f>'2 - Kanalizační přípojky ...'!F36</f>
        <v>0</v>
      </c>
      <c r="BB110" s="139">
        <f>'2 - Kanalizační přípojky ...'!F37</f>
        <v>0</v>
      </c>
      <c r="BC110" s="139">
        <f>'2 - Kanalizační přípojky ...'!F38</f>
        <v>0</v>
      </c>
      <c r="BD110" s="141">
        <f>'2 - Kanalizační přípojky ...'!F39</f>
        <v>0</v>
      </c>
      <c r="BE110" s="4"/>
      <c r="BT110" s="142" t="s">
        <v>85</v>
      </c>
      <c r="BV110" s="142" t="s">
        <v>78</v>
      </c>
      <c r="BW110" s="142" t="s">
        <v>125</v>
      </c>
      <c r="BX110" s="142" t="s">
        <v>121</v>
      </c>
      <c r="CL110" s="142" t="s">
        <v>108</v>
      </c>
    </row>
    <row r="111" spans="1:90" s="4" customFormat="1" ht="16.5" customHeight="1">
      <c r="A111" s="133" t="s">
        <v>86</v>
      </c>
      <c r="B111" s="71"/>
      <c r="C111" s="134"/>
      <c r="D111" s="134"/>
      <c r="E111" s="135" t="s">
        <v>93</v>
      </c>
      <c r="F111" s="135"/>
      <c r="G111" s="135"/>
      <c r="H111" s="135"/>
      <c r="I111" s="135"/>
      <c r="J111" s="134"/>
      <c r="K111" s="135" t="s">
        <v>126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'3 - Kanalizační přípojky ...'!J32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88</v>
      </c>
      <c r="AR111" s="73"/>
      <c r="AS111" s="138">
        <v>0</v>
      </c>
      <c r="AT111" s="139">
        <f>ROUND(SUM(AV111:AW111),2)</f>
        <v>0</v>
      </c>
      <c r="AU111" s="140">
        <f>'3 - Kanalizační přípojky ...'!P125</f>
        <v>0</v>
      </c>
      <c r="AV111" s="139">
        <f>'3 - Kanalizační přípojky ...'!J35</f>
        <v>0</v>
      </c>
      <c r="AW111" s="139">
        <f>'3 - Kanalizační přípojky ...'!J36</f>
        <v>0</v>
      </c>
      <c r="AX111" s="139">
        <f>'3 - Kanalizační přípojky ...'!J37</f>
        <v>0</v>
      </c>
      <c r="AY111" s="139">
        <f>'3 - Kanalizační přípojky ...'!J38</f>
        <v>0</v>
      </c>
      <c r="AZ111" s="139">
        <f>'3 - Kanalizační přípojky ...'!F35</f>
        <v>0</v>
      </c>
      <c r="BA111" s="139">
        <f>'3 - Kanalizační přípojky ...'!F36</f>
        <v>0</v>
      </c>
      <c r="BB111" s="139">
        <f>'3 - Kanalizační přípojky ...'!F37</f>
        <v>0</v>
      </c>
      <c r="BC111" s="139">
        <f>'3 - Kanalizační přípojky ...'!F38</f>
        <v>0</v>
      </c>
      <c r="BD111" s="141">
        <f>'3 - Kanalizační přípojky ...'!F39</f>
        <v>0</v>
      </c>
      <c r="BE111" s="4"/>
      <c r="BT111" s="142" t="s">
        <v>85</v>
      </c>
      <c r="BV111" s="142" t="s">
        <v>78</v>
      </c>
      <c r="BW111" s="142" t="s">
        <v>127</v>
      </c>
      <c r="BX111" s="142" t="s">
        <v>121</v>
      </c>
      <c r="CL111" s="142" t="s">
        <v>108</v>
      </c>
    </row>
    <row r="112" spans="1:91" s="7" customFormat="1" ht="16.5" customHeight="1">
      <c r="A112" s="133" t="s">
        <v>86</v>
      </c>
      <c r="B112" s="120"/>
      <c r="C112" s="121"/>
      <c r="D112" s="122" t="s">
        <v>128</v>
      </c>
      <c r="E112" s="122"/>
      <c r="F112" s="122"/>
      <c r="G112" s="122"/>
      <c r="H112" s="122"/>
      <c r="I112" s="123"/>
      <c r="J112" s="122" t="s">
        <v>129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5">
        <f>'VRN - Vedlejší náklady st...'!J30</f>
        <v>0</v>
      </c>
      <c r="AH112" s="123"/>
      <c r="AI112" s="123"/>
      <c r="AJ112" s="123"/>
      <c r="AK112" s="123"/>
      <c r="AL112" s="123"/>
      <c r="AM112" s="123"/>
      <c r="AN112" s="125">
        <f>SUM(AG112,AT112)</f>
        <v>0</v>
      </c>
      <c r="AO112" s="123"/>
      <c r="AP112" s="123"/>
      <c r="AQ112" s="126" t="s">
        <v>130</v>
      </c>
      <c r="AR112" s="127"/>
      <c r="AS112" s="143">
        <v>0</v>
      </c>
      <c r="AT112" s="144">
        <f>ROUND(SUM(AV112:AW112),2)</f>
        <v>0</v>
      </c>
      <c r="AU112" s="145">
        <f>'VRN - Vedlejší náklady st...'!P121</f>
        <v>0</v>
      </c>
      <c r="AV112" s="144">
        <f>'VRN - Vedlejší náklady st...'!J33</f>
        <v>0</v>
      </c>
      <c r="AW112" s="144">
        <f>'VRN - Vedlejší náklady st...'!J34</f>
        <v>0</v>
      </c>
      <c r="AX112" s="144">
        <f>'VRN - Vedlejší náklady st...'!J35</f>
        <v>0</v>
      </c>
      <c r="AY112" s="144">
        <f>'VRN - Vedlejší náklady st...'!J36</f>
        <v>0</v>
      </c>
      <c r="AZ112" s="144">
        <f>'VRN - Vedlejší náklady st...'!F33</f>
        <v>0</v>
      </c>
      <c r="BA112" s="144">
        <f>'VRN - Vedlejší náklady st...'!F34</f>
        <v>0</v>
      </c>
      <c r="BB112" s="144">
        <f>'VRN - Vedlejší náklady st...'!F35</f>
        <v>0</v>
      </c>
      <c r="BC112" s="144">
        <f>'VRN - Vedlejší náklady st...'!F36</f>
        <v>0</v>
      </c>
      <c r="BD112" s="146">
        <f>'VRN - Vedlejší náklady st...'!F37</f>
        <v>0</v>
      </c>
      <c r="BE112" s="7"/>
      <c r="BT112" s="132" t="s">
        <v>83</v>
      </c>
      <c r="BV112" s="132" t="s">
        <v>78</v>
      </c>
      <c r="BW112" s="132" t="s">
        <v>131</v>
      </c>
      <c r="BX112" s="132" t="s">
        <v>5</v>
      </c>
      <c r="CL112" s="132" t="s">
        <v>1</v>
      </c>
      <c r="CM112" s="132" t="s">
        <v>85</v>
      </c>
    </row>
    <row r="113" spans="1:57" s="2" customFormat="1" ht="30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</sheetData>
  <sheetProtection password="CC35" sheet="1" objects="1" scenarios="1" formatColumns="0" formatRows="0"/>
  <mergeCells count="110">
    <mergeCell ref="C92:G92"/>
    <mergeCell ref="D99:H99"/>
    <mergeCell ref="D102:H102"/>
    <mergeCell ref="D95:H95"/>
    <mergeCell ref="E101:I101"/>
    <mergeCell ref="E98:I98"/>
    <mergeCell ref="E103:I103"/>
    <mergeCell ref="E97:I97"/>
    <mergeCell ref="E100:I100"/>
    <mergeCell ref="E96:I96"/>
    <mergeCell ref="E104:I104"/>
    <mergeCell ref="I92:AF92"/>
    <mergeCell ref="J99:AF99"/>
    <mergeCell ref="J102:AF102"/>
    <mergeCell ref="J95:AF95"/>
    <mergeCell ref="K101:AF101"/>
    <mergeCell ref="K100:AF100"/>
    <mergeCell ref="K96:AF96"/>
    <mergeCell ref="K103:AF103"/>
    <mergeCell ref="K97:AF97"/>
    <mergeCell ref="K104:AF104"/>
    <mergeCell ref="K98:AF98"/>
    <mergeCell ref="L85:AJ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E109:I109"/>
    <mergeCell ref="K109:AF109"/>
    <mergeCell ref="E110:I110"/>
    <mergeCell ref="K110:AF110"/>
    <mergeCell ref="E111:I111"/>
    <mergeCell ref="K111:AF111"/>
    <mergeCell ref="D112:H112"/>
    <mergeCell ref="J112:AF11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0:AM100"/>
    <mergeCell ref="AG102:AM102"/>
    <mergeCell ref="AG103:AM103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G94:AM94"/>
    <mergeCell ref="AN94:AP94"/>
  </mergeCells>
  <hyperlinks>
    <hyperlink ref="A96" location="'1 - Vodovodní řad A'!C2" display="/"/>
    <hyperlink ref="A97" location="'2 - Vodovodní řad A-1'!C2" display="/"/>
    <hyperlink ref="A98" location="'3 - Vodovodní řad B'!C2" display="/"/>
    <hyperlink ref="A100" location="'1 - Vodovodní přípojky řad A'!C2" display="/"/>
    <hyperlink ref="A101" location="'2 - Vodovodní přípojky řad B'!C2" display="/"/>
    <hyperlink ref="A103" location="'1 - Jednotná stoka A'!C2" display="/"/>
    <hyperlink ref="A104" location="'2 - Splašková stoka SA'!C2" display="/"/>
    <hyperlink ref="A105" location="'3 - Splašková stoka SB-1'!C2" display="/"/>
    <hyperlink ref="A106" location="'4 - Splašková stoka SB-2'!C2" display="/"/>
    <hyperlink ref="A107" location="'5 - Tlaková stoka T'!C2" display="/"/>
    <hyperlink ref="A109" location="'1 - Kanalizační přípojky ...'!C2" display="/"/>
    <hyperlink ref="A110" location="'2 - Kanalizační přípojky ...'!C2" display="/"/>
    <hyperlink ref="A111" location="'3 - Kanalizační přípojky ...'!C2" display="/"/>
    <hyperlink ref="A112" location="'VRN - Vedlejší náklad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  <c r="AZ2" s="147" t="s">
        <v>1303</v>
      </c>
      <c r="BA2" s="147" t="s">
        <v>1</v>
      </c>
      <c r="BB2" s="147" t="s">
        <v>1</v>
      </c>
      <c r="BC2" s="147" t="s">
        <v>1696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1697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1309</v>
      </c>
      <c r="BA4" s="147" t="s">
        <v>1</v>
      </c>
      <c r="BB4" s="147" t="s">
        <v>1</v>
      </c>
      <c r="BC4" s="147" t="s">
        <v>1698</v>
      </c>
      <c r="BD4" s="147" t="s">
        <v>85</v>
      </c>
    </row>
    <row r="5" spans="2:56" s="1" customFormat="1" ht="6.95" customHeight="1">
      <c r="B5" s="21"/>
      <c r="L5" s="21"/>
      <c r="AZ5" s="147" t="s">
        <v>1529</v>
      </c>
      <c r="BA5" s="147" t="s">
        <v>1</v>
      </c>
      <c r="BB5" s="147" t="s">
        <v>1</v>
      </c>
      <c r="BC5" s="147" t="s">
        <v>501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1699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</v>
      </c>
      <c r="BB7" s="147" t="s">
        <v>1</v>
      </c>
      <c r="BC7" s="147" t="s">
        <v>1700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1701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1315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1702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1703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1704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1702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ROUND((SUM(BE126:BE287)),2)</f>
        <v>0</v>
      </c>
      <c r="G35" s="39"/>
      <c r="H35" s="39"/>
      <c r="I35" s="166">
        <v>0.21</v>
      </c>
      <c r="J35" s="165">
        <f>ROUND(((SUM(BE126:BE287))*I35),2)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ROUND((SUM(BF126:BF287)),2)</f>
        <v>0</v>
      </c>
      <c r="G36" s="39"/>
      <c r="H36" s="39"/>
      <c r="I36" s="166">
        <v>0.15</v>
      </c>
      <c r="J36" s="165">
        <f>ROUND(((SUM(BF126:BF287))*I36),2)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ROUND((SUM(BG126:BG287)),2)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ROUND((SUM(BH126:BH287)),2)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ROUND((SUM(BI126:BI287)),2)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4 - Splašková stoka SB-2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J208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J213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J229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186</v>
      </c>
      <c r="E104" s="198"/>
      <c r="F104" s="198"/>
      <c r="G104" s="198"/>
      <c r="H104" s="198"/>
      <c r="I104" s="198"/>
      <c r="J104" s="199">
        <f>J285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191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5" t="str">
        <f>E7</f>
        <v>Veřejná infrastruktura Obytná zóna - NOVÁ DUKLA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146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5" t="s">
        <v>1315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152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4 - Splašková stoka SB-2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Ústí nad Orlicí</v>
      </c>
      <c r="G120" s="41"/>
      <c r="H120" s="41"/>
      <c r="I120" s="33" t="s">
        <v>22</v>
      </c>
      <c r="J120" s="80" t="str">
        <f>IF(J14="","",J14)</f>
        <v>20. 2. 2023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30</v>
      </c>
      <c r="J122" s="37" t="str">
        <f>E23</f>
        <v>Ing. Pravec František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Kašparová Věra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192</v>
      </c>
      <c r="D125" s="204" t="s">
        <v>61</v>
      </c>
      <c r="E125" s="204" t="s">
        <v>57</v>
      </c>
      <c r="F125" s="204" t="s">
        <v>58</v>
      </c>
      <c r="G125" s="204" t="s">
        <v>193</v>
      </c>
      <c r="H125" s="204" t="s">
        <v>194</v>
      </c>
      <c r="I125" s="204" t="s">
        <v>195</v>
      </c>
      <c r="J125" s="204" t="s">
        <v>176</v>
      </c>
      <c r="K125" s="205" t="s">
        <v>196</v>
      </c>
      <c r="L125" s="206"/>
      <c r="M125" s="101" t="s">
        <v>1</v>
      </c>
      <c r="N125" s="102" t="s">
        <v>40</v>
      </c>
      <c r="O125" s="102" t="s">
        <v>197</v>
      </c>
      <c r="P125" s="102" t="s">
        <v>198</v>
      </c>
      <c r="Q125" s="102" t="s">
        <v>199</v>
      </c>
      <c r="R125" s="102" t="s">
        <v>200</v>
      </c>
      <c r="S125" s="102" t="s">
        <v>201</v>
      </c>
      <c r="T125" s="103" t="s">
        <v>202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203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11.496735500000002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178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75</v>
      </c>
      <c r="E127" s="215" t="s">
        <v>204</v>
      </c>
      <c r="F127" s="215" t="s">
        <v>205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P128+P208+P213+P229+P285</f>
        <v>0</v>
      </c>
      <c r="Q127" s="220"/>
      <c r="R127" s="221">
        <f>R128+R208+R213+R229+R285</f>
        <v>11.496735500000002</v>
      </c>
      <c r="S127" s="220"/>
      <c r="T127" s="222">
        <f>T128+T208+T213+T229+T285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76</v>
      </c>
      <c r="AY127" s="223" t="s">
        <v>206</v>
      </c>
      <c r="BK127" s="225">
        <f>BK128+BK208+BK213+BK229+BK285</f>
        <v>0</v>
      </c>
    </row>
    <row r="128" spans="1:63" s="12" customFormat="1" ht="22.8" customHeight="1">
      <c r="A128" s="12"/>
      <c r="B128" s="212"/>
      <c r="C128" s="213"/>
      <c r="D128" s="214" t="s">
        <v>75</v>
      </c>
      <c r="E128" s="226" t="s">
        <v>83</v>
      </c>
      <c r="F128" s="226" t="s">
        <v>207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SUM(P129:P207)</f>
        <v>0</v>
      </c>
      <c r="Q128" s="220"/>
      <c r="R128" s="221">
        <f>SUM(R129:R207)</f>
        <v>0.17330199999999998</v>
      </c>
      <c r="S128" s="220"/>
      <c r="T128" s="222">
        <f>SUM(T129:T207)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83</v>
      </c>
      <c r="AT128" s="224" t="s">
        <v>75</v>
      </c>
      <c r="AU128" s="224" t="s">
        <v>83</v>
      </c>
      <c r="AY128" s="223" t="s">
        <v>206</v>
      </c>
      <c r="BK128" s="225">
        <f>SUM(BK129:BK207)</f>
        <v>0</v>
      </c>
    </row>
    <row r="129" spans="1:65" s="2" customFormat="1" ht="24.15" customHeight="1">
      <c r="A129" s="39"/>
      <c r="B129" s="40"/>
      <c r="C129" s="228" t="s">
        <v>83</v>
      </c>
      <c r="D129" s="228" t="s">
        <v>208</v>
      </c>
      <c r="E129" s="229" t="s">
        <v>222</v>
      </c>
      <c r="F129" s="230" t="s">
        <v>223</v>
      </c>
      <c r="G129" s="231" t="s">
        <v>224</v>
      </c>
      <c r="H129" s="232">
        <v>27</v>
      </c>
      <c r="I129" s="233"/>
      <c r="J129" s="234">
        <f>ROUND(I129*H129,2)</f>
        <v>0</v>
      </c>
      <c r="K129" s="230" t="s">
        <v>212</v>
      </c>
      <c r="L129" s="45"/>
      <c r="M129" s="235" t="s">
        <v>1</v>
      </c>
      <c r="N129" s="236" t="s">
        <v>41</v>
      </c>
      <c r="O129" s="92"/>
      <c r="P129" s="237">
        <f>O129*H129</f>
        <v>0</v>
      </c>
      <c r="Q129" s="237">
        <v>3E-05</v>
      </c>
      <c r="R129" s="237">
        <f>Q129*H129</f>
        <v>0.0008100000000000001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113</v>
      </c>
      <c r="AT129" s="239" t="s">
        <v>208</v>
      </c>
      <c r="AU129" s="239" t="s">
        <v>85</v>
      </c>
      <c r="AY129" s="18" t="s">
        <v>206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83</v>
      </c>
      <c r="BK129" s="240">
        <f>ROUND(I129*H129,2)</f>
        <v>0</v>
      </c>
      <c r="BL129" s="18" t="s">
        <v>113</v>
      </c>
      <c r="BM129" s="239" t="s">
        <v>1705</v>
      </c>
    </row>
    <row r="130" spans="1:51" s="13" customFormat="1" ht="12">
      <c r="A130" s="13"/>
      <c r="B130" s="241"/>
      <c r="C130" s="242"/>
      <c r="D130" s="243" t="s">
        <v>214</v>
      </c>
      <c r="E130" s="244" t="s">
        <v>1</v>
      </c>
      <c r="F130" s="245" t="s">
        <v>1323</v>
      </c>
      <c r="G130" s="242"/>
      <c r="H130" s="244" t="s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214</v>
      </c>
      <c r="AU130" s="251" t="s">
        <v>85</v>
      </c>
      <c r="AV130" s="13" t="s">
        <v>83</v>
      </c>
      <c r="AW130" s="13" t="s">
        <v>32</v>
      </c>
      <c r="AX130" s="13" t="s">
        <v>76</v>
      </c>
      <c r="AY130" s="251" t="s">
        <v>206</v>
      </c>
    </row>
    <row r="131" spans="1:51" s="14" customFormat="1" ht="12">
      <c r="A131" s="14"/>
      <c r="B131" s="252"/>
      <c r="C131" s="253"/>
      <c r="D131" s="243" t="s">
        <v>214</v>
      </c>
      <c r="E131" s="254" t="s">
        <v>1</v>
      </c>
      <c r="F131" s="255" t="s">
        <v>373</v>
      </c>
      <c r="G131" s="253"/>
      <c r="H131" s="256">
        <v>27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2" t="s">
        <v>214</v>
      </c>
      <c r="AU131" s="262" t="s">
        <v>85</v>
      </c>
      <c r="AV131" s="14" t="s">
        <v>85</v>
      </c>
      <c r="AW131" s="14" t="s">
        <v>32</v>
      </c>
      <c r="AX131" s="14" t="s">
        <v>83</v>
      </c>
      <c r="AY131" s="262" t="s">
        <v>206</v>
      </c>
    </row>
    <row r="132" spans="1:65" s="2" customFormat="1" ht="24.15" customHeight="1">
      <c r="A132" s="39"/>
      <c r="B132" s="40"/>
      <c r="C132" s="228" t="s">
        <v>85</v>
      </c>
      <c r="D132" s="228" t="s">
        <v>208</v>
      </c>
      <c r="E132" s="229" t="s">
        <v>228</v>
      </c>
      <c r="F132" s="230" t="s">
        <v>229</v>
      </c>
      <c r="G132" s="231" t="s">
        <v>230</v>
      </c>
      <c r="H132" s="232">
        <v>2.7</v>
      </c>
      <c r="I132" s="233"/>
      <c r="J132" s="234">
        <f>ROUND(I132*H132,2)</f>
        <v>0</v>
      </c>
      <c r="K132" s="230" t="s">
        <v>212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113</v>
      </c>
      <c r="AT132" s="239" t="s">
        <v>208</v>
      </c>
      <c r="AU132" s="239" t="s">
        <v>85</v>
      </c>
      <c r="AY132" s="18" t="s">
        <v>206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83</v>
      </c>
      <c r="BK132" s="240">
        <f>ROUND(I132*H132,2)</f>
        <v>0</v>
      </c>
      <c r="BL132" s="18" t="s">
        <v>113</v>
      </c>
      <c r="BM132" s="239" t="s">
        <v>1706</v>
      </c>
    </row>
    <row r="133" spans="1:51" s="13" customFormat="1" ht="12">
      <c r="A133" s="13"/>
      <c r="B133" s="241"/>
      <c r="C133" s="242"/>
      <c r="D133" s="243" t="s">
        <v>214</v>
      </c>
      <c r="E133" s="244" t="s">
        <v>1</v>
      </c>
      <c r="F133" s="245" t="s">
        <v>1323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214</v>
      </c>
      <c r="AU133" s="251" t="s">
        <v>85</v>
      </c>
      <c r="AV133" s="13" t="s">
        <v>83</v>
      </c>
      <c r="AW133" s="13" t="s">
        <v>32</v>
      </c>
      <c r="AX133" s="13" t="s">
        <v>76</v>
      </c>
      <c r="AY133" s="251" t="s">
        <v>206</v>
      </c>
    </row>
    <row r="134" spans="1:51" s="14" customFormat="1" ht="12">
      <c r="A134" s="14"/>
      <c r="B134" s="252"/>
      <c r="C134" s="253"/>
      <c r="D134" s="243" t="s">
        <v>214</v>
      </c>
      <c r="E134" s="254" t="s">
        <v>1</v>
      </c>
      <c r="F134" s="255" t="s">
        <v>1707</v>
      </c>
      <c r="G134" s="253"/>
      <c r="H134" s="256">
        <v>2.7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214</v>
      </c>
      <c r="AU134" s="262" t="s">
        <v>85</v>
      </c>
      <c r="AV134" s="14" t="s">
        <v>85</v>
      </c>
      <c r="AW134" s="14" t="s">
        <v>32</v>
      </c>
      <c r="AX134" s="14" t="s">
        <v>83</v>
      </c>
      <c r="AY134" s="262" t="s">
        <v>206</v>
      </c>
    </row>
    <row r="135" spans="1:65" s="2" customFormat="1" ht="33" customHeight="1">
      <c r="A135" s="39"/>
      <c r="B135" s="40"/>
      <c r="C135" s="228" t="s">
        <v>93</v>
      </c>
      <c r="D135" s="228" t="s">
        <v>208</v>
      </c>
      <c r="E135" s="229" t="s">
        <v>267</v>
      </c>
      <c r="F135" s="230" t="s">
        <v>268</v>
      </c>
      <c r="G135" s="231" t="s">
        <v>251</v>
      </c>
      <c r="H135" s="232">
        <v>163.635</v>
      </c>
      <c r="I135" s="233"/>
      <c r="J135" s="234">
        <f>ROUND(I135*H135,2)</f>
        <v>0</v>
      </c>
      <c r="K135" s="230" t="s">
        <v>212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113</v>
      </c>
      <c r="AT135" s="239" t="s">
        <v>208</v>
      </c>
      <c r="AU135" s="239" t="s">
        <v>85</v>
      </c>
      <c r="AY135" s="18" t="s">
        <v>206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83</v>
      </c>
      <c r="BK135" s="240">
        <f>ROUND(I135*H135,2)</f>
        <v>0</v>
      </c>
      <c r="BL135" s="18" t="s">
        <v>113</v>
      </c>
      <c r="BM135" s="239" t="s">
        <v>1708</v>
      </c>
    </row>
    <row r="136" spans="1:51" s="13" customFormat="1" ht="12">
      <c r="A136" s="13"/>
      <c r="B136" s="241"/>
      <c r="C136" s="242"/>
      <c r="D136" s="243" t="s">
        <v>214</v>
      </c>
      <c r="E136" s="244" t="s">
        <v>1</v>
      </c>
      <c r="F136" s="245" t="s">
        <v>1323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214</v>
      </c>
      <c r="AU136" s="251" t="s">
        <v>85</v>
      </c>
      <c r="AV136" s="13" t="s">
        <v>83</v>
      </c>
      <c r="AW136" s="13" t="s">
        <v>32</v>
      </c>
      <c r="AX136" s="13" t="s">
        <v>76</v>
      </c>
      <c r="AY136" s="251" t="s">
        <v>206</v>
      </c>
    </row>
    <row r="137" spans="1:51" s="13" customFormat="1" ht="12">
      <c r="A137" s="13"/>
      <c r="B137" s="241"/>
      <c r="C137" s="242"/>
      <c r="D137" s="243" t="s">
        <v>214</v>
      </c>
      <c r="E137" s="244" t="s">
        <v>1</v>
      </c>
      <c r="F137" s="245" t="s">
        <v>1342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214</v>
      </c>
      <c r="AU137" s="251" t="s">
        <v>85</v>
      </c>
      <c r="AV137" s="13" t="s">
        <v>83</v>
      </c>
      <c r="AW137" s="13" t="s">
        <v>32</v>
      </c>
      <c r="AX137" s="13" t="s">
        <v>76</v>
      </c>
      <c r="AY137" s="251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1709</v>
      </c>
      <c r="G138" s="253"/>
      <c r="H138" s="256">
        <v>174.2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1346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1710</v>
      </c>
      <c r="G140" s="253"/>
      <c r="H140" s="256">
        <v>18.585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1711</v>
      </c>
      <c r="G141" s="253"/>
      <c r="H141" s="256">
        <v>-20.405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76</v>
      </c>
      <c r="AY141" s="262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1712</v>
      </c>
      <c r="G142" s="253"/>
      <c r="H142" s="256">
        <v>-8.745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5" customFormat="1" ht="12">
      <c r="A143" s="15"/>
      <c r="B143" s="263"/>
      <c r="C143" s="264"/>
      <c r="D143" s="243" t="s">
        <v>214</v>
      </c>
      <c r="E143" s="265" t="s">
        <v>171</v>
      </c>
      <c r="F143" s="266" t="s">
        <v>169</v>
      </c>
      <c r="G143" s="264"/>
      <c r="H143" s="267">
        <v>163.635</v>
      </c>
      <c r="I143" s="268"/>
      <c r="J143" s="264"/>
      <c r="K143" s="264"/>
      <c r="L143" s="269"/>
      <c r="M143" s="270"/>
      <c r="N143" s="271"/>
      <c r="O143" s="271"/>
      <c r="P143" s="271"/>
      <c r="Q143" s="271"/>
      <c r="R143" s="271"/>
      <c r="S143" s="271"/>
      <c r="T143" s="27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3" t="s">
        <v>214</v>
      </c>
      <c r="AU143" s="273" t="s">
        <v>85</v>
      </c>
      <c r="AV143" s="15" t="s">
        <v>113</v>
      </c>
      <c r="AW143" s="15" t="s">
        <v>32</v>
      </c>
      <c r="AX143" s="15" t="s">
        <v>76</v>
      </c>
      <c r="AY143" s="273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266</v>
      </c>
      <c r="G144" s="253"/>
      <c r="H144" s="256">
        <v>163.635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83</v>
      </c>
      <c r="AY144" s="262" t="s">
        <v>206</v>
      </c>
    </row>
    <row r="145" spans="1:65" s="2" customFormat="1" ht="21.75" customHeight="1">
      <c r="A145" s="39"/>
      <c r="B145" s="40"/>
      <c r="C145" s="228" t="s">
        <v>113</v>
      </c>
      <c r="D145" s="228" t="s">
        <v>208</v>
      </c>
      <c r="E145" s="229" t="s">
        <v>1351</v>
      </c>
      <c r="F145" s="230" t="s">
        <v>1352</v>
      </c>
      <c r="G145" s="231" t="s">
        <v>211</v>
      </c>
      <c r="H145" s="232">
        <v>297.4</v>
      </c>
      <c r="I145" s="233"/>
      <c r="J145" s="234">
        <f>ROUND(I145*H145,2)</f>
        <v>0</v>
      </c>
      <c r="K145" s="230" t="s">
        <v>212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0.00058</v>
      </c>
      <c r="R145" s="237">
        <f>Q145*H145</f>
        <v>0.17249199999999998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113</v>
      </c>
      <c r="AT145" s="239" t="s">
        <v>208</v>
      </c>
      <c r="AU145" s="239" t="s">
        <v>85</v>
      </c>
      <c r="AY145" s="18" t="s">
        <v>206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83</v>
      </c>
      <c r="BK145" s="240">
        <f>ROUND(I145*H145,2)</f>
        <v>0</v>
      </c>
      <c r="BL145" s="18" t="s">
        <v>113</v>
      </c>
      <c r="BM145" s="239" t="s">
        <v>1713</v>
      </c>
    </row>
    <row r="146" spans="1:51" s="13" customFormat="1" ht="12">
      <c r="A146" s="13"/>
      <c r="B146" s="241"/>
      <c r="C146" s="242"/>
      <c r="D146" s="243" t="s">
        <v>214</v>
      </c>
      <c r="E146" s="244" t="s">
        <v>1</v>
      </c>
      <c r="F146" s="245" t="s">
        <v>1323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214</v>
      </c>
      <c r="AU146" s="251" t="s">
        <v>85</v>
      </c>
      <c r="AV146" s="13" t="s">
        <v>83</v>
      </c>
      <c r="AW146" s="13" t="s">
        <v>32</v>
      </c>
      <c r="AX146" s="13" t="s">
        <v>76</v>
      </c>
      <c r="AY146" s="251" t="s">
        <v>206</v>
      </c>
    </row>
    <row r="147" spans="1:51" s="13" customFormat="1" ht="12">
      <c r="A147" s="13"/>
      <c r="B147" s="241"/>
      <c r="C147" s="242"/>
      <c r="D147" s="243" t="s">
        <v>214</v>
      </c>
      <c r="E147" s="244" t="s">
        <v>1</v>
      </c>
      <c r="F147" s="245" t="s">
        <v>1342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214</v>
      </c>
      <c r="AU147" s="251" t="s">
        <v>85</v>
      </c>
      <c r="AV147" s="13" t="s">
        <v>83</v>
      </c>
      <c r="AW147" s="13" t="s">
        <v>32</v>
      </c>
      <c r="AX147" s="13" t="s">
        <v>76</v>
      </c>
      <c r="AY147" s="251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1714</v>
      </c>
      <c r="G148" s="253"/>
      <c r="H148" s="256">
        <v>297.4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76</v>
      </c>
      <c r="AY148" s="262" t="s">
        <v>206</v>
      </c>
    </row>
    <row r="149" spans="1:51" s="15" customFormat="1" ht="12">
      <c r="A149" s="15"/>
      <c r="B149" s="263"/>
      <c r="C149" s="264"/>
      <c r="D149" s="243" t="s">
        <v>214</v>
      </c>
      <c r="E149" s="265" t="s">
        <v>1309</v>
      </c>
      <c r="F149" s="266" t="s">
        <v>169</v>
      </c>
      <c r="G149" s="264"/>
      <c r="H149" s="267">
        <v>297.4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3" t="s">
        <v>214</v>
      </c>
      <c r="AU149" s="273" t="s">
        <v>85</v>
      </c>
      <c r="AV149" s="15" t="s">
        <v>113</v>
      </c>
      <c r="AW149" s="15" t="s">
        <v>32</v>
      </c>
      <c r="AX149" s="15" t="s">
        <v>83</v>
      </c>
      <c r="AY149" s="273" t="s">
        <v>206</v>
      </c>
    </row>
    <row r="150" spans="1:65" s="2" customFormat="1" ht="21.75" customHeight="1">
      <c r="A150" s="39"/>
      <c r="B150" s="40"/>
      <c r="C150" s="228" t="s">
        <v>116</v>
      </c>
      <c r="D150" s="228" t="s">
        <v>208</v>
      </c>
      <c r="E150" s="229" t="s">
        <v>1355</v>
      </c>
      <c r="F150" s="230" t="s">
        <v>1356</v>
      </c>
      <c r="G150" s="231" t="s">
        <v>211</v>
      </c>
      <c r="H150" s="232">
        <v>297.4</v>
      </c>
      <c r="I150" s="233"/>
      <c r="J150" s="234">
        <f>ROUND(I150*H150,2)</f>
        <v>0</v>
      </c>
      <c r="K150" s="230" t="s">
        <v>212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113</v>
      </c>
      <c r="AT150" s="239" t="s">
        <v>208</v>
      </c>
      <c r="AU150" s="239" t="s">
        <v>85</v>
      </c>
      <c r="AY150" s="18" t="s">
        <v>206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83</v>
      </c>
      <c r="BK150" s="240">
        <f>ROUND(I150*H150,2)</f>
        <v>0</v>
      </c>
      <c r="BL150" s="18" t="s">
        <v>113</v>
      </c>
      <c r="BM150" s="239" t="s">
        <v>1715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1309</v>
      </c>
      <c r="G151" s="253"/>
      <c r="H151" s="256">
        <v>297.4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83</v>
      </c>
      <c r="AY151" s="262" t="s">
        <v>206</v>
      </c>
    </row>
    <row r="152" spans="1:65" s="2" customFormat="1" ht="37.8" customHeight="1">
      <c r="A152" s="39"/>
      <c r="B152" s="40"/>
      <c r="C152" s="228" t="s">
        <v>238</v>
      </c>
      <c r="D152" s="228" t="s">
        <v>208</v>
      </c>
      <c r="E152" s="229" t="s">
        <v>289</v>
      </c>
      <c r="F152" s="230" t="s">
        <v>290</v>
      </c>
      <c r="G152" s="231" t="s">
        <v>251</v>
      </c>
      <c r="H152" s="232">
        <v>163.635</v>
      </c>
      <c r="I152" s="233"/>
      <c r="J152" s="234">
        <f>ROUND(I152*H152,2)</f>
        <v>0</v>
      </c>
      <c r="K152" s="230" t="s">
        <v>212</v>
      </c>
      <c r="L152" s="45"/>
      <c r="M152" s="235" t="s">
        <v>1</v>
      </c>
      <c r="N152" s="236" t="s">
        <v>41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113</v>
      </c>
      <c r="AT152" s="239" t="s">
        <v>208</v>
      </c>
      <c r="AU152" s="239" t="s">
        <v>85</v>
      </c>
      <c r="AY152" s="18" t="s">
        <v>206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83</v>
      </c>
      <c r="BK152" s="240">
        <f>ROUND(I152*H152,2)</f>
        <v>0</v>
      </c>
      <c r="BL152" s="18" t="s">
        <v>113</v>
      </c>
      <c r="BM152" s="239" t="s">
        <v>1716</v>
      </c>
    </row>
    <row r="153" spans="1:51" s="13" customFormat="1" ht="12">
      <c r="A153" s="13"/>
      <c r="B153" s="241"/>
      <c r="C153" s="242"/>
      <c r="D153" s="243" t="s">
        <v>214</v>
      </c>
      <c r="E153" s="244" t="s">
        <v>1</v>
      </c>
      <c r="F153" s="245" t="s">
        <v>292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214</v>
      </c>
      <c r="AU153" s="251" t="s">
        <v>85</v>
      </c>
      <c r="AV153" s="13" t="s">
        <v>83</v>
      </c>
      <c r="AW153" s="13" t="s">
        <v>32</v>
      </c>
      <c r="AX153" s="13" t="s">
        <v>76</v>
      </c>
      <c r="AY153" s="251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164</v>
      </c>
      <c r="G154" s="253"/>
      <c r="H154" s="256">
        <v>163.635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83</v>
      </c>
      <c r="AY154" s="262" t="s">
        <v>206</v>
      </c>
    </row>
    <row r="155" spans="1:65" s="2" customFormat="1" ht="24.15" customHeight="1">
      <c r="A155" s="39"/>
      <c r="B155" s="40"/>
      <c r="C155" s="228" t="s">
        <v>243</v>
      </c>
      <c r="D155" s="228" t="s">
        <v>208</v>
      </c>
      <c r="E155" s="229" t="s">
        <v>1717</v>
      </c>
      <c r="F155" s="230" t="s">
        <v>1718</v>
      </c>
      <c r="G155" s="231" t="s">
        <v>251</v>
      </c>
      <c r="H155" s="232">
        <v>79.5</v>
      </c>
      <c r="I155" s="233"/>
      <c r="J155" s="234">
        <f>ROUND(I155*H155,2)</f>
        <v>0</v>
      </c>
      <c r="K155" s="230" t="s">
        <v>1719</v>
      </c>
      <c r="L155" s="45"/>
      <c r="M155" s="235" t="s">
        <v>1</v>
      </c>
      <c r="N155" s="236" t="s">
        <v>41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113</v>
      </c>
      <c r="AT155" s="239" t="s">
        <v>208</v>
      </c>
      <c r="AU155" s="239" t="s">
        <v>85</v>
      </c>
      <c r="AY155" s="18" t="s">
        <v>206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83</v>
      </c>
      <c r="BK155" s="240">
        <f>ROUND(I155*H155,2)</f>
        <v>0</v>
      </c>
      <c r="BL155" s="18" t="s">
        <v>113</v>
      </c>
      <c r="BM155" s="239" t="s">
        <v>1720</v>
      </c>
    </row>
    <row r="156" spans="1:51" s="13" customFormat="1" ht="12">
      <c r="A156" s="13"/>
      <c r="B156" s="241"/>
      <c r="C156" s="242"/>
      <c r="D156" s="243" t="s">
        <v>214</v>
      </c>
      <c r="E156" s="244" t="s">
        <v>1</v>
      </c>
      <c r="F156" s="245" t="s">
        <v>1323</v>
      </c>
      <c r="G156" s="242"/>
      <c r="H156" s="244" t="s">
        <v>1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214</v>
      </c>
      <c r="AU156" s="251" t="s">
        <v>85</v>
      </c>
      <c r="AV156" s="13" t="s">
        <v>83</v>
      </c>
      <c r="AW156" s="13" t="s">
        <v>32</v>
      </c>
      <c r="AX156" s="13" t="s">
        <v>76</v>
      </c>
      <c r="AY156" s="251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1721</v>
      </c>
      <c r="G157" s="253"/>
      <c r="H157" s="256">
        <v>55.65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76</v>
      </c>
      <c r="AY157" s="262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1722</v>
      </c>
      <c r="G158" s="253"/>
      <c r="H158" s="256">
        <v>23.85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76</v>
      </c>
      <c r="AY158" s="262" t="s">
        <v>206</v>
      </c>
    </row>
    <row r="159" spans="1:51" s="15" customFormat="1" ht="12">
      <c r="A159" s="15"/>
      <c r="B159" s="263"/>
      <c r="C159" s="264"/>
      <c r="D159" s="243" t="s">
        <v>214</v>
      </c>
      <c r="E159" s="265" t="s">
        <v>1</v>
      </c>
      <c r="F159" s="266" t="s">
        <v>169</v>
      </c>
      <c r="G159" s="264"/>
      <c r="H159" s="267">
        <v>79.5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214</v>
      </c>
      <c r="AU159" s="273" t="s">
        <v>85</v>
      </c>
      <c r="AV159" s="15" t="s">
        <v>113</v>
      </c>
      <c r="AW159" s="15" t="s">
        <v>32</v>
      </c>
      <c r="AX159" s="15" t="s">
        <v>83</v>
      </c>
      <c r="AY159" s="273" t="s">
        <v>206</v>
      </c>
    </row>
    <row r="160" spans="1:65" s="2" customFormat="1" ht="37.8" customHeight="1">
      <c r="A160" s="39"/>
      <c r="B160" s="40"/>
      <c r="C160" s="228" t="s">
        <v>248</v>
      </c>
      <c r="D160" s="228" t="s">
        <v>208</v>
      </c>
      <c r="E160" s="229" t="s">
        <v>300</v>
      </c>
      <c r="F160" s="230" t="s">
        <v>301</v>
      </c>
      <c r="G160" s="231" t="s">
        <v>251</v>
      </c>
      <c r="H160" s="232">
        <v>163.635</v>
      </c>
      <c r="I160" s="233"/>
      <c r="J160" s="234">
        <f>ROUND(I160*H160,2)</f>
        <v>0</v>
      </c>
      <c r="K160" s="230" t="s">
        <v>212</v>
      </c>
      <c r="L160" s="45"/>
      <c r="M160" s="235" t="s">
        <v>1</v>
      </c>
      <c r="N160" s="236" t="s">
        <v>41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113</v>
      </c>
      <c r="AT160" s="239" t="s">
        <v>208</v>
      </c>
      <c r="AU160" s="239" t="s">
        <v>85</v>
      </c>
      <c r="AY160" s="18" t="s">
        <v>206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83</v>
      </c>
      <c r="BK160" s="240">
        <f>ROUND(I160*H160,2)</f>
        <v>0</v>
      </c>
      <c r="BL160" s="18" t="s">
        <v>113</v>
      </c>
      <c r="BM160" s="239" t="s">
        <v>1723</v>
      </c>
    </row>
    <row r="161" spans="1:51" s="13" customFormat="1" ht="12">
      <c r="A161" s="13"/>
      <c r="B161" s="241"/>
      <c r="C161" s="242"/>
      <c r="D161" s="243" t="s">
        <v>214</v>
      </c>
      <c r="E161" s="244" t="s">
        <v>1</v>
      </c>
      <c r="F161" s="245" t="s">
        <v>1323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214</v>
      </c>
      <c r="AU161" s="251" t="s">
        <v>85</v>
      </c>
      <c r="AV161" s="13" t="s">
        <v>83</v>
      </c>
      <c r="AW161" s="13" t="s">
        <v>32</v>
      </c>
      <c r="AX161" s="13" t="s">
        <v>76</v>
      </c>
      <c r="AY161" s="251" t="s">
        <v>206</v>
      </c>
    </row>
    <row r="162" spans="1:51" s="13" customFormat="1" ht="12">
      <c r="A162" s="13"/>
      <c r="B162" s="241"/>
      <c r="C162" s="242"/>
      <c r="D162" s="243" t="s">
        <v>214</v>
      </c>
      <c r="E162" s="244" t="s">
        <v>1</v>
      </c>
      <c r="F162" s="245" t="s">
        <v>303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214</v>
      </c>
      <c r="AU162" s="251" t="s">
        <v>85</v>
      </c>
      <c r="AV162" s="13" t="s">
        <v>83</v>
      </c>
      <c r="AW162" s="13" t="s">
        <v>32</v>
      </c>
      <c r="AX162" s="13" t="s">
        <v>76</v>
      </c>
      <c r="AY162" s="251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1370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1724</v>
      </c>
      <c r="G164" s="253"/>
      <c r="H164" s="256">
        <v>8.745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6" customFormat="1" ht="12">
      <c r="A165" s="16"/>
      <c r="B165" s="274"/>
      <c r="C165" s="275"/>
      <c r="D165" s="243" t="s">
        <v>214</v>
      </c>
      <c r="E165" s="276" t="s">
        <v>1303</v>
      </c>
      <c r="F165" s="277" t="s">
        <v>133</v>
      </c>
      <c r="G165" s="275"/>
      <c r="H165" s="278">
        <v>8.745</v>
      </c>
      <c r="I165" s="279"/>
      <c r="J165" s="275"/>
      <c r="K165" s="275"/>
      <c r="L165" s="280"/>
      <c r="M165" s="281"/>
      <c r="N165" s="282"/>
      <c r="O165" s="282"/>
      <c r="P165" s="282"/>
      <c r="Q165" s="282"/>
      <c r="R165" s="282"/>
      <c r="S165" s="282"/>
      <c r="T165" s="28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4" t="s">
        <v>214</v>
      </c>
      <c r="AU165" s="284" t="s">
        <v>85</v>
      </c>
      <c r="AV165" s="16" t="s">
        <v>93</v>
      </c>
      <c r="AW165" s="16" t="s">
        <v>32</v>
      </c>
      <c r="AX165" s="16" t="s">
        <v>76</v>
      </c>
      <c r="AY165" s="284" t="s">
        <v>206</v>
      </c>
    </row>
    <row r="166" spans="1:51" s="13" customFormat="1" ht="12">
      <c r="A166" s="13"/>
      <c r="B166" s="241"/>
      <c r="C166" s="242"/>
      <c r="D166" s="243" t="s">
        <v>214</v>
      </c>
      <c r="E166" s="244" t="s">
        <v>1</v>
      </c>
      <c r="F166" s="245" t="s">
        <v>1372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214</v>
      </c>
      <c r="AU166" s="251" t="s">
        <v>85</v>
      </c>
      <c r="AV166" s="13" t="s">
        <v>83</v>
      </c>
      <c r="AW166" s="13" t="s">
        <v>32</v>
      </c>
      <c r="AX166" s="13" t="s">
        <v>76</v>
      </c>
      <c r="AY166" s="251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1725</v>
      </c>
      <c r="G167" s="253"/>
      <c r="H167" s="256">
        <v>32.065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6" customFormat="1" ht="12">
      <c r="A168" s="16"/>
      <c r="B168" s="274"/>
      <c r="C168" s="275"/>
      <c r="D168" s="243" t="s">
        <v>214</v>
      </c>
      <c r="E168" s="276" t="s">
        <v>1305</v>
      </c>
      <c r="F168" s="277" t="s">
        <v>133</v>
      </c>
      <c r="G168" s="275"/>
      <c r="H168" s="278">
        <v>32.065</v>
      </c>
      <c r="I168" s="279"/>
      <c r="J168" s="275"/>
      <c r="K168" s="275"/>
      <c r="L168" s="280"/>
      <c r="M168" s="281"/>
      <c r="N168" s="282"/>
      <c r="O168" s="282"/>
      <c r="P168" s="282"/>
      <c r="Q168" s="282"/>
      <c r="R168" s="282"/>
      <c r="S168" s="282"/>
      <c r="T168" s="283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4" t="s">
        <v>214</v>
      </c>
      <c r="AU168" s="284" t="s">
        <v>85</v>
      </c>
      <c r="AV168" s="16" t="s">
        <v>93</v>
      </c>
      <c r="AW168" s="16" t="s">
        <v>32</v>
      </c>
      <c r="AX168" s="16" t="s">
        <v>76</v>
      </c>
      <c r="AY168" s="284" t="s">
        <v>206</v>
      </c>
    </row>
    <row r="169" spans="1:51" s="13" customFormat="1" ht="12">
      <c r="A169" s="13"/>
      <c r="B169" s="241"/>
      <c r="C169" s="242"/>
      <c r="D169" s="243" t="s">
        <v>214</v>
      </c>
      <c r="E169" s="244" t="s">
        <v>1</v>
      </c>
      <c r="F169" s="245" t="s">
        <v>1374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214</v>
      </c>
      <c r="AU169" s="251" t="s">
        <v>85</v>
      </c>
      <c r="AV169" s="13" t="s">
        <v>83</v>
      </c>
      <c r="AW169" s="13" t="s">
        <v>32</v>
      </c>
      <c r="AX169" s="13" t="s">
        <v>76</v>
      </c>
      <c r="AY169" s="251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1726</v>
      </c>
      <c r="G170" s="253"/>
      <c r="H170" s="256">
        <v>6.002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1554</v>
      </c>
      <c r="G171" s="253"/>
      <c r="H171" s="256">
        <v>0.828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6" customFormat="1" ht="12">
      <c r="A172" s="16"/>
      <c r="B172" s="274"/>
      <c r="C172" s="275"/>
      <c r="D172" s="243" t="s">
        <v>214</v>
      </c>
      <c r="E172" s="276" t="s">
        <v>1</v>
      </c>
      <c r="F172" s="277" t="s">
        <v>133</v>
      </c>
      <c r="G172" s="275"/>
      <c r="H172" s="278">
        <v>6.83</v>
      </c>
      <c r="I172" s="279"/>
      <c r="J172" s="275"/>
      <c r="K172" s="275"/>
      <c r="L172" s="280"/>
      <c r="M172" s="281"/>
      <c r="N172" s="282"/>
      <c r="O172" s="282"/>
      <c r="P172" s="282"/>
      <c r="Q172" s="282"/>
      <c r="R172" s="282"/>
      <c r="S172" s="282"/>
      <c r="T172" s="283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84" t="s">
        <v>214</v>
      </c>
      <c r="AU172" s="284" t="s">
        <v>85</v>
      </c>
      <c r="AV172" s="16" t="s">
        <v>93</v>
      </c>
      <c r="AW172" s="16" t="s">
        <v>32</v>
      </c>
      <c r="AX172" s="16" t="s">
        <v>76</v>
      </c>
      <c r="AY172" s="284" t="s">
        <v>206</v>
      </c>
    </row>
    <row r="173" spans="1:51" s="15" customFormat="1" ht="12">
      <c r="A173" s="15"/>
      <c r="B173" s="263"/>
      <c r="C173" s="264"/>
      <c r="D173" s="243" t="s">
        <v>214</v>
      </c>
      <c r="E173" s="265" t="s">
        <v>168</v>
      </c>
      <c r="F173" s="266" t="s">
        <v>169</v>
      </c>
      <c r="G173" s="264"/>
      <c r="H173" s="267">
        <v>47.64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3" t="s">
        <v>214</v>
      </c>
      <c r="AU173" s="273" t="s">
        <v>85</v>
      </c>
      <c r="AV173" s="15" t="s">
        <v>113</v>
      </c>
      <c r="AW173" s="15" t="s">
        <v>32</v>
      </c>
      <c r="AX173" s="15" t="s">
        <v>76</v>
      </c>
      <c r="AY173" s="273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162</v>
      </c>
      <c r="F174" s="255" t="s">
        <v>1377</v>
      </c>
      <c r="G174" s="253"/>
      <c r="H174" s="256">
        <v>115.995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164</v>
      </c>
      <c r="F175" s="255" t="s">
        <v>171</v>
      </c>
      <c r="G175" s="253"/>
      <c r="H175" s="256">
        <v>163.635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313</v>
      </c>
      <c r="G176" s="253"/>
      <c r="H176" s="256">
        <v>163.635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83</v>
      </c>
      <c r="AY176" s="262" t="s">
        <v>206</v>
      </c>
    </row>
    <row r="177" spans="1:65" s="2" customFormat="1" ht="37.8" customHeight="1">
      <c r="A177" s="39"/>
      <c r="B177" s="40"/>
      <c r="C177" s="228" t="s">
        <v>254</v>
      </c>
      <c r="D177" s="228" t="s">
        <v>208</v>
      </c>
      <c r="E177" s="229" t="s">
        <v>315</v>
      </c>
      <c r="F177" s="230" t="s">
        <v>316</v>
      </c>
      <c r="G177" s="231" t="s">
        <v>251</v>
      </c>
      <c r="H177" s="232">
        <v>163.635</v>
      </c>
      <c r="I177" s="233"/>
      <c r="J177" s="234">
        <f>ROUND(I177*H177,2)</f>
        <v>0</v>
      </c>
      <c r="K177" s="230" t="s">
        <v>212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113</v>
      </c>
      <c r="AT177" s="239" t="s">
        <v>208</v>
      </c>
      <c r="AU177" s="239" t="s">
        <v>85</v>
      </c>
      <c r="AY177" s="18" t="s">
        <v>206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83</v>
      </c>
      <c r="BK177" s="240">
        <f>ROUND(I177*H177,2)</f>
        <v>0</v>
      </c>
      <c r="BL177" s="18" t="s">
        <v>113</v>
      </c>
      <c r="BM177" s="239" t="s">
        <v>1727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318</v>
      </c>
      <c r="G178" s="253"/>
      <c r="H178" s="256">
        <v>163.635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83</v>
      </c>
      <c r="AY178" s="262" t="s">
        <v>206</v>
      </c>
    </row>
    <row r="179" spans="1:65" s="2" customFormat="1" ht="24.15" customHeight="1">
      <c r="A179" s="39"/>
      <c r="B179" s="40"/>
      <c r="C179" s="228" t="s">
        <v>139</v>
      </c>
      <c r="D179" s="228" t="s">
        <v>208</v>
      </c>
      <c r="E179" s="229" t="s">
        <v>320</v>
      </c>
      <c r="F179" s="230" t="s">
        <v>321</v>
      </c>
      <c r="G179" s="231" t="s">
        <v>251</v>
      </c>
      <c r="H179" s="232">
        <v>327.27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1728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323</v>
      </c>
      <c r="G180" s="253"/>
      <c r="H180" s="256">
        <v>163.635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76</v>
      </c>
      <c r="AY180" s="262" t="s">
        <v>206</v>
      </c>
    </row>
    <row r="181" spans="1:51" s="14" customFormat="1" ht="12">
      <c r="A181" s="14"/>
      <c r="B181" s="252"/>
      <c r="C181" s="253"/>
      <c r="D181" s="243" t="s">
        <v>214</v>
      </c>
      <c r="E181" s="254" t="s">
        <v>1</v>
      </c>
      <c r="F181" s="255" t="s">
        <v>324</v>
      </c>
      <c r="G181" s="253"/>
      <c r="H181" s="256">
        <v>163.635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214</v>
      </c>
      <c r="AU181" s="262" t="s">
        <v>85</v>
      </c>
      <c r="AV181" s="14" t="s">
        <v>85</v>
      </c>
      <c r="AW181" s="14" t="s">
        <v>32</v>
      </c>
      <c r="AX181" s="14" t="s">
        <v>76</v>
      </c>
      <c r="AY181" s="262" t="s">
        <v>206</v>
      </c>
    </row>
    <row r="182" spans="1:51" s="15" customFormat="1" ht="12">
      <c r="A182" s="15"/>
      <c r="B182" s="263"/>
      <c r="C182" s="264"/>
      <c r="D182" s="243" t="s">
        <v>214</v>
      </c>
      <c r="E182" s="265" t="s">
        <v>1</v>
      </c>
      <c r="F182" s="266" t="s">
        <v>169</v>
      </c>
      <c r="G182" s="264"/>
      <c r="H182" s="267">
        <v>327.27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3" t="s">
        <v>214</v>
      </c>
      <c r="AU182" s="273" t="s">
        <v>85</v>
      </c>
      <c r="AV182" s="15" t="s">
        <v>113</v>
      </c>
      <c r="AW182" s="15" t="s">
        <v>32</v>
      </c>
      <c r="AX182" s="15" t="s">
        <v>83</v>
      </c>
      <c r="AY182" s="273" t="s">
        <v>206</v>
      </c>
    </row>
    <row r="183" spans="1:65" s="2" customFormat="1" ht="16.5" customHeight="1">
      <c r="A183" s="39"/>
      <c r="B183" s="40"/>
      <c r="C183" s="228" t="s">
        <v>277</v>
      </c>
      <c r="D183" s="228" t="s">
        <v>208</v>
      </c>
      <c r="E183" s="229" t="s">
        <v>326</v>
      </c>
      <c r="F183" s="230" t="s">
        <v>327</v>
      </c>
      <c r="G183" s="231" t="s">
        <v>251</v>
      </c>
      <c r="H183" s="232">
        <v>327.27</v>
      </c>
      <c r="I183" s="233"/>
      <c r="J183" s="234">
        <f>ROUND(I183*H183,2)</f>
        <v>0</v>
      </c>
      <c r="K183" s="230" t="s">
        <v>212</v>
      </c>
      <c r="L183" s="45"/>
      <c r="M183" s="235" t="s">
        <v>1</v>
      </c>
      <c r="N183" s="236" t="s">
        <v>41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113</v>
      </c>
      <c r="AT183" s="239" t="s">
        <v>208</v>
      </c>
      <c r="AU183" s="239" t="s">
        <v>85</v>
      </c>
      <c r="AY183" s="18" t="s">
        <v>206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83</v>
      </c>
      <c r="BK183" s="240">
        <f>ROUND(I183*H183,2)</f>
        <v>0</v>
      </c>
      <c r="BL183" s="18" t="s">
        <v>113</v>
      </c>
      <c r="BM183" s="239" t="s">
        <v>1729</v>
      </c>
    </row>
    <row r="184" spans="1:51" s="14" customFormat="1" ht="12">
      <c r="A184" s="14"/>
      <c r="B184" s="252"/>
      <c r="C184" s="253"/>
      <c r="D184" s="243" t="s">
        <v>214</v>
      </c>
      <c r="E184" s="254" t="s">
        <v>1</v>
      </c>
      <c r="F184" s="255" t="s">
        <v>329</v>
      </c>
      <c r="G184" s="253"/>
      <c r="H184" s="256">
        <v>163.635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214</v>
      </c>
      <c r="AU184" s="262" t="s">
        <v>85</v>
      </c>
      <c r="AV184" s="14" t="s">
        <v>85</v>
      </c>
      <c r="AW184" s="14" t="s">
        <v>32</v>
      </c>
      <c r="AX184" s="14" t="s">
        <v>76</v>
      </c>
      <c r="AY184" s="262" t="s">
        <v>206</v>
      </c>
    </row>
    <row r="185" spans="1:51" s="14" customFormat="1" ht="12">
      <c r="A185" s="14"/>
      <c r="B185" s="252"/>
      <c r="C185" s="253"/>
      <c r="D185" s="243" t="s">
        <v>214</v>
      </c>
      <c r="E185" s="254" t="s">
        <v>1</v>
      </c>
      <c r="F185" s="255" t="s">
        <v>330</v>
      </c>
      <c r="G185" s="253"/>
      <c r="H185" s="256">
        <v>163.635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214</v>
      </c>
      <c r="AU185" s="262" t="s">
        <v>85</v>
      </c>
      <c r="AV185" s="14" t="s">
        <v>85</v>
      </c>
      <c r="AW185" s="14" t="s">
        <v>32</v>
      </c>
      <c r="AX185" s="14" t="s">
        <v>76</v>
      </c>
      <c r="AY185" s="262" t="s">
        <v>206</v>
      </c>
    </row>
    <row r="186" spans="1:51" s="15" customFormat="1" ht="12">
      <c r="A186" s="15"/>
      <c r="B186" s="263"/>
      <c r="C186" s="264"/>
      <c r="D186" s="243" t="s">
        <v>214</v>
      </c>
      <c r="E186" s="265" t="s">
        <v>1</v>
      </c>
      <c r="F186" s="266" t="s">
        <v>169</v>
      </c>
      <c r="G186" s="264"/>
      <c r="H186" s="267">
        <v>327.27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214</v>
      </c>
      <c r="AU186" s="273" t="s">
        <v>85</v>
      </c>
      <c r="AV186" s="15" t="s">
        <v>113</v>
      </c>
      <c r="AW186" s="15" t="s">
        <v>32</v>
      </c>
      <c r="AX186" s="15" t="s">
        <v>83</v>
      </c>
      <c r="AY186" s="273" t="s">
        <v>206</v>
      </c>
    </row>
    <row r="187" spans="1:65" s="2" customFormat="1" ht="33" customHeight="1">
      <c r="A187" s="39"/>
      <c r="B187" s="40"/>
      <c r="C187" s="228" t="s">
        <v>284</v>
      </c>
      <c r="D187" s="228" t="s">
        <v>208</v>
      </c>
      <c r="E187" s="229" t="s">
        <v>332</v>
      </c>
      <c r="F187" s="230" t="s">
        <v>333</v>
      </c>
      <c r="G187" s="231" t="s">
        <v>334</v>
      </c>
      <c r="H187" s="232">
        <v>294.543</v>
      </c>
      <c r="I187" s="233"/>
      <c r="J187" s="234">
        <f>ROUND(I187*H187,2)</f>
        <v>0</v>
      </c>
      <c r="K187" s="230" t="s">
        <v>212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113</v>
      </c>
      <c r="AT187" s="239" t="s">
        <v>208</v>
      </c>
      <c r="AU187" s="239" t="s">
        <v>85</v>
      </c>
      <c r="AY187" s="18" t="s">
        <v>206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83</v>
      </c>
      <c r="BK187" s="240">
        <f>ROUND(I187*H187,2)</f>
        <v>0</v>
      </c>
      <c r="BL187" s="18" t="s">
        <v>113</v>
      </c>
      <c r="BM187" s="239" t="s">
        <v>1730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336</v>
      </c>
      <c r="G188" s="253"/>
      <c r="H188" s="256">
        <v>294.543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83</v>
      </c>
      <c r="AY188" s="262" t="s">
        <v>206</v>
      </c>
    </row>
    <row r="189" spans="1:65" s="2" customFormat="1" ht="24.15" customHeight="1">
      <c r="A189" s="39"/>
      <c r="B189" s="40"/>
      <c r="C189" s="228" t="s">
        <v>288</v>
      </c>
      <c r="D189" s="228" t="s">
        <v>208</v>
      </c>
      <c r="E189" s="229" t="s">
        <v>338</v>
      </c>
      <c r="F189" s="230" t="s">
        <v>339</v>
      </c>
      <c r="G189" s="231" t="s">
        <v>251</v>
      </c>
      <c r="H189" s="232">
        <v>115.995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1731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312</v>
      </c>
      <c r="G190" s="253"/>
      <c r="H190" s="256">
        <v>115.995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83</v>
      </c>
      <c r="AY190" s="262" t="s">
        <v>206</v>
      </c>
    </row>
    <row r="191" spans="1:65" s="2" customFormat="1" ht="24.15" customHeight="1">
      <c r="A191" s="39"/>
      <c r="B191" s="40"/>
      <c r="C191" s="228" t="s">
        <v>293</v>
      </c>
      <c r="D191" s="228" t="s">
        <v>208</v>
      </c>
      <c r="E191" s="229" t="s">
        <v>347</v>
      </c>
      <c r="F191" s="230" t="s">
        <v>348</v>
      </c>
      <c r="G191" s="231" t="s">
        <v>251</v>
      </c>
      <c r="H191" s="232">
        <v>28.987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1732</v>
      </c>
    </row>
    <row r="192" spans="1:51" s="13" customFormat="1" ht="12">
      <c r="A192" s="13"/>
      <c r="B192" s="241"/>
      <c r="C192" s="242"/>
      <c r="D192" s="243" t="s">
        <v>214</v>
      </c>
      <c r="E192" s="244" t="s">
        <v>1</v>
      </c>
      <c r="F192" s="245" t="s">
        <v>1323</v>
      </c>
      <c r="G192" s="242"/>
      <c r="H192" s="244" t="s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214</v>
      </c>
      <c r="AU192" s="251" t="s">
        <v>85</v>
      </c>
      <c r="AV192" s="13" t="s">
        <v>83</v>
      </c>
      <c r="AW192" s="13" t="s">
        <v>32</v>
      </c>
      <c r="AX192" s="13" t="s">
        <v>76</v>
      </c>
      <c r="AY192" s="251" t="s">
        <v>206</v>
      </c>
    </row>
    <row r="193" spans="1:51" s="14" customFormat="1" ht="12">
      <c r="A193" s="14"/>
      <c r="B193" s="252"/>
      <c r="C193" s="253"/>
      <c r="D193" s="243" t="s">
        <v>214</v>
      </c>
      <c r="E193" s="254" t="s">
        <v>1</v>
      </c>
      <c r="F193" s="255" t="s">
        <v>1733</v>
      </c>
      <c r="G193" s="253"/>
      <c r="H193" s="256">
        <v>3.078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214</v>
      </c>
      <c r="AU193" s="262" t="s">
        <v>85</v>
      </c>
      <c r="AV193" s="14" t="s">
        <v>85</v>
      </c>
      <c r="AW193" s="14" t="s">
        <v>32</v>
      </c>
      <c r="AX193" s="14" t="s">
        <v>76</v>
      </c>
      <c r="AY193" s="262" t="s">
        <v>206</v>
      </c>
    </row>
    <row r="194" spans="1:51" s="16" customFormat="1" ht="12">
      <c r="A194" s="16"/>
      <c r="B194" s="274"/>
      <c r="C194" s="275"/>
      <c r="D194" s="243" t="s">
        <v>214</v>
      </c>
      <c r="E194" s="276" t="s">
        <v>1</v>
      </c>
      <c r="F194" s="277" t="s">
        <v>133</v>
      </c>
      <c r="G194" s="275"/>
      <c r="H194" s="278">
        <v>3.078</v>
      </c>
      <c r="I194" s="279"/>
      <c r="J194" s="275"/>
      <c r="K194" s="275"/>
      <c r="L194" s="280"/>
      <c r="M194" s="281"/>
      <c r="N194" s="282"/>
      <c r="O194" s="282"/>
      <c r="P194" s="282"/>
      <c r="Q194" s="282"/>
      <c r="R194" s="282"/>
      <c r="S194" s="282"/>
      <c r="T194" s="283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4" t="s">
        <v>214</v>
      </c>
      <c r="AU194" s="284" t="s">
        <v>85</v>
      </c>
      <c r="AV194" s="16" t="s">
        <v>93</v>
      </c>
      <c r="AW194" s="16" t="s">
        <v>32</v>
      </c>
      <c r="AX194" s="16" t="s">
        <v>76</v>
      </c>
      <c r="AY194" s="284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158</v>
      </c>
      <c r="F195" s="255" t="s">
        <v>1734</v>
      </c>
      <c r="G195" s="253"/>
      <c r="H195" s="256">
        <v>28.987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83</v>
      </c>
      <c r="AY195" s="262" t="s">
        <v>206</v>
      </c>
    </row>
    <row r="196" spans="1:65" s="2" customFormat="1" ht="16.5" customHeight="1">
      <c r="A196" s="39"/>
      <c r="B196" s="40"/>
      <c r="C196" s="285" t="s">
        <v>8</v>
      </c>
      <c r="D196" s="285" t="s">
        <v>353</v>
      </c>
      <c r="E196" s="286" t="s">
        <v>354</v>
      </c>
      <c r="F196" s="287" t="s">
        <v>355</v>
      </c>
      <c r="G196" s="288" t="s">
        <v>334</v>
      </c>
      <c r="H196" s="289">
        <v>208.791</v>
      </c>
      <c r="I196" s="290"/>
      <c r="J196" s="291">
        <f>ROUND(I196*H196,2)</f>
        <v>0</v>
      </c>
      <c r="K196" s="287" t="s">
        <v>212</v>
      </c>
      <c r="L196" s="292"/>
      <c r="M196" s="293" t="s">
        <v>1</v>
      </c>
      <c r="N196" s="294" t="s">
        <v>41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248</v>
      </c>
      <c r="AT196" s="239" t="s">
        <v>353</v>
      </c>
      <c r="AU196" s="239" t="s">
        <v>85</v>
      </c>
      <c r="AY196" s="18" t="s">
        <v>206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83</v>
      </c>
      <c r="BK196" s="240">
        <f>ROUND(I196*H196,2)</f>
        <v>0</v>
      </c>
      <c r="BL196" s="18" t="s">
        <v>113</v>
      </c>
      <c r="BM196" s="239" t="s">
        <v>1735</v>
      </c>
    </row>
    <row r="197" spans="1:51" s="13" customFormat="1" ht="12">
      <c r="A197" s="13"/>
      <c r="B197" s="241"/>
      <c r="C197" s="242"/>
      <c r="D197" s="243" t="s">
        <v>214</v>
      </c>
      <c r="E197" s="244" t="s">
        <v>1</v>
      </c>
      <c r="F197" s="245" t="s">
        <v>1387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214</v>
      </c>
      <c r="AU197" s="251" t="s">
        <v>85</v>
      </c>
      <c r="AV197" s="13" t="s">
        <v>83</v>
      </c>
      <c r="AW197" s="13" t="s">
        <v>32</v>
      </c>
      <c r="AX197" s="13" t="s">
        <v>76</v>
      </c>
      <c r="AY197" s="251" t="s">
        <v>206</v>
      </c>
    </row>
    <row r="198" spans="1:51" s="14" customFormat="1" ht="12">
      <c r="A198" s="14"/>
      <c r="B198" s="252"/>
      <c r="C198" s="253"/>
      <c r="D198" s="243" t="s">
        <v>214</v>
      </c>
      <c r="E198" s="254" t="s">
        <v>1</v>
      </c>
      <c r="F198" s="255" t="s">
        <v>358</v>
      </c>
      <c r="G198" s="253"/>
      <c r="H198" s="256">
        <v>208.791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214</v>
      </c>
      <c r="AU198" s="262" t="s">
        <v>85</v>
      </c>
      <c r="AV198" s="14" t="s">
        <v>85</v>
      </c>
      <c r="AW198" s="14" t="s">
        <v>32</v>
      </c>
      <c r="AX198" s="14" t="s">
        <v>83</v>
      </c>
      <c r="AY198" s="262" t="s">
        <v>206</v>
      </c>
    </row>
    <row r="199" spans="1:65" s="2" customFormat="1" ht="16.5" customHeight="1">
      <c r="A199" s="39"/>
      <c r="B199" s="40"/>
      <c r="C199" s="285" t="s">
        <v>314</v>
      </c>
      <c r="D199" s="285" t="s">
        <v>353</v>
      </c>
      <c r="E199" s="286" t="s">
        <v>1388</v>
      </c>
      <c r="F199" s="287" t="s">
        <v>1389</v>
      </c>
      <c r="G199" s="288" t="s">
        <v>334</v>
      </c>
      <c r="H199" s="289">
        <v>52.177</v>
      </c>
      <c r="I199" s="290"/>
      <c r="J199" s="291">
        <f>ROUND(I199*H199,2)</f>
        <v>0</v>
      </c>
      <c r="K199" s="287" t="s">
        <v>212</v>
      </c>
      <c r="L199" s="292"/>
      <c r="M199" s="293" t="s">
        <v>1</v>
      </c>
      <c r="N199" s="294" t="s">
        <v>41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248</v>
      </c>
      <c r="AT199" s="239" t="s">
        <v>353</v>
      </c>
      <c r="AU199" s="239" t="s">
        <v>85</v>
      </c>
      <c r="AY199" s="18" t="s">
        <v>206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83</v>
      </c>
      <c r="BK199" s="240">
        <f>ROUND(I199*H199,2)</f>
        <v>0</v>
      </c>
      <c r="BL199" s="18" t="s">
        <v>113</v>
      </c>
      <c r="BM199" s="239" t="s">
        <v>1736</v>
      </c>
    </row>
    <row r="200" spans="1:51" s="13" customFormat="1" ht="12">
      <c r="A200" s="13"/>
      <c r="B200" s="241"/>
      <c r="C200" s="242"/>
      <c r="D200" s="243" t="s">
        <v>214</v>
      </c>
      <c r="E200" s="244" t="s">
        <v>1</v>
      </c>
      <c r="F200" s="245" t="s">
        <v>1323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214</v>
      </c>
      <c r="AU200" s="251" t="s">
        <v>85</v>
      </c>
      <c r="AV200" s="13" t="s">
        <v>83</v>
      </c>
      <c r="AW200" s="13" t="s">
        <v>32</v>
      </c>
      <c r="AX200" s="13" t="s">
        <v>76</v>
      </c>
      <c r="AY200" s="251" t="s">
        <v>206</v>
      </c>
    </row>
    <row r="201" spans="1:51" s="14" customFormat="1" ht="12">
      <c r="A201" s="14"/>
      <c r="B201" s="252"/>
      <c r="C201" s="253"/>
      <c r="D201" s="243" t="s">
        <v>214</v>
      </c>
      <c r="E201" s="254" t="s">
        <v>1</v>
      </c>
      <c r="F201" s="255" t="s">
        <v>368</v>
      </c>
      <c r="G201" s="253"/>
      <c r="H201" s="256">
        <v>52.177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214</v>
      </c>
      <c r="AU201" s="262" t="s">
        <v>85</v>
      </c>
      <c r="AV201" s="14" t="s">
        <v>85</v>
      </c>
      <c r="AW201" s="14" t="s">
        <v>32</v>
      </c>
      <c r="AX201" s="14" t="s">
        <v>83</v>
      </c>
      <c r="AY201" s="262" t="s">
        <v>206</v>
      </c>
    </row>
    <row r="202" spans="1:65" s="2" customFormat="1" ht="24.15" customHeight="1">
      <c r="A202" s="39"/>
      <c r="B202" s="40"/>
      <c r="C202" s="228" t="s">
        <v>319</v>
      </c>
      <c r="D202" s="228" t="s">
        <v>208</v>
      </c>
      <c r="E202" s="229" t="s">
        <v>320</v>
      </c>
      <c r="F202" s="230" t="s">
        <v>321</v>
      </c>
      <c r="G202" s="231" t="s">
        <v>251</v>
      </c>
      <c r="H202" s="232">
        <v>153.727</v>
      </c>
      <c r="I202" s="233"/>
      <c r="J202" s="234">
        <f>ROUND(I202*H202,2)</f>
        <v>0</v>
      </c>
      <c r="K202" s="230" t="s">
        <v>212</v>
      </c>
      <c r="L202" s="45"/>
      <c r="M202" s="235" t="s">
        <v>1</v>
      </c>
      <c r="N202" s="236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113</v>
      </c>
      <c r="AT202" s="239" t="s">
        <v>208</v>
      </c>
      <c r="AU202" s="239" t="s">
        <v>85</v>
      </c>
      <c r="AY202" s="18" t="s">
        <v>206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83</v>
      </c>
      <c r="BK202" s="240">
        <f>ROUND(I202*H202,2)</f>
        <v>0</v>
      </c>
      <c r="BL202" s="18" t="s">
        <v>113</v>
      </c>
      <c r="BM202" s="239" t="s">
        <v>1737</v>
      </c>
    </row>
    <row r="203" spans="1:51" s="13" customFormat="1" ht="12">
      <c r="A203" s="13"/>
      <c r="B203" s="241"/>
      <c r="C203" s="242"/>
      <c r="D203" s="243" t="s">
        <v>214</v>
      </c>
      <c r="E203" s="244" t="s">
        <v>1</v>
      </c>
      <c r="F203" s="245" t="s">
        <v>1323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214</v>
      </c>
      <c r="AU203" s="251" t="s">
        <v>85</v>
      </c>
      <c r="AV203" s="13" t="s">
        <v>83</v>
      </c>
      <c r="AW203" s="13" t="s">
        <v>32</v>
      </c>
      <c r="AX203" s="13" t="s">
        <v>76</v>
      </c>
      <c r="AY203" s="251" t="s">
        <v>206</v>
      </c>
    </row>
    <row r="204" spans="1:51" s="13" customFormat="1" ht="12">
      <c r="A204" s="13"/>
      <c r="B204" s="241"/>
      <c r="C204" s="242"/>
      <c r="D204" s="243" t="s">
        <v>214</v>
      </c>
      <c r="E204" s="244" t="s">
        <v>1</v>
      </c>
      <c r="F204" s="245" t="s">
        <v>371</v>
      </c>
      <c r="G204" s="242"/>
      <c r="H204" s="244" t="s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214</v>
      </c>
      <c r="AU204" s="251" t="s">
        <v>85</v>
      </c>
      <c r="AV204" s="13" t="s">
        <v>83</v>
      </c>
      <c r="AW204" s="13" t="s">
        <v>32</v>
      </c>
      <c r="AX204" s="13" t="s">
        <v>76</v>
      </c>
      <c r="AY204" s="251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156</v>
      </c>
      <c r="F205" s="255" t="s">
        <v>1392</v>
      </c>
      <c r="G205" s="253"/>
      <c r="H205" s="256">
        <v>153.727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83</v>
      </c>
      <c r="AY205" s="262" t="s">
        <v>206</v>
      </c>
    </row>
    <row r="206" spans="1:65" s="2" customFormat="1" ht="37.8" customHeight="1">
      <c r="A206" s="39"/>
      <c r="B206" s="40"/>
      <c r="C206" s="228" t="s">
        <v>325</v>
      </c>
      <c r="D206" s="228" t="s">
        <v>208</v>
      </c>
      <c r="E206" s="229" t="s">
        <v>374</v>
      </c>
      <c r="F206" s="230" t="s">
        <v>375</v>
      </c>
      <c r="G206" s="231" t="s">
        <v>251</v>
      </c>
      <c r="H206" s="232">
        <v>153.727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1738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156</v>
      </c>
      <c r="G207" s="253"/>
      <c r="H207" s="256">
        <v>153.727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3" s="12" customFormat="1" ht="22.8" customHeight="1">
      <c r="A208" s="12"/>
      <c r="B208" s="212"/>
      <c r="C208" s="213"/>
      <c r="D208" s="214" t="s">
        <v>75</v>
      </c>
      <c r="E208" s="226" t="s">
        <v>93</v>
      </c>
      <c r="F208" s="226" t="s">
        <v>377</v>
      </c>
      <c r="G208" s="213"/>
      <c r="H208" s="213"/>
      <c r="I208" s="216"/>
      <c r="J208" s="227">
        <f>BK208</f>
        <v>0</v>
      </c>
      <c r="K208" s="213"/>
      <c r="L208" s="218"/>
      <c r="M208" s="219"/>
      <c r="N208" s="220"/>
      <c r="O208" s="220"/>
      <c r="P208" s="221">
        <f>SUM(P209:P212)</f>
        <v>0</v>
      </c>
      <c r="Q208" s="220"/>
      <c r="R208" s="221">
        <f>SUM(R209:R212)</f>
        <v>0</v>
      </c>
      <c r="S208" s="220"/>
      <c r="T208" s="222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83</v>
      </c>
      <c r="AT208" s="224" t="s">
        <v>75</v>
      </c>
      <c r="AU208" s="224" t="s">
        <v>83</v>
      </c>
      <c r="AY208" s="223" t="s">
        <v>206</v>
      </c>
      <c r="BK208" s="225">
        <f>SUM(BK209:BK212)</f>
        <v>0</v>
      </c>
    </row>
    <row r="209" spans="1:65" s="2" customFormat="1" ht="21.75" customHeight="1">
      <c r="A209" s="39"/>
      <c r="B209" s="40"/>
      <c r="C209" s="228" t="s">
        <v>331</v>
      </c>
      <c r="D209" s="228" t="s">
        <v>208</v>
      </c>
      <c r="E209" s="229" t="s">
        <v>1394</v>
      </c>
      <c r="F209" s="230" t="s">
        <v>1395</v>
      </c>
      <c r="G209" s="231" t="s">
        <v>235</v>
      </c>
      <c r="H209" s="232">
        <v>53</v>
      </c>
      <c r="I209" s="233"/>
      <c r="J209" s="234">
        <f>ROUND(I209*H209,2)</f>
        <v>0</v>
      </c>
      <c r="K209" s="230" t="s">
        <v>212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113</v>
      </c>
      <c r="AT209" s="239" t="s">
        <v>208</v>
      </c>
      <c r="AU209" s="239" t="s">
        <v>85</v>
      </c>
      <c r="AY209" s="18" t="s">
        <v>206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83</v>
      </c>
      <c r="BK209" s="240">
        <f>ROUND(I209*H209,2)</f>
        <v>0</v>
      </c>
      <c r="BL209" s="18" t="s">
        <v>113</v>
      </c>
      <c r="BM209" s="239" t="s">
        <v>1739</v>
      </c>
    </row>
    <row r="210" spans="1:51" s="13" customFormat="1" ht="12">
      <c r="A210" s="13"/>
      <c r="B210" s="241"/>
      <c r="C210" s="242"/>
      <c r="D210" s="243" t="s">
        <v>214</v>
      </c>
      <c r="E210" s="244" t="s">
        <v>1</v>
      </c>
      <c r="F210" s="245" t="s">
        <v>1323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214</v>
      </c>
      <c r="AU210" s="251" t="s">
        <v>85</v>
      </c>
      <c r="AV210" s="13" t="s">
        <v>83</v>
      </c>
      <c r="AW210" s="13" t="s">
        <v>32</v>
      </c>
      <c r="AX210" s="13" t="s">
        <v>76</v>
      </c>
      <c r="AY210" s="251" t="s">
        <v>206</v>
      </c>
    </row>
    <row r="211" spans="1:51" s="13" customFormat="1" ht="12">
      <c r="A211" s="13"/>
      <c r="B211" s="241"/>
      <c r="C211" s="242"/>
      <c r="D211" s="243" t="s">
        <v>214</v>
      </c>
      <c r="E211" s="244" t="s">
        <v>1</v>
      </c>
      <c r="F211" s="245" t="s">
        <v>1397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214</v>
      </c>
      <c r="AU211" s="251" t="s">
        <v>85</v>
      </c>
      <c r="AV211" s="13" t="s">
        <v>83</v>
      </c>
      <c r="AW211" s="13" t="s">
        <v>32</v>
      </c>
      <c r="AX211" s="13" t="s">
        <v>76</v>
      </c>
      <c r="AY211" s="251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</v>
      </c>
      <c r="F212" s="255" t="s">
        <v>1740</v>
      </c>
      <c r="G212" s="253"/>
      <c r="H212" s="256">
        <v>53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83</v>
      </c>
      <c r="AY212" s="262" t="s">
        <v>206</v>
      </c>
    </row>
    <row r="213" spans="1:63" s="12" customFormat="1" ht="22.8" customHeight="1">
      <c r="A213" s="12"/>
      <c r="B213" s="212"/>
      <c r="C213" s="213"/>
      <c r="D213" s="214" t="s">
        <v>75</v>
      </c>
      <c r="E213" s="226" t="s">
        <v>113</v>
      </c>
      <c r="F213" s="226" t="s">
        <v>384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SUM(P214:P228)</f>
        <v>0</v>
      </c>
      <c r="Q213" s="220"/>
      <c r="R213" s="221">
        <f>SUM(R214:R228)</f>
        <v>1.1169499999999999</v>
      </c>
      <c r="S213" s="220"/>
      <c r="T213" s="222">
        <f>SUM(T214:T228)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83</v>
      </c>
      <c r="AT213" s="224" t="s">
        <v>75</v>
      </c>
      <c r="AU213" s="224" t="s">
        <v>83</v>
      </c>
      <c r="AY213" s="223" t="s">
        <v>206</v>
      </c>
      <c r="BK213" s="225">
        <f>SUM(BK214:BK228)</f>
        <v>0</v>
      </c>
    </row>
    <row r="214" spans="1:65" s="2" customFormat="1" ht="16.5" customHeight="1">
      <c r="A214" s="39"/>
      <c r="B214" s="40"/>
      <c r="C214" s="228" t="s">
        <v>337</v>
      </c>
      <c r="D214" s="228" t="s">
        <v>208</v>
      </c>
      <c r="E214" s="229" t="s">
        <v>1399</v>
      </c>
      <c r="F214" s="230" t="s">
        <v>1400</v>
      </c>
      <c r="G214" s="231" t="s">
        <v>251</v>
      </c>
      <c r="H214" s="232">
        <v>8.745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1741</v>
      </c>
    </row>
    <row r="215" spans="1:51" s="13" customFormat="1" ht="12">
      <c r="A215" s="13"/>
      <c r="B215" s="241"/>
      <c r="C215" s="242"/>
      <c r="D215" s="243" t="s">
        <v>214</v>
      </c>
      <c r="E215" s="244" t="s">
        <v>1</v>
      </c>
      <c r="F215" s="245" t="s">
        <v>1323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214</v>
      </c>
      <c r="AU215" s="251" t="s">
        <v>85</v>
      </c>
      <c r="AV215" s="13" t="s">
        <v>83</v>
      </c>
      <c r="AW215" s="13" t="s">
        <v>32</v>
      </c>
      <c r="AX215" s="13" t="s">
        <v>76</v>
      </c>
      <c r="AY215" s="251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1303</v>
      </c>
      <c r="G216" s="253"/>
      <c r="H216" s="256">
        <v>8.745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83</v>
      </c>
      <c r="AY216" s="262" t="s">
        <v>206</v>
      </c>
    </row>
    <row r="217" spans="1:65" s="2" customFormat="1" ht="21.75" customHeight="1">
      <c r="A217" s="39"/>
      <c r="B217" s="40"/>
      <c r="C217" s="228" t="s">
        <v>7</v>
      </c>
      <c r="D217" s="228" t="s">
        <v>208</v>
      </c>
      <c r="E217" s="229" t="s">
        <v>1402</v>
      </c>
      <c r="F217" s="230" t="s">
        <v>1403</v>
      </c>
      <c r="G217" s="231" t="s">
        <v>381</v>
      </c>
      <c r="H217" s="232">
        <v>4</v>
      </c>
      <c r="I217" s="233"/>
      <c r="J217" s="234">
        <f>ROUND(I217*H217,2)</f>
        <v>0</v>
      </c>
      <c r="K217" s="230" t="s">
        <v>212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0.22394</v>
      </c>
      <c r="R217" s="237">
        <f>Q217*H217</f>
        <v>0.89576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113</v>
      </c>
      <c r="AT217" s="239" t="s">
        <v>208</v>
      </c>
      <c r="AU217" s="239" t="s">
        <v>85</v>
      </c>
      <c r="AY217" s="18" t="s">
        <v>206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83</v>
      </c>
      <c r="BK217" s="240">
        <f>ROUND(I217*H217,2)</f>
        <v>0</v>
      </c>
      <c r="BL217" s="18" t="s">
        <v>113</v>
      </c>
      <c r="BM217" s="239" t="s">
        <v>1742</v>
      </c>
    </row>
    <row r="218" spans="1:51" s="13" customFormat="1" ht="12">
      <c r="A218" s="13"/>
      <c r="B218" s="241"/>
      <c r="C218" s="242"/>
      <c r="D218" s="243" t="s">
        <v>214</v>
      </c>
      <c r="E218" s="244" t="s">
        <v>1</v>
      </c>
      <c r="F218" s="245" t="s">
        <v>1405</v>
      </c>
      <c r="G218" s="242"/>
      <c r="H218" s="244" t="s">
        <v>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214</v>
      </c>
      <c r="AU218" s="251" t="s">
        <v>85</v>
      </c>
      <c r="AV218" s="13" t="s">
        <v>83</v>
      </c>
      <c r="AW218" s="13" t="s">
        <v>32</v>
      </c>
      <c r="AX218" s="13" t="s">
        <v>76</v>
      </c>
      <c r="AY218" s="251" t="s">
        <v>206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1743</v>
      </c>
      <c r="G219" s="253"/>
      <c r="H219" s="256">
        <v>4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24.15" customHeight="1">
      <c r="A220" s="39"/>
      <c r="B220" s="40"/>
      <c r="C220" s="285" t="s">
        <v>346</v>
      </c>
      <c r="D220" s="285" t="s">
        <v>353</v>
      </c>
      <c r="E220" s="286" t="s">
        <v>1647</v>
      </c>
      <c r="F220" s="287" t="s">
        <v>1648</v>
      </c>
      <c r="G220" s="288" t="s">
        <v>381</v>
      </c>
      <c r="H220" s="289">
        <v>1.01</v>
      </c>
      <c r="I220" s="290"/>
      <c r="J220" s="291">
        <f>ROUND(I220*H220,2)</f>
        <v>0</v>
      </c>
      <c r="K220" s="287" t="s">
        <v>212</v>
      </c>
      <c r="L220" s="292"/>
      <c r="M220" s="293" t="s">
        <v>1</v>
      </c>
      <c r="N220" s="294" t="s">
        <v>41</v>
      </c>
      <c r="O220" s="92"/>
      <c r="P220" s="237">
        <f>O220*H220</f>
        <v>0</v>
      </c>
      <c r="Q220" s="237">
        <v>0.032</v>
      </c>
      <c r="R220" s="237">
        <f>Q220*H220</f>
        <v>0.03232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248</v>
      </c>
      <c r="AT220" s="239" t="s">
        <v>353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1744</v>
      </c>
    </row>
    <row r="221" spans="1:51" s="13" customFormat="1" ht="12">
      <c r="A221" s="13"/>
      <c r="B221" s="241"/>
      <c r="C221" s="242"/>
      <c r="D221" s="243" t="s">
        <v>214</v>
      </c>
      <c r="E221" s="244" t="s">
        <v>1</v>
      </c>
      <c r="F221" s="245" t="s">
        <v>1405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214</v>
      </c>
      <c r="AU221" s="251" t="s">
        <v>85</v>
      </c>
      <c r="AV221" s="13" t="s">
        <v>83</v>
      </c>
      <c r="AW221" s="13" t="s">
        <v>32</v>
      </c>
      <c r="AX221" s="13" t="s">
        <v>76</v>
      </c>
      <c r="AY221" s="251" t="s">
        <v>206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550</v>
      </c>
      <c r="G222" s="253"/>
      <c r="H222" s="256">
        <v>1.01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83</v>
      </c>
      <c r="AY222" s="262" t="s">
        <v>206</v>
      </c>
    </row>
    <row r="223" spans="1:65" s="2" customFormat="1" ht="24.15" customHeight="1">
      <c r="A223" s="39"/>
      <c r="B223" s="40"/>
      <c r="C223" s="285" t="s">
        <v>352</v>
      </c>
      <c r="D223" s="285" t="s">
        <v>353</v>
      </c>
      <c r="E223" s="286" t="s">
        <v>1406</v>
      </c>
      <c r="F223" s="287" t="s">
        <v>1407</v>
      </c>
      <c r="G223" s="288" t="s">
        <v>381</v>
      </c>
      <c r="H223" s="289">
        <v>2.02</v>
      </c>
      <c r="I223" s="290"/>
      <c r="J223" s="291">
        <f>ROUND(I223*H223,2)</f>
        <v>0</v>
      </c>
      <c r="K223" s="287" t="s">
        <v>212</v>
      </c>
      <c r="L223" s="292"/>
      <c r="M223" s="293" t="s">
        <v>1</v>
      </c>
      <c r="N223" s="294" t="s">
        <v>41</v>
      </c>
      <c r="O223" s="92"/>
      <c r="P223" s="237">
        <f>O223*H223</f>
        <v>0</v>
      </c>
      <c r="Q223" s="237">
        <v>0.053</v>
      </c>
      <c r="R223" s="237">
        <f>Q223*H223</f>
        <v>0.10706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248</v>
      </c>
      <c r="AT223" s="239" t="s">
        <v>353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1745</v>
      </c>
    </row>
    <row r="224" spans="1:51" s="13" customFormat="1" ht="12">
      <c r="A224" s="13"/>
      <c r="B224" s="241"/>
      <c r="C224" s="242"/>
      <c r="D224" s="243" t="s">
        <v>214</v>
      </c>
      <c r="E224" s="244" t="s">
        <v>1</v>
      </c>
      <c r="F224" s="245" t="s">
        <v>1405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214</v>
      </c>
      <c r="AU224" s="251" t="s">
        <v>85</v>
      </c>
      <c r="AV224" s="13" t="s">
        <v>83</v>
      </c>
      <c r="AW224" s="13" t="s">
        <v>32</v>
      </c>
      <c r="AX224" s="13" t="s">
        <v>76</v>
      </c>
      <c r="AY224" s="251" t="s">
        <v>206</v>
      </c>
    </row>
    <row r="225" spans="1:51" s="14" customFormat="1" ht="12">
      <c r="A225" s="14"/>
      <c r="B225" s="252"/>
      <c r="C225" s="253"/>
      <c r="D225" s="243" t="s">
        <v>214</v>
      </c>
      <c r="E225" s="254" t="s">
        <v>1</v>
      </c>
      <c r="F225" s="255" t="s">
        <v>522</v>
      </c>
      <c r="G225" s="253"/>
      <c r="H225" s="256">
        <v>2.02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214</v>
      </c>
      <c r="AU225" s="262" t="s">
        <v>85</v>
      </c>
      <c r="AV225" s="14" t="s">
        <v>85</v>
      </c>
      <c r="AW225" s="14" t="s">
        <v>32</v>
      </c>
      <c r="AX225" s="14" t="s">
        <v>83</v>
      </c>
      <c r="AY225" s="262" t="s">
        <v>206</v>
      </c>
    </row>
    <row r="226" spans="1:65" s="2" customFormat="1" ht="24.15" customHeight="1">
      <c r="A226" s="39"/>
      <c r="B226" s="40"/>
      <c r="C226" s="285" t="s">
        <v>359</v>
      </c>
      <c r="D226" s="285" t="s">
        <v>353</v>
      </c>
      <c r="E226" s="286" t="s">
        <v>1409</v>
      </c>
      <c r="F226" s="287" t="s">
        <v>1410</v>
      </c>
      <c r="G226" s="288" t="s">
        <v>381</v>
      </c>
      <c r="H226" s="289">
        <v>1.01</v>
      </c>
      <c r="I226" s="290"/>
      <c r="J226" s="291">
        <f>ROUND(I226*H226,2)</f>
        <v>0</v>
      </c>
      <c r="K226" s="287" t="s">
        <v>212</v>
      </c>
      <c r="L226" s="292"/>
      <c r="M226" s="293" t="s">
        <v>1</v>
      </c>
      <c r="N226" s="294" t="s">
        <v>41</v>
      </c>
      <c r="O226" s="92"/>
      <c r="P226" s="237">
        <f>O226*H226</f>
        <v>0</v>
      </c>
      <c r="Q226" s="237">
        <v>0.081</v>
      </c>
      <c r="R226" s="237">
        <f>Q226*H226</f>
        <v>0.08181000000000001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248</v>
      </c>
      <c r="AT226" s="239" t="s">
        <v>353</v>
      </c>
      <c r="AU226" s="239" t="s">
        <v>85</v>
      </c>
      <c r="AY226" s="18" t="s">
        <v>206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83</v>
      </c>
      <c r="BK226" s="240">
        <f>ROUND(I226*H226,2)</f>
        <v>0</v>
      </c>
      <c r="BL226" s="18" t="s">
        <v>113</v>
      </c>
      <c r="BM226" s="239" t="s">
        <v>1746</v>
      </c>
    </row>
    <row r="227" spans="1:51" s="13" customFormat="1" ht="12">
      <c r="A227" s="13"/>
      <c r="B227" s="241"/>
      <c r="C227" s="242"/>
      <c r="D227" s="243" t="s">
        <v>214</v>
      </c>
      <c r="E227" s="244" t="s">
        <v>1</v>
      </c>
      <c r="F227" s="245" t="s">
        <v>1405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214</v>
      </c>
      <c r="AU227" s="251" t="s">
        <v>85</v>
      </c>
      <c r="AV227" s="13" t="s">
        <v>83</v>
      </c>
      <c r="AW227" s="13" t="s">
        <v>32</v>
      </c>
      <c r="AX227" s="13" t="s">
        <v>76</v>
      </c>
      <c r="AY227" s="251" t="s">
        <v>206</v>
      </c>
    </row>
    <row r="228" spans="1:51" s="14" customFormat="1" ht="12">
      <c r="A228" s="14"/>
      <c r="B228" s="252"/>
      <c r="C228" s="253"/>
      <c r="D228" s="243" t="s">
        <v>214</v>
      </c>
      <c r="E228" s="254" t="s">
        <v>1</v>
      </c>
      <c r="F228" s="255" t="s">
        <v>550</v>
      </c>
      <c r="G228" s="253"/>
      <c r="H228" s="256">
        <v>1.01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214</v>
      </c>
      <c r="AU228" s="262" t="s">
        <v>85</v>
      </c>
      <c r="AV228" s="14" t="s">
        <v>85</v>
      </c>
      <c r="AW228" s="14" t="s">
        <v>32</v>
      </c>
      <c r="AX228" s="14" t="s">
        <v>83</v>
      </c>
      <c r="AY228" s="262" t="s">
        <v>206</v>
      </c>
    </row>
    <row r="229" spans="1:63" s="12" customFormat="1" ht="22.8" customHeight="1">
      <c r="A229" s="12"/>
      <c r="B229" s="212"/>
      <c r="C229" s="213"/>
      <c r="D229" s="214" t="s">
        <v>75</v>
      </c>
      <c r="E229" s="226" t="s">
        <v>248</v>
      </c>
      <c r="F229" s="226" t="s">
        <v>420</v>
      </c>
      <c r="G229" s="213"/>
      <c r="H229" s="213"/>
      <c r="I229" s="216"/>
      <c r="J229" s="227">
        <f>BK229</f>
        <v>0</v>
      </c>
      <c r="K229" s="213"/>
      <c r="L229" s="218"/>
      <c r="M229" s="219"/>
      <c r="N229" s="220"/>
      <c r="O229" s="220"/>
      <c r="P229" s="221">
        <f>SUM(P230:P284)</f>
        <v>0</v>
      </c>
      <c r="Q229" s="220"/>
      <c r="R229" s="221">
        <f>SUM(R230:R284)</f>
        <v>10.206483500000001</v>
      </c>
      <c r="S229" s="220"/>
      <c r="T229" s="222">
        <f>SUM(T230:T284)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3" t="s">
        <v>83</v>
      </c>
      <c r="AT229" s="224" t="s">
        <v>75</v>
      </c>
      <c r="AU229" s="224" t="s">
        <v>83</v>
      </c>
      <c r="AY229" s="223" t="s">
        <v>206</v>
      </c>
      <c r="BK229" s="225">
        <f>SUM(BK230:BK284)</f>
        <v>0</v>
      </c>
    </row>
    <row r="230" spans="1:65" s="2" customFormat="1" ht="24.15" customHeight="1">
      <c r="A230" s="39"/>
      <c r="B230" s="40"/>
      <c r="C230" s="228" t="s">
        <v>364</v>
      </c>
      <c r="D230" s="228" t="s">
        <v>208</v>
      </c>
      <c r="E230" s="229" t="s">
        <v>1575</v>
      </c>
      <c r="F230" s="230" t="s">
        <v>1576</v>
      </c>
      <c r="G230" s="231" t="s">
        <v>235</v>
      </c>
      <c r="H230" s="232">
        <v>53</v>
      </c>
      <c r="I230" s="233"/>
      <c r="J230" s="234">
        <f>ROUND(I230*H230,2)</f>
        <v>0</v>
      </c>
      <c r="K230" s="230" t="s">
        <v>212</v>
      </c>
      <c r="L230" s="45"/>
      <c r="M230" s="235" t="s">
        <v>1</v>
      </c>
      <c r="N230" s="236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113</v>
      </c>
      <c r="AT230" s="239" t="s">
        <v>208</v>
      </c>
      <c r="AU230" s="239" t="s">
        <v>85</v>
      </c>
      <c r="AY230" s="18" t="s">
        <v>206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83</v>
      </c>
      <c r="BK230" s="240">
        <f>ROUND(I230*H230,2)</f>
        <v>0</v>
      </c>
      <c r="BL230" s="18" t="s">
        <v>113</v>
      </c>
      <c r="BM230" s="239" t="s">
        <v>1747</v>
      </c>
    </row>
    <row r="231" spans="1:51" s="13" customFormat="1" ht="12">
      <c r="A231" s="13"/>
      <c r="B231" s="241"/>
      <c r="C231" s="242"/>
      <c r="D231" s="243" t="s">
        <v>214</v>
      </c>
      <c r="E231" s="244" t="s">
        <v>1</v>
      </c>
      <c r="F231" s="245" t="s">
        <v>1323</v>
      </c>
      <c r="G231" s="242"/>
      <c r="H231" s="244" t="s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214</v>
      </c>
      <c r="AU231" s="251" t="s">
        <v>85</v>
      </c>
      <c r="AV231" s="13" t="s">
        <v>83</v>
      </c>
      <c r="AW231" s="13" t="s">
        <v>32</v>
      </c>
      <c r="AX231" s="13" t="s">
        <v>76</v>
      </c>
      <c r="AY231" s="251" t="s">
        <v>206</v>
      </c>
    </row>
    <row r="232" spans="1:51" s="14" customFormat="1" ht="12">
      <c r="A232" s="14"/>
      <c r="B232" s="252"/>
      <c r="C232" s="253"/>
      <c r="D232" s="243" t="s">
        <v>214</v>
      </c>
      <c r="E232" s="254" t="s">
        <v>1529</v>
      </c>
      <c r="F232" s="255" t="s">
        <v>1748</v>
      </c>
      <c r="G232" s="253"/>
      <c r="H232" s="256">
        <v>53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214</v>
      </c>
      <c r="AU232" s="262" t="s">
        <v>85</v>
      </c>
      <c r="AV232" s="14" t="s">
        <v>85</v>
      </c>
      <c r="AW232" s="14" t="s">
        <v>32</v>
      </c>
      <c r="AX232" s="14" t="s">
        <v>83</v>
      </c>
      <c r="AY232" s="262" t="s">
        <v>206</v>
      </c>
    </row>
    <row r="233" spans="1:65" s="2" customFormat="1" ht="24.15" customHeight="1">
      <c r="A233" s="39"/>
      <c r="B233" s="40"/>
      <c r="C233" s="285" t="s">
        <v>369</v>
      </c>
      <c r="D233" s="285" t="s">
        <v>353</v>
      </c>
      <c r="E233" s="286" t="s">
        <v>1654</v>
      </c>
      <c r="F233" s="287" t="s">
        <v>1655</v>
      </c>
      <c r="G233" s="288" t="s">
        <v>235</v>
      </c>
      <c r="H233" s="289">
        <v>53.795</v>
      </c>
      <c r="I233" s="290"/>
      <c r="J233" s="291">
        <f>ROUND(I233*H233,2)</f>
        <v>0</v>
      </c>
      <c r="K233" s="287" t="s">
        <v>212</v>
      </c>
      <c r="L233" s="292"/>
      <c r="M233" s="293" t="s">
        <v>1</v>
      </c>
      <c r="N233" s="294" t="s">
        <v>41</v>
      </c>
      <c r="O233" s="92"/>
      <c r="P233" s="237">
        <f>O233*H233</f>
        <v>0</v>
      </c>
      <c r="Q233" s="237">
        <v>0.0114</v>
      </c>
      <c r="R233" s="237">
        <f>Q233*H233</f>
        <v>0.613263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248</v>
      </c>
      <c r="AT233" s="239" t="s">
        <v>353</v>
      </c>
      <c r="AU233" s="239" t="s">
        <v>85</v>
      </c>
      <c r="AY233" s="18" t="s">
        <v>206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83</v>
      </c>
      <c r="BK233" s="240">
        <f>ROUND(I233*H233,2)</f>
        <v>0</v>
      </c>
      <c r="BL233" s="18" t="s">
        <v>113</v>
      </c>
      <c r="BM233" s="239" t="s">
        <v>1749</v>
      </c>
    </row>
    <row r="234" spans="1:51" s="13" customFormat="1" ht="12">
      <c r="A234" s="13"/>
      <c r="B234" s="241"/>
      <c r="C234" s="242"/>
      <c r="D234" s="243" t="s">
        <v>214</v>
      </c>
      <c r="E234" s="244" t="s">
        <v>1</v>
      </c>
      <c r="F234" s="245" t="s">
        <v>1323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214</v>
      </c>
      <c r="AU234" s="251" t="s">
        <v>85</v>
      </c>
      <c r="AV234" s="13" t="s">
        <v>83</v>
      </c>
      <c r="AW234" s="13" t="s">
        <v>32</v>
      </c>
      <c r="AX234" s="13" t="s">
        <v>76</v>
      </c>
      <c r="AY234" s="251" t="s">
        <v>206</v>
      </c>
    </row>
    <row r="235" spans="1:51" s="13" customFormat="1" ht="12">
      <c r="A235" s="13"/>
      <c r="B235" s="241"/>
      <c r="C235" s="242"/>
      <c r="D235" s="243" t="s">
        <v>214</v>
      </c>
      <c r="E235" s="244" t="s">
        <v>1</v>
      </c>
      <c r="F235" s="245" t="s">
        <v>1425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214</v>
      </c>
      <c r="AU235" s="251" t="s">
        <v>85</v>
      </c>
      <c r="AV235" s="13" t="s">
        <v>83</v>
      </c>
      <c r="AW235" s="13" t="s">
        <v>32</v>
      </c>
      <c r="AX235" s="13" t="s">
        <v>76</v>
      </c>
      <c r="AY235" s="251" t="s">
        <v>206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</v>
      </c>
      <c r="F236" s="255" t="s">
        <v>1581</v>
      </c>
      <c r="G236" s="253"/>
      <c r="H236" s="256">
        <v>53.795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83</v>
      </c>
      <c r="AY236" s="262" t="s">
        <v>206</v>
      </c>
    </row>
    <row r="237" spans="1:65" s="2" customFormat="1" ht="24.15" customHeight="1">
      <c r="A237" s="39"/>
      <c r="B237" s="40"/>
      <c r="C237" s="228" t="s">
        <v>373</v>
      </c>
      <c r="D237" s="228" t="s">
        <v>208</v>
      </c>
      <c r="E237" s="229" t="s">
        <v>1427</v>
      </c>
      <c r="F237" s="230" t="s">
        <v>1428</v>
      </c>
      <c r="G237" s="231" t="s">
        <v>235</v>
      </c>
      <c r="H237" s="232">
        <v>53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41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113</v>
      </c>
      <c r="AT237" s="239" t="s">
        <v>208</v>
      </c>
      <c r="AU237" s="239" t="s">
        <v>85</v>
      </c>
      <c r="AY237" s="18" t="s">
        <v>206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83</v>
      </c>
      <c r="BK237" s="240">
        <f>ROUND(I237*H237,2)</f>
        <v>0</v>
      </c>
      <c r="BL237" s="18" t="s">
        <v>113</v>
      </c>
      <c r="BM237" s="239" t="s">
        <v>1750</v>
      </c>
    </row>
    <row r="238" spans="1:51" s="13" customFormat="1" ht="12">
      <c r="A238" s="13"/>
      <c r="B238" s="241"/>
      <c r="C238" s="242"/>
      <c r="D238" s="243" t="s">
        <v>214</v>
      </c>
      <c r="E238" s="244" t="s">
        <v>1</v>
      </c>
      <c r="F238" s="245" t="s">
        <v>1323</v>
      </c>
      <c r="G238" s="242"/>
      <c r="H238" s="244" t="s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214</v>
      </c>
      <c r="AU238" s="251" t="s">
        <v>85</v>
      </c>
      <c r="AV238" s="13" t="s">
        <v>83</v>
      </c>
      <c r="AW238" s="13" t="s">
        <v>32</v>
      </c>
      <c r="AX238" s="13" t="s">
        <v>76</v>
      </c>
      <c r="AY238" s="251" t="s">
        <v>206</v>
      </c>
    </row>
    <row r="239" spans="1:51" s="14" customFormat="1" ht="12">
      <c r="A239" s="14"/>
      <c r="B239" s="252"/>
      <c r="C239" s="253"/>
      <c r="D239" s="243" t="s">
        <v>214</v>
      </c>
      <c r="E239" s="254" t="s">
        <v>1</v>
      </c>
      <c r="F239" s="255" t="s">
        <v>1748</v>
      </c>
      <c r="G239" s="253"/>
      <c r="H239" s="256">
        <v>53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214</v>
      </c>
      <c r="AU239" s="262" t="s">
        <v>85</v>
      </c>
      <c r="AV239" s="14" t="s">
        <v>85</v>
      </c>
      <c r="AW239" s="14" t="s">
        <v>32</v>
      </c>
      <c r="AX239" s="14" t="s">
        <v>83</v>
      </c>
      <c r="AY239" s="262" t="s">
        <v>206</v>
      </c>
    </row>
    <row r="240" spans="1:65" s="2" customFormat="1" ht="24.15" customHeight="1">
      <c r="A240" s="39"/>
      <c r="B240" s="40"/>
      <c r="C240" s="228" t="s">
        <v>378</v>
      </c>
      <c r="D240" s="228" t="s">
        <v>208</v>
      </c>
      <c r="E240" s="229" t="s">
        <v>1430</v>
      </c>
      <c r="F240" s="230" t="s">
        <v>1431</v>
      </c>
      <c r="G240" s="231" t="s">
        <v>381</v>
      </c>
      <c r="H240" s="232">
        <v>3</v>
      </c>
      <c r="I240" s="233"/>
      <c r="J240" s="234">
        <f>ROUND(I240*H240,2)</f>
        <v>0</v>
      </c>
      <c r="K240" s="230" t="s">
        <v>212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0.00012</v>
      </c>
      <c r="R240" s="237">
        <f>Q240*H240</f>
        <v>0.00036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113</v>
      </c>
      <c r="AT240" s="239" t="s">
        <v>208</v>
      </c>
      <c r="AU240" s="239" t="s">
        <v>85</v>
      </c>
      <c r="AY240" s="18" t="s">
        <v>206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83</v>
      </c>
      <c r="BK240" s="240">
        <f>ROUND(I240*H240,2)</f>
        <v>0</v>
      </c>
      <c r="BL240" s="18" t="s">
        <v>113</v>
      </c>
      <c r="BM240" s="239" t="s">
        <v>1751</v>
      </c>
    </row>
    <row r="241" spans="1:51" s="13" customFormat="1" ht="12">
      <c r="A241" s="13"/>
      <c r="B241" s="241"/>
      <c r="C241" s="242"/>
      <c r="D241" s="243" t="s">
        <v>214</v>
      </c>
      <c r="E241" s="244" t="s">
        <v>1</v>
      </c>
      <c r="F241" s="245" t="s">
        <v>1323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214</v>
      </c>
      <c r="AU241" s="251" t="s">
        <v>85</v>
      </c>
      <c r="AV241" s="13" t="s">
        <v>83</v>
      </c>
      <c r="AW241" s="13" t="s">
        <v>32</v>
      </c>
      <c r="AX241" s="13" t="s">
        <v>76</v>
      </c>
      <c r="AY241" s="251" t="s">
        <v>206</v>
      </c>
    </row>
    <row r="242" spans="1:51" s="14" customFormat="1" ht="12">
      <c r="A242" s="14"/>
      <c r="B242" s="252"/>
      <c r="C242" s="253"/>
      <c r="D242" s="243" t="s">
        <v>214</v>
      </c>
      <c r="E242" s="254" t="s">
        <v>1</v>
      </c>
      <c r="F242" s="255" t="s">
        <v>1752</v>
      </c>
      <c r="G242" s="253"/>
      <c r="H242" s="256">
        <v>3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214</v>
      </c>
      <c r="AU242" s="262" t="s">
        <v>85</v>
      </c>
      <c r="AV242" s="14" t="s">
        <v>85</v>
      </c>
      <c r="AW242" s="14" t="s">
        <v>32</v>
      </c>
      <c r="AX242" s="14" t="s">
        <v>83</v>
      </c>
      <c r="AY242" s="262" t="s">
        <v>206</v>
      </c>
    </row>
    <row r="243" spans="1:65" s="2" customFormat="1" ht="16.5" customHeight="1">
      <c r="A243" s="39"/>
      <c r="B243" s="40"/>
      <c r="C243" s="285" t="s">
        <v>385</v>
      </c>
      <c r="D243" s="285" t="s">
        <v>353</v>
      </c>
      <c r="E243" s="286" t="s">
        <v>1661</v>
      </c>
      <c r="F243" s="287" t="s">
        <v>1662</v>
      </c>
      <c r="G243" s="288" t="s">
        <v>381</v>
      </c>
      <c r="H243" s="289">
        <v>3.045</v>
      </c>
      <c r="I243" s="290"/>
      <c r="J243" s="291">
        <f>ROUND(I243*H243,2)</f>
        <v>0</v>
      </c>
      <c r="K243" s="287" t="s">
        <v>1</v>
      </c>
      <c r="L243" s="292"/>
      <c r="M243" s="293" t="s">
        <v>1</v>
      </c>
      <c r="N243" s="294" t="s">
        <v>41</v>
      </c>
      <c r="O243" s="92"/>
      <c r="P243" s="237">
        <f>O243*H243</f>
        <v>0</v>
      </c>
      <c r="Q243" s="237">
        <v>0.01425</v>
      </c>
      <c r="R243" s="237">
        <f>Q243*H243</f>
        <v>0.04339125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248</v>
      </c>
      <c r="AT243" s="239" t="s">
        <v>353</v>
      </c>
      <c r="AU243" s="239" t="s">
        <v>85</v>
      </c>
      <c r="AY243" s="18" t="s">
        <v>206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83</v>
      </c>
      <c r="BK243" s="240">
        <f>ROUND(I243*H243,2)</f>
        <v>0</v>
      </c>
      <c r="BL243" s="18" t="s">
        <v>113</v>
      </c>
      <c r="BM243" s="239" t="s">
        <v>1753</v>
      </c>
    </row>
    <row r="244" spans="1:51" s="13" customFormat="1" ht="12">
      <c r="A244" s="13"/>
      <c r="B244" s="241"/>
      <c r="C244" s="242"/>
      <c r="D244" s="243" t="s">
        <v>214</v>
      </c>
      <c r="E244" s="244" t="s">
        <v>1</v>
      </c>
      <c r="F244" s="245" t="s">
        <v>1323</v>
      </c>
      <c r="G244" s="242"/>
      <c r="H244" s="244" t="s">
        <v>1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214</v>
      </c>
      <c r="AU244" s="251" t="s">
        <v>85</v>
      </c>
      <c r="AV244" s="13" t="s">
        <v>83</v>
      </c>
      <c r="AW244" s="13" t="s">
        <v>32</v>
      </c>
      <c r="AX244" s="13" t="s">
        <v>76</v>
      </c>
      <c r="AY244" s="251" t="s">
        <v>206</v>
      </c>
    </row>
    <row r="245" spans="1:51" s="14" customFormat="1" ht="12">
      <c r="A245" s="14"/>
      <c r="B245" s="252"/>
      <c r="C245" s="253"/>
      <c r="D245" s="243" t="s">
        <v>214</v>
      </c>
      <c r="E245" s="254" t="s">
        <v>1</v>
      </c>
      <c r="F245" s="255" t="s">
        <v>1754</v>
      </c>
      <c r="G245" s="253"/>
      <c r="H245" s="256">
        <v>3.045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214</v>
      </c>
      <c r="AU245" s="262" t="s">
        <v>85</v>
      </c>
      <c r="AV245" s="14" t="s">
        <v>85</v>
      </c>
      <c r="AW245" s="14" t="s">
        <v>32</v>
      </c>
      <c r="AX245" s="14" t="s">
        <v>83</v>
      </c>
      <c r="AY245" s="262" t="s">
        <v>206</v>
      </c>
    </row>
    <row r="246" spans="1:65" s="2" customFormat="1" ht="21.75" customHeight="1">
      <c r="A246" s="39"/>
      <c r="B246" s="40"/>
      <c r="C246" s="228" t="s">
        <v>390</v>
      </c>
      <c r="D246" s="228" t="s">
        <v>208</v>
      </c>
      <c r="E246" s="229" t="s">
        <v>1440</v>
      </c>
      <c r="F246" s="230" t="s">
        <v>1441</v>
      </c>
      <c r="G246" s="231" t="s">
        <v>381</v>
      </c>
      <c r="H246" s="232">
        <v>3</v>
      </c>
      <c r="I246" s="233"/>
      <c r="J246" s="234">
        <f>ROUND(I246*H246,2)</f>
        <v>0</v>
      </c>
      <c r="K246" s="230" t="s">
        <v>212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0.06864</v>
      </c>
      <c r="R246" s="237">
        <f>Q246*H246</f>
        <v>0.20592000000000002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113</v>
      </c>
      <c r="AT246" s="239" t="s">
        <v>208</v>
      </c>
      <c r="AU246" s="239" t="s">
        <v>85</v>
      </c>
      <c r="AY246" s="18" t="s">
        <v>206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83</v>
      </c>
      <c r="BK246" s="240">
        <f>ROUND(I246*H246,2)</f>
        <v>0</v>
      </c>
      <c r="BL246" s="18" t="s">
        <v>113</v>
      </c>
      <c r="BM246" s="239" t="s">
        <v>1755</v>
      </c>
    </row>
    <row r="247" spans="1:51" s="13" customFormat="1" ht="12">
      <c r="A247" s="13"/>
      <c r="B247" s="241"/>
      <c r="C247" s="242"/>
      <c r="D247" s="243" t="s">
        <v>214</v>
      </c>
      <c r="E247" s="244" t="s">
        <v>1</v>
      </c>
      <c r="F247" s="245" t="s">
        <v>1323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214</v>
      </c>
      <c r="AU247" s="251" t="s">
        <v>85</v>
      </c>
      <c r="AV247" s="13" t="s">
        <v>83</v>
      </c>
      <c r="AW247" s="13" t="s">
        <v>32</v>
      </c>
      <c r="AX247" s="13" t="s">
        <v>76</v>
      </c>
      <c r="AY247" s="251" t="s">
        <v>206</v>
      </c>
    </row>
    <row r="248" spans="1:51" s="14" customFormat="1" ht="12">
      <c r="A248" s="14"/>
      <c r="B248" s="252"/>
      <c r="C248" s="253"/>
      <c r="D248" s="243" t="s">
        <v>214</v>
      </c>
      <c r="E248" s="254" t="s">
        <v>1</v>
      </c>
      <c r="F248" s="255" t="s">
        <v>93</v>
      </c>
      <c r="G248" s="253"/>
      <c r="H248" s="256">
        <v>3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214</v>
      </c>
      <c r="AU248" s="262" t="s">
        <v>85</v>
      </c>
      <c r="AV248" s="14" t="s">
        <v>85</v>
      </c>
      <c r="AW248" s="14" t="s">
        <v>32</v>
      </c>
      <c r="AX248" s="14" t="s">
        <v>83</v>
      </c>
      <c r="AY248" s="262" t="s">
        <v>206</v>
      </c>
    </row>
    <row r="249" spans="1:65" s="2" customFormat="1" ht="33" customHeight="1">
      <c r="A249" s="39"/>
      <c r="B249" s="40"/>
      <c r="C249" s="228" t="s">
        <v>394</v>
      </c>
      <c r="D249" s="228" t="s">
        <v>208</v>
      </c>
      <c r="E249" s="229" t="s">
        <v>1449</v>
      </c>
      <c r="F249" s="230" t="s">
        <v>1450</v>
      </c>
      <c r="G249" s="231" t="s">
        <v>381</v>
      </c>
      <c r="H249" s="232">
        <v>3</v>
      </c>
      <c r="I249" s="233"/>
      <c r="J249" s="234">
        <f>ROUND(I249*H249,2)</f>
        <v>0</v>
      </c>
      <c r="K249" s="230" t="s">
        <v>212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113</v>
      </c>
      <c r="AT249" s="239" t="s">
        <v>208</v>
      </c>
      <c r="AU249" s="239" t="s">
        <v>85</v>
      </c>
      <c r="AY249" s="18" t="s">
        <v>206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83</v>
      </c>
      <c r="BK249" s="240">
        <f>ROUND(I249*H249,2)</f>
        <v>0</v>
      </c>
      <c r="BL249" s="18" t="s">
        <v>113</v>
      </c>
      <c r="BM249" s="239" t="s">
        <v>1756</v>
      </c>
    </row>
    <row r="250" spans="1:51" s="13" customFormat="1" ht="12">
      <c r="A250" s="13"/>
      <c r="B250" s="241"/>
      <c r="C250" s="242"/>
      <c r="D250" s="243" t="s">
        <v>214</v>
      </c>
      <c r="E250" s="244" t="s">
        <v>1</v>
      </c>
      <c r="F250" s="245" t="s">
        <v>1323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214</v>
      </c>
      <c r="AU250" s="251" t="s">
        <v>85</v>
      </c>
      <c r="AV250" s="13" t="s">
        <v>83</v>
      </c>
      <c r="AW250" s="13" t="s">
        <v>32</v>
      </c>
      <c r="AX250" s="13" t="s">
        <v>76</v>
      </c>
      <c r="AY250" s="251" t="s">
        <v>206</v>
      </c>
    </row>
    <row r="251" spans="1:51" s="14" customFormat="1" ht="12">
      <c r="A251" s="14"/>
      <c r="B251" s="252"/>
      <c r="C251" s="253"/>
      <c r="D251" s="243" t="s">
        <v>214</v>
      </c>
      <c r="E251" s="254" t="s">
        <v>1</v>
      </c>
      <c r="F251" s="255" t="s">
        <v>93</v>
      </c>
      <c r="G251" s="253"/>
      <c r="H251" s="256">
        <v>3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214</v>
      </c>
      <c r="AU251" s="262" t="s">
        <v>85</v>
      </c>
      <c r="AV251" s="14" t="s">
        <v>85</v>
      </c>
      <c r="AW251" s="14" t="s">
        <v>32</v>
      </c>
      <c r="AX251" s="14" t="s">
        <v>83</v>
      </c>
      <c r="AY251" s="262" t="s">
        <v>206</v>
      </c>
    </row>
    <row r="252" spans="1:65" s="2" customFormat="1" ht="16.5" customHeight="1">
      <c r="A252" s="39"/>
      <c r="B252" s="40"/>
      <c r="C252" s="285" t="s">
        <v>402</v>
      </c>
      <c r="D252" s="285" t="s">
        <v>353</v>
      </c>
      <c r="E252" s="286" t="s">
        <v>1452</v>
      </c>
      <c r="F252" s="287" t="s">
        <v>1453</v>
      </c>
      <c r="G252" s="288" t="s">
        <v>381</v>
      </c>
      <c r="H252" s="289">
        <v>3.045</v>
      </c>
      <c r="I252" s="290"/>
      <c r="J252" s="291">
        <f>ROUND(I252*H252,2)</f>
        <v>0</v>
      </c>
      <c r="K252" s="287" t="s">
        <v>212</v>
      </c>
      <c r="L252" s="292"/>
      <c r="M252" s="293" t="s">
        <v>1</v>
      </c>
      <c r="N252" s="294" t="s">
        <v>41</v>
      </c>
      <c r="O252" s="92"/>
      <c r="P252" s="237">
        <f>O252*H252</f>
        <v>0</v>
      </c>
      <c r="Q252" s="237">
        <v>0.00065</v>
      </c>
      <c r="R252" s="237">
        <f>Q252*H252</f>
        <v>0.0019792499999999997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248</v>
      </c>
      <c r="AT252" s="239" t="s">
        <v>353</v>
      </c>
      <c r="AU252" s="239" t="s">
        <v>85</v>
      </c>
      <c r="AY252" s="18" t="s">
        <v>206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83</v>
      </c>
      <c r="BK252" s="240">
        <f>ROUND(I252*H252,2)</f>
        <v>0</v>
      </c>
      <c r="BL252" s="18" t="s">
        <v>113</v>
      </c>
      <c r="BM252" s="239" t="s">
        <v>1757</v>
      </c>
    </row>
    <row r="253" spans="1:51" s="13" customFormat="1" ht="12">
      <c r="A253" s="13"/>
      <c r="B253" s="241"/>
      <c r="C253" s="242"/>
      <c r="D253" s="243" t="s">
        <v>214</v>
      </c>
      <c r="E253" s="244" t="s">
        <v>1</v>
      </c>
      <c r="F253" s="245" t="s">
        <v>1323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214</v>
      </c>
      <c r="AU253" s="251" t="s">
        <v>85</v>
      </c>
      <c r="AV253" s="13" t="s">
        <v>83</v>
      </c>
      <c r="AW253" s="13" t="s">
        <v>32</v>
      </c>
      <c r="AX253" s="13" t="s">
        <v>76</v>
      </c>
      <c r="AY253" s="251" t="s">
        <v>206</v>
      </c>
    </row>
    <row r="254" spans="1:51" s="14" customFormat="1" ht="12">
      <c r="A254" s="14"/>
      <c r="B254" s="252"/>
      <c r="C254" s="253"/>
      <c r="D254" s="243" t="s">
        <v>214</v>
      </c>
      <c r="E254" s="254" t="s">
        <v>1</v>
      </c>
      <c r="F254" s="255" t="s">
        <v>1754</v>
      </c>
      <c r="G254" s="253"/>
      <c r="H254" s="256">
        <v>3.045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214</v>
      </c>
      <c r="AU254" s="262" t="s">
        <v>85</v>
      </c>
      <c r="AV254" s="14" t="s">
        <v>85</v>
      </c>
      <c r="AW254" s="14" t="s">
        <v>32</v>
      </c>
      <c r="AX254" s="14" t="s">
        <v>83</v>
      </c>
      <c r="AY254" s="262" t="s">
        <v>206</v>
      </c>
    </row>
    <row r="255" spans="1:65" s="2" customFormat="1" ht="16.5" customHeight="1">
      <c r="A255" s="39"/>
      <c r="B255" s="40"/>
      <c r="C255" s="228" t="s">
        <v>407</v>
      </c>
      <c r="D255" s="228" t="s">
        <v>208</v>
      </c>
      <c r="E255" s="229" t="s">
        <v>1455</v>
      </c>
      <c r="F255" s="230" t="s">
        <v>1456</v>
      </c>
      <c r="G255" s="231" t="s">
        <v>381</v>
      </c>
      <c r="H255" s="232">
        <v>5</v>
      </c>
      <c r="I255" s="233"/>
      <c r="J255" s="234">
        <f>ROUND(I255*H255,2)</f>
        <v>0</v>
      </c>
      <c r="K255" s="230" t="s">
        <v>212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0.03573</v>
      </c>
      <c r="R255" s="237">
        <f>Q255*H255</f>
        <v>0.17864999999999998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113</v>
      </c>
      <c r="AT255" s="239" t="s">
        <v>208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1758</v>
      </c>
    </row>
    <row r="256" spans="1:51" s="13" customFormat="1" ht="12">
      <c r="A256" s="13"/>
      <c r="B256" s="241"/>
      <c r="C256" s="242"/>
      <c r="D256" s="243" t="s">
        <v>214</v>
      </c>
      <c r="E256" s="244" t="s">
        <v>1</v>
      </c>
      <c r="F256" s="245" t="s">
        <v>1405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214</v>
      </c>
      <c r="AU256" s="251" t="s">
        <v>85</v>
      </c>
      <c r="AV256" s="13" t="s">
        <v>83</v>
      </c>
      <c r="AW256" s="13" t="s">
        <v>32</v>
      </c>
      <c r="AX256" s="13" t="s">
        <v>76</v>
      </c>
      <c r="AY256" s="251" t="s">
        <v>206</v>
      </c>
    </row>
    <row r="257" spans="1:51" s="14" customFormat="1" ht="12">
      <c r="A257" s="14"/>
      <c r="B257" s="252"/>
      <c r="C257" s="253"/>
      <c r="D257" s="243" t="s">
        <v>214</v>
      </c>
      <c r="E257" s="254" t="s">
        <v>1</v>
      </c>
      <c r="F257" s="255" t="s">
        <v>116</v>
      </c>
      <c r="G257" s="253"/>
      <c r="H257" s="256">
        <v>5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214</v>
      </c>
      <c r="AU257" s="262" t="s">
        <v>85</v>
      </c>
      <c r="AV257" s="14" t="s">
        <v>85</v>
      </c>
      <c r="AW257" s="14" t="s">
        <v>32</v>
      </c>
      <c r="AX257" s="14" t="s">
        <v>83</v>
      </c>
      <c r="AY257" s="262" t="s">
        <v>206</v>
      </c>
    </row>
    <row r="258" spans="1:65" s="2" customFormat="1" ht="33" customHeight="1">
      <c r="A258" s="39"/>
      <c r="B258" s="40"/>
      <c r="C258" s="228" t="s">
        <v>411</v>
      </c>
      <c r="D258" s="228" t="s">
        <v>208</v>
      </c>
      <c r="E258" s="229" t="s">
        <v>1458</v>
      </c>
      <c r="F258" s="230" t="s">
        <v>1459</v>
      </c>
      <c r="G258" s="231" t="s">
        <v>381</v>
      </c>
      <c r="H258" s="232">
        <v>2</v>
      </c>
      <c r="I258" s="233"/>
      <c r="J258" s="234">
        <f>ROUND(I258*H258,2)</f>
        <v>0</v>
      </c>
      <c r="K258" s="230" t="s">
        <v>212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2.11676</v>
      </c>
      <c r="R258" s="237">
        <f>Q258*H258</f>
        <v>4.23352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113</v>
      </c>
      <c r="AT258" s="239" t="s">
        <v>208</v>
      </c>
      <c r="AU258" s="239" t="s">
        <v>85</v>
      </c>
      <c r="AY258" s="18" t="s">
        <v>206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83</v>
      </c>
      <c r="BK258" s="240">
        <f>ROUND(I258*H258,2)</f>
        <v>0</v>
      </c>
      <c r="BL258" s="18" t="s">
        <v>113</v>
      </c>
      <c r="BM258" s="239" t="s">
        <v>1759</v>
      </c>
    </row>
    <row r="259" spans="1:51" s="13" customFormat="1" ht="12">
      <c r="A259" s="13"/>
      <c r="B259" s="241"/>
      <c r="C259" s="242"/>
      <c r="D259" s="243" t="s">
        <v>214</v>
      </c>
      <c r="E259" s="244" t="s">
        <v>1</v>
      </c>
      <c r="F259" s="245" t="s">
        <v>1405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214</v>
      </c>
      <c r="AU259" s="251" t="s">
        <v>85</v>
      </c>
      <c r="AV259" s="13" t="s">
        <v>83</v>
      </c>
      <c r="AW259" s="13" t="s">
        <v>32</v>
      </c>
      <c r="AX259" s="13" t="s">
        <v>76</v>
      </c>
      <c r="AY259" s="251" t="s">
        <v>206</v>
      </c>
    </row>
    <row r="260" spans="1:51" s="14" customFormat="1" ht="12">
      <c r="A260" s="14"/>
      <c r="B260" s="252"/>
      <c r="C260" s="253"/>
      <c r="D260" s="243" t="s">
        <v>214</v>
      </c>
      <c r="E260" s="254" t="s">
        <v>1</v>
      </c>
      <c r="F260" s="255" t="s">
        <v>85</v>
      </c>
      <c r="G260" s="253"/>
      <c r="H260" s="256">
        <v>2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214</v>
      </c>
      <c r="AU260" s="262" t="s">
        <v>85</v>
      </c>
      <c r="AV260" s="14" t="s">
        <v>85</v>
      </c>
      <c r="AW260" s="14" t="s">
        <v>32</v>
      </c>
      <c r="AX260" s="14" t="s">
        <v>83</v>
      </c>
      <c r="AY260" s="262" t="s">
        <v>206</v>
      </c>
    </row>
    <row r="261" spans="1:65" s="2" customFormat="1" ht="24.15" customHeight="1">
      <c r="A261" s="39"/>
      <c r="B261" s="40"/>
      <c r="C261" s="228" t="s">
        <v>416</v>
      </c>
      <c r="D261" s="228" t="s">
        <v>208</v>
      </c>
      <c r="E261" s="229" t="s">
        <v>1461</v>
      </c>
      <c r="F261" s="230" t="s">
        <v>1462</v>
      </c>
      <c r="G261" s="231" t="s">
        <v>381</v>
      </c>
      <c r="H261" s="232">
        <v>2</v>
      </c>
      <c r="I261" s="233"/>
      <c r="J261" s="234">
        <f>ROUND(I261*H261,2)</f>
        <v>0</v>
      </c>
      <c r="K261" s="230" t="s">
        <v>212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0.21734</v>
      </c>
      <c r="R261" s="237">
        <f>Q261*H261</f>
        <v>0.43468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113</v>
      </c>
      <c r="AT261" s="239" t="s">
        <v>208</v>
      </c>
      <c r="AU261" s="239" t="s">
        <v>85</v>
      </c>
      <c r="AY261" s="18" t="s">
        <v>206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83</v>
      </c>
      <c r="BK261" s="240">
        <f>ROUND(I261*H261,2)</f>
        <v>0</v>
      </c>
      <c r="BL261" s="18" t="s">
        <v>113</v>
      </c>
      <c r="BM261" s="239" t="s">
        <v>1760</v>
      </c>
    </row>
    <row r="262" spans="1:51" s="13" customFormat="1" ht="12">
      <c r="A262" s="13"/>
      <c r="B262" s="241"/>
      <c r="C262" s="242"/>
      <c r="D262" s="243" t="s">
        <v>214</v>
      </c>
      <c r="E262" s="244" t="s">
        <v>1</v>
      </c>
      <c r="F262" s="245" t="s">
        <v>1405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214</v>
      </c>
      <c r="AU262" s="251" t="s">
        <v>85</v>
      </c>
      <c r="AV262" s="13" t="s">
        <v>83</v>
      </c>
      <c r="AW262" s="13" t="s">
        <v>32</v>
      </c>
      <c r="AX262" s="13" t="s">
        <v>76</v>
      </c>
      <c r="AY262" s="251" t="s">
        <v>206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85</v>
      </c>
      <c r="G263" s="253"/>
      <c r="H263" s="256">
        <v>2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5" s="2" customFormat="1" ht="24.15" customHeight="1">
      <c r="A264" s="39"/>
      <c r="B264" s="40"/>
      <c r="C264" s="285" t="s">
        <v>421</v>
      </c>
      <c r="D264" s="285" t="s">
        <v>353</v>
      </c>
      <c r="E264" s="286" t="s">
        <v>1464</v>
      </c>
      <c r="F264" s="287" t="s">
        <v>1465</v>
      </c>
      <c r="G264" s="288" t="s">
        <v>381</v>
      </c>
      <c r="H264" s="289">
        <v>2</v>
      </c>
      <c r="I264" s="290"/>
      <c r="J264" s="291">
        <f>ROUND(I264*H264,2)</f>
        <v>0</v>
      </c>
      <c r="K264" s="287" t="s">
        <v>212</v>
      </c>
      <c r="L264" s="292"/>
      <c r="M264" s="293" t="s">
        <v>1</v>
      </c>
      <c r="N264" s="294" t="s">
        <v>41</v>
      </c>
      <c r="O264" s="92"/>
      <c r="P264" s="237">
        <f>O264*H264</f>
        <v>0</v>
      </c>
      <c r="Q264" s="237">
        <v>0.079</v>
      </c>
      <c r="R264" s="237">
        <f>Q264*H264</f>
        <v>0.158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248</v>
      </c>
      <c r="AT264" s="239" t="s">
        <v>353</v>
      </c>
      <c r="AU264" s="239" t="s">
        <v>85</v>
      </c>
      <c r="AY264" s="18" t="s">
        <v>206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83</v>
      </c>
      <c r="BK264" s="240">
        <f>ROUND(I264*H264,2)</f>
        <v>0</v>
      </c>
      <c r="BL264" s="18" t="s">
        <v>113</v>
      </c>
      <c r="BM264" s="239" t="s">
        <v>1761</v>
      </c>
    </row>
    <row r="265" spans="1:51" s="13" customFormat="1" ht="12">
      <c r="A265" s="13"/>
      <c r="B265" s="241"/>
      <c r="C265" s="242"/>
      <c r="D265" s="243" t="s">
        <v>214</v>
      </c>
      <c r="E265" s="244" t="s">
        <v>1</v>
      </c>
      <c r="F265" s="245" t="s">
        <v>1405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214</v>
      </c>
      <c r="AU265" s="251" t="s">
        <v>85</v>
      </c>
      <c r="AV265" s="13" t="s">
        <v>83</v>
      </c>
      <c r="AW265" s="13" t="s">
        <v>32</v>
      </c>
      <c r="AX265" s="13" t="s">
        <v>76</v>
      </c>
      <c r="AY265" s="251" t="s">
        <v>206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85</v>
      </c>
      <c r="G266" s="253"/>
      <c r="H266" s="256">
        <v>2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65" s="2" customFormat="1" ht="24.15" customHeight="1">
      <c r="A267" s="39"/>
      <c r="B267" s="40"/>
      <c r="C267" s="285" t="s">
        <v>427</v>
      </c>
      <c r="D267" s="285" t="s">
        <v>353</v>
      </c>
      <c r="E267" s="286" t="s">
        <v>1467</v>
      </c>
      <c r="F267" s="287" t="s">
        <v>1468</v>
      </c>
      <c r="G267" s="288" t="s">
        <v>381</v>
      </c>
      <c r="H267" s="289">
        <v>2.02</v>
      </c>
      <c r="I267" s="290"/>
      <c r="J267" s="291">
        <f>ROUND(I267*H267,2)</f>
        <v>0</v>
      </c>
      <c r="K267" s="287" t="s">
        <v>212</v>
      </c>
      <c r="L267" s="292"/>
      <c r="M267" s="293" t="s">
        <v>1</v>
      </c>
      <c r="N267" s="294" t="s">
        <v>41</v>
      </c>
      <c r="O267" s="92"/>
      <c r="P267" s="237">
        <f>O267*H267</f>
        <v>0</v>
      </c>
      <c r="Q267" s="237">
        <v>0.585</v>
      </c>
      <c r="R267" s="237">
        <f>Q267*H267</f>
        <v>1.1817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248</v>
      </c>
      <c r="AT267" s="239" t="s">
        <v>353</v>
      </c>
      <c r="AU267" s="239" t="s">
        <v>85</v>
      </c>
      <c r="AY267" s="18" t="s">
        <v>206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83</v>
      </c>
      <c r="BK267" s="240">
        <f>ROUND(I267*H267,2)</f>
        <v>0</v>
      </c>
      <c r="BL267" s="18" t="s">
        <v>113</v>
      </c>
      <c r="BM267" s="239" t="s">
        <v>1762</v>
      </c>
    </row>
    <row r="268" spans="1:51" s="13" customFormat="1" ht="12">
      <c r="A268" s="13"/>
      <c r="B268" s="241"/>
      <c r="C268" s="242"/>
      <c r="D268" s="243" t="s">
        <v>214</v>
      </c>
      <c r="E268" s="244" t="s">
        <v>1</v>
      </c>
      <c r="F268" s="245" t="s">
        <v>1405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214</v>
      </c>
      <c r="AU268" s="251" t="s">
        <v>85</v>
      </c>
      <c r="AV268" s="13" t="s">
        <v>83</v>
      </c>
      <c r="AW268" s="13" t="s">
        <v>32</v>
      </c>
      <c r="AX268" s="13" t="s">
        <v>76</v>
      </c>
      <c r="AY268" s="251" t="s">
        <v>206</v>
      </c>
    </row>
    <row r="269" spans="1:51" s="14" customFormat="1" ht="12">
      <c r="A269" s="14"/>
      <c r="B269" s="252"/>
      <c r="C269" s="253"/>
      <c r="D269" s="243" t="s">
        <v>214</v>
      </c>
      <c r="E269" s="254" t="s">
        <v>1</v>
      </c>
      <c r="F269" s="255" t="s">
        <v>522</v>
      </c>
      <c r="G269" s="253"/>
      <c r="H269" s="256">
        <v>2.02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214</v>
      </c>
      <c r="AU269" s="262" t="s">
        <v>85</v>
      </c>
      <c r="AV269" s="14" t="s">
        <v>85</v>
      </c>
      <c r="AW269" s="14" t="s">
        <v>32</v>
      </c>
      <c r="AX269" s="14" t="s">
        <v>83</v>
      </c>
      <c r="AY269" s="262" t="s">
        <v>206</v>
      </c>
    </row>
    <row r="270" spans="1:65" s="2" customFormat="1" ht="24.15" customHeight="1">
      <c r="A270" s="39"/>
      <c r="B270" s="40"/>
      <c r="C270" s="285" t="s">
        <v>433</v>
      </c>
      <c r="D270" s="285" t="s">
        <v>353</v>
      </c>
      <c r="E270" s="286" t="s">
        <v>1471</v>
      </c>
      <c r="F270" s="287" t="s">
        <v>1472</v>
      </c>
      <c r="G270" s="288" t="s">
        <v>381</v>
      </c>
      <c r="H270" s="289">
        <v>1.01</v>
      </c>
      <c r="I270" s="290"/>
      <c r="J270" s="291">
        <f>ROUND(I270*H270,2)</f>
        <v>0</v>
      </c>
      <c r="K270" s="287" t="s">
        <v>212</v>
      </c>
      <c r="L270" s="292"/>
      <c r="M270" s="293" t="s">
        <v>1</v>
      </c>
      <c r="N270" s="294" t="s">
        <v>41</v>
      </c>
      <c r="O270" s="92"/>
      <c r="P270" s="237">
        <f>O270*H270</f>
        <v>0</v>
      </c>
      <c r="Q270" s="237">
        <v>0.254</v>
      </c>
      <c r="R270" s="237">
        <f>Q270*H270</f>
        <v>0.25654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248</v>
      </c>
      <c r="AT270" s="239" t="s">
        <v>353</v>
      </c>
      <c r="AU270" s="239" t="s">
        <v>85</v>
      </c>
      <c r="AY270" s="18" t="s">
        <v>206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83</v>
      </c>
      <c r="BK270" s="240">
        <f>ROUND(I270*H270,2)</f>
        <v>0</v>
      </c>
      <c r="BL270" s="18" t="s">
        <v>113</v>
      </c>
      <c r="BM270" s="239" t="s">
        <v>1763</v>
      </c>
    </row>
    <row r="271" spans="1:51" s="13" customFormat="1" ht="12">
      <c r="A271" s="13"/>
      <c r="B271" s="241"/>
      <c r="C271" s="242"/>
      <c r="D271" s="243" t="s">
        <v>214</v>
      </c>
      <c r="E271" s="244" t="s">
        <v>1</v>
      </c>
      <c r="F271" s="245" t="s">
        <v>1405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214</v>
      </c>
      <c r="AU271" s="251" t="s">
        <v>85</v>
      </c>
      <c r="AV271" s="13" t="s">
        <v>83</v>
      </c>
      <c r="AW271" s="13" t="s">
        <v>32</v>
      </c>
      <c r="AX271" s="13" t="s">
        <v>76</v>
      </c>
      <c r="AY271" s="251" t="s">
        <v>206</v>
      </c>
    </row>
    <row r="272" spans="1:51" s="14" customFormat="1" ht="12">
      <c r="A272" s="14"/>
      <c r="B272" s="252"/>
      <c r="C272" s="253"/>
      <c r="D272" s="243" t="s">
        <v>214</v>
      </c>
      <c r="E272" s="254" t="s">
        <v>1</v>
      </c>
      <c r="F272" s="255" t="s">
        <v>550</v>
      </c>
      <c r="G272" s="253"/>
      <c r="H272" s="256">
        <v>1.01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214</v>
      </c>
      <c r="AU272" s="262" t="s">
        <v>85</v>
      </c>
      <c r="AV272" s="14" t="s">
        <v>85</v>
      </c>
      <c r="AW272" s="14" t="s">
        <v>32</v>
      </c>
      <c r="AX272" s="14" t="s">
        <v>83</v>
      </c>
      <c r="AY272" s="262" t="s">
        <v>206</v>
      </c>
    </row>
    <row r="273" spans="1:65" s="2" customFormat="1" ht="24.15" customHeight="1">
      <c r="A273" s="39"/>
      <c r="B273" s="40"/>
      <c r="C273" s="285" t="s">
        <v>439</v>
      </c>
      <c r="D273" s="285" t="s">
        <v>353</v>
      </c>
      <c r="E273" s="286" t="s">
        <v>1477</v>
      </c>
      <c r="F273" s="287" t="s">
        <v>1478</v>
      </c>
      <c r="G273" s="288" t="s">
        <v>381</v>
      </c>
      <c r="H273" s="289">
        <v>2.02</v>
      </c>
      <c r="I273" s="290"/>
      <c r="J273" s="291">
        <f>ROUND(I273*H273,2)</f>
        <v>0</v>
      </c>
      <c r="K273" s="287" t="s">
        <v>212</v>
      </c>
      <c r="L273" s="292"/>
      <c r="M273" s="293" t="s">
        <v>1</v>
      </c>
      <c r="N273" s="294" t="s">
        <v>41</v>
      </c>
      <c r="O273" s="92"/>
      <c r="P273" s="237">
        <f>O273*H273</f>
        <v>0</v>
      </c>
      <c r="Q273" s="237">
        <v>1.013</v>
      </c>
      <c r="R273" s="237">
        <f>Q273*H273</f>
        <v>2.0462599999999997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248</v>
      </c>
      <c r="AT273" s="239" t="s">
        <v>353</v>
      </c>
      <c r="AU273" s="239" t="s">
        <v>85</v>
      </c>
      <c r="AY273" s="18" t="s">
        <v>206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83</v>
      </c>
      <c r="BK273" s="240">
        <f>ROUND(I273*H273,2)</f>
        <v>0</v>
      </c>
      <c r="BL273" s="18" t="s">
        <v>113</v>
      </c>
      <c r="BM273" s="239" t="s">
        <v>1764</v>
      </c>
    </row>
    <row r="274" spans="1:51" s="13" customFormat="1" ht="12">
      <c r="A274" s="13"/>
      <c r="B274" s="241"/>
      <c r="C274" s="242"/>
      <c r="D274" s="243" t="s">
        <v>214</v>
      </c>
      <c r="E274" s="244" t="s">
        <v>1</v>
      </c>
      <c r="F274" s="245" t="s">
        <v>1405</v>
      </c>
      <c r="G274" s="242"/>
      <c r="H274" s="244" t="s">
        <v>1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214</v>
      </c>
      <c r="AU274" s="251" t="s">
        <v>85</v>
      </c>
      <c r="AV274" s="13" t="s">
        <v>83</v>
      </c>
      <c r="AW274" s="13" t="s">
        <v>32</v>
      </c>
      <c r="AX274" s="13" t="s">
        <v>76</v>
      </c>
      <c r="AY274" s="251" t="s">
        <v>206</v>
      </c>
    </row>
    <row r="275" spans="1:51" s="14" customFormat="1" ht="12">
      <c r="A275" s="14"/>
      <c r="B275" s="252"/>
      <c r="C275" s="253"/>
      <c r="D275" s="243" t="s">
        <v>214</v>
      </c>
      <c r="E275" s="254" t="s">
        <v>1</v>
      </c>
      <c r="F275" s="255" t="s">
        <v>522</v>
      </c>
      <c r="G275" s="253"/>
      <c r="H275" s="256">
        <v>2.02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214</v>
      </c>
      <c r="AU275" s="262" t="s">
        <v>85</v>
      </c>
      <c r="AV275" s="14" t="s">
        <v>85</v>
      </c>
      <c r="AW275" s="14" t="s">
        <v>32</v>
      </c>
      <c r="AX275" s="14" t="s">
        <v>83</v>
      </c>
      <c r="AY275" s="262" t="s">
        <v>206</v>
      </c>
    </row>
    <row r="276" spans="1:65" s="2" customFormat="1" ht="24.15" customHeight="1">
      <c r="A276" s="39"/>
      <c r="B276" s="40"/>
      <c r="C276" s="285" t="s">
        <v>141</v>
      </c>
      <c r="D276" s="285" t="s">
        <v>353</v>
      </c>
      <c r="E276" s="286" t="s">
        <v>1480</v>
      </c>
      <c r="F276" s="287" t="s">
        <v>1481</v>
      </c>
      <c r="G276" s="288" t="s">
        <v>381</v>
      </c>
      <c r="H276" s="289">
        <v>5</v>
      </c>
      <c r="I276" s="290"/>
      <c r="J276" s="291">
        <f>ROUND(I276*H276,2)</f>
        <v>0</v>
      </c>
      <c r="K276" s="287" t="s">
        <v>212</v>
      </c>
      <c r="L276" s="292"/>
      <c r="M276" s="293" t="s">
        <v>1</v>
      </c>
      <c r="N276" s="294" t="s">
        <v>41</v>
      </c>
      <c r="O276" s="92"/>
      <c r="P276" s="237">
        <f>O276*H276</f>
        <v>0</v>
      </c>
      <c r="Q276" s="237">
        <v>0.002</v>
      </c>
      <c r="R276" s="237">
        <f>Q276*H276</f>
        <v>0.01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248</v>
      </c>
      <c r="AT276" s="239" t="s">
        <v>353</v>
      </c>
      <c r="AU276" s="239" t="s">
        <v>85</v>
      </c>
      <c r="AY276" s="18" t="s">
        <v>206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83</v>
      </c>
      <c r="BK276" s="240">
        <f>ROUND(I276*H276,2)</f>
        <v>0</v>
      </c>
      <c r="BL276" s="18" t="s">
        <v>113</v>
      </c>
      <c r="BM276" s="239" t="s">
        <v>1765</v>
      </c>
    </row>
    <row r="277" spans="1:51" s="13" customFormat="1" ht="12">
      <c r="A277" s="13"/>
      <c r="B277" s="241"/>
      <c r="C277" s="242"/>
      <c r="D277" s="243" t="s">
        <v>214</v>
      </c>
      <c r="E277" s="244" t="s">
        <v>1</v>
      </c>
      <c r="F277" s="245" t="s">
        <v>1405</v>
      </c>
      <c r="G277" s="242"/>
      <c r="H277" s="244" t="s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214</v>
      </c>
      <c r="AU277" s="251" t="s">
        <v>85</v>
      </c>
      <c r="AV277" s="13" t="s">
        <v>83</v>
      </c>
      <c r="AW277" s="13" t="s">
        <v>32</v>
      </c>
      <c r="AX277" s="13" t="s">
        <v>76</v>
      </c>
      <c r="AY277" s="251" t="s">
        <v>206</v>
      </c>
    </row>
    <row r="278" spans="1:51" s="14" customFormat="1" ht="12">
      <c r="A278" s="14"/>
      <c r="B278" s="252"/>
      <c r="C278" s="253"/>
      <c r="D278" s="243" t="s">
        <v>214</v>
      </c>
      <c r="E278" s="254" t="s">
        <v>1</v>
      </c>
      <c r="F278" s="255" t="s">
        <v>116</v>
      </c>
      <c r="G278" s="253"/>
      <c r="H278" s="256">
        <v>5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214</v>
      </c>
      <c r="AU278" s="262" t="s">
        <v>85</v>
      </c>
      <c r="AV278" s="14" t="s">
        <v>85</v>
      </c>
      <c r="AW278" s="14" t="s">
        <v>32</v>
      </c>
      <c r="AX278" s="14" t="s">
        <v>83</v>
      </c>
      <c r="AY278" s="262" t="s">
        <v>206</v>
      </c>
    </row>
    <row r="279" spans="1:65" s="2" customFormat="1" ht="24.15" customHeight="1">
      <c r="A279" s="39"/>
      <c r="B279" s="40"/>
      <c r="C279" s="228" t="s">
        <v>448</v>
      </c>
      <c r="D279" s="228" t="s">
        <v>208</v>
      </c>
      <c r="E279" s="229" t="s">
        <v>1593</v>
      </c>
      <c r="F279" s="230" t="s">
        <v>1594</v>
      </c>
      <c r="G279" s="231" t="s">
        <v>1485</v>
      </c>
      <c r="H279" s="232">
        <v>2</v>
      </c>
      <c r="I279" s="233"/>
      <c r="J279" s="234">
        <f>ROUND(I279*H279,2)</f>
        <v>0</v>
      </c>
      <c r="K279" s="230" t="s">
        <v>212</v>
      </c>
      <c r="L279" s="45"/>
      <c r="M279" s="235" t="s">
        <v>1</v>
      </c>
      <c r="N279" s="236" t="s">
        <v>41</v>
      </c>
      <c r="O279" s="92"/>
      <c r="P279" s="237">
        <f>O279*H279</f>
        <v>0</v>
      </c>
      <c r="Q279" s="237">
        <v>0.00031</v>
      </c>
      <c r="R279" s="237">
        <f>Q279*H279</f>
        <v>0.00062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113</v>
      </c>
      <c r="AT279" s="239" t="s">
        <v>208</v>
      </c>
      <c r="AU279" s="239" t="s">
        <v>85</v>
      </c>
      <c r="AY279" s="18" t="s">
        <v>206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83</v>
      </c>
      <c r="BK279" s="240">
        <f>ROUND(I279*H279,2)</f>
        <v>0</v>
      </c>
      <c r="BL279" s="18" t="s">
        <v>113</v>
      </c>
      <c r="BM279" s="239" t="s">
        <v>1766</v>
      </c>
    </row>
    <row r="280" spans="1:51" s="13" customFormat="1" ht="12">
      <c r="A280" s="13"/>
      <c r="B280" s="241"/>
      <c r="C280" s="242"/>
      <c r="D280" s="243" t="s">
        <v>214</v>
      </c>
      <c r="E280" s="244" t="s">
        <v>1</v>
      </c>
      <c r="F280" s="245" t="s">
        <v>1323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214</v>
      </c>
      <c r="AU280" s="251" t="s">
        <v>85</v>
      </c>
      <c r="AV280" s="13" t="s">
        <v>83</v>
      </c>
      <c r="AW280" s="13" t="s">
        <v>32</v>
      </c>
      <c r="AX280" s="13" t="s">
        <v>76</v>
      </c>
      <c r="AY280" s="251" t="s">
        <v>206</v>
      </c>
    </row>
    <row r="281" spans="1:51" s="14" customFormat="1" ht="12">
      <c r="A281" s="14"/>
      <c r="B281" s="252"/>
      <c r="C281" s="253"/>
      <c r="D281" s="243" t="s">
        <v>214</v>
      </c>
      <c r="E281" s="254" t="s">
        <v>1</v>
      </c>
      <c r="F281" s="255" t="s">
        <v>85</v>
      </c>
      <c r="G281" s="253"/>
      <c r="H281" s="256">
        <v>2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214</v>
      </c>
      <c r="AU281" s="262" t="s">
        <v>85</v>
      </c>
      <c r="AV281" s="14" t="s">
        <v>85</v>
      </c>
      <c r="AW281" s="14" t="s">
        <v>32</v>
      </c>
      <c r="AX281" s="14" t="s">
        <v>83</v>
      </c>
      <c r="AY281" s="262" t="s">
        <v>206</v>
      </c>
    </row>
    <row r="282" spans="1:65" s="2" customFormat="1" ht="24.15" customHeight="1">
      <c r="A282" s="39"/>
      <c r="B282" s="40"/>
      <c r="C282" s="228" t="s">
        <v>453</v>
      </c>
      <c r="D282" s="228" t="s">
        <v>208</v>
      </c>
      <c r="E282" s="229" t="s">
        <v>1487</v>
      </c>
      <c r="F282" s="230" t="s">
        <v>1488</v>
      </c>
      <c r="G282" s="231" t="s">
        <v>381</v>
      </c>
      <c r="H282" s="232">
        <v>2</v>
      </c>
      <c r="I282" s="233"/>
      <c r="J282" s="234">
        <f>ROUND(I282*H282,2)</f>
        <v>0</v>
      </c>
      <c r="K282" s="230" t="s">
        <v>212</v>
      </c>
      <c r="L282" s="45"/>
      <c r="M282" s="235" t="s">
        <v>1</v>
      </c>
      <c r="N282" s="236" t="s">
        <v>41</v>
      </c>
      <c r="O282" s="92"/>
      <c r="P282" s="237">
        <f>O282*H282</f>
        <v>0</v>
      </c>
      <c r="Q282" s="237">
        <v>0.4208</v>
      </c>
      <c r="R282" s="237">
        <f>Q282*H282</f>
        <v>0.8416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113</v>
      </c>
      <c r="AT282" s="239" t="s">
        <v>208</v>
      </c>
      <c r="AU282" s="239" t="s">
        <v>85</v>
      </c>
      <c r="AY282" s="18" t="s">
        <v>206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83</v>
      </c>
      <c r="BK282" s="240">
        <f>ROUND(I282*H282,2)</f>
        <v>0</v>
      </c>
      <c r="BL282" s="18" t="s">
        <v>113</v>
      </c>
      <c r="BM282" s="239" t="s">
        <v>1767</v>
      </c>
    </row>
    <row r="283" spans="1:51" s="13" customFormat="1" ht="12">
      <c r="A283" s="13"/>
      <c r="B283" s="241"/>
      <c r="C283" s="242"/>
      <c r="D283" s="243" t="s">
        <v>214</v>
      </c>
      <c r="E283" s="244" t="s">
        <v>1</v>
      </c>
      <c r="F283" s="245" t="s">
        <v>1323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214</v>
      </c>
      <c r="AU283" s="251" t="s">
        <v>85</v>
      </c>
      <c r="AV283" s="13" t="s">
        <v>83</v>
      </c>
      <c r="AW283" s="13" t="s">
        <v>32</v>
      </c>
      <c r="AX283" s="13" t="s">
        <v>76</v>
      </c>
      <c r="AY283" s="251" t="s">
        <v>206</v>
      </c>
    </row>
    <row r="284" spans="1:51" s="14" customFormat="1" ht="12">
      <c r="A284" s="14"/>
      <c r="B284" s="252"/>
      <c r="C284" s="253"/>
      <c r="D284" s="243" t="s">
        <v>214</v>
      </c>
      <c r="E284" s="254" t="s">
        <v>1</v>
      </c>
      <c r="F284" s="255" t="s">
        <v>85</v>
      </c>
      <c r="G284" s="253"/>
      <c r="H284" s="256">
        <v>2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214</v>
      </c>
      <c r="AU284" s="262" t="s">
        <v>85</v>
      </c>
      <c r="AV284" s="14" t="s">
        <v>85</v>
      </c>
      <c r="AW284" s="14" t="s">
        <v>32</v>
      </c>
      <c r="AX284" s="14" t="s">
        <v>83</v>
      </c>
      <c r="AY284" s="262" t="s">
        <v>206</v>
      </c>
    </row>
    <row r="285" spans="1:63" s="12" customFormat="1" ht="22.8" customHeight="1">
      <c r="A285" s="12"/>
      <c r="B285" s="212"/>
      <c r="C285" s="213"/>
      <c r="D285" s="214" t="s">
        <v>75</v>
      </c>
      <c r="E285" s="226" t="s">
        <v>683</v>
      </c>
      <c r="F285" s="226" t="s">
        <v>684</v>
      </c>
      <c r="G285" s="213"/>
      <c r="H285" s="213"/>
      <c r="I285" s="216"/>
      <c r="J285" s="227">
        <f>BK285</f>
        <v>0</v>
      </c>
      <c r="K285" s="213"/>
      <c r="L285" s="218"/>
      <c r="M285" s="219"/>
      <c r="N285" s="220"/>
      <c r="O285" s="220"/>
      <c r="P285" s="221">
        <f>SUM(P286:P287)</f>
        <v>0</v>
      </c>
      <c r="Q285" s="220"/>
      <c r="R285" s="221">
        <f>SUM(R286:R287)</f>
        <v>0</v>
      </c>
      <c r="S285" s="220"/>
      <c r="T285" s="222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3" t="s">
        <v>83</v>
      </c>
      <c r="AT285" s="224" t="s">
        <v>75</v>
      </c>
      <c r="AU285" s="224" t="s">
        <v>83</v>
      </c>
      <c r="AY285" s="223" t="s">
        <v>206</v>
      </c>
      <c r="BK285" s="225">
        <f>SUM(BK286:BK287)</f>
        <v>0</v>
      </c>
    </row>
    <row r="286" spans="1:65" s="2" customFormat="1" ht="24.15" customHeight="1">
      <c r="A286" s="39"/>
      <c r="B286" s="40"/>
      <c r="C286" s="228" t="s">
        <v>457</v>
      </c>
      <c r="D286" s="228" t="s">
        <v>208</v>
      </c>
      <c r="E286" s="229" t="s">
        <v>686</v>
      </c>
      <c r="F286" s="230" t="s">
        <v>687</v>
      </c>
      <c r="G286" s="231" t="s">
        <v>334</v>
      </c>
      <c r="H286" s="232">
        <v>11.497</v>
      </c>
      <c r="I286" s="233"/>
      <c r="J286" s="234">
        <f>ROUND(I286*H286,2)</f>
        <v>0</v>
      </c>
      <c r="K286" s="230" t="s">
        <v>212</v>
      </c>
      <c r="L286" s="45"/>
      <c r="M286" s="235" t="s">
        <v>1</v>
      </c>
      <c r="N286" s="236" t="s">
        <v>41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113</v>
      </c>
      <c r="AT286" s="239" t="s">
        <v>208</v>
      </c>
      <c r="AU286" s="239" t="s">
        <v>85</v>
      </c>
      <c r="AY286" s="18" t="s">
        <v>206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83</v>
      </c>
      <c r="BK286" s="240">
        <f>ROUND(I286*H286,2)</f>
        <v>0</v>
      </c>
      <c r="BL286" s="18" t="s">
        <v>113</v>
      </c>
      <c r="BM286" s="239" t="s">
        <v>1768</v>
      </c>
    </row>
    <row r="287" spans="1:51" s="14" customFormat="1" ht="12">
      <c r="A287" s="14"/>
      <c r="B287" s="252"/>
      <c r="C287" s="253"/>
      <c r="D287" s="243" t="s">
        <v>214</v>
      </c>
      <c r="E287" s="254" t="s">
        <v>1</v>
      </c>
      <c r="F287" s="255" t="s">
        <v>1769</v>
      </c>
      <c r="G287" s="253"/>
      <c r="H287" s="256">
        <v>11.497</v>
      </c>
      <c r="I287" s="257"/>
      <c r="J287" s="253"/>
      <c r="K287" s="253"/>
      <c r="L287" s="258"/>
      <c r="M287" s="300"/>
      <c r="N287" s="301"/>
      <c r="O287" s="301"/>
      <c r="P287" s="301"/>
      <c r="Q287" s="301"/>
      <c r="R287" s="301"/>
      <c r="S287" s="301"/>
      <c r="T287" s="30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214</v>
      </c>
      <c r="AU287" s="262" t="s">
        <v>85</v>
      </c>
      <c r="AV287" s="14" t="s">
        <v>85</v>
      </c>
      <c r="AW287" s="14" t="s">
        <v>32</v>
      </c>
      <c r="AX287" s="14" t="s">
        <v>83</v>
      </c>
      <c r="AY287" s="262" t="s">
        <v>206</v>
      </c>
    </row>
    <row r="288" spans="1:31" s="2" customFormat="1" ht="6.95" customHeight="1">
      <c r="A288" s="39"/>
      <c r="B288" s="67"/>
      <c r="C288" s="68"/>
      <c r="D288" s="68"/>
      <c r="E288" s="68"/>
      <c r="F288" s="68"/>
      <c r="G288" s="68"/>
      <c r="H288" s="68"/>
      <c r="I288" s="68"/>
      <c r="J288" s="68"/>
      <c r="K288" s="68"/>
      <c r="L288" s="45"/>
      <c r="M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</sheetData>
  <sheetProtection password="CC35" sheet="1" objects="1" scenarios="1" formatColumns="0" formatRows="0" autoFilter="0"/>
  <autoFilter ref="C125:K28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147" t="s">
        <v>132</v>
      </c>
      <c r="BA2" s="147" t="s">
        <v>1</v>
      </c>
      <c r="BB2" s="147" t="s">
        <v>1</v>
      </c>
      <c r="BC2" s="147" t="s">
        <v>1770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844</v>
      </c>
      <c r="BA3" s="147" t="s">
        <v>1</v>
      </c>
      <c r="BB3" s="147" t="s">
        <v>1</v>
      </c>
      <c r="BC3" s="147" t="s">
        <v>1771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138</v>
      </c>
      <c r="BA4" s="147" t="s">
        <v>1</v>
      </c>
      <c r="BB4" s="147" t="s">
        <v>1</v>
      </c>
      <c r="BC4" s="147" t="s">
        <v>1772</v>
      </c>
      <c r="BD4" s="147" t="s">
        <v>85</v>
      </c>
    </row>
    <row r="5" spans="2:56" s="1" customFormat="1" ht="6.95" customHeight="1">
      <c r="B5" s="21"/>
      <c r="L5" s="21"/>
      <c r="AZ5" s="147" t="s">
        <v>1305</v>
      </c>
      <c r="BA5" s="147" t="s">
        <v>1306</v>
      </c>
      <c r="BB5" s="147" t="s">
        <v>1</v>
      </c>
      <c r="BC5" s="147" t="s">
        <v>1773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142</v>
      </c>
      <c r="BA6" s="147" t="s">
        <v>1</v>
      </c>
      <c r="BB6" s="147" t="s">
        <v>1</v>
      </c>
      <c r="BC6" s="147" t="s">
        <v>1774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144</v>
      </c>
      <c r="BA7" s="147" t="s">
        <v>1</v>
      </c>
      <c r="BB7" s="147" t="s">
        <v>1</v>
      </c>
      <c r="BC7" s="147" t="s">
        <v>1775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1776</v>
      </c>
      <c r="BA8" s="147" t="s">
        <v>1</v>
      </c>
      <c r="BB8" s="147" t="s">
        <v>1</v>
      </c>
      <c r="BC8" s="147" t="s">
        <v>1777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1315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853</v>
      </c>
      <c r="BA9" s="147" t="s">
        <v>1</v>
      </c>
      <c r="BB9" s="147" t="s">
        <v>1</v>
      </c>
      <c r="BC9" s="147" t="s">
        <v>639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156</v>
      </c>
      <c r="BA10" s="147" t="s">
        <v>1</v>
      </c>
      <c r="BB10" s="147" t="s">
        <v>1</v>
      </c>
      <c r="BC10" s="147" t="s">
        <v>1778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1779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158</v>
      </c>
      <c r="BA11" s="147" t="s">
        <v>1</v>
      </c>
      <c r="BB11" s="147" t="s">
        <v>1</v>
      </c>
      <c r="BC11" s="147" t="s">
        <v>1780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162</v>
      </c>
      <c r="BA12" s="147" t="s">
        <v>1</v>
      </c>
      <c r="BB12" s="147" t="s">
        <v>1</v>
      </c>
      <c r="BC12" s="147" t="s">
        <v>1781</v>
      </c>
      <c r="BD12" s="147" t="s">
        <v>85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164</v>
      </c>
      <c r="BA13" s="147" t="s">
        <v>1</v>
      </c>
      <c r="BB13" s="147" t="s">
        <v>1</v>
      </c>
      <c r="BC13" s="147" t="s">
        <v>1782</v>
      </c>
      <c r="BD13" s="147" t="s">
        <v>85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168</v>
      </c>
      <c r="BA14" s="147" t="s">
        <v>169</v>
      </c>
      <c r="BB14" s="147" t="s">
        <v>1</v>
      </c>
      <c r="BC14" s="147" t="s">
        <v>1783</v>
      </c>
      <c r="BD14" s="147" t="s">
        <v>85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171</v>
      </c>
      <c r="BA15" s="147" t="s">
        <v>1</v>
      </c>
      <c r="BB15" s="147" t="s">
        <v>1</v>
      </c>
      <c r="BC15" s="147" t="s">
        <v>1782</v>
      </c>
      <c r="BD15" s="147" t="s">
        <v>85</v>
      </c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ROUND((SUM(BE128:BE358)),2)</f>
        <v>0</v>
      </c>
      <c r="G35" s="39"/>
      <c r="H35" s="39"/>
      <c r="I35" s="166">
        <v>0.21</v>
      </c>
      <c r="J35" s="165">
        <f>ROUND(((SUM(BE128:BE358))*I35),2)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ROUND((SUM(BF128:BF358)),2)</f>
        <v>0</v>
      </c>
      <c r="G36" s="39"/>
      <c r="H36" s="39"/>
      <c r="I36" s="166">
        <v>0.15</v>
      </c>
      <c r="J36" s="165">
        <f>ROUND(((SUM(BF128:BF358))*I36),2)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ROUND((SUM(BG128:BG358)),2)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ROUND((SUM(BH128:BH358)),2)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ROUND((SUM(BI128:BI358)),2)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5 - Tlaková stoka 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J223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J228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J237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1321</v>
      </c>
      <c r="E104" s="198"/>
      <c r="F104" s="198"/>
      <c r="G104" s="198"/>
      <c r="H104" s="198"/>
      <c r="I104" s="198"/>
      <c r="J104" s="199">
        <f>J331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186</v>
      </c>
      <c r="E105" s="198"/>
      <c r="F105" s="198"/>
      <c r="G105" s="198"/>
      <c r="H105" s="198"/>
      <c r="I105" s="198"/>
      <c r="J105" s="199">
        <f>J342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187</v>
      </c>
      <c r="E106" s="198"/>
      <c r="F106" s="198"/>
      <c r="G106" s="198"/>
      <c r="H106" s="198"/>
      <c r="I106" s="198"/>
      <c r="J106" s="199">
        <f>J345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191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5" t="str">
        <f>E7</f>
        <v>Veřejná infrastruktura Obytná zóna - NOVÁ DUKLA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146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1315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152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5 - Tlaková stoka T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Ústí nad Orlicí</v>
      </c>
      <c r="G122" s="41"/>
      <c r="H122" s="41"/>
      <c r="I122" s="33" t="s">
        <v>22</v>
      </c>
      <c r="J122" s="80" t="str">
        <f>IF(J14="","",J14)</f>
        <v>20. 2. 2023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 xml:space="preserve"> </v>
      </c>
      <c r="G124" s="41"/>
      <c r="H124" s="41"/>
      <c r="I124" s="33" t="s">
        <v>30</v>
      </c>
      <c r="J124" s="37" t="str">
        <f>E23</f>
        <v>Ing. Pravec František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>Kašparová Věra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192</v>
      </c>
      <c r="D127" s="204" t="s">
        <v>61</v>
      </c>
      <c r="E127" s="204" t="s">
        <v>57</v>
      </c>
      <c r="F127" s="204" t="s">
        <v>58</v>
      </c>
      <c r="G127" s="204" t="s">
        <v>193</v>
      </c>
      <c r="H127" s="204" t="s">
        <v>194</v>
      </c>
      <c r="I127" s="204" t="s">
        <v>195</v>
      </c>
      <c r="J127" s="204" t="s">
        <v>176</v>
      </c>
      <c r="K127" s="205" t="s">
        <v>196</v>
      </c>
      <c r="L127" s="206"/>
      <c r="M127" s="101" t="s">
        <v>1</v>
      </c>
      <c r="N127" s="102" t="s">
        <v>40</v>
      </c>
      <c r="O127" s="102" t="s">
        <v>197</v>
      </c>
      <c r="P127" s="102" t="s">
        <v>198</v>
      </c>
      <c r="Q127" s="102" t="s">
        <v>199</v>
      </c>
      <c r="R127" s="102" t="s">
        <v>200</v>
      </c>
      <c r="S127" s="102" t="s">
        <v>201</v>
      </c>
      <c r="T127" s="103" t="s">
        <v>202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203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</f>
        <v>0</v>
      </c>
      <c r="Q128" s="105"/>
      <c r="R128" s="209">
        <f>R129</f>
        <v>1.2018808</v>
      </c>
      <c r="S128" s="105"/>
      <c r="T128" s="210">
        <f>T129</f>
        <v>0.00168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178</v>
      </c>
      <c r="BK128" s="211">
        <f>BK129</f>
        <v>0</v>
      </c>
    </row>
    <row r="129" spans="1:63" s="12" customFormat="1" ht="25.9" customHeight="1">
      <c r="A129" s="12"/>
      <c r="B129" s="212"/>
      <c r="C129" s="213"/>
      <c r="D129" s="214" t="s">
        <v>75</v>
      </c>
      <c r="E129" s="215" t="s">
        <v>204</v>
      </c>
      <c r="F129" s="215" t="s">
        <v>205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P130+P223+P228+P237+P331+P342+P345</f>
        <v>0</v>
      </c>
      <c r="Q129" s="220"/>
      <c r="R129" s="221">
        <f>R130+R223+R228+R237+R331+R342+R345</f>
        <v>1.2018808</v>
      </c>
      <c r="S129" s="220"/>
      <c r="T129" s="222">
        <f>T130+T223+T228+T237+T331+T342+T345</f>
        <v>0.00168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83</v>
      </c>
      <c r="AT129" s="224" t="s">
        <v>75</v>
      </c>
      <c r="AU129" s="224" t="s">
        <v>76</v>
      </c>
      <c r="AY129" s="223" t="s">
        <v>206</v>
      </c>
      <c r="BK129" s="225">
        <f>BK130+BK223+BK228+BK237+BK331+BK342+BK345</f>
        <v>0</v>
      </c>
    </row>
    <row r="130" spans="1:63" s="12" customFormat="1" ht="22.8" customHeight="1">
      <c r="A130" s="12"/>
      <c r="B130" s="212"/>
      <c r="C130" s="213"/>
      <c r="D130" s="214" t="s">
        <v>75</v>
      </c>
      <c r="E130" s="226" t="s">
        <v>83</v>
      </c>
      <c r="F130" s="226" t="s">
        <v>207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SUM(P131:P222)</f>
        <v>0</v>
      </c>
      <c r="Q130" s="220"/>
      <c r="R130" s="221">
        <f>SUM(R131:R222)</f>
        <v>0.190653</v>
      </c>
      <c r="S130" s="220"/>
      <c r="T130" s="222">
        <f>SUM(T131:T222)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83</v>
      </c>
      <c r="AT130" s="224" t="s">
        <v>75</v>
      </c>
      <c r="AU130" s="224" t="s">
        <v>83</v>
      </c>
      <c r="AY130" s="223" t="s">
        <v>206</v>
      </c>
      <c r="BK130" s="225">
        <f>SUM(BK131:BK222)</f>
        <v>0</v>
      </c>
    </row>
    <row r="131" spans="1:65" s="2" customFormat="1" ht="37.8" customHeight="1">
      <c r="A131" s="39"/>
      <c r="B131" s="40"/>
      <c r="C131" s="228" t="s">
        <v>83</v>
      </c>
      <c r="D131" s="228" t="s">
        <v>208</v>
      </c>
      <c r="E131" s="229" t="s">
        <v>866</v>
      </c>
      <c r="F131" s="230" t="s">
        <v>867</v>
      </c>
      <c r="G131" s="231" t="s">
        <v>211</v>
      </c>
      <c r="H131" s="232">
        <v>19.04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1784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1785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1786</v>
      </c>
      <c r="G133" s="253"/>
      <c r="H133" s="256">
        <v>19.04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24.15" customHeight="1">
      <c r="A134" s="39"/>
      <c r="B134" s="40"/>
      <c r="C134" s="228" t="s">
        <v>85</v>
      </c>
      <c r="D134" s="228" t="s">
        <v>208</v>
      </c>
      <c r="E134" s="229" t="s">
        <v>222</v>
      </c>
      <c r="F134" s="230" t="s">
        <v>223</v>
      </c>
      <c r="G134" s="231" t="s">
        <v>224</v>
      </c>
      <c r="H134" s="232">
        <v>43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3E-05</v>
      </c>
      <c r="R134" s="237">
        <f>Q134*H134</f>
        <v>0.0012900000000000001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1787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1323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457</v>
      </c>
      <c r="G136" s="253"/>
      <c r="H136" s="256">
        <v>43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83</v>
      </c>
      <c r="AY136" s="262" t="s">
        <v>206</v>
      </c>
    </row>
    <row r="137" spans="1:65" s="2" customFormat="1" ht="24.15" customHeight="1">
      <c r="A137" s="39"/>
      <c r="B137" s="40"/>
      <c r="C137" s="228" t="s">
        <v>93</v>
      </c>
      <c r="D137" s="228" t="s">
        <v>208</v>
      </c>
      <c r="E137" s="229" t="s">
        <v>228</v>
      </c>
      <c r="F137" s="230" t="s">
        <v>229</v>
      </c>
      <c r="G137" s="231" t="s">
        <v>230</v>
      </c>
      <c r="H137" s="232">
        <v>4.3</v>
      </c>
      <c r="I137" s="233"/>
      <c r="J137" s="234">
        <f>ROUND(I137*H137,2)</f>
        <v>0</v>
      </c>
      <c r="K137" s="230" t="s">
        <v>212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113</v>
      </c>
      <c r="AT137" s="239" t="s">
        <v>208</v>
      </c>
      <c r="AU137" s="239" t="s">
        <v>85</v>
      </c>
      <c r="AY137" s="18" t="s">
        <v>206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83</v>
      </c>
      <c r="BK137" s="240">
        <f>ROUND(I137*H137,2)</f>
        <v>0</v>
      </c>
      <c r="BL137" s="18" t="s">
        <v>113</v>
      </c>
      <c r="BM137" s="239" t="s">
        <v>1788</v>
      </c>
    </row>
    <row r="138" spans="1:51" s="13" customFormat="1" ht="12">
      <c r="A138" s="13"/>
      <c r="B138" s="241"/>
      <c r="C138" s="242"/>
      <c r="D138" s="243" t="s">
        <v>214</v>
      </c>
      <c r="E138" s="244" t="s">
        <v>1</v>
      </c>
      <c r="F138" s="245" t="s">
        <v>1323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214</v>
      </c>
      <c r="AU138" s="251" t="s">
        <v>85</v>
      </c>
      <c r="AV138" s="13" t="s">
        <v>83</v>
      </c>
      <c r="AW138" s="13" t="s">
        <v>32</v>
      </c>
      <c r="AX138" s="13" t="s">
        <v>76</v>
      </c>
      <c r="AY138" s="251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1789</v>
      </c>
      <c r="G139" s="253"/>
      <c r="H139" s="256">
        <v>4.3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83</v>
      </c>
      <c r="AY139" s="262" t="s">
        <v>206</v>
      </c>
    </row>
    <row r="140" spans="1:65" s="2" customFormat="1" ht="33" customHeight="1">
      <c r="A140" s="39"/>
      <c r="B140" s="40"/>
      <c r="C140" s="228" t="s">
        <v>113</v>
      </c>
      <c r="D140" s="228" t="s">
        <v>208</v>
      </c>
      <c r="E140" s="229" t="s">
        <v>255</v>
      </c>
      <c r="F140" s="230" t="s">
        <v>256</v>
      </c>
      <c r="G140" s="231" t="s">
        <v>251</v>
      </c>
      <c r="H140" s="232">
        <v>61.319</v>
      </c>
      <c r="I140" s="233"/>
      <c r="J140" s="234">
        <f>ROUND(I140*H140,2)</f>
        <v>0</v>
      </c>
      <c r="K140" s="230" t="s">
        <v>212</v>
      </c>
      <c r="L140" s="45"/>
      <c r="M140" s="235" t="s">
        <v>1</v>
      </c>
      <c r="N140" s="236" t="s">
        <v>41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113</v>
      </c>
      <c r="AT140" s="239" t="s">
        <v>208</v>
      </c>
      <c r="AU140" s="239" t="s">
        <v>85</v>
      </c>
      <c r="AY140" s="18" t="s">
        <v>206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83</v>
      </c>
      <c r="BK140" s="240">
        <f>ROUND(I140*H140,2)</f>
        <v>0</v>
      </c>
      <c r="BL140" s="18" t="s">
        <v>113</v>
      </c>
      <c r="BM140" s="239" t="s">
        <v>1790</v>
      </c>
    </row>
    <row r="141" spans="1:51" s="13" customFormat="1" ht="12">
      <c r="A141" s="13"/>
      <c r="B141" s="241"/>
      <c r="C141" s="242"/>
      <c r="D141" s="243" t="s">
        <v>214</v>
      </c>
      <c r="E141" s="244" t="s">
        <v>1</v>
      </c>
      <c r="F141" s="245" t="s">
        <v>1323</v>
      </c>
      <c r="G141" s="242"/>
      <c r="H141" s="244" t="s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214</v>
      </c>
      <c r="AU141" s="251" t="s">
        <v>85</v>
      </c>
      <c r="AV141" s="13" t="s">
        <v>83</v>
      </c>
      <c r="AW141" s="13" t="s">
        <v>32</v>
      </c>
      <c r="AX141" s="13" t="s">
        <v>76</v>
      </c>
      <c r="AY141" s="251" t="s">
        <v>206</v>
      </c>
    </row>
    <row r="142" spans="1:51" s="13" customFormat="1" ht="12">
      <c r="A142" s="13"/>
      <c r="B142" s="241"/>
      <c r="C142" s="242"/>
      <c r="D142" s="243" t="s">
        <v>214</v>
      </c>
      <c r="E142" s="244" t="s">
        <v>1</v>
      </c>
      <c r="F142" s="245" t="s">
        <v>1342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214</v>
      </c>
      <c r="AU142" s="251" t="s">
        <v>85</v>
      </c>
      <c r="AV142" s="13" t="s">
        <v>83</v>
      </c>
      <c r="AW142" s="13" t="s">
        <v>32</v>
      </c>
      <c r="AX142" s="13" t="s">
        <v>76</v>
      </c>
      <c r="AY142" s="251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1791</v>
      </c>
      <c r="G143" s="253"/>
      <c r="H143" s="256">
        <v>95.7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76</v>
      </c>
      <c r="AY143" s="262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261</v>
      </c>
      <c r="G144" s="253"/>
      <c r="H144" s="256">
        <v>0.019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1792</v>
      </c>
      <c r="G145" s="253"/>
      <c r="H145" s="256">
        <v>-10.416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1793</v>
      </c>
      <c r="G146" s="253"/>
      <c r="H146" s="256">
        <v>-6.664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76</v>
      </c>
      <c r="AY146" s="262" t="s">
        <v>206</v>
      </c>
    </row>
    <row r="147" spans="1:51" s="14" customFormat="1" ht="12">
      <c r="A147" s="14"/>
      <c r="B147" s="252"/>
      <c r="C147" s="253"/>
      <c r="D147" s="243" t="s">
        <v>214</v>
      </c>
      <c r="E147" s="254" t="s">
        <v>1</v>
      </c>
      <c r="F147" s="255" t="s">
        <v>1794</v>
      </c>
      <c r="G147" s="253"/>
      <c r="H147" s="256">
        <v>-7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214</v>
      </c>
      <c r="AU147" s="262" t="s">
        <v>85</v>
      </c>
      <c r="AV147" s="14" t="s">
        <v>85</v>
      </c>
      <c r="AW147" s="14" t="s">
        <v>32</v>
      </c>
      <c r="AX147" s="14" t="s">
        <v>76</v>
      </c>
      <c r="AY147" s="262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1795</v>
      </c>
      <c r="G148" s="253"/>
      <c r="H148" s="256">
        <v>-10.32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76</v>
      </c>
      <c r="AY148" s="262" t="s">
        <v>206</v>
      </c>
    </row>
    <row r="149" spans="1:51" s="15" customFormat="1" ht="12">
      <c r="A149" s="15"/>
      <c r="B149" s="263"/>
      <c r="C149" s="264"/>
      <c r="D149" s="243" t="s">
        <v>214</v>
      </c>
      <c r="E149" s="265" t="s">
        <v>171</v>
      </c>
      <c r="F149" s="266" t="s">
        <v>169</v>
      </c>
      <c r="G149" s="264"/>
      <c r="H149" s="267">
        <v>61.319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3" t="s">
        <v>214</v>
      </c>
      <c r="AU149" s="273" t="s">
        <v>85</v>
      </c>
      <c r="AV149" s="15" t="s">
        <v>113</v>
      </c>
      <c r="AW149" s="15" t="s">
        <v>32</v>
      </c>
      <c r="AX149" s="15" t="s">
        <v>76</v>
      </c>
      <c r="AY149" s="273" t="s">
        <v>206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266</v>
      </c>
      <c r="G150" s="253"/>
      <c r="H150" s="256">
        <v>61.319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83</v>
      </c>
      <c r="AY150" s="262" t="s">
        <v>206</v>
      </c>
    </row>
    <row r="151" spans="1:65" s="2" customFormat="1" ht="21.75" customHeight="1">
      <c r="A151" s="39"/>
      <c r="B151" s="40"/>
      <c r="C151" s="228" t="s">
        <v>116</v>
      </c>
      <c r="D151" s="228" t="s">
        <v>208</v>
      </c>
      <c r="E151" s="229" t="s">
        <v>278</v>
      </c>
      <c r="F151" s="230" t="s">
        <v>279</v>
      </c>
      <c r="G151" s="231" t="s">
        <v>211</v>
      </c>
      <c r="H151" s="232">
        <v>163.2</v>
      </c>
      <c r="I151" s="233"/>
      <c r="J151" s="234">
        <f>ROUND(I151*H151,2)</f>
        <v>0</v>
      </c>
      <c r="K151" s="230" t="s">
        <v>212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0.00084</v>
      </c>
      <c r="R151" s="237">
        <f>Q151*H151</f>
        <v>0.137088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113</v>
      </c>
      <c r="AT151" s="239" t="s">
        <v>208</v>
      </c>
      <c r="AU151" s="239" t="s">
        <v>85</v>
      </c>
      <c r="AY151" s="18" t="s">
        <v>206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83</v>
      </c>
      <c r="BK151" s="240">
        <f>ROUND(I151*H151,2)</f>
        <v>0</v>
      </c>
      <c r="BL151" s="18" t="s">
        <v>113</v>
      </c>
      <c r="BM151" s="239" t="s">
        <v>1796</v>
      </c>
    </row>
    <row r="152" spans="1:51" s="13" customFormat="1" ht="12">
      <c r="A152" s="13"/>
      <c r="B152" s="241"/>
      <c r="C152" s="242"/>
      <c r="D152" s="243" t="s">
        <v>214</v>
      </c>
      <c r="E152" s="244" t="s">
        <v>1</v>
      </c>
      <c r="F152" s="245" t="s">
        <v>1323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214</v>
      </c>
      <c r="AU152" s="251" t="s">
        <v>85</v>
      </c>
      <c r="AV152" s="13" t="s">
        <v>83</v>
      </c>
      <c r="AW152" s="13" t="s">
        <v>32</v>
      </c>
      <c r="AX152" s="13" t="s">
        <v>76</v>
      </c>
      <c r="AY152" s="251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1775</v>
      </c>
      <c r="G153" s="253"/>
      <c r="H153" s="256">
        <v>163.2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76</v>
      </c>
      <c r="AY153" s="262" t="s">
        <v>206</v>
      </c>
    </row>
    <row r="154" spans="1:51" s="15" customFormat="1" ht="12">
      <c r="A154" s="15"/>
      <c r="B154" s="263"/>
      <c r="C154" s="264"/>
      <c r="D154" s="243" t="s">
        <v>214</v>
      </c>
      <c r="E154" s="265" t="s">
        <v>144</v>
      </c>
      <c r="F154" s="266" t="s">
        <v>169</v>
      </c>
      <c r="G154" s="264"/>
      <c r="H154" s="267">
        <v>163.2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3" t="s">
        <v>214</v>
      </c>
      <c r="AU154" s="273" t="s">
        <v>85</v>
      </c>
      <c r="AV154" s="15" t="s">
        <v>113</v>
      </c>
      <c r="AW154" s="15" t="s">
        <v>32</v>
      </c>
      <c r="AX154" s="15" t="s">
        <v>83</v>
      </c>
      <c r="AY154" s="273" t="s">
        <v>206</v>
      </c>
    </row>
    <row r="155" spans="1:65" s="2" customFormat="1" ht="24.15" customHeight="1">
      <c r="A155" s="39"/>
      <c r="B155" s="40"/>
      <c r="C155" s="228" t="s">
        <v>238</v>
      </c>
      <c r="D155" s="228" t="s">
        <v>208</v>
      </c>
      <c r="E155" s="229" t="s">
        <v>285</v>
      </c>
      <c r="F155" s="230" t="s">
        <v>286</v>
      </c>
      <c r="G155" s="231" t="s">
        <v>211</v>
      </c>
      <c r="H155" s="232">
        <v>163.2</v>
      </c>
      <c r="I155" s="233"/>
      <c r="J155" s="234">
        <f>ROUND(I155*H155,2)</f>
        <v>0</v>
      </c>
      <c r="K155" s="230" t="s">
        <v>212</v>
      </c>
      <c r="L155" s="45"/>
      <c r="M155" s="235" t="s">
        <v>1</v>
      </c>
      <c r="N155" s="236" t="s">
        <v>41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113</v>
      </c>
      <c r="AT155" s="239" t="s">
        <v>208</v>
      </c>
      <c r="AU155" s="239" t="s">
        <v>85</v>
      </c>
      <c r="AY155" s="18" t="s">
        <v>206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83</v>
      </c>
      <c r="BK155" s="240">
        <f>ROUND(I155*H155,2)</f>
        <v>0</v>
      </c>
      <c r="BL155" s="18" t="s">
        <v>113</v>
      </c>
      <c r="BM155" s="239" t="s">
        <v>1797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144</v>
      </c>
      <c r="G156" s="253"/>
      <c r="H156" s="256">
        <v>163.2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83</v>
      </c>
      <c r="AY156" s="262" t="s">
        <v>206</v>
      </c>
    </row>
    <row r="157" spans="1:65" s="2" customFormat="1" ht="21.75" customHeight="1">
      <c r="A157" s="39"/>
      <c r="B157" s="40"/>
      <c r="C157" s="228" t="s">
        <v>243</v>
      </c>
      <c r="D157" s="228" t="s">
        <v>208</v>
      </c>
      <c r="E157" s="229" t="s">
        <v>1798</v>
      </c>
      <c r="F157" s="230" t="s">
        <v>1799</v>
      </c>
      <c r="G157" s="231" t="s">
        <v>211</v>
      </c>
      <c r="H157" s="232">
        <v>61.5</v>
      </c>
      <c r="I157" s="233"/>
      <c r="J157" s="234">
        <f>ROUND(I157*H157,2)</f>
        <v>0</v>
      </c>
      <c r="K157" s="230" t="s">
        <v>212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0.00085</v>
      </c>
      <c r="R157" s="237">
        <f>Q157*H157</f>
        <v>0.052274999999999995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113</v>
      </c>
      <c r="AT157" s="239" t="s">
        <v>208</v>
      </c>
      <c r="AU157" s="239" t="s">
        <v>85</v>
      </c>
      <c r="AY157" s="18" t="s">
        <v>206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83</v>
      </c>
      <c r="BK157" s="240">
        <f>ROUND(I157*H157,2)</f>
        <v>0</v>
      </c>
      <c r="BL157" s="18" t="s">
        <v>113</v>
      </c>
      <c r="BM157" s="239" t="s">
        <v>1800</v>
      </c>
    </row>
    <row r="158" spans="1:51" s="13" customFormat="1" ht="12">
      <c r="A158" s="13"/>
      <c r="B158" s="241"/>
      <c r="C158" s="242"/>
      <c r="D158" s="243" t="s">
        <v>214</v>
      </c>
      <c r="E158" s="244" t="s">
        <v>1</v>
      </c>
      <c r="F158" s="245" t="s">
        <v>1323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214</v>
      </c>
      <c r="AU158" s="251" t="s">
        <v>85</v>
      </c>
      <c r="AV158" s="13" t="s">
        <v>83</v>
      </c>
      <c r="AW158" s="13" t="s">
        <v>32</v>
      </c>
      <c r="AX158" s="13" t="s">
        <v>76</v>
      </c>
      <c r="AY158" s="251" t="s">
        <v>206</v>
      </c>
    </row>
    <row r="159" spans="1:51" s="14" customFormat="1" ht="12">
      <c r="A159" s="14"/>
      <c r="B159" s="252"/>
      <c r="C159" s="253"/>
      <c r="D159" s="243" t="s">
        <v>214</v>
      </c>
      <c r="E159" s="254" t="s">
        <v>1</v>
      </c>
      <c r="F159" s="255" t="s">
        <v>1777</v>
      </c>
      <c r="G159" s="253"/>
      <c r="H159" s="256">
        <v>61.5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214</v>
      </c>
      <c r="AU159" s="262" t="s">
        <v>85</v>
      </c>
      <c r="AV159" s="14" t="s">
        <v>85</v>
      </c>
      <c r="AW159" s="14" t="s">
        <v>32</v>
      </c>
      <c r="AX159" s="14" t="s">
        <v>76</v>
      </c>
      <c r="AY159" s="262" t="s">
        <v>206</v>
      </c>
    </row>
    <row r="160" spans="1:51" s="15" customFormat="1" ht="12">
      <c r="A160" s="15"/>
      <c r="B160" s="263"/>
      <c r="C160" s="264"/>
      <c r="D160" s="243" t="s">
        <v>214</v>
      </c>
      <c r="E160" s="265" t="s">
        <v>1776</v>
      </c>
      <c r="F160" s="266" t="s">
        <v>169</v>
      </c>
      <c r="G160" s="264"/>
      <c r="H160" s="267">
        <v>61.5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3" t="s">
        <v>214</v>
      </c>
      <c r="AU160" s="273" t="s">
        <v>85</v>
      </c>
      <c r="AV160" s="15" t="s">
        <v>113</v>
      </c>
      <c r="AW160" s="15" t="s">
        <v>32</v>
      </c>
      <c r="AX160" s="15" t="s">
        <v>83</v>
      </c>
      <c r="AY160" s="273" t="s">
        <v>206</v>
      </c>
    </row>
    <row r="161" spans="1:65" s="2" customFormat="1" ht="24.15" customHeight="1">
      <c r="A161" s="39"/>
      <c r="B161" s="40"/>
      <c r="C161" s="228" t="s">
        <v>248</v>
      </c>
      <c r="D161" s="228" t="s">
        <v>208</v>
      </c>
      <c r="E161" s="229" t="s">
        <v>1801</v>
      </c>
      <c r="F161" s="230" t="s">
        <v>1802</v>
      </c>
      <c r="G161" s="231" t="s">
        <v>211</v>
      </c>
      <c r="H161" s="232">
        <v>61.5</v>
      </c>
      <c r="I161" s="233"/>
      <c r="J161" s="234">
        <f>ROUND(I161*H161,2)</f>
        <v>0</v>
      </c>
      <c r="K161" s="230" t="s">
        <v>212</v>
      </c>
      <c r="L161" s="45"/>
      <c r="M161" s="235" t="s">
        <v>1</v>
      </c>
      <c r="N161" s="236" t="s">
        <v>41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113</v>
      </c>
      <c r="AT161" s="239" t="s">
        <v>208</v>
      </c>
      <c r="AU161" s="239" t="s">
        <v>85</v>
      </c>
      <c r="AY161" s="18" t="s">
        <v>206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83</v>
      </c>
      <c r="BK161" s="240">
        <f>ROUND(I161*H161,2)</f>
        <v>0</v>
      </c>
      <c r="BL161" s="18" t="s">
        <v>113</v>
      </c>
      <c r="BM161" s="239" t="s">
        <v>1803</v>
      </c>
    </row>
    <row r="162" spans="1:51" s="14" customFormat="1" ht="12">
      <c r="A162" s="14"/>
      <c r="B162" s="252"/>
      <c r="C162" s="253"/>
      <c r="D162" s="243" t="s">
        <v>214</v>
      </c>
      <c r="E162" s="254" t="s">
        <v>1</v>
      </c>
      <c r="F162" s="255" t="s">
        <v>1776</v>
      </c>
      <c r="G162" s="253"/>
      <c r="H162" s="256">
        <v>61.5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214</v>
      </c>
      <c r="AU162" s="262" t="s">
        <v>85</v>
      </c>
      <c r="AV162" s="14" t="s">
        <v>85</v>
      </c>
      <c r="AW162" s="14" t="s">
        <v>32</v>
      </c>
      <c r="AX162" s="14" t="s">
        <v>83</v>
      </c>
      <c r="AY162" s="262" t="s">
        <v>206</v>
      </c>
    </row>
    <row r="163" spans="1:65" s="2" customFormat="1" ht="37.8" customHeight="1">
      <c r="A163" s="39"/>
      <c r="B163" s="40"/>
      <c r="C163" s="228" t="s">
        <v>254</v>
      </c>
      <c r="D163" s="228" t="s">
        <v>208</v>
      </c>
      <c r="E163" s="229" t="s">
        <v>289</v>
      </c>
      <c r="F163" s="230" t="s">
        <v>290</v>
      </c>
      <c r="G163" s="231" t="s">
        <v>251</v>
      </c>
      <c r="H163" s="232">
        <v>61.319</v>
      </c>
      <c r="I163" s="233"/>
      <c r="J163" s="234">
        <f>ROUND(I163*H163,2)</f>
        <v>0</v>
      </c>
      <c r="K163" s="230" t="s">
        <v>212</v>
      </c>
      <c r="L163" s="45"/>
      <c r="M163" s="235" t="s">
        <v>1</v>
      </c>
      <c r="N163" s="236" t="s">
        <v>41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113</v>
      </c>
      <c r="AT163" s="239" t="s">
        <v>208</v>
      </c>
      <c r="AU163" s="239" t="s">
        <v>85</v>
      </c>
      <c r="AY163" s="18" t="s">
        <v>206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83</v>
      </c>
      <c r="BK163" s="240">
        <f>ROUND(I163*H163,2)</f>
        <v>0</v>
      </c>
      <c r="BL163" s="18" t="s">
        <v>113</v>
      </c>
      <c r="BM163" s="239" t="s">
        <v>1804</v>
      </c>
    </row>
    <row r="164" spans="1:51" s="13" customFormat="1" ht="12">
      <c r="A164" s="13"/>
      <c r="B164" s="241"/>
      <c r="C164" s="242"/>
      <c r="D164" s="243" t="s">
        <v>214</v>
      </c>
      <c r="E164" s="244" t="s">
        <v>1</v>
      </c>
      <c r="F164" s="245" t="s">
        <v>292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214</v>
      </c>
      <c r="AU164" s="251" t="s">
        <v>85</v>
      </c>
      <c r="AV164" s="13" t="s">
        <v>83</v>
      </c>
      <c r="AW164" s="13" t="s">
        <v>32</v>
      </c>
      <c r="AX164" s="13" t="s">
        <v>76</v>
      </c>
      <c r="AY164" s="251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164</v>
      </c>
      <c r="G165" s="253"/>
      <c r="H165" s="256">
        <v>61.319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83</v>
      </c>
      <c r="AY165" s="262" t="s">
        <v>206</v>
      </c>
    </row>
    <row r="166" spans="1:65" s="2" customFormat="1" ht="37.8" customHeight="1">
      <c r="A166" s="39"/>
      <c r="B166" s="40"/>
      <c r="C166" s="228" t="s">
        <v>139</v>
      </c>
      <c r="D166" s="228" t="s">
        <v>208</v>
      </c>
      <c r="E166" s="229" t="s">
        <v>294</v>
      </c>
      <c r="F166" s="230" t="s">
        <v>295</v>
      </c>
      <c r="G166" s="231" t="s">
        <v>251</v>
      </c>
      <c r="H166" s="232">
        <v>20.416</v>
      </c>
      <c r="I166" s="233"/>
      <c r="J166" s="234">
        <f>ROUND(I166*H166,2)</f>
        <v>0</v>
      </c>
      <c r="K166" s="230" t="s">
        <v>212</v>
      </c>
      <c r="L166" s="45"/>
      <c r="M166" s="235" t="s">
        <v>1</v>
      </c>
      <c r="N166" s="236" t="s">
        <v>41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113</v>
      </c>
      <c r="AT166" s="239" t="s">
        <v>208</v>
      </c>
      <c r="AU166" s="239" t="s">
        <v>85</v>
      </c>
      <c r="AY166" s="18" t="s">
        <v>206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83</v>
      </c>
      <c r="BK166" s="240">
        <f>ROUND(I166*H166,2)</f>
        <v>0</v>
      </c>
      <c r="BL166" s="18" t="s">
        <v>113</v>
      </c>
      <c r="BM166" s="239" t="s">
        <v>1805</v>
      </c>
    </row>
    <row r="167" spans="1:51" s="13" customFormat="1" ht="12">
      <c r="A167" s="13"/>
      <c r="B167" s="241"/>
      <c r="C167" s="242"/>
      <c r="D167" s="243" t="s">
        <v>214</v>
      </c>
      <c r="E167" s="244" t="s">
        <v>1</v>
      </c>
      <c r="F167" s="245" t="s">
        <v>1323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214</v>
      </c>
      <c r="AU167" s="251" t="s">
        <v>85</v>
      </c>
      <c r="AV167" s="13" t="s">
        <v>83</v>
      </c>
      <c r="AW167" s="13" t="s">
        <v>32</v>
      </c>
      <c r="AX167" s="13" t="s">
        <v>76</v>
      </c>
      <c r="AY167" s="251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1806</v>
      </c>
      <c r="G168" s="253"/>
      <c r="H168" s="256">
        <v>10.416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1807</v>
      </c>
      <c r="G169" s="253"/>
      <c r="H169" s="256">
        <v>7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1808</v>
      </c>
      <c r="G170" s="253"/>
      <c r="H170" s="256">
        <v>3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5" customFormat="1" ht="12">
      <c r="A171" s="15"/>
      <c r="B171" s="263"/>
      <c r="C171" s="264"/>
      <c r="D171" s="243" t="s">
        <v>214</v>
      </c>
      <c r="E171" s="265" t="s">
        <v>1</v>
      </c>
      <c r="F171" s="266" t="s">
        <v>169</v>
      </c>
      <c r="G171" s="264"/>
      <c r="H171" s="267">
        <v>20.416</v>
      </c>
      <c r="I171" s="268"/>
      <c r="J171" s="264"/>
      <c r="K171" s="264"/>
      <c r="L171" s="269"/>
      <c r="M171" s="270"/>
      <c r="N171" s="271"/>
      <c r="O171" s="271"/>
      <c r="P171" s="271"/>
      <c r="Q171" s="271"/>
      <c r="R171" s="271"/>
      <c r="S171" s="271"/>
      <c r="T171" s="27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3" t="s">
        <v>214</v>
      </c>
      <c r="AU171" s="273" t="s">
        <v>85</v>
      </c>
      <c r="AV171" s="15" t="s">
        <v>113</v>
      </c>
      <c r="AW171" s="15" t="s">
        <v>32</v>
      </c>
      <c r="AX171" s="15" t="s">
        <v>83</v>
      </c>
      <c r="AY171" s="273" t="s">
        <v>206</v>
      </c>
    </row>
    <row r="172" spans="1:65" s="2" customFormat="1" ht="37.8" customHeight="1">
      <c r="A172" s="39"/>
      <c r="B172" s="40"/>
      <c r="C172" s="228" t="s">
        <v>277</v>
      </c>
      <c r="D172" s="228" t="s">
        <v>208</v>
      </c>
      <c r="E172" s="229" t="s">
        <v>300</v>
      </c>
      <c r="F172" s="230" t="s">
        <v>301</v>
      </c>
      <c r="G172" s="231" t="s">
        <v>251</v>
      </c>
      <c r="H172" s="232">
        <v>61.319</v>
      </c>
      <c r="I172" s="233"/>
      <c r="J172" s="234">
        <f>ROUND(I172*H172,2)</f>
        <v>0</v>
      </c>
      <c r="K172" s="230" t="s">
        <v>212</v>
      </c>
      <c r="L172" s="45"/>
      <c r="M172" s="235" t="s">
        <v>1</v>
      </c>
      <c r="N172" s="236" t="s">
        <v>41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113</v>
      </c>
      <c r="AT172" s="239" t="s">
        <v>208</v>
      </c>
      <c r="AU172" s="239" t="s">
        <v>85</v>
      </c>
      <c r="AY172" s="18" t="s">
        <v>206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83</v>
      </c>
      <c r="BK172" s="240">
        <f>ROUND(I172*H172,2)</f>
        <v>0</v>
      </c>
      <c r="BL172" s="18" t="s">
        <v>113</v>
      </c>
      <c r="BM172" s="239" t="s">
        <v>1809</v>
      </c>
    </row>
    <row r="173" spans="1:51" s="13" customFormat="1" ht="12">
      <c r="A173" s="13"/>
      <c r="B173" s="241"/>
      <c r="C173" s="242"/>
      <c r="D173" s="243" t="s">
        <v>214</v>
      </c>
      <c r="E173" s="244" t="s">
        <v>1</v>
      </c>
      <c r="F173" s="245" t="s">
        <v>1810</v>
      </c>
      <c r="G173" s="242"/>
      <c r="H173" s="244" t="s">
        <v>1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214</v>
      </c>
      <c r="AU173" s="251" t="s">
        <v>85</v>
      </c>
      <c r="AV173" s="13" t="s">
        <v>83</v>
      </c>
      <c r="AW173" s="13" t="s">
        <v>32</v>
      </c>
      <c r="AX173" s="13" t="s">
        <v>76</v>
      </c>
      <c r="AY173" s="251" t="s">
        <v>206</v>
      </c>
    </row>
    <row r="174" spans="1:51" s="13" customFormat="1" ht="12">
      <c r="A174" s="13"/>
      <c r="B174" s="241"/>
      <c r="C174" s="242"/>
      <c r="D174" s="243" t="s">
        <v>214</v>
      </c>
      <c r="E174" s="244" t="s">
        <v>1</v>
      </c>
      <c r="F174" s="245" t="s">
        <v>303</v>
      </c>
      <c r="G174" s="242"/>
      <c r="H174" s="244" t="s">
        <v>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214</v>
      </c>
      <c r="AU174" s="251" t="s">
        <v>85</v>
      </c>
      <c r="AV174" s="13" t="s">
        <v>83</v>
      </c>
      <c r="AW174" s="13" t="s">
        <v>32</v>
      </c>
      <c r="AX174" s="13" t="s">
        <v>76</v>
      </c>
      <c r="AY174" s="251" t="s">
        <v>206</v>
      </c>
    </row>
    <row r="175" spans="1:51" s="13" customFormat="1" ht="12">
      <c r="A175" s="13"/>
      <c r="B175" s="241"/>
      <c r="C175" s="242"/>
      <c r="D175" s="243" t="s">
        <v>214</v>
      </c>
      <c r="E175" s="244" t="s">
        <v>1</v>
      </c>
      <c r="F175" s="245" t="s">
        <v>1370</v>
      </c>
      <c r="G175" s="242"/>
      <c r="H175" s="244" t="s">
        <v>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214</v>
      </c>
      <c r="AU175" s="251" t="s">
        <v>85</v>
      </c>
      <c r="AV175" s="13" t="s">
        <v>83</v>
      </c>
      <c r="AW175" s="13" t="s">
        <v>32</v>
      </c>
      <c r="AX175" s="13" t="s">
        <v>76</v>
      </c>
      <c r="AY175" s="251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1811</v>
      </c>
      <c r="G176" s="253"/>
      <c r="H176" s="256">
        <v>6.88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6" customFormat="1" ht="12">
      <c r="A177" s="16"/>
      <c r="B177" s="274"/>
      <c r="C177" s="275"/>
      <c r="D177" s="243" t="s">
        <v>214</v>
      </c>
      <c r="E177" s="276" t="s">
        <v>138</v>
      </c>
      <c r="F177" s="277" t="s">
        <v>133</v>
      </c>
      <c r="G177" s="275"/>
      <c r="H177" s="278">
        <v>6.88</v>
      </c>
      <c r="I177" s="279"/>
      <c r="J177" s="275"/>
      <c r="K177" s="275"/>
      <c r="L177" s="280"/>
      <c r="M177" s="281"/>
      <c r="N177" s="282"/>
      <c r="O177" s="282"/>
      <c r="P177" s="282"/>
      <c r="Q177" s="282"/>
      <c r="R177" s="282"/>
      <c r="S177" s="282"/>
      <c r="T177" s="283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84" t="s">
        <v>214</v>
      </c>
      <c r="AU177" s="284" t="s">
        <v>85</v>
      </c>
      <c r="AV177" s="16" t="s">
        <v>93</v>
      </c>
      <c r="AW177" s="16" t="s">
        <v>32</v>
      </c>
      <c r="AX177" s="16" t="s">
        <v>76</v>
      </c>
      <c r="AY177" s="284" t="s">
        <v>206</v>
      </c>
    </row>
    <row r="178" spans="1:51" s="13" customFormat="1" ht="12">
      <c r="A178" s="13"/>
      <c r="B178" s="241"/>
      <c r="C178" s="242"/>
      <c r="D178" s="243" t="s">
        <v>214</v>
      </c>
      <c r="E178" s="244" t="s">
        <v>1</v>
      </c>
      <c r="F178" s="245" t="s">
        <v>1372</v>
      </c>
      <c r="G178" s="242"/>
      <c r="H178" s="244" t="s">
        <v>1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214</v>
      </c>
      <c r="AU178" s="251" t="s">
        <v>85</v>
      </c>
      <c r="AV178" s="13" t="s">
        <v>83</v>
      </c>
      <c r="AW178" s="13" t="s">
        <v>32</v>
      </c>
      <c r="AX178" s="13" t="s">
        <v>76</v>
      </c>
      <c r="AY178" s="251" t="s">
        <v>206</v>
      </c>
    </row>
    <row r="179" spans="1:51" s="14" customFormat="1" ht="12">
      <c r="A179" s="14"/>
      <c r="B179" s="252"/>
      <c r="C179" s="253"/>
      <c r="D179" s="243" t="s">
        <v>214</v>
      </c>
      <c r="E179" s="254" t="s">
        <v>1</v>
      </c>
      <c r="F179" s="255" t="s">
        <v>1812</v>
      </c>
      <c r="G179" s="253"/>
      <c r="H179" s="256">
        <v>27.52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214</v>
      </c>
      <c r="AU179" s="262" t="s">
        <v>85</v>
      </c>
      <c r="AV179" s="14" t="s">
        <v>85</v>
      </c>
      <c r="AW179" s="14" t="s">
        <v>32</v>
      </c>
      <c r="AX179" s="14" t="s">
        <v>76</v>
      </c>
      <c r="AY179" s="262" t="s">
        <v>206</v>
      </c>
    </row>
    <row r="180" spans="1:51" s="16" customFormat="1" ht="12">
      <c r="A180" s="16"/>
      <c r="B180" s="274"/>
      <c r="C180" s="275"/>
      <c r="D180" s="243" t="s">
        <v>214</v>
      </c>
      <c r="E180" s="276" t="s">
        <v>1305</v>
      </c>
      <c r="F180" s="277" t="s">
        <v>133</v>
      </c>
      <c r="G180" s="275"/>
      <c r="H180" s="278">
        <v>27.52</v>
      </c>
      <c r="I180" s="279"/>
      <c r="J180" s="275"/>
      <c r="K180" s="275"/>
      <c r="L180" s="280"/>
      <c r="M180" s="281"/>
      <c r="N180" s="282"/>
      <c r="O180" s="282"/>
      <c r="P180" s="282"/>
      <c r="Q180" s="282"/>
      <c r="R180" s="282"/>
      <c r="S180" s="282"/>
      <c r="T180" s="283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4" t="s">
        <v>214</v>
      </c>
      <c r="AU180" s="284" t="s">
        <v>85</v>
      </c>
      <c r="AV180" s="16" t="s">
        <v>93</v>
      </c>
      <c r="AW180" s="16" t="s">
        <v>32</v>
      </c>
      <c r="AX180" s="16" t="s">
        <v>76</v>
      </c>
      <c r="AY180" s="284" t="s">
        <v>206</v>
      </c>
    </row>
    <row r="181" spans="1:51" s="13" customFormat="1" ht="12">
      <c r="A181" s="13"/>
      <c r="B181" s="241"/>
      <c r="C181" s="242"/>
      <c r="D181" s="243" t="s">
        <v>214</v>
      </c>
      <c r="E181" s="244" t="s">
        <v>1</v>
      </c>
      <c r="F181" s="245" t="s">
        <v>1813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214</v>
      </c>
      <c r="AU181" s="251" t="s">
        <v>85</v>
      </c>
      <c r="AV181" s="13" t="s">
        <v>83</v>
      </c>
      <c r="AW181" s="13" t="s">
        <v>32</v>
      </c>
      <c r="AX181" s="13" t="s">
        <v>76</v>
      </c>
      <c r="AY181" s="251" t="s">
        <v>206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132</v>
      </c>
      <c r="F182" s="255" t="s">
        <v>1814</v>
      </c>
      <c r="G182" s="253"/>
      <c r="H182" s="256">
        <v>0.08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76</v>
      </c>
      <c r="AY182" s="262" t="s">
        <v>206</v>
      </c>
    </row>
    <row r="183" spans="1:51" s="16" customFormat="1" ht="12">
      <c r="A183" s="16"/>
      <c r="B183" s="274"/>
      <c r="C183" s="275"/>
      <c r="D183" s="243" t="s">
        <v>214</v>
      </c>
      <c r="E183" s="276" t="s">
        <v>1</v>
      </c>
      <c r="F183" s="277" t="s">
        <v>133</v>
      </c>
      <c r="G183" s="275"/>
      <c r="H183" s="278">
        <v>0.08</v>
      </c>
      <c r="I183" s="279"/>
      <c r="J183" s="275"/>
      <c r="K183" s="275"/>
      <c r="L183" s="280"/>
      <c r="M183" s="281"/>
      <c r="N183" s="282"/>
      <c r="O183" s="282"/>
      <c r="P183" s="282"/>
      <c r="Q183" s="282"/>
      <c r="R183" s="282"/>
      <c r="S183" s="282"/>
      <c r="T183" s="283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4" t="s">
        <v>214</v>
      </c>
      <c r="AU183" s="284" t="s">
        <v>85</v>
      </c>
      <c r="AV183" s="16" t="s">
        <v>93</v>
      </c>
      <c r="AW183" s="16" t="s">
        <v>32</v>
      </c>
      <c r="AX183" s="16" t="s">
        <v>76</v>
      </c>
      <c r="AY183" s="284" t="s">
        <v>206</v>
      </c>
    </row>
    <row r="184" spans="1:51" s="14" customFormat="1" ht="12">
      <c r="A184" s="14"/>
      <c r="B184" s="252"/>
      <c r="C184" s="253"/>
      <c r="D184" s="243" t="s">
        <v>214</v>
      </c>
      <c r="E184" s="254" t="s">
        <v>1</v>
      </c>
      <c r="F184" s="255" t="s">
        <v>311</v>
      </c>
      <c r="G184" s="253"/>
      <c r="H184" s="256">
        <v>0.019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214</v>
      </c>
      <c r="AU184" s="262" t="s">
        <v>85</v>
      </c>
      <c r="AV184" s="14" t="s">
        <v>85</v>
      </c>
      <c r="AW184" s="14" t="s">
        <v>32</v>
      </c>
      <c r="AX184" s="14" t="s">
        <v>76</v>
      </c>
      <c r="AY184" s="262" t="s">
        <v>206</v>
      </c>
    </row>
    <row r="185" spans="1:51" s="15" customFormat="1" ht="12">
      <c r="A185" s="15"/>
      <c r="B185" s="263"/>
      <c r="C185" s="264"/>
      <c r="D185" s="243" t="s">
        <v>214</v>
      </c>
      <c r="E185" s="265" t="s">
        <v>168</v>
      </c>
      <c r="F185" s="266" t="s">
        <v>169</v>
      </c>
      <c r="G185" s="264"/>
      <c r="H185" s="267">
        <v>34.499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3" t="s">
        <v>214</v>
      </c>
      <c r="AU185" s="273" t="s">
        <v>85</v>
      </c>
      <c r="AV185" s="15" t="s">
        <v>113</v>
      </c>
      <c r="AW185" s="15" t="s">
        <v>32</v>
      </c>
      <c r="AX185" s="15" t="s">
        <v>76</v>
      </c>
      <c r="AY185" s="273" t="s">
        <v>206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162</v>
      </c>
      <c r="F186" s="255" t="s">
        <v>1815</v>
      </c>
      <c r="G186" s="253"/>
      <c r="H186" s="256">
        <v>26.82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76</v>
      </c>
      <c r="AY186" s="262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164</v>
      </c>
      <c r="F187" s="255" t="s">
        <v>171</v>
      </c>
      <c r="G187" s="253"/>
      <c r="H187" s="256">
        <v>61.319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313</v>
      </c>
      <c r="G188" s="253"/>
      <c r="H188" s="256">
        <v>61.319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83</v>
      </c>
      <c r="AY188" s="262" t="s">
        <v>206</v>
      </c>
    </row>
    <row r="189" spans="1:65" s="2" customFormat="1" ht="37.8" customHeight="1">
      <c r="A189" s="39"/>
      <c r="B189" s="40"/>
      <c r="C189" s="228" t="s">
        <v>284</v>
      </c>
      <c r="D189" s="228" t="s">
        <v>208</v>
      </c>
      <c r="E189" s="229" t="s">
        <v>315</v>
      </c>
      <c r="F189" s="230" t="s">
        <v>316</v>
      </c>
      <c r="G189" s="231" t="s">
        <v>251</v>
      </c>
      <c r="H189" s="232">
        <v>61.319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1816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318</v>
      </c>
      <c r="G190" s="253"/>
      <c r="H190" s="256">
        <v>61.319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83</v>
      </c>
      <c r="AY190" s="262" t="s">
        <v>206</v>
      </c>
    </row>
    <row r="191" spans="1:65" s="2" customFormat="1" ht="24.15" customHeight="1">
      <c r="A191" s="39"/>
      <c r="B191" s="40"/>
      <c r="C191" s="228" t="s">
        <v>288</v>
      </c>
      <c r="D191" s="228" t="s">
        <v>208</v>
      </c>
      <c r="E191" s="229" t="s">
        <v>320</v>
      </c>
      <c r="F191" s="230" t="s">
        <v>321</v>
      </c>
      <c r="G191" s="231" t="s">
        <v>251</v>
      </c>
      <c r="H191" s="232">
        <v>122.638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1817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323</v>
      </c>
      <c r="G192" s="253"/>
      <c r="H192" s="256">
        <v>61.319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76</v>
      </c>
      <c r="AY192" s="262" t="s">
        <v>206</v>
      </c>
    </row>
    <row r="193" spans="1:51" s="14" customFormat="1" ht="12">
      <c r="A193" s="14"/>
      <c r="B193" s="252"/>
      <c r="C193" s="253"/>
      <c r="D193" s="243" t="s">
        <v>214</v>
      </c>
      <c r="E193" s="254" t="s">
        <v>1</v>
      </c>
      <c r="F193" s="255" t="s">
        <v>324</v>
      </c>
      <c r="G193" s="253"/>
      <c r="H193" s="256">
        <v>61.319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214</v>
      </c>
      <c r="AU193" s="262" t="s">
        <v>85</v>
      </c>
      <c r="AV193" s="14" t="s">
        <v>85</v>
      </c>
      <c r="AW193" s="14" t="s">
        <v>32</v>
      </c>
      <c r="AX193" s="14" t="s">
        <v>76</v>
      </c>
      <c r="AY193" s="262" t="s">
        <v>206</v>
      </c>
    </row>
    <row r="194" spans="1:51" s="15" customFormat="1" ht="12">
      <c r="A194" s="15"/>
      <c r="B194" s="263"/>
      <c r="C194" s="264"/>
      <c r="D194" s="243" t="s">
        <v>214</v>
      </c>
      <c r="E194" s="265" t="s">
        <v>1</v>
      </c>
      <c r="F194" s="266" t="s">
        <v>169</v>
      </c>
      <c r="G194" s="264"/>
      <c r="H194" s="267">
        <v>122.638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3" t="s">
        <v>214</v>
      </c>
      <c r="AU194" s="273" t="s">
        <v>85</v>
      </c>
      <c r="AV194" s="15" t="s">
        <v>113</v>
      </c>
      <c r="AW194" s="15" t="s">
        <v>32</v>
      </c>
      <c r="AX194" s="15" t="s">
        <v>83</v>
      </c>
      <c r="AY194" s="273" t="s">
        <v>206</v>
      </c>
    </row>
    <row r="195" spans="1:65" s="2" customFormat="1" ht="24.15" customHeight="1">
      <c r="A195" s="39"/>
      <c r="B195" s="40"/>
      <c r="C195" s="228" t="s">
        <v>293</v>
      </c>
      <c r="D195" s="228" t="s">
        <v>208</v>
      </c>
      <c r="E195" s="229" t="s">
        <v>922</v>
      </c>
      <c r="F195" s="230" t="s">
        <v>923</v>
      </c>
      <c r="G195" s="231" t="s">
        <v>211</v>
      </c>
      <c r="H195" s="232">
        <v>14.368</v>
      </c>
      <c r="I195" s="233"/>
      <c r="J195" s="234">
        <f>ROUND(I195*H195,2)</f>
        <v>0</v>
      </c>
      <c r="K195" s="230" t="s">
        <v>212</v>
      </c>
      <c r="L195" s="45"/>
      <c r="M195" s="235" t="s">
        <v>1</v>
      </c>
      <c r="N195" s="236" t="s">
        <v>41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113</v>
      </c>
      <c r="AT195" s="239" t="s">
        <v>208</v>
      </c>
      <c r="AU195" s="239" t="s">
        <v>85</v>
      </c>
      <c r="AY195" s="18" t="s">
        <v>206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83</v>
      </c>
      <c r="BK195" s="240">
        <f>ROUND(I195*H195,2)</f>
        <v>0</v>
      </c>
      <c r="BL195" s="18" t="s">
        <v>113</v>
      </c>
      <c r="BM195" s="239" t="s">
        <v>1818</v>
      </c>
    </row>
    <row r="196" spans="1:51" s="13" customFormat="1" ht="12">
      <c r="A196" s="13"/>
      <c r="B196" s="241"/>
      <c r="C196" s="242"/>
      <c r="D196" s="243" t="s">
        <v>214</v>
      </c>
      <c r="E196" s="244" t="s">
        <v>1</v>
      </c>
      <c r="F196" s="245" t="s">
        <v>1323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214</v>
      </c>
      <c r="AU196" s="251" t="s">
        <v>85</v>
      </c>
      <c r="AV196" s="13" t="s">
        <v>83</v>
      </c>
      <c r="AW196" s="13" t="s">
        <v>32</v>
      </c>
      <c r="AX196" s="13" t="s">
        <v>76</v>
      </c>
      <c r="AY196" s="251" t="s">
        <v>206</v>
      </c>
    </row>
    <row r="197" spans="1:51" s="14" customFormat="1" ht="12">
      <c r="A197" s="14"/>
      <c r="B197" s="252"/>
      <c r="C197" s="253"/>
      <c r="D197" s="243" t="s">
        <v>214</v>
      </c>
      <c r="E197" s="254" t="s">
        <v>844</v>
      </c>
      <c r="F197" s="255" t="s">
        <v>1819</v>
      </c>
      <c r="G197" s="253"/>
      <c r="H197" s="256">
        <v>14.368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214</v>
      </c>
      <c r="AU197" s="262" t="s">
        <v>85</v>
      </c>
      <c r="AV197" s="14" t="s">
        <v>85</v>
      </c>
      <c r="AW197" s="14" t="s">
        <v>32</v>
      </c>
      <c r="AX197" s="14" t="s">
        <v>83</v>
      </c>
      <c r="AY197" s="262" t="s">
        <v>206</v>
      </c>
    </row>
    <row r="198" spans="1:65" s="2" customFormat="1" ht="16.5" customHeight="1">
      <c r="A198" s="39"/>
      <c r="B198" s="40"/>
      <c r="C198" s="228" t="s">
        <v>8</v>
      </c>
      <c r="D198" s="228" t="s">
        <v>208</v>
      </c>
      <c r="E198" s="229" t="s">
        <v>326</v>
      </c>
      <c r="F198" s="230" t="s">
        <v>327</v>
      </c>
      <c r="G198" s="231" t="s">
        <v>251</v>
      </c>
      <c r="H198" s="232">
        <v>122.638</v>
      </c>
      <c r="I198" s="233"/>
      <c r="J198" s="234">
        <f>ROUND(I198*H198,2)</f>
        <v>0</v>
      </c>
      <c r="K198" s="230" t="s">
        <v>212</v>
      </c>
      <c r="L198" s="45"/>
      <c r="M198" s="235" t="s">
        <v>1</v>
      </c>
      <c r="N198" s="236" t="s">
        <v>41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113</v>
      </c>
      <c r="AT198" s="239" t="s">
        <v>208</v>
      </c>
      <c r="AU198" s="239" t="s">
        <v>85</v>
      </c>
      <c r="AY198" s="18" t="s">
        <v>206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83</v>
      </c>
      <c r="BK198" s="240">
        <f>ROUND(I198*H198,2)</f>
        <v>0</v>
      </c>
      <c r="BL198" s="18" t="s">
        <v>113</v>
      </c>
      <c r="BM198" s="239" t="s">
        <v>1820</v>
      </c>
    </row>
    <row r="199" spans="1:51" s="14" customFormat="1" ht="12">
      <c r="A199" s="14"/>
      <c r="B199" s="252"/>
      <c r="C199" s="253"/>
      <c r="D199" s="243" t="s">
        <v>214</v>
      </c>
      <c r="E199" s="254" t="s">
        <v>1</v>
      </c>
      <c r="F199" s="255" t="s">
        <v>329</v>
      </c>
      <c r="G199" s="253"/>
      <c r="H199" s="256">
        <v>61.319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214</v>
      </c>
      <c r="AU199" s="262" t="s">
        <v>85</v>
      </c>
      <c r="AV199" s="14" t="s">
        <v>85</v>
      </c>
      <c r="AW199" s="14" t="s">
        <v>32</v>
      </c>
      <c r="AX199" s="14" t="s">
        <v>76</v>
      </c>
      <c r="AY199" s="262" t="s">
        <v>206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</v>
      </c>
      <c r="F200" s="255" t="s">
        <v>330</v>
      </c>
      <c r="G200" s="253"/>
      <c r="H200" s="256">
        <v>61.319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76</v>
      </c>
      <c r="AY200" s="262" t="s">
        <v>206</v>
      </c>
    </row>
    <row r="201" spans="1:51" s="15" customFormat="1" ht="12">
      <c r="A201" s="15"/>
      <c r="B201" s="263"/>
      <c r="C201" s="264"/>
      <c r="D201" s="243" t="s">
        <v>214</v>
      </c>
      <c r="E201" s="265" t="s">
        <v>1</v>
      </c>
      <c r="F201" s="266" t="s">
        <v>169</v>
      </c>
      <c r="G201" s="264"/>
      <c r="H201" s="267">
        <v>122.638</v>
      </c>
      <c r="I201" s="268"/>
      <c r="J201" s="264"/>
      <c r="K201" s="264"/>
      <c r="L201" s="269"/>
      <c r="M201" s="270"/>
      <c r="N201" s="271"/>
      <c r="O201" s="271"/>
      <c r="P201" s="271"/>
      <c r="Q201" s="271"/>
      <c r="R201" s="271"/>
      <c r="S201" s="271"/>
      <c r="T201" s="27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3" t="s">
        <v>214</v>
      </c>
      <c r="AU201" s="273" t="s">
        <v>85</v>
      </c>
      <c r="AV201" s="15" t="s">
        <v>113</v>
      </c>
      <c r="AW201" s="15" t="s">
        <v>32</v>
      </c>
      <c r="AX201" s="15" t="s">
        <v>83</v>
      </c>
      <c r="AY201" s="273" t="s">
        <v>206</v>
      </c>
    </row>
    <row r="202" spans="1:65" s="2" customFormat="1" ht="33" customHeight="1">
      <c r="A202" s="39"/>
      <c r="B202" s="40"/>
      <c r="C202" s="228" t="s">
        <v>314</v>
      </c>
      <c r="D202" s="228" t="s">
        <v>208</v>
      </c>
      <c r="E202" s="229" t="s">
        <v>332</v>
      </c>
      <c r="F202" s="230" t="s">
        <v>333</v>
      </c>
      <c r="G202" s="231" t="s">
        <v>334</v>
      </c>
      <c r="H202" s="232">
        <v>110.374</v>
      </c>
      <c r="I202" s="233"/>
      <c r="J202" s="234">
        <f>ROUND(I202*H202,2)</f>
        <v>0</v>
      </c>
      <c r="K202" s="230" t="s">
        <v>212</v>
      </c>
      <c r="L202" s="45"/>
      <c r="M202" s="235" t="s">
        <v>1</v>
      </c>
      <c r="N202" s="236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113</v>
      </c>
      <c r="AT202" s="239" t="s">
        <v>208</v>
      </c>
      <c r="AU202" s="239" t="s">
        <v>85</v>
      </c>
      <c r="AY202" s="18" t="s">
        <v>206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83</v>
      </c>
      <c r="BK202" s="240">
        <f>ROUND(I202*H202,2)</f>
        <v>0</v>
      </c>
      <c r="BL202" s="18" t="s">
        <v>113</v>
      </c>
      <c r="BM202" s="239" t="s">
        <v>1821</v>
      </c>
    </row>
    <row r="203" spans="1:51" s="14" customFormat="1" ht="12">
      <c r="A203" s="14"/>
      <c r="B203" s="252"/>
      <c r="C203" s="253"/>
      <c r="D203" s="243" t="s">
        <v>214</v>
      </c>
      <c r="E203" s="254" t="s">
        <v>1</v>
      </c>
      <c r="F203" s="255" t="s">
        <v>336</v>
      </c>
      <c r="G203" s="253"/>
      <c r="H203" s="256">
        <v>110.374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214</v>
      </c>
      <c r="AU203" s="262" t="s">
        <v>85</v>
      </c>
      <c r="AV203" s="14" t="s">
        <v>85</v>
      </c>
      <c r="AW203" s="14" t="s">
        <v>32</v>
      </c>
      <c r="AX203" s="14" t="s">
        <v>83</v>
      </c>
      <c r="AY203" s="262" t="s">
        <v>206</v>
      </c>
    </row>
    <row r="204" spans="1:65" s="2" customFormat="1" ht="24.15" customHeight="1">
      <c r="A204" s="39"/>
      <c r="B204" s="40"/>
      <c r="C204" s="228" t="s">
        <v>319</v>
      </c>
      <c r="D204" s="228" t="s">
        <v>208</v>
      </c>
      <c r="E204" s="229" t="s">
        <v>338</v>
      </c>
      <c r="F204" s="230" t="s">
        <v>339</v>
      </c>
      <c r="G204" s="231" t="s">
        <v>251</v>
      </c>
      <c r="H204" s="232">
        <v>26.82</v>
      </c>
      <c r="I204" s="233"/>
      <c r="J204" s="234">
        <f>ROUND(I204*H204,2)</f>
        <v>0</v>
      </c>
      <c r="K204" s="230" t="s">
        <v>212</v>
      </c>
      <c r="L204" s="45"/>
      <c r="M204" s="235" t="s">
        <v>1</v>
      </c>
      <c r="N204" s="236" t="s">
        <v>41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113</v>
      </c>
      <c r="AT204" s="239" t="s">
        <v>208</v>
      </c>
      <c r="AU204" s="239" t="s">
        <v>85</v>
      </c>
      <c r="AY204" s="18" t="s">
        <v>206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83</v>
      </c>
      <c r="BK204" s="240">
        <f>ROUND(I204*H204,2)</f>
        <v>0</v>
      </c>
      <c r="BL204" s="18" t="s">
        <v>113</v>
      </c>
      <c r="BM204" s="239" t="s">
        <v>1822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</v>
      </c>
      <c r="F205" s="255" t="s">
        <v>312</v>
      </c>
      <c r="G205" s="253"/>
      <c r="H205" s="256">
        <v>26.82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83</v>
      </c>
      <c r="AY205" s="262" t="s">
        <v>206</v>
      </c>
    </row>
    <row r="206" spans="1:65" s="2" customFormat="1" ht="24.15" customHeight="1">
      <c r="A206" s="39"/>
      <c r="B206" s="40"/>
      <c r="C206" s="228" t="s">
        <v>325</v>
      </c>
      <c r="D206" s="228" t="s">
        <v>208</v>
      </c>
      <c r="E206" s="229" t="s">
        <v>347</v>
      </c>
      <c r="F206" s="230" t="s">
        <v>348</v>
      </c>
      <c r="G206" s="231" t="s">
        <v>251</v>
      </c>
      <c r="H206" s="232">
        <v>26.973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1823</v>
      </c>
    </row>
    <row r="207" spans="1:51" s="13" customFormat="1" ht="12">
      <c r="A207" s="13"/>
      <c r="B207" s="241"/>
      <c r="C207" s="242"/>
      <c r="D207" s="243" t="s">
        <v>214</v>
      </c>
      <c r="E207" s="244" t="s">
        <v>1</v>
      </c>
      <c r="F207" s="245" t="s">
        <v>1323</v>
      </c>
      <c r="G207" s="242"/>
      <c r="H207" s="244" t="s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214</v>
      </c>
      <c r="AU207" s="251" t="s">
        <v>85</v>
      </c>
      <c r="AV207" s="13" t="s">
        <v>83</v>
      </c>
      <c r="AW207" s="13" t="s">
        <v>32</v>
      </c>
      <c r="AX207" s="13" t="s">
        <v>76</v>
      </c>
      <c r="AY207" s="251" t="s">
        <v>206</v>
      </c>
    </row>
    <row r="208" spans="1:51" s="14" customFormat="1" ht="12">
      <c r="A208" s="14"/>
      <c r="B208" s="252"/>
      <c r="C208" s="253"/>
      <c r="D208" s="243" t="s">
        <v>214</v>
      </c>
      <c r="E208" s="254" t="s">
        <v>1</v>
      </c>
      <c r="F208" s="255" t="s">
        <v>1824</v>
      </c>
      <c r="G208" s="253"/>
      <c r="H208" s="256">
        <v>0.547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214</v>
      </c>
      <c r="AU208" s="262" t="s">
        <v>85</v>
      </c>
      <c r="AV208" s="14" t="s">
        <v>85</v>
      </c>
      <c r="AW208" s="14" t="s">
        <v>32</v>
      </c>
      <c r="AX208" s="14" t="s">
        <v>76</v>
      </c>
      <c r="AY208" s="262" t="s">
        <v>206</v>
      </c>
    </row>
    <row r="209" spans="1:51" s="16" customFormat="1" ht="12">
      <c r="A209" s="16"/>
      <c r="B209" s="274"/>
      <c r="C209" s="275"/>
      <c r="D209" s="243" t="s">
        <v>214</v>
      </c>
      <c r="E209" s="276" t="s">
        <v>1</v>
      </c>
      <c r="F209" s="277" t="s">
        <v>133</v>
      </c>
      <c r="G209" s="275"/>
      <c r="H209" s="278">
        <v>0.547</v>
      </c>
      <c r="I209" s="279"/>
      <c r="J209" s="275"/>
      <c r="K209" s="275"/>
      <c r="L209" s="280"/>
      <c r="M209" s="281"/>
      <c r="N209" s="282"/>
      <c r="O209" s="282"/>
      <c r="P209" s="282"/>
      <c r="Q209" s="282"/>
      <c r="R209" s="282"/>
      <c r="S209" s="282"/>
      <c r="T209" s="283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4" t="s">
        <v>214</v>
      </c>
      <c r="AU209" s="284" t="s">
        <v>85</v>
      </c>
      <c r="AV209" s="16" t="s">
        <v>93</v>
      </c>
      <c r="AW209" s="16" t="s">
        <v>32</v>
      </c>
      <c r="AX209" s="16" t="s">
        <v>76</v>
      </c>
      <c r="AY209" s="284" t="s">
        <v>206</v>
      </c>
    </row>
    <row r="210" spans="1:51" s="14" customFormat="1" ht="12">
      <c r="A210" s="14"/>
      <c r="B210" s="252"/>
      <c r="C210" s="253"/>
      <c r="D210" s="243" t="s">
        <v>214</v>
      </c>
      <c r="E210" s="254" t="s">
        <v>158</v>
      </c>
      <c r="F210" s="255" t="s">
        <v>1825</v>
      </c>
      <c r="G210" s="253"/>
      <c r="H210" s="256">
        <v>26.973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214</v>
      </c>
      <c r="AU210" s="262" t="s">
        <v>85</v>
      </c>
      <c r="AV210" s="14" t="s">
        <v>85</v>
      </c>
      <c r="AW210" s="14" t="s">
        <v>32</v>
      </c>
      <c r="AX210" s="14" t="s">
        <v>76</v>
      </c>
      <c r="AY210" s="262" t="s">
        <v>206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</v>
      </c>
      <c r="F211" s="255" t="s">
        <v>158</v>
      </c>
      <c r="G211" s="253"/>
      <c r="H211" s="256">
        <v>26.973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83</v>
      </c>
      <c r="AY211" s="262" t="s">
        <v>206</v>
      </c>
    </row>
    <row r="212" spans="1:65" s="2" customFormat="1" ht="16.5" customHeight="1">
      <c r="A212" s="39"/>
      <c r="B212" s="40"/>
      <c r="C212" s="285" t="s">
        <v>331</v>
      </c>
      <c r="D212" s="285" t="s">
        <v>353</v>
      </c>
      <c r="E212" s="286" t="s">
        <v>365</v>
      </c>
      <c r="F212" s="287" t="s">
        <v>366</v>
      </c>
      <c r="G212" s="288" t="s">
        <v>334</v>
      </c>
      <c r="H212" s="289">
        <v>48.551</v>
      </c>
      <c r="I212" s="290"/>
      <c r="J212" s="291">
        <f>ROUND(I212*H212,2)</f>
        <v>0</v>
      </c>
      <c r="K212" s="287" t="s">
        <v>212</v>
      </c>
      <c r="L212" s="292"/>
      <c r="M212" s="293" t="s">
        <v>1</v>
      </c>
      <c r="N212" s="294" t="s">
        <v>41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248</v>
      </c>
      <c r="AT212" s="239" t="s">
        <v>353</v>
      </c>
      <c r="AU212" s="239" t="s">
        <v>85</v>
      </c>
      <c r="AY212" s="18" t="s">
        <v>206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83</v>
      </c>
      <c r="BK212" s="240">
        <f>ROUND(I212*H212,2)</f>
        <v>0</v>
      </c>
      <c r="BL212" s="18" t="s">
        <v>113</v>
      </c>
      <c r="BM212" s="239" t="s">
        <v>1826</v>
      </c>
    </row>
    <row r="213" spans="1:51" s="14" customFormat="1" ht="12">
      <c r="A213" s="14"/>
      <c r="B213" s="252"/>
      <c r="C213" s="253"/>
      <c r="D213" s="243" t="s">
        <v>214</v>
      </c>
      <c r="E213" s="254" t="s">
        <v>1</v>
      </c>
      <c r="F213" s="255" t="s">
        <v>368</v>
      </c>
      <c r="G213" s="253"/>
      <c r="H213" s="256">
        <v>48.551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214</v>
      </c>
      <c r="AU213" s="262" t="s">
        <v>85</v>
      </c>
      <c r="AV213" s="14" t="s">
        <v>85</v>
      </c>
      <c r="AW213" s="14" t="s">
        <v>32</v>
      </c>
      <c r="AX213" s="14" t="s">
        <v>83</v>
      </c>
      <c r="AY213" s="262" t="s">
        <v>206</v>
      </c>
    </row>
    <row r="214" spans="1:65" s="2" customFormat="1" ht="16.5" customHeight="1">
      <c r="A214" s="39"/>
      <c r="B214" s="40"/>
      <c r="C214" s="285" t="s">
        <v>337</v>
      </c>
      <c r="D214" s="285" t="s">
        <v>353</v>
      </c>
      <c r="E214" s="286" t="s">
        <v>354</v>
      </c>
      <c r="F214" s="287" t="s">
        <v>355</v>
      </c>
      <c r="G214" s="288" t="s">
        <v>334</v>
      </c>
      <c r="H214" s="289">
        <v>74.138</v>
      </c>
      <c r="I214" s="290"/>
      <c r="J214" s="291">
        <f>ROUND(I214*H214,2)</f>
        <v>0</v>
      </c>
      <c r="K214" s="287" t="s">
        <v>212</v>
      </c>
      <c r="L214" s="292"/>
      <c r="M214" s="293" t="s">
        <v>1</v>
      </c>
      <c r="N214" s="294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248</v>
      </c>
      <c r="AT214" s="239" t="s">
        <v>353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1827</v>
      </c>
    </row>
    <row r="215" spans="1:51" s="13" customFormat="1" ht="12">
      <c r="A215" s="13"/>
      <c r="B215" s="241"/>
      <c r="C215" s="242"/>
      <c r="D215" s="243" t="s">
        <v>214</v>
      </c>
      <c r="E215" s="244" t="s">
        <v>1</v>
      </c>
      <c r="F215" s="245" t="s">
        <v>1828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214</v>
      </c>
      <c r="AU215" s="251" t="s">
        <v>85</v>
      </c>
      <c r="AV215" s="13" t="s">
        <v>83</v>
      </c>
      <c r="AW215" s="13" t="s">
        <v>32</v>
      </c>
      <c r="AX215" s="13" t="s">
        <v>76</v>
      </c>
      <c r="AY215" s="251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1829</v>
      </c>
      <c r="G216" s="253"/>
      <c r="H216" s="256">
        <v>74.138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83</v>
      </c>
      <c r="AY216" s="262" t="s">
        <v>206</v>
      </c>
    </row>
    <row r="217" spans="1:65" s="2" customFormat="1" ht="24.15" customHeight="1">
      <c r="A217" s="39"/>
      <c r="B217" s="40"/>
      <c r="C217" s="228" t="s">
        <v>7</v>
      </c>
      <c r="D217" s="228" t="s">
        <v>208</v>
      </c>
      <c r="E217" s="229" t="s">
        <v>320</v>
      </c>
      <c r="F217" s="230" t="s">
        <v>321</v>
      </c>
      <c r="G217" s="231" t="s">
        <v>251</v>
      </c>
      <c r="H217" s="232">
        <v>75.041</v>
      </c>
      <c r="I217" s="233"/>
      <c r="J217" s="234">
        <f>ROUND(I217*H217,2)</f>
        <v>0</v>
      </c>
      <c r="K217" s="230" t="s">
        <v>212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113</v>
      </c>
      <c r="AT217" s="239" t="s">
        <v>208</v>
      </c>
      <c r="AU217" s="239" t="s">
        <v>85</v>
      </c>
      <c r="AY217" s="18" t="s">
        <v>206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83</v>
      </c>
      <c r="BK217" s="240">
        <f>ROUND(I217*H217,2)</f>
        <v>0</v>
      </c>
      <c r="BL217" s="18" t="s">
        <v>113</v>
      </c>
      <c r="BM217" s="239" t="s">
        <v>1830</v>
      </c>
    </row>
    <row r="218" spans="1:51" s="13" customFormat="1" ht="12">
      <c r="A218" s="13"/>
      <c r="B218" s="241"/>
      <c r="C218" s="242"/>
      <c r="D218" s="243" t="s">
        <v>214</v>
      </c>
      <c r="E218" s="244" t="s">
        <v>1</v>
      </c>
      <c r="F218" s="245" t="s">
        <v>1323</v>
      </c>
      <c r="G218" s="242"/>
      <c r="H218" s="244" t="s">
        <v>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214</v>
      </c>
      <c r="AU218" s="251" t="s">
        <v>85</v>
      </c>
      <c r="AV218" s="13" t="s">
        <v>83</v>
      </c>
      <c r="AW218" s="13" t="s">
        <v>32</v>
      </c>
      <c r="AX218" s="13" t="s">
        <v>76</v>
      </c>
      <c r="AY218" s="251" t="s">
        <v>206</v>
      </c>
    </row>
    <row r="219" spans="1:51" s="13" customFormat="1" ht="12">
      <c r="A219" s="13"/>
      <c r="B219" s="241"/>
      <c r="C219" s="242"/>
      <c r="D219" s="243" t="s">
        <v>214</v>
      </c>
      <c r="E219" s="244" t="s">
        <v>1</v>
      </c>
      <c r="F219" s="245" t="s">
        <v>371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214</v>
      </c>
      <c r="AU219" s="251" t="s">
        <v>85</v>
      </c>
      <c r="AV219" s="13" t="s">
        <v>83</v>
      </c>
      <c r="AW219" s="13" t="s">
        <v>32</v>
      </c>
      <c r="AX219" s="13" t="s">
        <v>76</v>
      </c>
      <c r="AY219" s="251" t="s">
        <v>206</v>
      </c>
    </row>
    <row r="220" spans="1:51" s="14" customFormat="1" ht="12">
      <c r="A220" s="14"/>
      <c r="B220" s="252"/>
      <c r="C220" s="253"/>
      <c r="D220" s="243" t="s">
        <v>214</v>
      </c>
      <c r="E220" s="254" t="s">
        <v>156</v>
      </c>
      <c r="F220" s="255" t="s">
        <v>1831</v>
      </c>
      <c r="G220" s="253"/>
      <c r="H220" s="256">
        <v>75.041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214</v>
      </c>
      <c r="AU220" s="262" t="s">
        <v>85</v>
      </c>
      <c r="AV220" s="14" t="s">
        <v>85</v>
      </c>
      <c r="AW220" s="14" t="s">
        <v>32</v>
      </c>
      <c r="AX220" s="14" t="s">
        <v>83</v>
      </c>
      <c r="AY220" s="262" t="s">
        <v>206</v>
      </c>
    </row>
    <row r="221" spans="1:65" s="2" customFormat="1" ht="37.8" customHeight="1">
      <c r="A221" s="39"/>
      <c r="B221" s="40"/>
      <c r="C221" s="228" t="s">
        <v>346</v>
      </c>
      <c r="D221" s="228" t="s">
        <v>208</v>
      </c>
      <c r="E221" s="229" t="s">
        <v>374</v>
      </c>
      <c r="F221" s="230" t="s">
        <v>375</v>
      </c>
      <c r="G221" s="231" t="s">
        <v>251</v>
      </c>
      <c r="H221" s="232">
        <v>75.041</v>
      </c>
      <c r="I221" s="233"/>
      <c r="J221" s="234">
        <f>ROUND(I221*H221,2)</f>
        <v>0</v>
      </c>
      <c r="K221" s="230" t="s">
        <v>212</v>
      </c>
      <c r="L221" s="45"/>
      <c r="M221" s="235" t="s">
        <v>1</v>
      </c>
      <c r="N221" s="236" t="s">
        <v>41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113</v>
      </c>
      <c r="AT221" s="239" t="s">
        <v>208</v>
      </c>
      <c r="AU221" s="239" t="s">
        <v>85</v>
      </c>
      <c r="AY221" s="18" t="s">
        <v>206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83</v>
      </c>
      <c r="BK221" s="240">
        <f>ROUND(I221*H221,2)</f>
        <v>0</v>
      </c>
      <c r="BL221" s="18" t="s">
        <v>113</v>
      </c>
      <c r="BM221" s="239" t="s">
        <v>1832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156</v>
      </c>
      <c r="G222" s="253"/>
      <c r="H222" s="256">
        <v>75.041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83</v>
      </c>
      <c r="AY222" s="262" t="s">
        <v>206</v>
      </c>
    </row>
    <row r="223" spans="1:63" s="12" customFormat="1" ht="22.8" customHeight="1">
      <c r="A223" s="12"/>
      <c r="B223" s="212"/>
      <c r="C223" s="213"/>
      <c r="D223" s="214" t="s">
        <v>75</v>
      </c>
      <c r="E223" s="226" t="s">
        <v>93</v>
      </c>
      <c r="F223" s="226" t="s">
        <v>377</v>
      </c>
      <c r="G223" s="213"/>
      <c r="H223" s="213"/>
      <c r="I223" s="216"/>
      <c r="J223" s="227">
        <f>BK223</f>
        <v>0</v>
      </c>
      <c r="K223" s="213"/>
      <c r="L223" s="218"/>
      <c r="M223" s="219"/>
      <c r="N223" s="220"/>
      <c r="O223" s="220"/>
      <c r="P223" s="221">
        <f>SUM(P224:P227)</f>
        <v>0</v>
      </c>
      <c r="Q223" s="220"/>
      <c r="R223" s="221">
        <f>SUM(R224:R227)</f>
        <v>0.101</v>
      </c>
      <c r="S223" s="220"/>
      <c r="T223" s="222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3" t="s">
        <v>83</v>
      </c>
      <c r="AT223" s="224" t="s">
        <v>75</v>
      </c>
      <c r="AU223" s="224" t="s">
        <v>83</v>
      </c>
      <c r="AY223" s="223" t="s">
        <v>206</v>
      </c>
      <c r="BK223" s="225">
        <f>SUM(BK224:BK227)</f>
        <v>0</v>
      </c>
    </row>
    <row r="224" spans="1:65" s="2" customFormat="1" ht="16.5" customHeight="1">
      <c r="A224" s="39"/>
      <c r="B224" s="40"/>
      <c r="C224" s="285" t="s">
        <v>352</v>
      </c>
      <c r="D224" s="285" t="s">
        <v>353</v>
      </c>
      <c r="E224" s="286" t="s">
        <v>379</v>
      </c>
      <c r="F224" s="287" t="s">
        <v>380</v>
      </c>
      <c r="G224" s="288" t="s">
        <v>381</v>
      </c>
      <c r="H224" s="289">
        <v>1</v>
      </c>
      <c r="I224" s="290"/>
      <c r="J224" s="291">
        <f>ROUND(I224*H224,2)</f>
        <v>0</v>
      </c>
      <c r="K224" s="287" t="s">
        <v>1</v>
      </c>
      <c r="L224" s="292"/>
      <c r="M224" s="293" t="s">
        <v>1</v>
      </c>
      <c r="N224" s="294" t="s">
        <v>41</v>
      </c>
      <c r="O224" s="92"/>
      <c r="P224" s="237">
        <f>O224*H224</f>
        <v>0</v>
      </c>
      <c r="Q224" s="237">
        <v>0.101</v>
      </c>
      <c r="R224" s="237">
        <f>Q224*H224</f>
        <v>0.101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248</v>
      </c>
      <c r="AT224" s="239" t="s">
        <v>353</v>
      </c>
      <c r="AU224" s="239" t="s">
        <v>85</v>
      </c>
      <c r="AY224" s="18" t="s">
        <v>206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83</v>
      </c>
      <c r="BK224" s="240">
        <f>ROUND(I224*H224,2)</f>
        <v>0</v>
      </c>
      <c r="BL224" s="18" t="s">
        <v>113</v>
      </c>
      <c r="BM224" s="239" t="s">
        <v>1833</v>
      </c>
    </row>
    <row r="225" spans="1:51" s="13" customFormat="1" ht="12">
      <c r="A225" s="13"/>
      <c r="B225" s="241"/>
      <c r="C225" s="242"/>
      <c r="D225" s="243" t="s">
        <v>214</v>
      </c>
      <c r="E225" s="244" t="s">
        <v>1</v>
      </c>
      <c r="F225" s="245" t="s">
        <v>1323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214</v>
      </c>
      <c r="AU225" s="251" t="s">
        <v>85</v>
      </c>
      <c r="AV225" s="13" t="s">
        <v>83</v>
      </c>
      <c r="AW225" s="13" t="s">
        <v>32</v>
      </c>
      <c r="AX225" s="13" t="s">
        <v>76</v>
      </c>
      <c r="AY225" s="251" t="s">
        <v>206</v>
      </c>
    </row>
    <row r="226" spans="1:51" s="13" customFormat="1" ht="12">
      <c r="A226" s="13"/>
      <c r="B226" s="241"/>
      <c r="C226" s="242"/>
      <c r="D226" s="243" t="s">
        <v>214</v>
      </c>
      <c r="E226" s="244" t="s">
        <v>1</v>
      </c>
      <c r="F226" s="245" t="s">
        <v>383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214</v>
      </c>
      <c r="AU226" s="251" t="s">
        <v>85</v>
      </c>
      <c r="AV226" s="13" t="s">
        <v>83</v>
      </c>
      <c r="AW226" s="13" t="s">
        <v>32</v>
      </c>
      <c r="AX226" s="13" t="s">
        <v>76</v>
      </c>
      <c r="AY226" s="251" t="s">
        <v>206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</v>
      </c>
      <c r="F227" s="255" t="s">
        <v>83</v>
      </c>
      <c r="G227" s="253"/>
      <c r="H227" s="256">
        <v>1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3" s="12" customFormat="1" ht="22.8" customHeight="1">
      <c r="A228" s="12"/>
      <c r="B228" s="212"/>
      <c r="C228" s="213"/>
      <c r="D228" s="214" t="s">
        <v>75</v>
      </c>
      <c r="E228" s="226" t="s">
        <v>113</v>
      </c>
      <c r="F228" s="226" t="s">
        <v>384</v>
      </c>
      <c r="G228" s="213"/>
      <c r="H228" s="213"/>
      <c r="I228" s="216"/>
      <c r="J228" s="227">
        <f>BK228</f>
        <v>0</v>
      </c>
      <c r="K228" s="213"/>
      <c r="L228" s="218"/>
      <c r="M228" s="219"/>
      <c r="N228" s="220"/>
      <c r="O228" s="220"/>
      <c r="P228" s="221">
        <f>SUM(P229:P236)</f>
        <v>0</v>
      </c>
      <c r="Q228" s="220"/>
      <c r="R228" s="221">
        <f>SUM(R229:R236)</f>
        <v>0.1904716</v>
      </c>
      <c r="S228" s="220"/>
      <c r="T228" s="222">
        <f>SUM(T229:T236)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3" t="s">
        <v>83</v>
      </c>
      <c r="AT228" s="224" t="s">
        <v>75</v>
      </c>
      <c r="AU228" s="224" t="s">
        <v>83</v>
      </c>
      <c r="AY228" s="223" t="s">
        <v>206</v>
      </c>
      <c r="BK228" s="225">
        <f>SUM(BK229:BK236)</f>
        <v>0</v>
      </c>
    </row>
    <row r="229" spans="1:65" s="2" customFormat="1" ht="16.5" customHeight="1">
      <c r="A229" s="39"/>
      <c r="B229" s="40"/>
      <c r="C229" s="228" t="s">
        <v>359</v>
      </c>
      <c r="D229" s="228" t="s">
        <v>208</v>
      </c>
      <c r="E229" s="229" t="s">
        <v>386</v>
      </c>
      <c r="F229" s="230" t="s">
        <v>387</v>
      </c>
      <c r="G229" s="231" t="s">
        <v>388</v>
      </c>
      <c r="H229" s="232">
        <v>6.88</v>
      </c>
      <c r="I229" s="233"/>
      <c r="J229" s="234">
        <f>ROUND(I229*H229,2)</f>
        <v>0</v>
      </c>
      <c r="K229" s="230" t="s">
        <v>212</v>
      </c>
      <c r="L229" s="45"/>
      <c r="M229" s="235" t="s">
        <v>1</v>
      </c>
      <c r="N229" s="236" t="s">
        <v>41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113</v>
      </c>
      <c r="AT229" s="239" t="s">
        <v>208</v>
      </c>
      <c r="AU229" s="239" t="s">
        <v>85</v>
      </c>
      <c r="AY229" s="18" t="s">
        <v>206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83</v>
      </c>
      <c r="BK229" s="240">
        <f>ROUND(I229*H229,2)</f>
        <v>0</v>
      </c>
      <c r="BL229" s="18" t="s">
        <v>113</v>
      </c>
      <c r="BM229" s="239" t="s">
        <v>1834</v>
      </c>
    </row>
    <row r="230" spans="1:51" s="13" customFormat="1" ht="12">
      <c r="A230" s="13"/>
      <c r="B230" s="241"/>
      <c r="C230" s="242"/>
      <c r="D230" s="243" t="s">
        <v>214</v>
      </c>
      <c r="E230" s="244" t="s">
        <v>1</v>
      </c>
      <c r="F230" s="245" t="s">
        <v>1323</v>
      </c>
      <c r="G230" s="242"/>
      <c r="H230" s="244" t="s">
        <v>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214</v>
      </c>
      <c r="AU230" s="251" t="s">
        <v>85</v>
      </c>
      <c r="AV230" s="13" t="s">
        <v>83</v>
      </c>
      <c r="AW230" s="13" t="s">
        <v>32</v>
      </c>
      <c r="AX230" s="13" t="s">
        <v>76</v>
      </c>
      <c r="AY230" s="251" t="s">
        <v>206</v>
      </c>
    </row>
    <row r="231" spans="1:51" s="14" customFormat="1" ht="12">
      <c r="A231" s="14"/>
      <c r="B231" s="252"/>
      <c r="C231" s="253"/>
      <c r="D231" s="243" t="s">
        <v>214</v>
      </c>
      <c r="E231" s="254" t="s">
        <v>1</v>
      </c>
      <c r="F231" s="255" t="s">
        <v>138</v>
      </c>
      <c r="G231" s="253"/>
      <c r="H231" s="256">
        <v>6.88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214</v>
      </c>
      <c r="AU231" s="262" t="s">
        <v>85</v>
      </c>
      <c r="AV231" s="14" t="s">
        <v>85</v>
      </c>
      <c r="AW231" s="14" t="s">
        <v>32</v>
      </c>
      <c r="AX231" s="14" t="s">
        <v>83</v>
      </c>
      <c r="AY231" s="262" t="s">
        <v>206</v>
      </c>
    </row>
    <row r="232" spans="1:65" s="2" customFormat="1" ht="24.15" customHeight="1">
      <c r="A232" s="39"/>
      <c r="B232" s="40"/>
      <c r="C232" s="228" t="s">
        <v>364</v>
      </c>
      <c r="D232" s="228" t="s">
        <v>208</v>
      </c>
      <c r="E232" s="229" t="s">
        <v>391</v>
      </c>
      <c r="F232" s="230" t="s">
        <v>392</v>
      </c>
      <c r="G232" s="231" t="s">
        <v>388</v>
      </c>
      <c r="H232" s="232">
        <v>0.08</v>
      </c>
      <c r="I232" s="233"/>
      <c r="J232" s="234">
        <f>ROUND(I232*H232,2)</f>
        <v>0</v>
      </c>
      <c r="K232" s="230" t="s">
        <v>212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2.30102</v>
      </c>
      <c r="R232" s="237">
        <f>Q232*H232</f>
        <v>0.18408159999999998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113</v>
      </c>
      <c r="AT232" s="239" t="s">
        <v>208</v>
      </c>
      <c r="AU232" s="239" t="s">
        <v>85</v>
      </c>
      <c r="AY232" s="18" t="s">
        <v>206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83</v>
      </c>
      <c r="BK232" s="240">
        <f>ROUND(I232*H232,2)</f>
        <v>0</v>
      </c>
      <c r="BL232" s="18" t="s">
        <v>113</v>
      </c>
      <c r="BM232" s="239" t="s">
        <v>1835</v>
      </c>
    </row>
    <row r="233" spans="1:51" s="14" customFormat="1" ht="12">
      <c r="A233" s="14"/>
      <c r="B233" s="252"/>
      <c r="C233" s="253"/>
      <c r="D233" s="243" t="s">
        <v>214</v>
      </c>
      <c r="E233" s="254" t="s">
        <v>1</v>
      </c>
      <c r="F233" s="255" t="s">
        <v>132</v>
      </c>
      <c r="G233" s="253"/>
      <c r="H233" s="256">
        <v>0.08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214</v>
      </c>
      <c r="AU233" s="262" t="s">
        <v>85</v>
      </c>
      <c r="AV233" s="14" t="s">
        <v>85</v>
      </c>
      <c r="AW233" s="14" t="s">
        <v>32</v>
      </c>
      <c r="AX233" s="14" t="s">
        <v>83</v>
      </c>
      <c r="AY233" s="262" t="s">
        <v>206</v>
      </c>
    </row>
    <row r="234" spans="1:65" s="2" customFormat="1" ht="16.5" customHeight="1">
      <c r="A234" s="39"/>
      <c r="B234" s="40"/>
      <c r="C234" s="228" t="s">
        <v>369</v>
      </c>
      <c r="D234" s="228" t="s">
        <v>208</v>
      </c>
      <c r="E234" s="229" t="s">
        <v>395</v>
      </c>
      <c r="F234" s="230" t="s">
        <v>396</v>
      </c>
      <c r="G234" s="231" t="s">
        <v>397</v>
      </c>
      <c r="H234" s="232">
        <v>1</v>
      </c>
      <c r="I234" s="233"/>
      <c r="J234" s="234">
        <f>ROUND(I234*H234,2)</f>
        <v>0</v>
      </c>
      <c r="K234" s="230" t="s">
        <v>212</v>
      </c>
      <c r="L234" s="45"/>
      <c r="M234" s="235" t="s">
        <v>1</v>
      </c>
      <c r="N234" s="236" t="s">
        <v>41</v>
      </c>
      <c r="O234" s="92"/>
      <c r="P234" s="237">
        <f>O234*H234</f>
        <v>0</v>
      </c>
      <c r="Q234" s="237">
        <v>0.00639</v>
      </c>
      <c r="R234" s="237">
        <f>Q234*H234</f>
        <v>0.00639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113</v>
      </c>
      <c r="AT234" s="239" t="s">
        <v>208</v>
      </c>
      <c r="AU234" s="239" t="s">
        <v>85</v>
      </c>
      <c r="AY234" s="18" t="s">
        <v>206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83</v>
      </c>
      <c r="BK234" s="240">
        <f>ROUND(I234*H234,2)</f>
        <v>0</v>
      </c>
      <c r="BL234" s="18" t="s">
        <v>113</v>
      </c>
      <c r="BM234" s="239" t="s">
        <v>1836</v>
      </c>
    </row>
    <row r="235" spans="1:51" s="13" customFormat="1" ht="12">
      <c r="A235" s="13"/>
      <c r="B235" s="241"/>
      <c r="C235" s="242"/>
      <c r="D235" s="243" t="s">
        <v>214</v>
      </c>
      <c r="E235" s="244" t="s">
        <v>1</v>
      </c>
      <c r="F235" s="245" t="s">
        <v>1323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214</v>
      </c>
      <c r="AU235" s="251" t="s">
        <v>85</v>
      </c>
      <c r="AV235" s="13" t="s">
        <v>83</v>
      </c>
      <c r="AW235" s="13" t="s">
        <v>32</v>
      </c>
      <c r="AX235" s="13" t="s">
        <v>76</v>
      </c>
      <c r="AY235" s="251" t="s">
        <v>206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</v>
      </c>
      <c r="F236" s="255" t="s">
        <v>1837</v>
      </c>
      <c r="G236" s="253"/>
      <c r="H236" s="256">
        <v>1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83</v>
      </c>
      <c r="AY236" s="262" t="s">
        <v>206</v>
      </c>
    </row>
    <row r="237" spans="1:63" s="12" customFormat="1" ht="22.8" customHeight="1">
      <c r="A237" s="12"/>
      <c r="B237" s="212"/>
      <c r="C237" s="213"/>
      <c r="D237" s="214" t="s">
        <v>75</v>
      </c>
      <c r="E237" s="226" t="s">
        <v>248</v>
      </c>
      <c r="F237" s="226" t="s">
        <v>420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SUM(P238:P330)</f>
        <v>0</v>
      </c>
      <c r="Q237" s="220"/>
      <c r="R237" s="221">
        <f>SUM(R238:R330)</f>
        <v>0.7144165</v>
      </c>
      <c r="S237" s="220"/>
      <c r="T237" s="222">
        <f>SUM(T238:T330)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83</v>
      </c>
      <c r="AT237" s="224" t="s">
        <v>75</v>
      </c>
      <c r="AU237" s="224" t="s">
        <v>83</v>
      </c>
      <c r="AY237" s="223" t="s">
        <v>206</v>
      </c>
      <c r="BK237" s="225">
        <f>SUM(BK238:BK330)</f>
        <v>0</v>
      </c>
    </row>
    <row r="238" spans="1:65" s="2" customFormat="1" ht="24.15" customHeight="1">
      <c r="A238" s="39"/>
      <c r="B238" s="40"/>
      <c r="C238" s="228" t="s">
        <v>373</v>
      </c>
      <c r="D238" s="228" t="s">
        <v>208</v>
      </c>
      <c r="E238" s="229" t="s">
        <v>974</v>
      </c>
      <c r="F238" s="230" t="s">
        <v>975</v>
      </c>
      <c r="G238" s="231" t="s">
        <v>235</v>
      </c>
      <c r="H238" s="232">
        <v>86</v>
      </c>
      <c r="I238" s="233"/>
      <c r="J238" s="234">
        <f>ROUND(I238*H238,2)</f>
        <v>0</v>
      </c>
      <c r="K238" s="230" t="s">
        <v>212</v>
      </c>
      <c r="L238" s="45"/>
      <c r="M238" s="235" t="s">
        <v>1</v>
      </c>
      <c r="N238" s="236" t="s">
        <v>41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113</v>
      </c>
      <c r="AT238" s="239" t="s">
        <v>208</v>
      </c>
      <c r="AU238" s="239" t="s">
        <v>85</v>
      </c>
      <c r="AY238" s="18" t="s">
        <v>206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83</v>
      </c>
      <c r="BK238" s="240">
        <f>ROUND(I238*H238,2)</f>
        <v>0</v>
      </c>
      <c r="BL238" s="18" t="s">
        <v>113</v>
      </c>
      <c r="BM238" s="239" t="s">
        <v>1838</v>
      </c>
    </row>
    <row r="239" spans="1:51" s="13" customFormat="1" ht="12">
      <c r="A239" s="13"/>
      <c r="B239" s="241"/>
      <c r="C239" s="242"/>
      <c r="D239" s="243" t="s">
        <v>214</v>
      </c>
      <c r="E239" s="244" t="s">
        <v>1</v>
      </c>
      <c r="F239" s="245" t="s">
        <v>1839</v>
      </c>
      <c r="G239" s="242"/>
      <c r="H239" s="244" t="s">
        <v>1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214</v>
      </c>
      <c r="AU239" s="251" t="s">
        <v>85</v>
      </c>
      <c r="AV239" s="13" t="s">
        <v>83</v>
      </c>
      <c r="AW239" s="13" t="s">
        <v>32</v>
      </c>
      <c r="AX239" s="13" t="s">
        <v>76</v>
      </c>
      <c r="AY239" s="251" t="s">
        <v>206</v>
      </c>
    </row>
    <row r="240" spans="1:51" s="14" customFormat="1" ht="12">
      <c r="A240" s="14"/>
      <c r="B240" s="252"/>
      <c r="C240" s="253"/>
      <c r="D240" s="243" t="s">
        <v>214</v>
      </c>
      <c r="E240" s="254" t="s">
        <v>853</v>
      </c>
      <c r="F240" s="255" t="s">
        <v>1840</v>
      </c>
      <c r="G240" s="253"/>
      <c r="H240" s="256">
        <v>86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214</v>
      </c>
      <c r="AU240" s="262" t="s">
        <v>85</v>
      </c>
      <c r="AV240" s="14" t="s">
        <v>85</v>
      </c>
      <c r="AW240" s="14" t="s">
        <v>32</v>
      </c>
      <c r="AX240" s="14" t="s">
        <v>83</v>
      </c>
      <c r="AY240" s="262" t="s">
        <v>206</v>
      </c>
    </row>
    <row r="241" spans="1:65" s="2" customFormat="1" ht="21.75" customHeight="1">
      <c r="A241" s="39"/>
      <c r="B241" s="40"/>
      <c r="C241" s="285" t="s">
        <v>378</v>
      </c>
      <c r="D241" s="285" t="s">
        <v>353</v>
      </c>
      <c r="E241" s="286" t="s">
        <v>1841</v>
      </c>
      <c r="F241" s="287" t="s">
        <v>1842</v>
      </c>
      <c r="G241" s="288" t="s">
        <v>235</v>
      </c>
      <c r="H241" s="289">
        <v>87.29</v>
      </c>
      <c r="I241" s="290"/>
      <c r="J241" s="291">
        <f>ROUND(I241*H241,2)</f>
        <v>0</v>
      </c>
      <c r="K241" s="287" t="s">
        <v>212</v>
      </c>
      <c r="L241" s="292"/>
      <c r="M241" s="293" t="s">
        <v>1</v>
      </c>
      <c r="N241" s="294" t="s">
        <v>41</v>
      </c>
      <c r="O241" s="92"/>
      <c r="P241" s="237">
        <f>O241*H241</f>
        <v>0</v>
      </c>
      <c r="Q241" s="237">
        <v>0.0015</v>
      </c>
      <c r="R241" s="237">
        <f>Q241*H241</f>
        <v>0.13093500000000002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248</v>
      </c>
      <c r="AT241" s="239" t="s">
        <v>353</v>
      </c>
      <c r="AU241" s="239" t="s">
        <v>85</v>
      </c>
      <c r="AY241" s="18" t="s">
        <v>206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83</v>
      </c>
      <c r="BK241" s="240">
        <f>ROUND(I241*H241,2)</f>
        <v>0</v>
      </c>
      <c r="BL241" s="18" t="s">
        <v>113</v>
      </c>
      <c r="BM241" s="239" t="s">
        <v>1843</v>
      </c>
    </row>
    <row r="242" spans="1:51" s="14" customFormat="1" ht="12">
      <c r="A242" s="14"/>
      <c r="B242" s="252"/>
      <c r="C242" s="253"/>
      <c r="D242" s="243" t="s">
        <v>214</v>
      </c>
      <c r="E242" s="254" t="s">
        <v>1</v>
      </c>
      <c r="F242" s="255" t="s">
        <v>981</v>
      </c>
      <c r="G242" s="253"/>
      <c r="H242" s="256">
        <v>87.29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214</v>
      </c>
      <c r="AU242" s="262" t="s">
        <v>85</v>
      </c>
      <c r="AV242" s="14" t="s">
        <v>85</v>
      </c>
      <c r="AW242" s="14" t="s">
        <v>32</v>
      </c>
      <c r="AX242" s="14" t="s">
        <v>83</v>
      </c>
      <c r="AY242" s="262" t="s">
        <v>206</v>
      </c>
    </row>
    <row r="243" spans="1:65" s="2" customFormat="1" ht="24.15" customHeight="1">
      <c r="A243" s="39"/>
      <c r="B243" s="40"/>
      <c r="C243" s="228" t="s">
        <v>385</v>
      </c>
      <c r="D243" s="228" t="s">
        <v>208</v>
      </c>
      <c r="E243" s="229" t="s">
        <v>428</v>
      </c>
      <c r="F243" s="230" t="s">
        <v>429</v>
      </c>
      <c r="G243" s="231" t="s">
        <v>430</v>
      </c>
      <c r="H243" s="232">
        <v>1</v>
      </c>
      <c r="I243" s="233"/>
      <c r="J243" s="234">
        <f>ROUND(I243*H243,2)</f>
        <v>0</v>
      </c>
      <c r="K243" s="230" t="s">
        <v>1</v>
      </c>
      <c r="L243" s="45"/>
      <c r="M243" s="235" t="s">
        <v>1</v>
      </c>
      <c r="N243" s="236" t="s">
        <v>41</v>
      </c>
      <c r="O243" s="92"/>
      <c r="P243" s="237">
        <f>O243*H243</f>
        <v>0</v>
      </c>
      <c r="Q243" s="237">
        <v>0.001</v>
      </c>
      <c r="R243" s="237">
        <f>Q243*H243</f>
        <v>0.001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113</v>
      </c>
      <c r="AT243" s="239" t="s">
        <v>208</v>
      </c>
      <c r="AU243" s="239" t="s">
        <v>85</v>
      </c>
      <c r="AY243" s="18" t="s">
        <v>206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83</v>
      </c>
      <c r="BK243" s="240">
        <f>ROUND(I243*H243,2)</f>
        <v>0</v>
      </c>
      <c r="BL243" s="18" t="s">
        <v>113</v>
      </c>
      <c r="BM243" s="239" t="s">
        <v>1844</v>
      </c>
    </row>
    <row r="244" spans="1:51" s="13" customFormat="1" ht="12">
      <c r="A244" s="13"/>
      <c r="B244" s="241"/>
      <c r="C244" s="242"/>
      <c r="D244" s="243" t="s">
        <v>214</v>
      </c>
      <c r="E244" s="244" t="s">
        <v>1</v>
      </c>
      <c r="F244" s="245" t="s">
        <v>1323</v>
      </c>
      <c r="G244" s="242"/>
      <c r="H244" s="244" t="s">
        <v>1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214</v>
      </c>
      <c r="AU244" s="251" t="s">
        <v>85</v>
      </c>
      <c r="AV244" s="13" t="s">
        <v>83</v>
      </c>
      <c r="AW244" s="13" t="s">
        <v>32</v>
      </c>
      <c r="AX244" s="13" t="s">
        <v>76</v>
      </c>
      <c r="AY244" s="251" t="s">
        <v>206</v>
      </c>
    </row>
    <row r="245" spans="1:51" s="13" customFormat="1" ht="12">
      <c r="A245" s="13"/>
      <c r="B245" s="241"/>
      <c r="C245" s="242"/>
      <c r="D245" s="243" t="s">
        <v>214</v>
      </c>
      <c r="E245" s="244" t="s">
        <v>1</v>
      </c>
      <c r="F245" s="245" t="s">
        <v>432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214</v>
      </c>
      <c r="AU245" s="251" t="s">
        <v>85</v>
      </c>
      <c r="AV245" s="13" t="s">
        <v>83</v>
      </c>
      <c r="AW245" s="13" t="s">
        <v>32</v>
      </c>
      <c r="AX245" s="13" t="s">
        <v>76</v>
      </c>
      <c r="AY245" s="251" t="s">
        <v>206</v>
      </c>
    </row>
    <row r="246" spans="1:51" s="14" customFormat="1" ht="12">
      <c r="A246" s="14"/>
      <c r="B246" s="252"/>
      <c r="C246" s="253"/>
      <c r="D246" s="243" t="s">
        <v>214</v>
      </c>
      <c r="E246" s="254" t="s">
        <v>1</v>
      </c>
      <c r="F246" s="255" t="s">
        <v>83</v>
      </c>
      <c r="G246" s="253"/>
      <c r="H246" s="256">
        <v>1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214</v>
      </c>
      <c r="AU246" s="262" t="s">
        <v>85</v>
      </c>
      <c r="AV246" s="14" t="s">
        <v>85</v>
      </c>
      <c r="AW246" s="14" t="s">
        <v>32</v>
      </c>
      <c r="AX246" s="14" t="s">
        <v>83</v>
      </c>
      <c r="AY246" s="262" t="s">
        <v>206</v>
      </c>
    </row>
    <row r="247" spans="1:65" s="2" customFormat="1" ht="33" customHeight="1">
      <c r="A247" s="39"/>
      <c r="B247" s="40"/>
      <c r="C247" s="228" t="s">
        <v>390</v>
      </c>
      <c r="D247" s="228" t="s">
        <v>208</v>
      </c>
      <c r="E247" s="229" t="s">
        <v>454</v>
      </c>
      <c r="F247" s="230" t="s">
        <v>455</v>
      </c>
      <c r="G247" s="231" t="s">
        <v>381</v>
      </c>
      <c r="H247" s="232">
        <v>1</v>
      </c>
      <c r="I247" s="233"/>
      <c r="J247" s="234">
        <f>ROUND(I247*H247,2)</f>
        <v>0</v>
      </c>
      <c r="K247" s="230" t="s">
        <v>212</v>
      </c>
      <c r="L247" s="45"/>
      <c r="M247" s="235" t="s">
        <v>1</v>
      </c>
      <c r="N247" s="236" t="s">
        <v>41</v>
      </c>
      <c r="O247" s="92"/>
      <c r="P247" s="237">
        <f>O247*H247</f>
        <v>0</v>
      </c>
      <c r="Q247" s="237">
        <v>0.00167</v>
      </c>
      <c r="R247" s="237">
        <f>Q247*H247</f>
        <v>0.00167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113</v>
      </c>
      <c r="AT247" s="239" t="s">
        <v>208</v>
      </c>
      <c r="AU247" s="239" t="s">
        <v>85</v>
      </c>
      <c r="AY247" s="18" t="s">
        <v>206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83</v>
      </c>
      <c r="BK247" s="240">
        <f>ROUND(I247*H247,2)</f>
        <v>0</v>
      </c>
      <c r="BL247" s="18" t="s">
        <v>113</v>
      </c>
      <c r="BM247" s="239" t="s">
        <v>1845</v>
      </c>
    </row>
    <row r="248" spans="1:51" s="13" customFormat="1" ht="12">
      <c r="A248" s="13"/>
      <c r="B248" s="241"/>
      <c r="C248" s="242"/>
      <c r="D248" s="243" t="s">
        <v>214</v>
      </c>
      <c r="E248" s="244" t="s">
        <v>1</v>
      </c>
      <c r="F248" s="245" t="s">
        <v>1839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214</v>
      </c>
      <c r="AU248" s="251" t="s">
        <v>85</v>
      </c>
      <c r="AV248" s="13" t="s">
        <v>83</v>
      </c>
      <c r="AW248" s="13" t="s">
        <v>32</v>
      </c>
      <c r="AX248" s="13" t="s">
        <v>76</v>
      </c>
      <c r="AY248" s="251" t="s">
        <v>206</v>
      </c>
    </row>
    <row r="249" spans="1:51" s="14" customFormat="1" ht="12">
      <c r="A249" s="14"/>
      <c r="B249" s="252"/>
      <c r="C249" s="253"/>
      <c r="D249" s="243" t="s">
        <v>214</v>
      </c>
      <c r="E249" s="254" t="s">
        <v>1</v>
      </c>
      <c r="F249" s="255" t="s">
        <v>83</v>
      </c>
      <c r="G249" s="253"/>
      <c r="H249" s="256">
        <v>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214</v>
      </c>
      <c r="AU249" s="262" t="s">
        <v>85</v>
      </c>
      <c r="AV249" s="14" t="s">
        <v>85</v>
      </c>
      <c r="AW249" s="14" t="s">
        <v>32</v>
      </c>
      <c r="AX249" s="14" t="s">
        <v>83</v>
      </c>
      <c r="AY249" s="262" t="s">
        <v>206</v>
      </c>
    </row>
    <row r="250" spans="1:65" s="2" customFormat="1" ht="24.15" customHeight="1">
      <c r="A250" s="39"/>
      <c r="B250" s="40"/>
      <c r="C250" s="285" t="s">
        <v>394</v>
      </c>
      <c r="D250" s="285" t="s">
        <v>353</v>
      </c>
      <c r="E250" s="286" t="s">
        <v>458</v>
      </c>
      <c r="F250" s="287" t="s">
        <v>459</v>
      </c>
      <c r="G250" s="288" t="s">
        <v>381</v>
      </c>
      <c r="H250" s="289">
        <v>1.02</v>
      </c>
      <c r="I250" s="290"/>
      <c r="J250" s="291">
        <f>ROUND(I250*H250,2)</f>
        <v>0</v>
      </c>
      <c r="K250" s="287" t="s">
        <v>212</v>
      </c>
      <c r="L250" s="292"/>
      <c r="M250" s="293" t="s">
        <v>1</v>
      </c>
      <c r="N250" s="294" t="s">
        <v>41</v>
      </c>
      <c r="O250" s="92"/>
      <c r="P250" s="237">
        <f>O250*H250</f>
        <v>0</v>
      </c>
      <c r="Q250" s="237">
        <v>0.012</v>
      </c>
      <c r="R250" s="237">
        <f>Q250*H250</f>
        <v>0.012240000000000001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248</v>
      </c>
      <c r="AT250" s="239" t="s">
        <v>353</v>
      </c>
      <c r="AU250" s="239" t="s">
        <v>85</v>
      </c>
      <c r="AY250" s="18" t="s">
        <v>206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83</v>
      </c>
      <c r="BK250" s="240">
        <f>ROUND(I250*H250,2)</f>
        <v>0</v>
      </c>
      <c r="BL250" s="18" t="s">
        <v>113</v>
      </c>
      <c r="BM250" s="239" t="s">
        <v>1846</v>
      </c>
    </row>
    <row r="251" spans="1:51" s="13" customFormat="1" ht="12">
      <c r="A251" s="13"/>
      <c r="B251" s="241"/>
      <c r="C251" s="242"/>
      <c r="D251" s="243" t="s">
        <v>214</v>
      </c>
      <c r="E251" s="244" t="s">
        <v>1</v>
      </c>
      <c r="F251" s="245" t="s">
        <v>1839</v>
      </c>
      <c r="G251" s="242"/>
      <c r="H251" s="244" t="s">
        <v>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214</v>
      </c>
      <c r="AU251" s="251" t="s">
        <v>85</v>
      </c>
      <c r="AV251" s="13" t="s">
        <v>83</v>
      </c>
      <c r="AW251" s="13" t="s">
        <v>32</v>
      </c>
      <c r="AX251" s="13" t="s">
        <v>76</v>
      </c>
      <c r="AY251" s="251" t="s">
        <v>206</v>
      </c>
    </row>
    <row r="252" spans="1:51" s="14" customFormat="1" ht="12">
      <c r="A252" s="14"/>
      <c r="B252" s="252"/>
      <c r="C252" s="253"/>
      <c r="D252" s="243" t="s">
        <v>214</v>
      </c>
      <c r="E252" s="254" t="s">
        <v>1</v>
      </c>
      <c r="F252" s="255" t="s">
        <v>461</v>
      </c>
      <c r="G252" s="253"/>
      <c r="H252" s="256">
        <v>1.02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214</v>
      </c>
      <c r="AU252" s="262" t="s">
        <v>85</v>
      </c>
      <c r="AV252" s="14" t="s">
        <v>85</v>
      </c>
      <c r="AW252" s="14" t="s">
        <v>32</v>
      </c>
      <c r="AX252" s="14" t="s">
        <v>83</v>
      </c>
      <c r="AY252" s="262" t="s">
        <v>206</v>
      </c>
    </row>
    <row r="253" spans="1:65" s="2" customFormat="1" ht="24.15" customHeight="1">
      <c r="A253" s="39"/>
      <c r="B253" s="40"/>
      <c r="C253" s="228" t="s">
        <v>402</v>
      </c>
      <c r="D253" s="228" t="s">
        <v>208</v>
      </c>
      <c r="E253" s="229" t="s">
        <v>463</v>
      </c>
      <c r="F253" s="230" t="s">
        <v>464</v>
      </c>
      <c r="G253" s="231" t="s">
        <v>381</v>
      </c>
      <c r="H253" s="232">
        <v>1</v>
      </c>
      <c r="I253" s="233"/>
      <c r="J253" s="234">
        <f>ROUND(I253*H253,2)</f>
        <v>0</v>
      </c>
      <c r="K253" s="230" t="s">
        <v>212</v>
      </c>
      <c r="L253" s="45"/>
      <c r="M253" s="235" t="s">
        <v>1</v>
      </c>
      <c r="N253" s="236" t="s">
        <v>41</v>
      </c>
      <c r="O253" s="92"/>
      <c r="P253" s="237">
        <f>O253*H253</f>
        <v>0</v>
      </c>
      <c r="Q253" s="237">
        <v>0.00167</v>
      </c>
      <c r="R253" s="237">
        <f>Q253*H253</f>
        <v>0.00167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113</v>
      </c>
      <c r="AT253" s="239" t="s">
        <v>208</v>
      </c>
      <c r="AU253" s="239" t="s">
        <v>85</v>
      </c>
      <c r="AY253" s="18" t="s">
        <v>206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83</v>
      </c>
      <c r="BK253" s="240">
        <f>ROUND(I253*H253,2)</f>
        <v>0</v>
      </c>
      <c r="BL253" s="18" t="s">
        <v>113</v>
      </c>
      <c r="BM253" s="239" t="s">
        <v>1847</v>
      </c>
    </row>
    <row r="254" spans="1:51" s="13" customFormat="1" ht="12">
      <c r="A254" s="13"/>
      <c r="B254" s="241"/>
      <c r="C254" s="242"/>
      <c r="D254" s="243" t="s">
        <v>214</v>
      </c>
      <c r="E254" s="244" t="s">
        <v>1</v>
      </c>
      <c r="F254" s="245" t="s">
        <v>1839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214</v>
      </c>
      <c r="AU254" s="251" t="s">
        <v>85</v>
      </c>
      <c r="AV254" s="13" t="s">
        <v>83</v>
      </c>
      <c r="AW254" s="13" t="s">
        <v>32</v>
      </c>
      <c r="AX254" s="13" t="s">
        <v>76</v>
      </c>
      <c r="AY254" s="251" t="s">
        <v>206</v>
      </c>
    </row>
    <row r="255" spans="1:51" s="14" customFormat="1" ht="12">
      <c r="A255" s="14"/>
      <c r="B255" s="252"/>
      <c r="C255" s="253"/>
      <c r="D255" s="243" t="s">
        <v>214</v>
      </c>
      <c r="E255" s="254" t="s">
        <v>1</v>
      </c>
      <c r="F255" s="255" t="s">
        <v>83</v>
      </c>
      <c r="G255" s="253"/>
      <c r="H255" s="256">
        <v>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214</v>
      </c>
      <c r="AU255" s="262" t="s">
        <v>85</v>
      </c>
      <c r="AV255" s="14" t="s">
        <v>85</v>
      </c>
      <c r="AW255" s="14" t="s">
        <v>32</v>
      </c>
      <c r="AX255" s="14" t="s">
        <v>83</v>
      </c>
      <c r="AY255" s="262" t="s">
        <v>206</v>
      </c>
    </row>
    <row r="256" spans="1:65" s="2" customFormat="1" ht="16.5" customHeight="1">
      <c r="A256" s="39"/>
      <c r="B256" s="40"/>
      <c r="C256" s="285" t="s">
        <v>407</v>
      </c>
      <c r="D256" s="285" t="s">
        <v>353</v>
      </c>
      <c r="E256" s="286" t="s">
        <v>468</v>
      </c>
      <c r="F256" s="287" t="s">
        <v>469</v>
      </c>
      <c r="G256" s="288" t="s">
        <v>381</v>
      </c>
      <c r="H256" s="289">
        <v>1.02</v>
      </c>
      <c r="I256" s="290"/>
      <c r="J256" s="291">
        <f>ROUND(I256*H256,2)</f>
        <v>0</v>
      </c>
      <c r="K256" s="287" t="s">
        <v>212</v>
      </c>
      <c r="L256" s="292"/>
      <c r="M256" s="293" t="s">
        <v>1</v>
      </c>
      <c r="N256" s="294" t="s">
        <v>41</v>
      </c>
      <c r="O256" s="92"/>
      <c r="P256" s="237">
        <f>O256*H256</f>
        <v>0</v>
      </c>
      <c r="Q256" s="237">
        <v>0.0141</v>
      </c>
      <c r="R256" s="237">
        <f>Q256*H256</f>
        <v>0.014382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248</v>
      </c>
      <c r="AT256" s="239" t="s">
        <v>353</v>
      </c>
      <c r="AU256" s="239" t="s">
        <v>85</v>
      </c>
      <c r="AY256" s="18" t="s">
        <v>206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83</v>
      </c>
      <c r="BK256" s="240">
        <f>ROUND(I256*H256,2)</f>
        <v>0</v>
      </c>
      <c r="BL256" s="18" t="s">
        <v>113</v>
      </c>
      <c r="BM256" s="239" t="s">
        <v>1848</v>
      </c>
    </row>
    <row r="257" spans="1:51" s="13" customFormat="1" ht="12">
      <c r="A257" s="13"/>
      <c r="B257" s="241"/>
      <c r="C257" s="242"/>
      <c r="D257" s="243" t="s">
        <v>214</v>
      </c>
      <c r="E257" s="244" t="s">
        <v>1</v>
      </c>
      <c r="F257" s="245" t="s">
        <v>1839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214</v>
      </c>
      <c r="AU257" s="251" t="s">
        <v>85</v>
      </c>
      <c r="AV257" s="13" t="s">
        <v>83</v>
      </c>
      <c r="AW257" s="13" t="s">
        <v>32</v>
      </c>
      <c r="AX257" s="13" t="s">
        <v>76</v>
      </c>
      <c r="AY257" s="251" t="s">
        <v>206</v>
      </c>
    </row>
    <row r="258" spans="1:51" s="14" customFormat="1" ht="12">
      <c r="A258" s="14"/>
      <c r="B258" s="252"/>
      <c r="C258" s="253"/>
      <c r="D258" s="243" t="s">
        <v>214</v>
      </c>
      <c r="E258" s="254" t="s">
        <v>1</v>
      </c>
      <c r="F258" s="255" t="s">
        <v>461</v>
      </c>
      <c r="G258" s="253"/>
      <c r="H258" s="256">
        <v>1.02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214</v>
      </c>
      <c r="AU258" s="262" t="s">
        <v>85</v>
      </c>
      <c r="AV258" s="14" t="s">
        <v>85</v>
      </c>
      <c r="AW258" s="14" t="s">
        <v>32</v>
      </c>
      <c r="AX258" s="14" t="s">
        <v>83</v>
      </c>
      <c r="AY258" s="262" t="s">
        <v>206</v>
      </c>
    </row>
    <row r="259" spans="1:65" s="2" customFormat="1" ht="24.15" customHeight="1">
      <c r="A259" s="39"/>
      <c r="B259" s="40"/>
      <c r="C259" s="228" t="s">
        <v>411</v>
      </c>
      <c r="D259" s="228" t="s">
        <v>208</v>
      </c>
      <c r="E259" s="229" t="s">
        <v>1010</v>
      </c>
      <c r="F259" s="230" t="s">
        <v>1011</v>
      </c>
      <c r="G259" s="231" t="s">
        <v>381</v>
      </c>
      <c r="H259" s="232">
        <v>9</v>
      </c>
      <c r="I259" s="233"/>
      <c r="J259" s="234">
        <f>ROUND(I259*H259,2)</f>
        <v>0</v>
      </c>
      <c r="K259" s="230" t="s">
        <v>212</v>
      </c>
      <c r="L259" s="45"/>
      <c r="M259" s="235" t="s">
        <v>1</v>
      </c>
      <c r="N259" s="236" t="s">
        <v>41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113</v>
      </c>
      <c r="AT259" s="239" t="s">
        <v>208</v>
      </c>
      <c r="AU259" s="239" t="s">
        <v>85</v>
      </c>
      <c r="AY259" s="18" t="s">
        <v>206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83</v>
      </c>
      <c r="BK259" s="240">
        <f>ROUND(I259*H259,2)</f>
        <v>0</v>
      </c>
      <c r="BL259" s="18" t="s">
        <v>113</v>
      </c>
      <c r="BM259" s="239" t="s">
        <v>1849</v>
      </c>
    </row>
    <row r="260" spans="1:51" s="13" customFormat="1" ht="12">
      <c r="A260" s="13"/>
      <c r="B260" s="241"/>
      <c r="C260" s="242"/>
      <c r="D260" s="243" t="s">
        <v>214</v>
      </c>
      <c r="E260" s="244" t="s">
        <v>1</v>
      </c>
      <c r="F260" s="245" t="s">
        <v>1839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214</v>
      </c>
      <c r="AU260" s="251" t="s">
        <v>85</v>
      </c>
      <c r="AV260" s="13" t="s">
        <v>83</v>
      </c>
      <c r="AW260" s="13" t="s">
        <v>32</v>
      </c>
      <c r="AX260" s="13" t="s">
        <v>76</v>
      </c>
      <c r="AY260" s="251" t="s">
        <v>206</v>
      </c>
    </row>
    <row r="261" spans="1:51" s="14" customFormat="1" ht="12">
      <c r="A261" s="14"/>
      <c r="B261" s="252"/>
      <c r="C261" s="253"/>
      <c r="D261" s="243" t="s">
        <v>214</v>
      </c>
      <c r="E261" s="254" t="s">
        <v>1</v>
      </c>
      <c r="F261" s="255" t="s">
        <v>254</v>
      </c>
      <c r="G261" s="253"/>
      <c r="H261" s="256">
        <v>9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214</v>
      </c>
      <c r="AU261" s="262" t="s">
        <v>85</v>
      </c>
      <c r="AV261" s="14" t="s">
        <v>85</v>
      </c>
      <c r="AW261" s="14" t="s">
        <v>32</v>
      </c>
      <c r="AX261" s="14" t="s">
        <v>83</v>
      </c>
      <c r="AY261" s="262" t="s">
        <v>206</v>
      </c>
    </row>
    <row r="262" spans="1:65" s="2" customFormat="1" ht="16.5" customHeight="1">
      <c r="A262" s="39"/>
      <c r="B262" s="40"/>
      <c r="C262" s="285" t="s">
        <v>416</v>
      </c>
      <c r="D262" s="285" t="s">
        <v>353</v>
      </c>
      <c r="E262" s="286" t="s">
        <v>1013</v>
      </c>
      <c r="F262" s="287" t="s">
        <v>1850</v>
      </c>
      <c r="G262" s="288" t="s">
        <v>381</v>
      </c>
      <c r="H262" s="289">
        <v>9.135</v>
      </c>
      <c r="I262" s="290"/>
      <c r="J262" s="291">
        <f>ROUND(I262*H262,2)</f>
        <v>0</v>
      </c>
      <c r="K262" s="287" t="s">
        <v>212</v>
      </c>
      <c r="L262" s="292"/>
      <c r="M262" s="293" t="s">
        <v>1</v>
      </c>
      <c r="N262" s="294" t="s">
        <v>41</v>
      </c>
      <c r="O262" s="92"/>
      <c r="P262" s="237">
        <f>O262*H262</f>
        <v>0</v>
      </c>
      <c r="Q262" s="237">
        <v>0.00039</v>
      </c>
      <c r="R262" s="237">
        <f>Q262*H262</f>
        <v>0.0035626499999999997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248</v>
      </c>
      <c r="AT262" s="239" t="s">
        <v>353</v>
      </c>
      <c r="AU262" s="239" t="s">
        <v>85</v>
      </c>
      <c r="AY262" s="18" t="s">
        <v>206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83</v>
      </c>
      <c r="BK262" s="240">
        <f>ROUND(I262*H262,2)</f>
        <v>0</v>
      </c>
      <c r="BL262" s="18" t="s">
        <v>113</v>
      </c>
      <c r="BM262" s="239" t="s">
        <v>1851</v>
      </c>
    </row>
    <row r="263" spans="1:51" s="13" customFormat="1" ht="12">
      <c r="A263" s="13"/>
      <c r="B263" s="241"/>
      <c r="C263" s="242"/>
      <c r="D263" s="243" t="s">
        <v>214</v>
      </c>
      <c r="E263" s="244" t="s">
        <v>1</v>
      </c>
      <c r="F263" s="245" t="s">
        <v>1839</v>
      </c>
      <c r="G263" s="242"/>
      <c r="H263" s="244" t="s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214</v>
      </c>
      <c r="AU263" s="251" t="s">
        <v>85</v>
      </c>
      <c r="AV263" s="13" t="s">
        <v>83</v>
      </c>
      <c r="AW263" s="13" t="s">
        <v>32</v>
      </c>
      <c r="AX263" s="13" t="s">
        <v>76</v>
      </c>
      <c r="AY263" s="251" t="s">
        <v>206</v>
      </c>
    </row>
    <row r="264" spans="1:51" s="14" customFormat="1" ht="12">
      <c r="A264" s="14"/>
      <c r="B264" s="252"/>
      <c r="C264" s="253"/>
      <c r="D264" s="243" t="s">
        <v>214</v>
      </c>
      <c r="E264" s="254" t="s">
        <v>1</v>
      </c>
      <c r="F264" s="255" t="s">
        <v>1852</v>
      </c>
      <c r="G264" s="253"/>
      <c r="H264" s="256">
        <v>9.135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214</v>
      </c>
      <c r="AU264" s="262" t="s">
        <v>85</v>
      </c>
      <c r="AV264" s="14" t="s">
        <v>85</v>
      </c>
      <c r="AW264" s="14" t="s">
        <v>32</v>
      </c>
      <c r="AX264" s="14" t="s">
        <v>83</v>
      </c>
      <c r="AY264" s="262" t="s">
        <v>206</v>
      </c>
    </row>
    <row r="265" spans="1:65" s="2" customFormat="1" ht="24.15" customHeight="1">
      <c r="A265" s="39"/>
      <c r="B265" s="40"/>
      <c r="C265" s="228" t="s">
        <v>421</v>
      </c>
      <c r="D265" s="228" t="s">
        <v>208</v>
      </c>
      <c r="E265" s="229" t="s">
        <v>1853</v>
      </c>
      <c r="F265" s="230" t="s">
        <v>1854</v>
      </c>
      <c r="G265" s="231" t="s">
        <v>381</v>
      </c>
      <c r="H265" s="232">
        <v>1</v>
      </c>
      <c r="I265" s="233"/>
      <c r="J265" s="234">
        <f>ROUND(I265*H265,2)</f>
        <v>0</v>
      </c>
      <c r="K265" s="230" t="s">
        <v>212</v>
      </c>
      <c r="L265" s="45"/>
      <c r="M265" s="235" t="s">
        <v>1</v>
      </c>
      <c r="N265" s="236" t="s">
        <v>41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113</v>
      </c>
      <c r="AT265" s="239" t="s">
        <v>208</v>
      </c>
      <c r="AU265" s="239" t="s">
        <v>85</v>
      </c>
      <c r="AY265" s="18" t="s">
        <v>206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83</v>
      </c>
      <c r="BK265" s="240">
        <f>ROUND(I265*H265,2)</f>
        <v>0</v>
      </c>
      <c r="BL265" s="18" t="s">
        <v>113</v>
      </c>
      <c r="BM265" s="239" t="s">
        <v>1855</v>
      </c>
    </row>
    <row r="266" spans="1:51" s="13" customFormat="1" ht="12">
      <c r="A266" s="13"/>
      <c r="B266" s="241"/>
      <c r="C266" s="242"/>
      <c r="D266" s="243" t="s">
        <v>214</v>
      </c>
      <c r="E266" s="244" t="s">
        <v>1</v>
      </c>
      <c r="F266" s="245" t="s">
        <v>1839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214</v>
      </c>
      <c r="AU266" s="251" t="s">
        <v>85</v>
      </c>
      <c r="AV266" s="13" t="s">
        <v>83</v>
      </c>
      <c r="AW266" s="13" t="s">
        <v>32</v>
      </c>
      <c r="AX266" s="13" t="s">
        <v>76</v>
      </c>
      <c r="AY266" s="251" t="s">
        <v>206</v>
      </c>
    </row>
    <row r="267" spans="1:51" s="14" customFormat="1" ht="12">
      <c r="A267" s="14"/>
      <c r="B267" s="252"/>
      <c r="C267" s="253"/>
      <c r="D267" s="243" t="s">
        <v>214</v>
      </c>
      <c r="E267" s="254" t="s">
        <v>1</v>
      </c>
      <c r="F267" s="255" t="s">
        <v>83</v>
      </c>
      <c r="G267" s="253"/>
      <c r="H267" s="256">
        <v>1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214</v>
      </c>
      <c r="AU267" s="262" t="s">
        <v>85</v>
      </c>
      <c r="AV267" s="14" t="s">
        <v>85</v>
      </c>
      <c r="AW267" s="14" t="s">
        <v>32</v>
      </c>
      <c r="AX267" s="14" t="s">
        <v>83</v>
      </c>
      <c r="AY267" s="262" t="s">
        <v>206</v>
      </c>
    </row>
    <row r="268" spans="1:65" s="2" customFormat="1" ht="16.5" customHeight="1">
      <c r="A268" s="39"/>
      <c r="B268" s="40"/>
      <c r="C268" s="285" t="s">
        <v>427</v>
      </c>
      <c r="D268" s="285" t="s">
        <v>353</v>
      </c>
      <c r="E268" s="286" t="s">
        <v>1856</v>
      </c>
      <c r="F268" s="287" t="s">
        <v>1857</v>
      </c>
      <c r="G268" s="288" t="s">
        <v>381</v>
      </c>
      <c r="H268" s="289">
        <v>1.015</v>
      </c>
      <c r="I268" s="290"/>
      <c r="J268" s="291">
        <f>ROUND(I268*H268,2)</f>
        <v>0</v>
      </c>
      <c r="K268" s="287" t="s">
        <v>212</v>
      </c>
      <c r="L268" s="292"/>
      <c r="M268" s="293" t="s">
        <v>1</v>
      </c>
      <c r="N268" s="294" t="s">
        <v>41</v>
      </c>
      <c r="O268" s="92"/>
      <c r="P268" s="237">
        <f>O268*H268</f>
        <v>0</v>
      </c>
      <c r="Q268" s="237">
        <v>0.00072</v>
      </c>
      <c r="R268" s="237">
        <f>Q268*H268</f>
        <v>0.0007308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248</v>
      </c>
      <c r="AT268" s="239" t="s">
        <v>353</v>
      </c>
      <c r="AU268" s="239" t="s">
        <v>85</v>
      </c>
      <c r="AY268" s="18" t="s">
        <v>206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83</v>
      </c>
      <c r="BK268" s="240">
        <f>ROUND(I268*H268,2)</f>
        <v>0</v>
      </c>
      <c r="BL268" s="18" t="s">
        <v>113</v>
      </c>
      <c r="BM268" s="239" t="s">
        <v>1858</v>
      </c>
    </row>
    <row r="269" spans="1:51" s="13" customFormat="1" ht="12">
      <c r="A269" s="13"/>
      <c r="B269" s="241"/>
      <c r="C269" s="242"/>
      <c r="D269" s="243" t="s">
        <v>214</v>
      </c>
      <c r="E269" s="244" t="s">
        <v>1</v>
      </c>
      <c r="F269" s="245" t="s">
        <v>1839</v>
      </c>
      <c r="G269" s="242"/>
      <c r="H269" s="244" t="s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1" t="s">
        <v>214</v>
      </c>
      <c r="AU269" s="251" t="s">
        <v>85</v>
      </c>
      <c r="AV269" s="13" t="s">
        <v>83</v>
      </c>
      <c r="AW269" s="13" t="s">
        <v>32</v>
      </c>
      <c r="AX269" s="13" t="s">
        <v>76</v>
      </c>
      <c r="AY269" s="251" t="s">
        <v>206</v>
      </c>
    </row>
    <row r="270" spans="1:51" s="14" customFormat="1" ht="12">
      <c r="A270" s="14"/>
      <c r="B270" s="252"/>
      <c r="C270" s="253"/>
      <c r="D270" s="243" t="s">
        <v>214</v>
      </c>
      <c r="E270" s="254" t="s">
        <v>1</v>
      </c>
      <c r="F270" s="255" t="s">
        <v>509</v>
      </c>
      <c r="G270" s="253"/>
      <c r="H270" s="256">
        <v>1.015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214</v>
      </c>
      <c r="AU270" s="262" t="s">
        <v>85</v>
      </c>
      <c r="AV270" s="14" t="s">
        <v>85</v>
      </c>
      <c r="AW270" s="14" t="s">
        <v>32</v>
      </c>
      <c r="AX270" s="14" t="s">
        <v>83</v>
      </c>
      <c r="AY270" s="262" t="s">
        <v>206</v>
      </c>
    </row>
    <row r="271" spans="1:65" s="2" customFormat="1" ht="21.75" customHeight="1">
      <c r="A271" s="39"/>
      <c r="B271" s="40"/>
      <c r="C271" s="228" t="s">
        <v>433</v>
      </c>
      <c r="D271" s="228" t="s">
        <v>208</v>
      </c>
      <c r="E271" s="229" t="s">
        <v>543</v>
      </c>
      <c r="F271" s="230" t="s">
        <v>544</v>
      </c>
      <c r="G271" s="231" t="s">
        <v>381</v>
      </c>
      <c r="H271" s="232">
        <v>1</v>
      </c>
      <c r="I271" s="233"/>
      <c r="J271" s="234">
        <f>ROUND(I271*H271,2)</f>
        <v>0</v>
      </c>
      <c r="K271" s="230" t="s">
        <v>212</v>
      </c>
      <c r="L271" s="45"/>
      <c r="M271" s="235" t="s">
        <v>1</v>
      </c>
      <c r="N271" s="236" t="s">
        <v>41</v>
      </c>
      <c r="O271" s="92"/>
      <c r="P271" s="237">
        <f>O271*H271</f>
        <v>0</v>
      </c>
      <c r="Q271" s="237">
        <v>0.00162</v>
      </c>
      <c r="R271" s="237">
        <f>Q271*H271</f>
        <v>0.00162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113</v>
      </c>
      <c r="AT271" s="239" t="s">
        <v>208</v>
      </c>
      <c r="AU271" s="239" t="s">
        <v>85</v>
      </c>
      <c r="AY271" s="18" t="s">
        <v>206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83</v>
      </c>
      <c r="BK271" s="240">
        <f>ROUND(I271*H271,2)</f>
        <v>0</v>
      </c>
      <c r="BL271" s="18" t="s">
        <v>113</v>
      </c>
      <c r="BM271" s="239" t="s">
        <v>1859</v>
      </c>
    </row>
    <row r="272" spans="1:51" s="13" customFormat="1" ht="12">
      <c r="A272" s="13"/>
      <c r="B272" s="241"/>
      <c r="C272" s="242"/>
      <c r="D272" s="243" t="s">
        <v>214</v>
      </c>
      <c r="E272" s="244" t="s">
        <v>1</v>
      </c>
      <c r="F272" s="245" t="s">
        <v>1839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214</v>
      </c>
      <c r="AU272" s="251" t="s">
        <v>85</v>
      </c>
      <c r="AV272" s="13" t="s">
        <v>83</v>
      </c>
      <c r="AW272" s="13" t="s">
        <v>32</v>
      </c>
      <c r="AX272" s="13" t="s">
        <v>76</v>
      </c>
      <c r="AY272" s="251" t="s">
        <v>206</v>
      </c>
    </row>
    <row r="273" spans="1:51" s="14" customFormat="1" ht="12">
      <c r="A273" s="14"/>
      <c r="B273" s="252"/>
      <c r="C273" s="253"/>
      <c r="D273" s="243" t="s">
        <v>214</v>
      </c>
      <c r="E273" s="254" t="s">
        <v>1</v>
      </c>
      <c r="F273" s="255" t="s">
        <v>83</v>
      </c>
      <c r="G273" s="253"/>
      <c r="H273" s="256">
        <v>1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214</v>
      </c>
      <c r="AU273" s="262" t="s">
        <v>85</v>
      </c>
      <c r="AV273" s="14" t="s">
        <v>85</v>
      </c>
      <c r="AW273" s="14" t="s">
        <v>32</v>
      </c>
      <c r="AX273" s="14" t="s">
        <v>83</v>
      </c>
      <c r="AY273" s="262" t="s">
        <v>206</v>
      </c>
    </row>
    <row r="274" spans="1:65" s="2" customFormat="1" ht="24.15" customHeight="1">
      <c r="A274" s="39"/>
      <c r="B274" s="40"/>
      <c r="C274" s="285" t="s">
        <v>439</v>
      </c>
      <c r="D274" s="285" t="s">
        <v>353</v>
      </c>
      <c r="E274" s="286" t="s">
        <v>1860</v>
      </c>
      <c r="F274" s="287" t="s">
        <v>1861</v>
      </c>
      <c r="G274" s="288" t="s">
        <v>381</v>
      </c>
      <c r="H274" s="289">
        <v>1</v>
      </c>
      <c r="I274" s="290"/>
      <c r="J274" s="291">
        <f>ROUND(I274*H274,2)</f>
        <v>0</v>
      </c>
      <c r="K274" s="287" t="s">
        <v>1</v>
      </c>
      <c r="L274" s="292"/>
      <c r="M274" s="293" t="s">
        <v>1</v>
      </c>
      <c r="N274" s="294" t="s">
        <v>41</v>
      </c>
      <c r="O274" s="92"/>
      <c r="P274" s="237">
        <f>O274*H274</f>
        <v>0</v>
      </c>
      <c r="Q274" s="237">
        <v>1E-05</v>
      </c>
      <c r="R274" s="237">
        <f>Q274*H274</f>
        <v>1E-05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248</v>
      </c>
      <c r="AT274" s="239" t="s">
        <v>353</v>
      </c>
      <c r="AU274" s="239" t="s">
        <v>85</v>
      </c>
      <c r="AY274" s="18" t="s">
        <v>206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83</v>
      </c>
      <c r="BK274" s="240">
        <f>ROUND(I274*H274,2)</f>
        <v>0</v>
      </c>
      <c r="BL274" s="18" t="s">
        <v>113</v>
      </c>
      <c r="BM274" s="239" t="s">
        <v>1862</v>
      </c>
    </row>
    <row r="275" spans="1:51" s="13" customFormat="1" ht="12">
      <c r="A275" s="13"/>
      <c r="B275" s="241"/>
      <c r="C275" s="242"/>
      <c r="D275" s="243" t="s">
        <v>214</v>
      </c>
      <c r="E275" s="244" t="s">
        <v>1</v>
      </c>
      <c r="F275" s="245" t="s">
        <v>1839</v>
      </c>
      <c r="G275" s="242"/>
      <c r="H275" s="244" t="s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214</v>
      </c>
      <c r="AU275" s="251" t="s">
        <v>85</v>
      </c>
      <c r="AV275" s="13" t="s">
        <v>83</v>
      </c>
      <c r="AW275" s="13" t="s">
        <v>32</v>
      </c>
      <c r="AX275" s="13" t="s">
        <v>76</v>
      </c>
      <c r="AY275" s="251" t="s">
        <v>206</v>
      </c>
    </row>
    <row r="276" spans="1:51" s="14" customFormat="1" ht="12">
      <c r="A276" s="14"/>
      <c r="B276" s="252"/>
      <c r="C276" s="253"/>
      <c r="D276" s="243" t="s">
        <v>214</v>
      </c>
      <c r="E276" s="254" t="s">
        <v>1</v>
      </c>
      <c r="F276" s="255" t="s">
        <v>83</v>
      </c>
      <c r="G276" s="253"/>
      <c r="H276" s="256">
        <v>1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214</v>
      </c>
      <c r="AU276" s="262" t="s">
        <v>85</v>
      </c>
      <c r="AV276" s="14" t="s">
        <v>85</v>
      </c>
      <c r="AW276" s="14" t="s">
        <v>32</v>
      </c>
      <c r="AX276" s="14" t="s">
        <v>83</v>
      </c>
      <c r="AY276" s="262" t="s">
        <v>206</v>
      </c>
    </row>
    <row r="277" spans="1:65" s="2" customFormat="1" ht="16.5" customHeight="1">
      <c r="A277" s="39"/>
      <c r="B277" s="40"/>
      <c r="C277" s="285" t="s">
        <v>141</v>
      </c>
      <c r="D277" s="285" t="s">
        <v>353</v>
      </c>
      <c r="E277" s="286" t="s">
        <v>568</v>
      </c>
      <c r="F277" s="287" t="s">
        <v>569</v>
      </c>
      <c r="G277" s="288" t="s">
        <v>381</v>
      </c>
      <c r="H277" s="289">
        <v>1</v>
      </c>
      <c r="I277" s="290"/>
      <c r="J277" s="291">
        <f>ROUND(I277*H277,2)</f>
        <v>0</v>
      </c>
      <c r="K277" s="287" t="s">
        <v>1</v>
      </c>
      <c r="L277" s="292"/>
      <c r="M277" s="293" t="s">
        <v>1</v>
      </c>
      <c r="N277" s="294" t="s">
        <v>41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248</v>
      </c>
      <c r="AT277" s="239" t="s">
        <v>353</v>
      </c>
      <c r="AU277" s="239" t="s">
        <v>85</v>
      </c>
      <c r="AY277" s="18" t="s">
        <v>206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83</v>
      </c>
      <c r="BK277" s="240">
        <f>ROUND(I277*H277,2)</f>
        <v>0</v>
      </c>
      <c r="BL277" s="18" t="s">
        <v>113</v>
      </c>
      <c r="BM277" s="239" t="s">
        <v>1863</v>
      </c>
    </row>
    <row r="278" spans="1:51" s="13" customFormat="1" ht="12">
      <c r="A278" s="13"/>
      <c r="B278" s="241"/>
      <c r="C278" s="242"/>
      <c r="D278" s="243" t="s">
        <v>214</v>
      </c>
      <c r="E278" s="244" t="s">
        <v>1</v>
      </c>
      <c r="F278" s="245" t="s">
        <v>1839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214</v>
      </c>
      <c r="AU278" s="251" t="s">
        <v>85</v>
      </c>
      <c r="AV278" s="13" t="s">
        <v>83</v>
      </c>
      <c r="AW278" s="13" t="s">
        <v>32</v>
      </c>
      <c r="AX278" s="13" t="s">
        <v>76</v>
      </c>
      <c r="AY278" s="251" t="s">
        <v>206</v>
      </c>
    </row>
    <row r="279" spans="1:51" s="14" customFormat="1" ht="12">
      <c r="A279" s="14"/>
      <c r="B279" s="252"/>
      <c r="C279" s="253"/>
      <c r="D279" s="243" t="s">
        <v>214</v>
      </c>
      <c r="E279" s="254" t="s">
        <v>1</v>
      </c>
      <c r="F279" s="255" t="s">
        <v>83</v>
      </c>
      <c r="G279" s="253"/>
      <c r="H279" s="256">
        <v>1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214</v>
      </c>
      <c r="AU279" s="262" t="s">
        <v>85</v>
      </c>
      <c r="AV279" s="14" t="s">
        <v>85</v>
      </c>
      <c r="AW279" s="14" t="s">
        <v>32</v>
      </c>
      <c r="AX279" s="14" t="s">
        <v>83</v>
      </c>
      <c r="AY279" s="262" t="s">
        <v>206</v>
      </c>
    </row>
    <row r="280" spans="1:65" s="2" customFormat="1" ht="16.5" customHeight="1">
      <c r="A280" s="39"/>
      <c r="B280" s="40"/>
      <c r="C280" s="228" t="s">
        <v>448</v>
      </c>
      <c r="D280" s="228" t="s">
        <v>208</v>
      </c>
      <c r="E280" s="229" t="s">
        <v>1864</v>
      </c>
      <c r="F280" s="230" t="s">
        <v>1865</v>
      </c>
      <c r="G280" s="231" t="s">
        <v>381</v>
      </c>
      <c r="H280" s="232">
        <v>1</v>
      </c>
      <c r="I280" s="233"/>
      <c r="J280" s="234">
        <f>ROUND(I280*H280,2)</f>
        <v>0</v>
      </c>
      <c r="K280" s="230" t="s">
        <v>1</v>
      </c>
      <c r="L280" s="45"/>
      <c r="M280" s="235" t="s">
        <v>1</v>
      </c>
      <c r="N280" s="236" t="s">
        <v>41</v>
      </c>
      <c r="O280" s="92"/>
      <c r="P280" s="237">
        <f>O280*H280</f>
        <v>0</v>
      </c>
      <c r="Q280" s="237">
        <v>0.00034</v>
      </c>
      <c r="R280" s="237">
        <f>Q280*H280</f>
        <v>0.00034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113</v>
      </c>
      <c r="AT280" s="239" t="s">
        <v>208</v>
      </c>
      <c r="AU280" s="239" t="s">
        <v>85</v>
      </c>
      <c r="AY280" s="18" t="s">
        <v>206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83</v>
      </c>
      <c r="BK280" s="240">
        <f>ROUND(I280*H280,2)</f>
        <v>0</v>
      </c>
      <c r="BL280" s="18" t="s">
        <v>113</v>
      </c>
      <c r="BM280" s="239" t="s">
        <v>1866</v>
      </c>
    </row>
    <row r="281" spans="1:51" s="13" customFormat="1" ht="12">
      <c r="A281" s="13"/>
      <c r="B281" s="241"/>
      <c r="C281" s="242"/>
      <c r="D281" s="243" t="s">
        <v>214</v>
      </c>
      <c r="E281" s="244" t="s">
        <v>1</v>
      </c>
      <c r="F281" s="245" t="s">
        <v>1839</v>
      </c>
      <c r="G281" s="242"/>
      <c r="H281" s="244" t="s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1" t="s">
        <v>214</v>
      </c>
      <c r="AU281" s="251" t="s">
        <v>85</v>
      </c>
      <c r="AV281" s="13" t="s">
        <v>83</v>
      </c>
      <c r="AW281" s="13" t="s">
        <v>32</v>
      </c>
      <c r="AX281" s="13" t="s">
        <v>76</v>
      </c>
      <c r="AY281" s="251" t="s">
        <v>206</v>
      </c>
    </row>
    <row r="282" spans="1:51" s="14" customFormat="1" ht="12">
      <c r="A282" s="14"/>
      <c r="B282" s="252"/>
      <c r="C282" s="253"/>
      <c r="D282" s="243" t="s">
        <v>214</v>
      </c>
      <c r="E282" s="254" t="s">
        <v>1</v>
      </c>
      <c r="F282" s="255" t="s">
        <v>83</v>
      </c>
      <c r="G282" s="253"/>
      <c r="H282" s="256">
        <v>1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2" t="s">
        <v>214</v>
      </c>
      <c r="AU282" s="262" t="s">
        <v>85</v>
      </c>
      <c r="AV282" s="14" t="s">
        <v>85</v>
      </c>
      <c r="AW282" s="14" t="s">
        <v>32</v>
      </c>
      <c r="AX282" s="14" t="s">
        <v>83</v>
      </c>
      <c r="AY282" s="262" t="s">
        <v>206</v>
      </c>
    </row>
    <row r="283" spans="1:65" s="2" customFormat="1" ht="24.15" customHeight="1">
      <c r="A283" s="39"/>
      <c r="B283" s="40"/>
      <c r="C283" s="285" t="s">
        <v>453</v>
      </c>
      <c r="D283" s="285" t="s">
        <v>353</v>
      </c>
      <c r="E283" s="286" t="s">
        <v>1867</v>
      </c>
      <c r="F283" s="287" t="s">
        <v>1868</v>
      </c>
      <c r="G283" s="288" t="s">
        <v>381</v>
      </c>
      <c r="H283" s="289">
        <v>1</v>
      </c>
      <c r="I283" s="290"/>
      <c r="J283" s="291">
        <f>ROUND(I283*H283,2)</f>
        <v>0</v>
      </c>
      <c r="K283" s="287" t="s">
        <v>1</v>
      </c>
      <c r="L283" s="292"/>
      <c r="M283" s="293" t="s">
        <v>1</v>
      </c>
      <c r="N283" s="294" t="s">
        <v>41</v>
      </c>
      <c r="O283" s="92"/>
      <c r="P283" s="237">
        <f>O283*H283</f>
        <v>0</v>
      </c>
      <c r="Q283" s="237">
        <v>2E-05</v>
      </c>
      <c r="R283" s="237">
        <f>Q283*H283</f>
        <v>2E-05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248</v>
      </c>
      <c r="AT283" s="239" t="s">
        <v>353</v>
      </c>
      <c r="AU283" s="239" t="s">
        <v>85</v>
      </c>
      <c r="AY283" s="18" t="s">
        <v>206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83</v>
      </c>
      <c r="BK283" s="240">
        <f>ROUND(I283*H283,2)</f>
        <v>0</v>
      </c>
      <c r="BL283" s="18" t="s">
        <v>113</v>
      </c>
      <c r="BM283" s="239" t="s">
        <v>1869</v>
      </c>
    </row>
    <row r="284" spans="1:51" s="13" customFormat="1" ht="12">
      <c r="A284" s="13"/>
      <c r="B284" s="241"/>
      <c r="C284" s="242"/>
      <c r="D284" s="243" t="s">
        <v>214</v>
      </c>
      <c r="E284" s="244" t="s">
        <v>1</v>
      </c>
      <c r="F284" s="245" t="s">
        <v>1839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214</v>
      </c>
      <c r="AU284" s="251" t="s">
        <v>85</v>
      </c>
      <c r="AV284" s="13" t="s">
        <v>83</v>
      </c>
      <c r="AW284" s="13" t="s">
        <v>32</v>
      </c>
      <c r="AX284" s="13" t="s">
        <v>76</v>
      </c>
      <c r="AY284" s="251" t="s">
        <v>206</v>
      </c>
    </row>
    <row r="285" spans="1:51" s="14" customFormat="1" ht="12">
      <c r="A285" s="14"/>
      <c r="B285" s="252"/>
      <c r="C285" s="253"/>
      <c r="D285" s="243" t="s">
        <v>214</v>
      </c>
      <c r="E285" s="254" t="s">
        <v>1</v>
      </c>
      <c r="F285" s="255" t="s">
        <v>83</v>
      </c>
      <c r="G285" s="253"/>
      <c r="H285" s="256">
        <v>1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214</v>
      </c>
      <c r="AU285" s="262" t="s">
        <v>85</v>
      </c>
      <c r="AV285" s="14" t="s">
        <v>85</v>
      </c>
      <c r="AW285" s="14" t="s">
        <v>32</v>
      </c>
      <c r="AX285" s="14" t="s">
        <v>83</v>
      </c>
      <c r="AY285" s="262" t="s">
        <v>206</v>
      </c>
    </row>
    <row r="286" spans="1:65" s="2" customFormat="1" ht="24.15" customHeight="1">
      <c r="A286" s="39"/>
      <c r="B286" s="40"/>
      <c r="C286" s="228" t="s">
        <v>457</v>
      </c>
      <c r="D286" s="228" t="s">
        <v>208</v>
      </c>
      <c r="E286" s="229" t="s">
        <v>1870</v>
      </c>
      <c r="F286" s="230" t="s">
        <v>1871</v>
      </c>
      <c r="G286" s="231" t="s">
        <v>381</v>
      </c>
      <c r="H286" s="232">
        <v>1</v>
      </c>
      <c r="I286" s="233"/>
      <c r="J286" s="234">
        <f>ROUND(I286*H286,2)</f>
        <v>0</v>
      </c>
      <c r="K286" s="230" t="s">
        <v>1</v>
      </c>
      <c r="L286" s="45"/>
      <c r="M286" s="235" t="s">
        <v>1</v>
      </c>
      <c r="N286" s="236" t="s">
        <v>41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113</v>
      </c>
      <c r="AT286" s="239" t="s">
        <v>208</v>
      </c>
      <c r="AU286" s="239" t="s">
        <v>85</v>
      </c>
      <c r="AY286" s="18" t="s">
        <v>206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83</v>
      </c>
      <c r="BK286" s="240">
        <f>ROUND(I286*H286,2)</f>
        <v>0</v>
      </c>
      <c r="BL286" s="18" t="s">
        <v>113</v>
      </c>
      <c r="BM286" s="239" t="s">
        <v>1872</v>
      </c>
    </row>
    <row r="287" spans="1:51" s="13" customFormat="1" ht="12">
      <c r="A287" s="13"/>
      <c r="B287" s="241"/>
      <c r="C287" s="242"/>
      <c r="D287" s="243" t="s">
        <v>214</v>
      </c>
      <c r="E287" s="244" t="s">
        <v>1</v>
      </c>
      <c r="F287" s="245" t="s">
        <v>1839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214</v>
      </c>
      <c r="AU287" s="251" t="s">
        <v>85</v>
      </c>
      <c r="AV287" s="13" t="s">
        <v>83</v>
      </c>
      <c r="AW287" s="13" t="s">
        <v>32</v>
      </c>
      <c r="AX287" s="13" t="s">
        <v>76</v>
      </c>
      <c r="AY287" s="251" t="s">
        <v>206</v>
      </c>
    </row>
    <row r="288" spans="1:51" s="14" customFormat="1" ht="12">
      <c r="A288" s="14"/>
      <c r="B288" s="252"/>
      <c r="C288" s="253"/>
      <c r="D288" s="243" t="s">
        <v>214</v>
      </c>
      <c r="E288" s="254" t="s">
        <v>1</v>
      </c>
      <c r="F288" s="255" t="s">
        <v>83</v>
      </c>
      <c r="G288" s="253"/>
      <c r="H288" s="256">
        <v>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214</v>
      </c>
      <c r="AU288" s="262" t="s">
        <v>85</v>
      </c>
      <c r="AV288" s="14" t="s">
        <v>85</v>
      </c>
      <c r="AW288" s="14" t="s">
        <v>32</v>
      </c>
      <c r="AX288" s="14" t="s">
        <v>83</v>
      </c>
      <c r="AY288" s="262" t="s">
        <v>206</v>
      </c>
    </row>
    <row r="289" spans="1:65" s="2" customFormat="1" ht="16.5" customHeight="1">
      <c r="A289" s="39"/>
      <c r="B289" s="40"/>
      <c r="C289" s="285" t="s">
        <v>462</v>
      </c>
      <c r="D289" s="285" t="s">
        <v>353</v>
      </c>
      <c r="E289" s="286" t="s">
        <v>1077</v>
      </c>
      <c r="F289" s="287" t="s">
        <v>1078</v>
      </c>
      <c r="G289" s="288" t="s">
        <v>381</v>
      </c>
      <c r="H289" s="289">
        <v>1.015</v>
      </c>
      <c r="I289" s="290"/>
      <c r="J289" s="291">
        <f>ROUND(I289*H289,2)</f>
        <v>0</v>
      </c>
      <c r="K289" s="287" t="s">
        <v>212</v>
      </c>
      <c r="L289" s="292"/>
      <c r="M289" s="293" t="s">
        <v>1</v>
      </c>
      <c r="N289" s="294" t="s">
        <v>41</v>
      </c>
      <c r="O289" s="92"/>
      <c r="P289" s="237">
        <f>O289*H289</f>
        <v>0</v>
      </c>
      <c r="Q289" s="237">
        <v>0.00039</v>
      </c>
      <c r="R289" s="237">
        <f>Q289*H289</f>
        <v>0.00039584999999999995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248</v>
      </c>
      <c r="AT289" s="239" t="s">
        <v>353</v>
      </c>
      <c r="AU289" s="239" t="s">
        <v>85</v>
      </c>
      <c r="AY289" s="18" t="s">
        <v>206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83</v>
      </c>
      <c r="BK289" s="240">
        <f>ROUND(I289*H289,2)</f>
        <v>0</v>
      </c>
      <c r="BL289" s="18" t="s">
        <v>113</v>
      </c>
      <c r="BM289" s="239" t="s">
        <v>1873</v>
      </c>
    </row>
    <row r="290" spans="1:51" s="13" customFormat="1" ht="12">
      <c r="A290" s="13"/>
      <c r="B290" s="241"/>
      <c r="C290" s="242"/>
      <c r="D290" s="243" t="s">
        <v>214</v>
      </c>
      <c r="E290" s="244" t="s">
        <v>1</v>
      </c>
      <c r="F290" s="245" t="s">
        <v>1839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214</v>
      </c>
      <c r="AU290" s="251" t="s">
        <v>85</v>
      </c>
      <c r="AV290" s="13" t="s">
        <v>83</v>
      </c>
      <c r="AW290" s="13" t="s">
        <v>32</v>
      </c>
      <c r="AX290" s="13" t="s">
        <v>76</v>
      </c>
      <c r="AY290" s="251" t="s">
        <v>206</v>
      </c>
    </row>
    <row r="291" spans="1:51" s="14" customFormat="1" ht="12">
      <c r="A291" s="14"/>
      <c r="B291" s="252"/>
      <c r="C291" s="253"/>
      <c r="D291" s="243" t="s">
        <v>214</v>
      </c>
      <c r="E291" s="254" t="s">
        <v>1</v>
      </c>
      <c r="F291" s="255" t="s">
        <v>509</v>
      </c>
      <c r="G291" s="253"/>
      <c r="H291" s="256">
        <v>1.015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2" t="s">
        <v>214</v>
      </c>
      <c r="AU291" s="262" t="s">
        <v>85</v>
      </c>
      <c r="AV291" s="14" t="s">
        <v>85</v>
      </c>
      <c r="AW291" s="14" t="s">
        <v>32</v>
      </c>
      <c r="AX291" s="14" t="s">
        <v>83</v>
      </c>
      <c r="AY291" s="262" t="s">
        <v>206</v>
      </c>
    </row>
    <row r="292" spans="1:65" s="2" customFormat="1" ht="21.75" customHeight="1">
      <c r="A292" s="39"/>
      <c r="B292" s="40"/>
      <c r="C292" s="285" t="s">
        <v>467</v>
      </c>
      <c r="D292" s="285" t="s">
        <v>353</v>
      </c>
      <c r="E292" s="286" t="s">
        <v>1080</v>
      </c>
      <c r="F292" s="287" t="s">
        <v>1081</v>
      </c>
      <c r="G292" s="288" t="s">
        <v>381</v>
      </c>
      <c r="H292" s="289">
        <v>1.015</v>
      </c>
      <c r="I292" s="290"/>
      <c r="J292" s="291">
        <f>ROUND(I292*H292,2)</f>
        <v>0</v>
      </c>
      <c r="K292" s="287" t="s">
        <v>212</v>
      </c>
      <c r="L292" s="292"/>
      <c r="M292" s="293" t="s">
        <v>1</v>
      </c>
      <c r="N292" s="294" t="s">
        <v>41</v>
      </c>
      <c r="O292" s="92"/>
      <c r="P292" s="237">
        <f>O292*H292</f>
        <v>0</v>
      </c>
      <c r="Q292" s="237">
        <v>0.0036</v>
      </c>
      <c r="R292" s="237">
        <f>Q292*H292</f>
        <v>0.0036539999999999997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248</v>
      </c>
      <c r="AT292" s="239" t="s">
        <v>353</v>
      </c>
      <c r="AU292" s="239" t="s">
        <v>85</v>
      </c>
      <c r="AY292" s="18" t="s">
        <v>206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83</v>
      </c>
      <c r="BK292" s="240">
        <f>ROUND(I292*H292,2)</f>
        <v>0</v>
      </c>
      <c r="BL292" s="18" t="s">
        <v>113</v>
      </c>
      <c r="BM292" s="239" t="s">
        <v>1874</v>
      </c>
    </row>
    <row r="293" spans="1:51" s="13" customFormat="1" ht="12">
      <c r="A293" s="13"/>
      <c r="B293" s="241"/>
      <c r="C293" s="242"/>
      <c r="D293" s="243" t="s">
        <v>214</v>
      </c>
      <c r="E293" s="244" t="s">
        <v>1</v>
      </c>
      <c r="F293" s="245" t="s">
        <v>1839</v>
      </c>
      <c r="G293" s="242"/>
      <c r="H293" s="244" t="s">
        <v>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214</v>
      </c>
      <c r="AU293" s="251" t="s">
        <v>85</v>
      </c>
      <c r="AV293" s="13" t="s">
        <v>83</v>
      </c>
      <c r="AW293" s="13" t="s">
        <v>32</v>
      </c>
      <c r="AX293" s="13" t="s">
        <v>76</v>
      </c>
      <c r="AY293" s="251" t="s">
        <v>206</v>
      </c>
    </row>
    <row r="294" spans="1:51" s="14" customFormat="1" ht="12">
      <c r="A294" s="14"/>
      <c r="B294" s="252"/>
      <c r="C294" s="253"/>
      <c r="D294" s="243" t="s">
        <v>214</v>
      </c>
      <c r="E294" s="254" t="s">
        <v>1</v>
      </c>
      <c r="F294" s="255" t="s">
        <v>509</v>
      </c>
      <c r="G294" s="253"/>
      <c r="H294" s="256">
        <v>1.015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214</v>
      </c>
      <c r="AU294" s="262" t="s">
        <v>85</v>
      </c>
      <c r="AV294" s="14" t="s">
        <v>85</v>
      </c>
      <c r="AW294" s="14" t="s">
        <v>32</v>
      </c>
      <c r="AX294" s="14" t="s">
        <v>83</v>
      </c>
      <c r="AY294" s="262" t="s">
        <v>206</v>
      </c>
    </row>
    <row r="295" spans="1:65" s="2" customFormat="1" ht="16.5" customHeight="1">
      <c r="A295" s="39"/>
      <c r="B295" s="40"/>
      <c r="C295" s="228" t="s">
        <v>472</v>
      </c>
      <c r="D295" s="228" t="s">
        <v>208</v>
      </c>
      <c r="E295" s="229" t="s">
        <v>603</v>
      </c>
      <c r="F295" s="230" t="s">
        <v>604</v>
      </c>
      <c r="G295" s="231" t="s">
        <v>381</v>
      </c>
      <c r="H295" s="232">
        <v>1</v>
      </c>
      <c r="I295" s="233"/>
      <c r="J295" s="234">
        <f>ROUND(I295*H295,2)</f>
        <v>0</v>
      </c>
      <c r="K295" s="230" t="s">
        <v>212</v>
      </c>
      <c r="L295" s="45"/>
      <c r="M295" s="235" t="s">
        <v>1</v>
      </c>
      <c r="N295" s="236" t="s">
        <v>41</v>
      </c>
      <c r="O295" s="92"/>
      <c r="P295" s="237">
        <f>O295*H295</f>
        <v>0</v>
      </c>
      <c r="Q295" s="237">
        <v>0.12303</v>
      </c>
      <c r="R295" s="237">
        <f>Q295*H295</f>
        <v>0.12303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113</v>
      </c>
      <c r="AT295" s="239" t="s">
        <v>208</v>
      </c>
      <c r="AU295" s="239" t="s">
        <v>85</v>
      </c>
      <c r="AY295" s="18" t="s">
        <v>206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83</v>
      </c>
      <c r="BK295" s="240">
        <f>ROUND(I295*H295,2)</f>
        <v>0</v>
      </c>
      <c r="BL295" s="18" t="s">
        <v>113</v>
      </c>
      <c r="BM295" s="239" t="s">
        <v>1875</v>
      </c>
    </row>
    <row r="296" spans="1:51" s="13" customFormat="1" ht="12">
      <c r="A296" s="13"/>
      <c r="B296" s="241"/>
      <c r="C296" s="242"/>
      <c r="D296" s="243" t="s">
        <v>214</v>
      </c>
      <c r="E296" s="244" t="s">
        <v>1</v>
      </c>
      <c r="F296" s="245" t="s">
        <v>1839</v>
      </c>
      <c r="G296" s="242"/>
      <c r="H296" s="244" t="s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1" t="s">
        <v>214</v>
      </c>
      <c r="AU296" s="251" t="s">
        <v>85</v>
      </c>
      <c r="AV296" s="13" t="s">
        <v>83</v>
      </c>
      <c r="AW296" s="13" t="s">
        <v>32</v>
      </c>
      <c r="AX296" s="13" t="s">
        <v>76</v>
      </c>
      <c r="AY296" s="251" t="s">
        <v>206</v>
      </c>
    </row>
    <row r="297" spans="1:51" s="14" customFormat="1" ht="12">
      <c r="A297" s="14"/>
      <c r="B297" s="252"/>
      <c r="C297" s="253"/>
      <c r="D297" s="243" t="s">
        <v>214</v>
      </c>
      <c r="E297" s="254" t="s">
        <v>1</v>
      </c>
      <c r="F297" s="255" t="s">
        <v>83</v>
      </c>
      <c r="G297" s="253"/>
      <c r="H297" s="256">
        <v>1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214</v>
      </c>
      <c r="AU297" s="262" t="s">
        <v>85</v>
      </c>
      <c r="AV297" s="14" t="s">
        <v>85</v>
      </c>
      <c r="AW297" s="14" t="s">
        <v>32</v>
      </c>
      <c r="AX297" s="14" t="s">
        <v>83</v>
      </c>
      <c r="AY297" s="262" t="s">
        <v>206</v>
      </c>
    </row>
    <row r="298" spans="1:65" s="2" customFormat="1" ht="24.15" customHeight="1">
      <c r="A298" s="39"/>
      <c r="B298" s="40"/>
      <c r="C298" s="285" t="s">
        <v>476</v>
      </c>
      <c r="D298" s="285" t="s">
        <v>353</v>
      </c>
      <c r="E298" s="286" t="s">
        <v>607</v>
      </c>
      <c r="F298" s="287" t="s">
        <v>608</v>
      </c>
      <c r="G298" s="288" t="s">
        <v>381</v>
      </c>
      <c r="H298" s="289">
        <v>1</v>
      </c>
      <c r="I298" s="290"/>
      <c r="J298" s="291">
        <f>ROUND(I298*H298,2)</f>
        <v>0</v>
      </c>
      <c r="K298" s="287" t="s">
        <v>212</v>
      </c>
      <c r="L298" s="292"/>
      <c r="M298" s="293" t="s">
        <v>1</v>
      </c>
      <c r="N298" s="294" t="s">
        <v>41</v>
      </c>
      <c r="O298" s="92"/>
      <c r="P298" s="237">
        <f>O298*H298</f>
        <v>0</v>
      </c>
      <c r="Q298" s="237">
        <v>0.0133</v>
      </c>
      <c r="R298" s="237">
        <f>Q298*H298</f>
        <v>0.0133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248</v>
      </c>
      <c r="AT298" s="239" t="s">
        <v>353</v>
      </c>
      <c r="AU298" s="239" t="s">
        <v>85</v>
      </c>
      <c r="AY298" s="18" t="s">
        <v>206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83</v>
      </c>
      <c r="BK298" s="240">
        <f>ROUND(I298*H298,2)</f>
        <v>0</v>
      </c>
      <c r="BL298" s="18" t="s">
        <v>113</v>
      </c>
      <c r="BM298" s="239" t="s">
        <v>1876</v>
      </c>
    </row>
    <row r="299" spans="1:51" s="13" customFormat="1" ht="12">
      <c r="A299" s="13"/>
      <c r="B299" s="241"/>
      <c r="C299" s="242"/>
      <c r="D299" s="243" t="s">
        <v>214</v>
      </c>
      <c r="E299" s="244" t="s">
        <v>1</v>
      </c>
      <c r="F299" s="245" t="s">
        <v>1839</v>
      </c>
      <c r="G299" s="242"/>
      <c r="H299" s="244" t="s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214</v>
      </c>
      <c r="AU299" s="251" t="s">
        <v>85</v>
      </c>
      <c r="AV299" s="13" t="s">
        <v>83</v>
      </c>
      <c r="AW299" s="13" t="s">
        <v>32</v>
      </c>
      <c r="AX299" s="13" t="s">
        <v>76</v>
      </c>
      <c r="AY299" s="251" t="s">
        <v>206</v>
      </c>
    </row>
    <row r="300" spans="1:51" s="14" customFormat="1" ht="12">
      <c r="A300" s="14"/>
      <c r="B300" s="252"/>
      <c r="C300" s="253"/>
      <c r="D300" s="243" t="s">
        <v>214</v>
      </c>
      <c r="E300" s="254" t="s">
        <v>1</v>
      </c>
      <c r="F300" s="255" t="s">
        <v>83</v>
      </c>
      <c r="G300" s="253"/>
      <c r="H300" s="256">
        <v>1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214</v>
      </c>
      <c r="AU300" s="262" t="s">
        <v>85</v>
      </c>
      <c r="AV300" s="14" t="s">
        <v>85</v>
      </c>
      <c r="AW300" s="14" t="s">
        <v>32</v>
      </c>
      <c r="AX300" s="14" t="s">
        <v>83</v>
      </c>
      <c r="AY300" s="262" t="s">
        <v>206</v>
      </c>
    </row>
    <row r="301" spans="1:65" s="2" customFormat="1" ht="16.5" customHeight="1">
      <c r="A301" s="39"/>
      <c r="B301" s="40"/>
      <c r="C301" s="285" t="s">
        <v>480</v>
      </c>
      <c r="D301" s="285" t="s">
        <v>353</v>
      </c>
      <c r="E301" s="286" t="s">
        <v>611</v>
      </c>
      <c r="F301" s="287" t="s">
        <v>612</v>
      </c>
      <c r="G301" s="288" t="s">
        <v>381</v>
      </c>
      <c r="H301" s="289">
        <v>1</v>
      </c>
      <c r="I301" s="290"/>
      <c r="J301" s="291">
        <f>ROUND(I301*H301,2)</f>
        <v>0</v>
      </c>
      <c r="K301" s="287" t="s">
        <v>1</v>
      </c>
      <c r="L301" s="292"/>
      <c r="M301" s="293" t="s">
        <v>1</v>
      </c>
      <c r="N301" s="294" t="s">
        <v>41</v>
      </c>
      <c r="O301" s="92"/>
      <c r="P301" s="237">
        <f>O301*H301</f>
        <v>0</v>
      </c>
      <c r="Q301" s="237">
        <v>0.005</v>
      </c>
      <c r="R301" s="237">
        <f>Q301*H301</f>
        <v>0.005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248</v>
      </c>
      <c r="AT301" s="239" t="s">
        <v>353</v>
      </c>
      <c r="AU301" s="239" t="s">
        <v>85</v>
      </c>
      <c r="AY301" s="18" t="s">
        <v>206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83</v>
      </c>
      <c r="BK301" s="240">
        <f>ROUND(I301*H301,2)</f>
        <v>0</v>
      </c>
      <c r="BL301" s="18" t="s">
        <v>113</v>
      </c>
      <c r="BM301" s="239" t="s">
        <v>1877</v>
      </c>
    </row>
    <row r="302" spans="1:51" s="13" customFormat="1" ht="12">
      <c r="A302" s="13"/>
      <c r="B302" s="241"/>
      <c r="C302" s="242"/>
      <c r="D302" s="243" t="s">
        <v>214</v>
      </c>
      <c r="E302" s="244" t="s">
        <v>1</v>
      </c>
      <c r="F302" s="245" t="s">
        <v>1839</v>
      </c>
      <c r="G302" s="242"/>
      <c r="H302" s="244" t="s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214</v>
      </c>
      <c r="AU302" s="251" t="s">
        <v>85</v>
      </c>
      <c r="AV302" s="13" t="s">
        <v>83</v>
      </c>
      <c r="AW302" s="13" t="s">
        <v>32</v>
      </c>
      <c r="AX302" s="13" t="s">
        <v>76</v>
      </c>
      <c r="AY302" s="251" t="s">
        <v>206</v>
      </c>
    </row>
    <row r="303" spans="1:51" s="14" customFormat="1" ht="12">
      <c r="A303" s="14"/>
      <c r="B303" s="252"/>
      <c r="C303" s="253"/>
      <c r="D303" s="243" t="s">
        <v>214</v>
      </c>
      <c r="E303" s="254" t="s">
        <v>1</v>
      </c>
      <c r="F303" s="255" t="s">
        <v>83</v>
      </c>
      <c r="G303" s="253"/>
      <c r="H303" s="256">
        <v>1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214</v>
      </c>
      <c r="AU303" s="262" t="s">
        <v>85</v>
      </c>
      <c r="AV303" s="14" t="s">
        <v>85</v>
      </c>
      <c r="AW303" s="14" t="s">
        <v>32</v>
      </c>
      <c r="AX303" s="14" t="s">
        <v>83</v>
      </c>
      <c r="AY303" s="262" t="s">
        <v>206</v>
      </c>
    </row>
    <row r="304" spans="1:65" s="2" customFormat="1" ht="16.5" customHeight="1">
      <c r="A304" s="39"/>
      <c r="B304" s="40"/>
      <c r="C304" s="228" t="s">
        <v>484</v>
      </c>
      <c r="D304" s="228" t="s">
        <v>208</v>
      </c>
      <c r="E304" s="229" t="s">
        <v>616</v>
      </c>
      <c r="F304" s="230" t="s">
        <v>617</v>
      </c>
      <c r="G304" s="231" t="s">
        <v>381</v>
      </c>
      <c r="H304" s="232">
        <v>1</v>
      </c>
      <c r="I304" s="233"/>
      <c r="J304" s="234">
        <f>ROUND(I304*H304,2)</f>
        <v>0</v>
      </c>
      <c r="K304" s="230" t="s">
        <v>212</v>
      </c>
      <c r="L304" s="45"/>
      <c r="M304" s="235" t="s">
        <v>1</v>
      </c>
      <c r="N304" s="236" t="s">
        <v>41</v>
      </c>
      <c r="O304" s="92"/>
      <c r="P304" s="237">
        <f>O304*H304</f>
        <v>0</v>
      </c>
      <c r="Q304" s="237">
        <v>0.32906</v>
      </c>
      <c r="R304" s="237">
        <f>Q304*H304</f>
        <v>0.32906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113</v>
      </c>
      <c r="AT304" s="239" t="s">
        <v>208</v>
      </c>
      <c r="AU304" s="239" t="s">
        <v>85</v>
      </c>
      <c r="AY304" s="18" t="s">
        <v>206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83</v>
      </c>
      <c r="BK304" s="240">
        <f>ROUND(I304*H304,2)</f>
        <v>0</v>
      </c>
      <c r="BL304" s="18" t="s">
        <v>113</v>
      </c>
      <c r="BM304" s="239" t="s">
        <v>1878</v>
      </c>
    </row>
    <row r="305" spans="1:51" s="13" customFormat="1" ht="12">
      <c r="A305" s="13"/>
      <c r="B305" s="241"/>
      <c r="C305" s="242"/>
      <c r="D305" s="243" t="s">
        <v>214</v>
      </c>
      <c r="E305" s="244" t="s">
        <v>1</v>
      </c>
      <c r="F305" s="245" t="s">
        <v>1839</v>
      </c>
      <c r="G305" s="242"/>
      <c r="H305" s="244" t="s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214</v>
      </c>
      <c r="AU305" s="251" t="s">
        <v>85</v>
      </c>
      <c r="AV305" s="13" t="s">
        <v>83</v>
      </c>
      <c r="AW305" s="13" t="s">
        <v>32</v>
      </c>
      <c r="AX305" s="13" t="s">
        <v>76</v>
      </c>
      <c r="AY305" s="251" t="s">
        <v>206</v>
      </c>
    </row>
    <row r="306" spans="1:51" s="14" customFormat="1" ht="12">
      <c r="A306" s="14"/>
      <c r="B306" s="252"/>
      <c r="C306" s="253"/>
      <c r="D306" s="243" t="s">
        <v>214</v>
      </c>
      <c r="E306" s="254" t="s">
        <v>1</v>
      </c>
      <c r="F306" s="255" t="s">
        <v>83</v>
      </c>
      <c r="G306" s="253"/>
      <c r="H306" s="256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214</v>
      </c>
      <c r="AU306" s="262" t="s">
        <v>85</v>
      </c>
      <c r="AV306" s="14" t="s">
        <v>85</v>
      </c>
      <c r="AW306" s="14" t="s">
        <v>32</v>
      </c>
      <c r="AX306" s="14" t="s">
        <v>83</v>
      </c>
      <c r="AY306" s="262" t="s">
        <v>206</v>
      </c>
    </row>
    <row r="307" spans="1:65" s="2" customFormat="1" ht="16.5" customHeight="1">
      <c r="A307" s="39"/>
      <c r="B307" s="40"/>
      <c r="C307" s="285" t="s">
        <v>488</v>
      </c>
      <c r="D307" s="285" t="s">
        <v>353</v>
      </c>
      <c r="E307" s="286" t="s">
        <v>620</v>
      </c>
      <c r="F307" s="287" t="s">
        <v>621</v>
      </c>
      <c r="G307" s="288" t="s">
        <v>381</v>
      </c>
      <c r="H307" s="289">
        <v>1</v>
      </c>
      <c r="I307" s="290"/>
      <c r="J307" s="291">
        <f>ROUND(I307*H307,2)</f>
        <v>0</v>
      </c>
      <c r="K307" s="287" t="s">
        <v>212</v>
      </c>
      <c r="L307" s="292"/>
      <c r="M307" s="293" t="s">
        <v>1</v>
      </c>
      <c r="N307" s="294" t="s">
        <v>41</v>
      </c>
      <c r="O307" s="92"/>
      <c r="P307" s="237">
        <f>O307*H307</f>
        <v>0</v>
      </c>
      <c r="Q307" s="237">
        <v>0.0295</v>
      </c>
      <c r="R307" s="237">
        <f>Q307*H307</f>
        <v>0.0295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248</v>
      </c>
      <c r="AT307" s="239" t="s">
        <v>353</v>
      </c>
      <c r="AU307" s="239" t="s">
        <v>85</v>
      </c>
      <c r="AY307" s="18" t="s">
        <v>206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83</v>
      </c>
      <c r="BK307" s="240">
        <f>ROUND(I307*H307,2)</f>
        <v>0</v>
      </c>
      <c r="BL307" s="18" t="s">
        <v>113</v>
      </c>
      <c r="BM307" s="239" t="s">
        <v>1879</v>
      </c>
    </row>
    <row r="308" spans="1:51" s="13" customFormat="1" ht="12">
      <c r="A308" s="13"/>
      <c r="B308" s="241"/>
      <c r="C308" s="242"/>
      <c r="D308" s="243" t="s">
        <v>214</v>
      </c>
      <c r="E308" s="244" t="s">
        <v>1</v>
      </c>
      <c r="F308" s="245" t="s">
        <v>1839</v>
      </c>
      <c r="G308" s="242"/>
      <c r="H308" s="244" t="s">
        <v>1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214</v>
      </c>
      <c r="AU308" s="251" t="s">
        <v>85</v>
      </c>
      <c r="AV308" s="13" t="s">
        <v>83</v>
      </c>
      <c r="AW308" s="13" t="s">
        <v>32</v>
      </c>
      <c r="AX308" s="13" t="s">
        <v>76</v>
      </c>
      <c r="AY308" s="251" t="s">
        <v>206</v>
      </c>
    </row>
    <row r="309" spans="1:51" s="14" customFormat="1" ht="12">
      <c r="A309" s="14"/>
      <c r="B309" s="252"/>
      <c r="C309" s="253"/>
      <c r="D309" s="243" t="s">
        <v>214</v>
      </c>
      <c r="E309" s="254" t="s">
        <v>1</v>
      </c>
      <c r="F309" s="255" t="s">
        <v>83</v>
      </c>
      <c r="G309" s="253"/>
      <c r="H309" s="256">
        <v>1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214</v>
      </c>
      <c r="AU309" s="262" t="s">
        <v>85</v>
      </c>
      <c r="AV309" s="14" t="s">
        <v>85</v>
      </c>
      <c r="AW309" s="14" t="s">
        <v>32</v>
      </c>
      <c r="AX309" s="14" t="s">
        <v>83</v>
      </c>
      <c r="AY309" s="262" t="s">
        <v>206</v>
      </c>
    </row>
    <row r="310" spans="1:65" s="2" customFormat="1" ht="16.5" customHeight="1">
      <c r="A310" s="39"/>
      <c r="B310" s="40"/>
      <c r="C310" s="285" t="s">
        <v>492</v>
      </c>
      <c r="D310" s="285" t="s">
        <v>353</v>
      </c>
      <c r="E310" s="286" t="s">
        <v>624</v>
      </c>
      <c r="F310" s="287" t="s">
        <v>625</v>
      </c>
      <c r="G310" s="288" t="s">
        <v>381</v>
      </c>
      <c r="H310" s="289">
        <v>1</v>
      </c>
      <c r="I310" s="290"/>
      <c r="J310" s="291">
        <f>ROUND(I310*H310,2)</f>
        <v>0</v>
      </c>
      <c r="K310" s="287" t="s">
        <v>1</v>
      </c>
      <c r="L310" s="292"/>
      <c r="M310" s="293" t="s">
        <v>1</v>
      </c>
      <c r="N310" s="294" t="s">
        <v>41</v>
      </c>
      <c r="O310" s="92"/>
      <c r="P310" s="237">
        <f>O310*H310</f>
        <v>0</v>
      </c>
      <c r="Q310" s="237">
        <v>0.005</v>
      </c>
      <c r="R310" s="237">
        <f>Q310*H310</f>
        <v>0.005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248</v>
      </c>
      <c r="AT310" s="239" t="s">
        <v>353</v>
      </c>
      <c r="AU310" s="239" t="s">
        <v>85</v>
      </c>
      <c r="AY310" s="18" t="s">
        <v>206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83</v>
      </c>
      <c r="BK310" s="240">
        <f>ROUND(I310*H310,2)</f>
        <v>0</v>
      </c>
      <c r="BL310" s="18" t="s">
        <v>113</v>
      </c>
      <c r="BM310" s="239" t="s">
        <v>1880</v>
      </c>
    </row>
    <row r="311" spans="1:51" s="13" customFormat="1" ht="12">
      <c r="A311" s="13"/>
      <c r="B311" s="241"/>
      <c r="C311" s="242"/>
      <c r="D311" s="243" t="s">
        <v>214</v>
      </c>
      <c r="E311" s="244" t="s">
        <v>1</v>
      </c>
      <c r="F311" s="245" t="s">
        <v>1839</v>
      </c>
      <c r="G311" s="242"/>
      <c r="H311" s="244" t="s">
        <v>1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214</v>
      </c>
      <c r="AU311" s="251" t="s">
        <v>85</v>
      </c>
      <c r="AV311" s="13" t="s">
        <v>83</v>
      </c>
      <c r="AW311" s="13" t="s">
        <v>32</v>
      </c>
      <c r="AX311" s="13" t="s">
        <v>76</v>
      </c>
      <c r="AY311" s="251" t="s">
        <v>206</v>
      </c>
    </row>
    <row r="312" spans="1:51" s="14" customFormat="1" ht="12">
      <c r="A312" s="14"/>
      <c r="B312" s="252"/>
      <c r="C312" s="253"/>
      <c r="D312" s="243" t="s">
        <v>214</v>
      </c>
      <c r="E312" s="254" t="s">
        <v>1</v>
      </c>
      <c r="F312" s="255" t="s">
        <v>83</v>
      </c>
      <c r="G312" s="253"/>
      <c r="H312" s="256">
        <v>1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214</v>
      </c>
      <c r="AU312" s="262" t="s">
        <v>85</v>
      </c>
      <c r="AV312" s="14" t="s">
        <v>85</v>
      </c>
      <c r="AW312" s="14" t="s">
        <v>32</v>
      </c>
      <c r="AX312" s="14" t="s">
        <v>83</v>
      </c>
      <c r="AY312" s="262" t="s">
        <v>206</v>
      </c>
    </row>
    <row r="313" spans="1:65" s="2" customFormat="1" ht="16.5" customHeight="1">
      <c r="A313" s="39"/>
      <c r="B313" s="40"/>
      <c r="C313" s="228" t="s">
        <v>496</v>
      </c>
      <c r="D313" s="228" t="s">
        <v>208</v>
      </c>
      <c r="E313" s="229" t="s">
        <v>1881</v>
      </c>
      <c r="F313" s="230" t="s">
        <v>1882</v>
      </c>
      <c r="G313" s="231" t="s">
        <v>1883</v>
      </c>
      <c r="H313" s="232">
        <v>90.3</v>
      </c>
      <c r="I313" s="233"/>
      <c r="J313" s="234">
        <f>ROUND(I313*H313,2)</f>
        <v>0</v>
      </c>
      <c r="K313" s="230" t="s">
        <v>1</v>
      </c>
      <c r="L313" s="45"/>
      <c r="M313" s="235" t="s">
        <v>1</v>
      </c>
      <c r="N313" s="236" t="s">
        <v>41</v>
      </c>
      <c r="O313" s="92"/>
      <c r="P313" s="237">
        <f>O313*H313</f>
        <v>0</v>
      </c>
      <c r="Q313" s="237">
        <v>0.00011</v>
      </c>
      <c r="R313" s="237">
        <f>Q313*H313</f>
        <v>0.009933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113</v>
      </c>
      <c r="AT313" s="239" t="s">
        <v>208</v>
      </c>
      <c r="AU313" s="239" t="s">
        <v>85</v>
      </c>
      <c r="AY313" s="18" t="s">
        <v>206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83</v>
      </c>
      <c r="BK313" s="240">
        <f>ROUND(I313*H313,2)</f>
        <v>0</v>
      </c>
      <c r="BL313" s="18" t="s">
        <v>113</v>
      </c>
      <c r="BM313" s="239" t="s">
        <v>1884</v>
      </c>
    </row>
    <row r="314" spans="1:51" s="13" customFormat="1" ht="12">
      <c r="A314" s="13"/>
      <c r="B314" s="241"/>
      <c r="C314" s="242"/>
      <c r="D314" s="243" t="s">
        <v>214</v>
      </c>
      <c r="E314" s="244" t="s">
        <v>1</v>
      </c>
      <c r="F314" s="245" t="s">
        <v>1323</v>
      </c>
      <c r="G314" s="242"/>
      <c r="H314" s="244" t="s">
        <v>1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214</v>
      </c>
      <c r="AU314" s="251" t="s">
        <v>85</v>
      </c>
      <c r="AV314" s="13" t="s">
        <v>83</v>
      </c>
      <c r="AW314" s="13" t="s">
        <v>32</v>
      </c>
      <c r="AX314" s="13" t="s">
        <v>76</v>
      </c>
      <c r="AY314" s="251" t="s">
        <v>206</v>
      </c>
    </row>
    <row r="315" spans="1:51" s="14" customFormat="1" ht="12">
      <c r="A315" s="14"/>
      <c r="B315" s="252"/>
      <c r="C315" s="253"/>
      <c r="D315" s="243" t="s">
        <v>214</v>
      </c>
      <c r="E315" s="254" t="s">
        <v>1</v>
      </c>
      <c r="F315" s="255" t="s">
        <v>1885</v>
      </c>
      <c r="G315" s="253"/>
      <c r="H315" s="256">
        <v>90.3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214</v>
      </c>
      <c r="AU315" s="262" t="s">
        <v>85</v>
      </c>
      <c r="AV315" s="14" t="s">
        <v>85</v>
      </c>
      <c r="AW315" s="14" t="s">
        <v>32</v>
      </c>
      <c r="AX315" s="14" t="s">
        <v>83</v>
      </c>
      <c r="AY315" s="262" t="s">
        <v>206</v>
      </c>
    </row>
    <row r="316" spans="1:65" s="2" customFormat="1" ht="16.5" customHeight="1">
      <c r="A316" s="39"/>
      <c r="B316" s="40"/>
      <c r="C316" s="228" t="s">
        <v>501</v>
      </c>
      <c r="D316" s="228" t="s">
        <v>208</v>
      </c>
      <c r="E316" s="229" t="s">
        <v>653</v>
      </c>
      <c r="F316" s="230" t="s">
        <v>654</v>
      </c>
      <c r="G316" s="231" t="s">
        <v>353</v>
      </c>
      <c r="H316" s="232">
        <v>86</v>
      </c>
      <c r="I316" s="233"/>
      <c r="J316" s="234">
        <f>ROUND(I316*H316,2)</f>
        <v>0</v>
      </c>
      <c r="K316" s="230" t="s">
        <v>1</v>
      </c>
      <c r="L316" s="45"/>
      <c r="M316" s="235" t="s">
        <v>1</v>
      </c>
      <c r="N316" s="236" t="s">
        <v>41</v>
      </c>
      <c r="O316" s="92"/>
      <c r="P316" s="237">
        <f>O316*H316</f>
        <v>0</v>
      </c>
      <c r="Q316" s="237">
        <v>2E-05</v>
      </c>
      <c r="R316" s="237">
        <f>Q316*H316</f>
        <v>0.0017200000000000002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113</v>
      </c>
      <c r="AT316" s="239" t="s">
        <v>208</v>
      </c>
      <c r="AU316" s="239" t="s">
        <v>85</v>
      </c>
      <c r="AY316" s="18" t="s">
        <v>206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83</v>
      </c>
      <c r="BK316" s="240">
        <f>ROUND(I316*H316,2)</f>
        <v>0</v>
      </c>
      <c r="BL316" s="18" t="s">
        <v>113</v>
      </c>
      <c r="BM316" s="239" t="s">
        <v>1886</v>
      </c>
    </row>
    <row r="317" spans="1:51" s="13" customFormat="1" ht="12">
      <c r="A317" s="13"/>
      <c r="B317" s="241"/>
      <c r="C317" s="242"/>
      <c r="D317" s="243" t="s">
        <v>214</v>
      </c>
      <c r="E317" s="244" t="s">
        <v>1</v>
      </c>
      <c r="F317" s="245" t="s">
        <v>1323</v>
      </c>
      <c r="G317" s="242"/>
      <c r="H317" s="244" t="s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214</v>
      </c>
      <c r="AU317" s="251" t="s">
        <v>85</v>
      </c>
      <c r="AV317" s="13" t="s">
        <v>83</v>
      </c>
      <c r="AW317" s="13" t="s">
        <v>32</v>
      </c>
      <c r="AX317" s="13" t="s">
        <v>76</v>
      </c>
      <c r="AY317" s="251" t="s">
        <v>206</v>
      </c>
    </row>
    <row r="318" spans="1:51" s="14" customFormat="1" ht="12">
      <c r="A318" s="14"/>
      <c r="B318" s="252"/>
      <c r="C318" s="253"/>
      <c r="D318" s="243" t="s">
        <v>214</v>
      </c>
      <c r="E318" s="254" t="s">
        <v>1</v>
      </c>
      <c r="F318" s="255" t="s">
        <v>639</v>
      </c>
      <c r="G318" s="253"/>
      <c r="H318" s="256">
        <v>86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214</v>
      </c>
      <c r="AU318" s="262" t="s">
        <v>85</v>
      </c>
      <c r="AV318" s="14" t="s">
        <v>85</v>
      </c>
      <c r="AW318" s="14" t="s">
        <v>32</v>
      </c>
      <c r="AX318" s="14" t="s">
        <v>83</v>
      </c>
      <c r="AY318" s="262" t="s">
        <v>206</v>
      </c>
    </row>
    <row r="319" spans="1:65" s="2" customFormat="1" ht="16.5" customHeight="1">
      <c r="A319" s="39"/>
      <c r="B319" s="40"/>
      <c r="C319" s="285" t="s">
        <v>505</v>
      </c>
      <c r="D319" s="285" t="s">
        <v>353</v>
      </c>
      <c r="E319" s="286" t="s">
        <v>658</v>
      </c>
      <c r="F319" s="287" t="s">
        <v>659</v>
      </c>
      <c r="G319" s="288" t="s">
        <v>353</v>
      </c>
      <c r="H319" s="289">
        <v>97.18</v>
      </c>
      <c r="I319" s="290"/>
      <c r="J319" s="291">
        <f>ROUND(I319*H319,2)</f>
        <v>0</v>
      </c>
      <c r="K319" s="287" t="s">
        <v>1</v>
      </c>
      <c r="L319" s="292"/>
      <c r="M319" s="293" t="s">
        <v>1</v>
      </c>
      <c r="N319" s="294" t="s">
        <v>41</v>
      </c>
      <c r="O319" s="92"/>
      <c r="P319" s="237">
        <f>O319*H319</f>
        <v>0</v>
      </c>
      <c r="Q319" s="237">
        <v>0.00024</v>
      </c>
      <c r="R319" s="237">
        <f>Q319*H319</f>
        <v>0.023323200000000002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248</v>
      </c>
      <c r="AT319" s="239" t="s">
        <v>353</v>
      </c>
      <c r="AU319" s="239" t="s">
        <v>85</v>
      </c>
      <c r="AY319" s="18" t="s">
        <v>206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83</v>
      </c>
      <c r="BK319" s="240">
        <f>ROUND(I319*H319,2)</f>
        <v>0</v>
      </c>
      <c r="BL319" s="18" t="s">
        <v>113</v>
      </c>
      <c r="BM319" s="239" t="s">
        <v>1887</v>
      </c>
    </row>
    <row r="320" spans="1:51" s="13" customFormat="1" ht="12">
      <c r="A320" s="13"/>
      <c r="B320" s="241"/>
      <c r="C320" s="242"/>
      <c r="D320" s="243" t="s">
        <v>214</v>
      </c>
      <c r="E320" s="244" t="s">
        <v>1</v>
      </c>
      <c r="F320" s="245" t="s">
        <v>1323</v>
      </c>
      <c r="G320" s="242"/>
      <c r="H320" s="244" t="s">
        <v>1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214</v>
      </c>
      <c r="AU320" s="251" t="s">
        <v>85</v>
      </c>
      <c r="AV320" s="13" t="s">
        <v>83</v>
      </c>
      <c r="AW320" s="13" t="s">
        <v>32</v>
      </c>
      <c r="AX320" s="13" t="s">
        <v>76</v>
      </c>
      <c r="AY320" s="251" t="s">
        <v>206</v>
      </c>
    </row>
    <row r="321" spans="1:51" s="14" customFormat="1" ht="12">
      <c r="A321" s="14"/>
      <c r="B321" s="252"/>
      <c r="C321" s="253"/>
      <c r="D321" s="243" t="s">
        <v>214</v>
      </c>
      <c r="E321" s="254" t="s">
        <v>1</v>
      </c>
      <c r="F321" s="255" t="s">
        <v>1888</v>
      </c>
      <c r="G321" s="253"/>
      <c r="H321" s="256">
        <v>97.18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2" t="s">
        <v>214</v>
      </c>
      <c r="AU321" s="262" t="s">
        <v>85</v>
      </c>
      <c r="AV321" s="14" t="s">
        <v>85</v>
      </c>
      <c r="AW321" s="14" t="s">
        <v>32</v>
      </c>
      <c r="AX321" s="14" t="s">
        <v>83</v>
      </c>
      <c r="AY321" s="262" t="s">
        <v>206</v>
      </c>
    </row>
    <row r="322" spans="1:65" s="2" customFormat="1" ht="16.5" customHeight="1">
      <c r="A322" s="39"/>
      <c r="B322" s="40"/>
      <c r="C322" s="228" t="s">
        <v>510</v>
      </c>
      <c r="D322" s="228" t="s">
        <v>208</v>
      </c>
      <c r="E322" s="229" t="s">
        <v>1102</v>
      </c>
      <c r="F322" s="230" t="s">
        <v>1103</v>
      </c>
      <c r="G322" s="231" t="s">
        <v>235</v>
      </c>
      <c r="H322" s="232">
        <v>86</v>
      </c>
      <c r="I322" s="233"/>
      <c r="J322" s="234">
        <f>ROUND(I322*H322,2)</f>
        <v>0</v>
      </c>
      <c r="K322" s="230" t="s">
        <v>212</v>
      </c>
      <c r="L322" s="45"/>
      <c r="M322" s="235" t="s">
        <v>1</v>
      </c>
      <c r="N322" s="236" t="s">
        <v>41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113</v>
      </c>
      <c r="AT322" s="239" t="s">
        <v>208</v>
      </c>
      <c r="AU322" s="239" t="s">
        <v>85</v>
      </c>
      <c r="AY322" s="18" t="s">
        <v>206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83</v>
      </c>
      <c r="BK322" s="240">
        <f>ROUND(I322*H322,2)</f>
        <v>0</v>
      </c>
      <c r="BL322" s="18" t="s">
        <v>113</v>
      </c>
      <c r="BM322" s="239" t="s">
        <v>1889</v>
      </c>
    </row>
    <row r="323" spans="1:51" s="13" customFormat="1" ht="12">
      <c r="A323" s="13"/>
      <c r="B323" s="241"/>
      <c r="C323" s="242"/>
      <c r="D323" s="243" t="s">
        <v>214</v>
      </c>
      <c r="E323" s="244" t="s">
        <v>1</v>
      </c>
      <c r="F323" s="245" t="s">
        <v>1323</v>
      </c>
      <c r="G323" s="242"/>
      <c r="H323" s="244" t="s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214</v>
      </c>
      <c r="AU323" s="251" t="s">
        <v>85</v>
      </c>
      <c r="AV323" s="13" t="s">
        <v>83</v>
      </c>
      <c r="AW323" s="13" t="s">
        <v>32</v>
      </c>
      <c r="AX323" s="13" t="s">
        <v>76</v>
      </c>
      <c r="AY323" s="251" t="s">
        <v>206</v>
      </c>
    </row>
    <row r="324" spans="1:51" s="14" customFormat="1" ht="12">
      <c r="A324" s="14"/>
      <c r="B324" s="252"/>
      <c r="C324" s="253"/>
      <c r="D324" s="243" t="s">
        <v>214</v>
      </c>
      <c r="E324" s="254" t="s">
        <v>1</v>
      </c>
      <c r="F324" s="255" t="s">
        <v>1890</v>
      </c>
      <c r="G324" s="253"/>
      <c r="H324" s="256">
        <v>86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214</v>
      </c>
      <c r="AU324" s="262" t="s">
        <v>85</v>
      </c>
      <c r="AV324" s="14" t="s">
        <v>85</v>
      </c>
      <c r="AW324" s="14" t="s">
        <v>32</v>
      </c>
      <c r="AX324" s="14" t="s">
        <v>83</v>
      </c>
      <c r="AY324" s="262" t="s">
        <v>206</v>
      </c>
    </row>
    <row r="325" spans="1:65" s="2" customFormat="1" ht="24.15" customHeight="1">
      <c r="A325" s="39"/>
      <c r="B325" s="40"/>
      <c r="C325" s="228" t="s">
        <v>514</v>
      </c>
      <c r="D325" s="228" t="s">
        <v>208</v>
      </c>
      <c r="E325" s="229" t="s">
        <v>645</v>
      </c>
      <c r="F325" s="230" t="s">
        <v>646</v>
      </c>
      <c r="G325" s="231" t="s">
        <v>381</v>
      </c>
      <c r="H325" s="232">
        <v>2</v>
      </c>
      <c r="I325" s="233"/>
      <c r="J325" s="234">
        <f>ROUND(I325*H325,2)</f>
        <v>0</v>
      </c>
      <c r="K325" s="230" t="s">
        <v>212</v>
      </c>
      <c r="L325" s="45"/>
      <c r="M325" s="235" t="s">
        <v>1</v>
      </c>
      <c r="N325" s="236" t="s">
        <v>41</v>
      </c>
      <c r="O325" s="92"/>
      <c r="P325" s="237">
        <f>O325*H325</f>
        <v>0</v>
      </c>
      <c r="Q325" s="237">
        <v>0.00016</v>
      </c>
      <c r="R325" s="237">
        <f>Q325*H325</f>
        <v>0.00032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113</v>
      </c>
      <c r="AT325" s="239" t="s">
        <v>208</v>
      </c>
      <c r="AU325" s="239" t="s">
        <v>85</v>
      </c>
      <c r="AY325" s="18" t="s">
        <v>206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83</v>
      </c>
      <c r="BK325" s="240">
        <f>ROUND(I325*H325,2)</f>
        <v>0</v>
      </c>
      <c r="BL325" s="18" t="s">
        <v>113</v>
      </c>
      <c r="BM325" s="239" t="s">
        <v>1891</v>
      </c>
    </row>
    <row r="326" spans="1:51" s="13" customFormat="1" ht="12">
      <c r="A326" s="13"/>
      <c r="B326" s="241"/>
      <c r="C326" s="242"/>
      <c r="D326" s="243" t="s">
        <v>214</v>
      </c>
      <c r="E326" s="244" t="s">
        <v>1</v>
      </c>
      <c r="F326" s="245" t="s">
        <v>1323</v>
      </c>
      <c r="G326" s="242"/>
      <c r="H326" s="244" t="s">
        <v>1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214</v>
      </c>
      <c r="AU326" s="251" t="s">
        <v>85</v>
      </c>
      <c r="AV326" s="13" t="s">
        <v>83</v>
      </c>
      <c r="AW326" s="13" t="s">
        <v>32</v>
      </c>
      <c r="AX326" s="13" t="s">
        <v>76</v>
      </c>
      <c r="AY326" s="251" t="s">
        <v>206</v>
      </c>
    </row>
    <row r="327" spans="1:51" s="14" customFormat="1" ht="12">
      <c r="A327" s="14"/>
      <c r="B327" s="252"/>
      <c r="C327" s="253"/>
      <c r="D327" s="243" t="s">
        <v>214</v>
      </c>
      <c r="E327" s="254" t="s">
        <v>1</v>
      </c>
      <c r="F327" s="255" t="s">
        <v>85</v>
      </c>
      <c r="G327" s="253"/>
      <c r="H327" s="256">
        <v>2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2" t="s">
        <v>214</v>
      </c>
      <c r="AU327" s="262" t="s">
        <v>85</v>
      </c>
      <c r="AV327" s="14" t="s">
        <v>85</v>
      </c>
      <c r="AW327" s="14" t="s">
        <v>32</v>
      </c>
      <c r="AX327" s="14" t="s">
        <v>83</v>
      </c>
      <c r="AY327" s="262" t="s">
        <v>206</v>
      </c>
    </row>
    <row r="328" spans="1:65" s="2" customFormat="1" ht="16.5" customHeight="1">
      <c r="A328" s="39"/>
      <c r="B328" s="40"/>
      <c r="C328" s="285" t="s">
        <v>518</v>
      </c>
      <c r="D328" s="285" t="s">
        <v>353</v>
      </c>
      <c r="E328" s="286" t="s">
        <v>649</v>
      </c>
      <c r="F328" s="287" t="s">
        <v>650</v>
      </c>
      <c r="G328" s="288" t="s">
        <v>381</v>
      </c>
      <c r="H328" s="289">
        <v>1</v>
      </c>
      <c r="I328" s="290"/>
      <c r="J328" s="291">
        <f>ROUND(I328*H328,2)</f>
        <v>0</v>
      </c>
      <c r="K328" s="287" t="s">
        <v>1</v>
      </c>
      <c r="L328" s="292"/>
      <c r="M328" s="293" t="s">
        <v>1</v>
      </c>
      <c r="N328" s="294" t="s">
        <v>41</v>
      </c>
      <c r="O328" s="92"/>
      <c r="P328" s="237">
        <f>O328*H328</f>
        <v>0</v>
      </c>
      <c r="Q328" s="237">
        <v>0.002</v>
      </c>
      <c r="R328" s="237">
        <f>Q328*H328</f>
        <v>0.002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248</v>
      </c>
      <c r="AT328" s="239" t="s">
        <v>353</v>
      </c>
      <c r="AU328" s="239" t="s">
        <v>85</v>
      </c>
      <c r="AY328" s="18" t="s">
        <v>206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83</v>
      </c>
      <c r="BK328" s="240">
        <f>ROUND(I328*H328,2)</f>
        <v>0</v>
      </c>
      <c r="BL328" s="18" t="s">
        <v>113</v>
      </c>
      <c r="BM328" s="239" t="s">
        <v>1892</v>
      </c>
    </row>
    <row r="329" spans="1:51" s="13" customFormat="1" ht="12">
      <c r="A329" s="13"/>
      <c r="B329" s="241"/>
      <c r="C329" s="242"/>
      <c r="D329" s="243" t="s">
        <v>214</v>
      </c>
      <c r="E329" s="244" t="s">
        <v>1</v>
      </c>
      <c r="F329" s="245" t="s">
        <v>1323</v>
      </c>
      <c r="G329" s="242"/>
      <c r="H329" s="244" t="s">
        <v>1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214</v>
      </c>
      <c r="AU329" s="251" t="s">
        <v>85</v>
      </c>
      <c r="AV329" s="13" t="s">
        <v>83</v>
      </c>
      <c r="AW329" s="13" t="s">
        <v>32</v>
      </c>
      <c r="AX329" s="13" t="s">
        <v>76</v>
      </c>
      <c r="AY329" s="251" t="s">
        <v>206</v>
      </c>
    </row>
    <row r="330" spans="1:51" s="14" customFormat="1" ht="12">
      <c r="A330" s="14"/>
      <c r="B330" s="252"/>
      <c r="C330" s="253"/>
      <c r="D330" s="243" t="s">
        <v>214</v>
      </c>
      <c r="E330" s="254" t="s">
        <v>1</v>
      </c>
      <c r="F330" s="255" t="s">
        <v>83</v>
      </c>
      <c r="G330" s="253"/>
      <c r="H330" s="256">
        <v>1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2" t="s">
        <v>214</v>
      </c>
      <c r="AU330" s="262" t="s">
        <v>85</v>
      </c>
      <c r="AV330" s="14" t="s">
        <v>85</v>
      </c>
      <c r="AW330" s="14" t="s">
        <v>32</v>
      </c>
      <c r="AX330" s="14" t="s">
        <v>83</v>
      </c>
      <c r="AY330" s="262" t="s">
        <v>206</v>
      </c>
    </row>
    <row r="331" spans="1:63" s="12" customFormat="1" ht="22.8" customHeight="1">
      <c r="A331" s="12"/>
      <c r="B331" s="212"/>
      <c r="C331" s="213"/>
      <c r="D331" s="214" t="s">
        <v>75</v>
      </c>
      <c r="E331" s="226" t="s">
        <v>254</v>
      </c>
      <c r="F331" s="226" t="s">
        <v>1490</v>
      </c>
      <c r="G331" s="213"/>
      <c r="H331" s="213"/>
      <c r="I331" s="216"/>
      <c r="J331" s="227">
        <f>BK331</f>
        <v>0</v>
      </c>
      <c r="K331" s="213"/>
      <c r="L331" s="218"/>
      <c r="M331" s="219"/>
      <c r="N331" s="220"/>
      <c r="O331" s="220"/>
      <c r="P331" s="221">
        <f>SUM(P332:P341)</f>
        <v>0</v>
      </c>
      <c r="Q331" s="220"/>
      <c r="R331" s="221">
        <f>SUM(R332:R341)</f>
        <v>0.0053397</v>
      </c>
      <c r="S331" s="220"/>
      <c r="T331" s="222">
        <f>SUM(T332:T341)</f>
        <v>0.00168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3" t="s">
        <v>83</v>
      </c>
      <c r="AT331" s="224" t="s">
        <v>75</v>
      </c>
      <c r="AU331" s="224" t="s">
        <v>83</v>
      </c>
      <c r="AY331" s="223" t="s">
        <v>206</v>
      </c>
      <c r="BK331" s="225">
        <f>SUM(BK332:BK341)</f>
        <v>0</v>
      </c>
    </row>
    <row r="332" spans="1:65" s="2" customFormat="1" ht="24.15" customHeight="1">
      <c r="A332" s="39"/>
      <c r="B332" s="40"/>
      <c r="C332" s="228" t="s">
        <v>523</v>
      </c>
      <c r="D332" s="228" t="s">
        <v>208</v>
      </c>
      <c r="E332" s="229" t="s">
        <v>1497</v>
      </c>
      <c r="F332" s="230" t="s">
        <v>1498</v>
      </c>
      <c r="G332" s="231" t="s">
        <v>235</v>
      </c>
      <c r="H332" s="232">
        <v>0.283</v>
      </c>
      <c r="I332" s="233"/>
      <c r="J332" s="234">
        <f>ROUND(I332*H332,2)</f>
        <v>0</v>
      </c>
      <c r="K332" s="230" t="s">
        <v>212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0.0007</v>
      </c>
      <c r="R332" s="237">
        <f>Q332*H332</f>
        <v>0.0001981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113</v>
      </c>
      <c r="AT332" s="239" t="s">
        <v>208</v>
      </c>
      <c r="AU332" s="239" t="s">
        <v>85</v>
      </c>
      <c r="AY332" s="18" t="s">
        <v>206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83</v>
      </c>
      <c r="BK332" s="240">
        <f>ROUND(I332*H332,2)</f>
        <v>0</v>
      </c>
      <c r="BL332" s="18" t="s">
        <v>113</v>
      </c>
      <c r="BM332" s="239" t="s">
        <v>1893</v>
      </c>
    </row>
    <row r="333" spans="1:51" s="13" customFormat="1" ht="12">
      <c r="A333" s="13"/>
      <c r="B333" s="241"/>
      <c r="C333" s="242"/>
      <c r="D333" s="243" t="s">
        <v>214</v>
      </c>
      <c r="E333" s="244" t="s">
        <v>1</v>
      </c>
      <c r="F333" s="245" t="s">
        <v>1323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214</v>
      </c>
      <c r="AU333" s="251" t="s">
        <v>85</v>
      </c>
      <c r="AV333" s="13" t="s">
        <v>83</v>
      </c>
      <c r="AW333" s="13" t="s">
        <v>32</v>
      </c>
      <c r="AX333" s="13" t="s">
        <v>76</v>
      </c>
      <c r="AY333" s="251" t="s">
        <v>206</v>
      </c>
    </row>
    <row r="334" spans="1:51" s="13" customFormat="1" ht="12">
      <c r="A334" s="13"/>
      <c r="B334" s="241"/>
      <c r="C334" s="242"/>
      <c r="D334" s="243" t="s">
        <v>214</v>
      </c>
      <c r="E334" s="244" t="s">
        <v>1</v>
      </c>
      <c r="F334" s="245" t="s">
        <v>1894</v>
      </c>
      <c r="G334" s="242"/>
      <c r="H334" s="244" t="s">
        <v>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1" t="s">
        <v>214</v>
      </c>
      <c r="AU334" s="251" t="s">
        <v>85</v>
      </c>
      <c r="AV334" s="13" t="s">
        <v>83</v>
      </c>
      <c r="AW334" s="13" t="s">
        <v>32</v>
      </c>
      <c r="AX334" s="13" t="s">
        <v>76</v>
      </c>
      <c r="AY334" s="251" t="s">
        <v>206</v>
      </c>
    </row>
    <row r="335" spans="1:51" s="14" customFormat="1" ht="12">
      <c r="A335" s="14"/>
      <c r="B335" s="252"/>
      <c r="C335" s="253"/>
      <c r="D335" s="243" t="s">
        <v>214</v>
      </c>
      <c r="E335" s="254" t="s">
        <v>1</v>
      </c>
      <c r="F335" s="255" t="s">
        <v>1895</v>
      </c>
      <c r="G335" s="253"/>
      <c r="H335" s="256">
        <v>0.283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214</v>
      </c>
      <c r="AU335" s="262" t="s">
        <v>85</v>
      </c>
      <c r="AV335" s="14" t="s">
        <v>85</v>
      </c>
      <c r="AW335" s="14" t="s">
        <v>32</v>
      </c>
      <c r="AX335" s="14" t="s">
        <v>83</v>
      </c>
      <c r="AY335" s="262" t="s">
        <v>206</v>
      </c>
    </row>
    <row r="336" spans="1:65" s="2" customFormat="1" ht="24.15" customHeight="1">
      <c r="A336" s="39"/>
      <c r="B336" s="40"/>
      <c r="C336" s="285" t="s">
        <v>527</v>
      </c>
      <c r="D336" s="285" t="s">
        <v>353</v>
      </c>
      <c r="E336" s="286" t="s">
        <v>1502</v>
      </c>
      <c r="F336" s="287" t="s">
        <v>1503</v>
      </c>
      <c r="G336" s="288" t="s">
        <v>949</v>
      </c>
      <c r="H336" s="289">
        <v>5</v>
      </c>
      <c r="I336" s="290"/>
      <c r="J336" s="291">
        <f>ROUND(I336*H336,2)</f>
        <v>0</v>
      </c>
      <c r="K336" s="287" t="s">
        <v>1</v>
      </c>
      <c r="L336" s="292"/>
      <c r="M336" s="293" t="s">
        <v>1</v>
      </c>
      <c r="N336" s="294" t="s">
        <v>41</v>
      </c>
      <c r="O336" s="92"/>
      <c r="P336" s="237">
        <f>O336*H336</f>
        <v>0</v>
      </c>
      <c r="Q336" s="237">
        <v>0.001</v>
      </c>
      <c r="R336" s="237">
        <f>Q336*H336</f>
        <v>0.005</v>
      </c>
      <c r="S336" s="237">
        <v>0</v>
      </c>
      <c r="T336" s="23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248</v>
      </c>
      <c r="AT336" s="239" t="s">
        <v>353</v>
      </c>
      <c r="AU336" s="239" t="s">
        <v>85</v>
      </c>
      <c r="AY336" s="18" t="s">
        <v>206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83</v>
      </c>
      <c r="BK336" s="240">
        <f>ROUND(I336*H336,2)</f>
        <v>0</v>
      </c>
      <c r="BL336" s="18" t="s">
        <v>113</v>
      </c>
      <c r="BM336" s="239" t="s">
        <v>1896</v>
      </c>
    </row>
    <row r="337" spans="1:51" s="13" customFormat="1" ht="12">
      <c r="A337" s="13"/>
      <c r="B337" s="241"/>
      <c r="C337" s="242"/>
      <c r="D337" s="243" t="s">
        <v>214</v>
      </c>
      <c r="E337" s="244" t="s">
        <v>1</v>
      </c>
      <c r="F337" s="245" t="s">
        <v>1323</v>
      </c>
      <c r="G337" s="242"/>
      <c r="H337" s="244" t="s">
        <v>1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1" t="s">
        <v>214</v>
      </c>
      <c r="AU337" s="251" t="s">
        <v>85</v>
      </c>
      <c r="AV337" s="13" t="s">
        <v>83</v>
      </c>
      <c r="AW337" s="13" t="s">
        <v>32</v>
      </c>
      <c r="AX337" s="13" t="s">
        <v>76</v>
      </c>
      <c r="AY337" s="251" t="s">
        <v>206</v>
      </c>
    </row>
    <row r="338" spans="1:51" s="14" customFormat="1" ht="12">
      <c r="A338" s="14"/>
      <c r="B338" s="252"/>
      <c r="C338" s="253"/>
      <c r="D338" s="243" t="s">
        <v>214</v>
      </c>
      <c r="E338" s="254" t="s">
        <v>1</v>
      </c>
      <c r="F338" s="255" t="s">
        <v>1506</v>
      </c>
      <c r="G338" s="253"/>
      <c r="H338" s="256">
        <v>5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214</v>
      </c>
      <c r="AU338" s="262" t="s">
        <v>85</v>
      </c>
      <c r="AV338" s="14" t="s">
        <v>85</v>
      </c>
      <c r="AW338" s="14" t="s">
        <v>32</v>
      </c>
      <c r="AX338" s="14" t="s">
        <v>83</v>
      </c>
      <c r="AY338" s="262" t="s">
        <v>206</v>
      </c>
    </row>
    <row r="339" spans="1:65" s="2" customFormat="1" ht="24.15" customHeight="1">
      <c r="A339" s="39"/>
      <c r="B339" s="40"/>
      <c r="C339" s="228" t="s">
        <v>531</v>
      </c>
      <c r="D339" s="228" t="s">
        <v>208</v>
      </c>
      <c r="E339" s="229" t="s">
        <v>1897</v>
      </c>
      <c r="F339" s="230" t="s">
        <v>1898</v>
      </c>
      <c r="G339" s="231" t="s">
        <v>235</v>
      </c>
      <c r="H339" s="232">
        <v>0.12</v>
      </c>
      <c r="I339" s="233"/>
      <c r="J339" s="234">
        <f>ROUND(I339*H339,2)</f>
        <v>0</v>
      </c>
      <c r="K339" s="230" t="s">
        <v>212</v>
      </c>
      <c r="L339" s="45"/>
      <c r="M339" s="235" t="s">
        <v>1</v>
      </c>
      <c r="N339" s="236" t="s">
        <v>41</v>
      </c>
      <c r="O339" s="92"/>
      <c r="P339" s="237">
        <f>O339*H339</f>
        <v>0</v>
      </c>
      <c r="Q339" s="237">
        <v>0.00118</v>
      </c>
      <c r="R339" s="237">
        <f>Q339*H339</f>
        <v>0.0001416</v>
      </c>
      <c r="S339" s="237">
        <v>0.014</v>
      </c>
      <c r="T339" s="238">
        <f>S339*H339</f>
        <v>0.00168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113</v>
      </c>
      <c r="AT339" s="239" t="s">
        <v>208</v>
      </c>
      <c r="AU339" s="239" t="s">
        <v>85</v>
      </c>
      <c r="AY339" s="18" t="s">
        <v>206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83</v>
      </c>
      <c r="BK339" s="240">
        <f>ROUND(I339*H339,2)</f>
        <v>0</v>
      </c>
      <c r="BL339" s="18" t="s">
        <v>113</v>
      </c>
      <c r="BM339" s="239" t="s">
        <v>1899</v>
      </c>
    </row>
    <row r="340" spans="1:51" s="13" customFormat="1" ht="12">
      <c r="A340" s="13"/>
      <c r="B340" s="241"/>
      <c r="C340" s="242"/>
      <c r="D340" s="243" t="s">
        <v>214</v>
      </c>
      <c r="E340" s="244" t="s">
        <v>1</v>
      </c>
      <c r="F340" s="245" t="s">
        <v>1323</v>
      </c>
      <c r="G340" s="242"/>
      <c r="H340" s="244" t="s">
        <v>1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214</v>
      </c>
      <c r="AU340" s="251" t="s">
        <v>85</v>
      </c>
      <c r="AV340" s="13" t="s">
        <v>83</v>
      </c>
      <c r="AW340" s="13" t="s">
        <v>32</v>
      </c>
      <c r="AX340" s="13" t="s">
        <v>76</v>
      </c>
      <c r="AY340" s="251" t="s">
        <v>206</v>
      </c>
    </row>
    <row r="341" spans="1:51" s="14" customFormat="1" ht="12">
      <c r="A341" s="14"/>
      <c r="B341" s="252"/>
      <c r="C341" s="253"/>
      <c r="D341" s="243" t="s">
        <v>214</v>
      </c>
      <c r="E341" s="254" t="s">
        <v>1</v>
      </c>
      <c r="F341" s="255" t="s">
        <v>1900</v>
      </c>
      <c r="G341" s="253"/>
      <c r="H341" s="256">
        <v>0.12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2" t="s">
        <v>214</v>
      </c>
      <c r="AU341" s="262" t="s">
        <v>85</v>
      </c>
      <c r="AV341" s="14" t="s">
        <v>85</v>
      </c>
      <c r="AW341" s="14" t="s">
        <v>32</v>
      </c>
      <c r="AX341" s="14" t="s">
        <v>83</v>
      </c>
      <c r="AY341" s="262" t="s">
        <v>206</v>
      </c>
    </row>
    <row r="342" spans="1:63" s="12" customFormat="1" ht="22.8" customHeight="1">
      <c r="A342" s="12"/>
      <c r="B342" s="212"/>
      <c r="C342" s="213"/>
      <c r="D342" s="214" t="s">
        <v>75</v>
      </c>
      <c r="E342" s="226" t="s">
        <v>683</v>
      </c>
      <c r="F342" s="226" t="s">
        <v>684</v>
      </c>
      <c r="G342" s="213"/>
      <c r="H342" s="213"/>
      <c r="I342" s="216"/>
      <c r="J342" s="227">
        <f>BK342</f>
        <v>0</v>
      </c>
      <c r="K342" s="213"/>
      <c r="L342" s="218"/>
      <c r="M342" s="219"/>
      <c r="N342" s="220"/>
      <c r="O342" s="220"/>
      <c r="P342" s="221">
        <f>SUM(P343:P344)</f>
        <v>0</v>
      </c>
      <c r="Q342" s="220"/>
      <c r="R342" s="221">
        <f>SUM(R343:R344)</f>
        <v>0</v>
      </c>
      <c r="S342" s="220"/>
      <c r="T342" s="222">
        <f>SUM(T343:T344)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3" t="s">
        <v>83</v>
      </c>
      <c r="AT342" s="224" t="s">
        <v>75</v>
      </c>
      <c r="AU342" s="224" t="s">
        <v>83</v>
      </c>
      <c r="AY342" s="223" t="s">
        <v>206</v>
      </c>
      <c r="BK342" s="225">
        <f>SUM(BK343:BK344)</f>
        <v>0</v>
      </c>
    </row>
    <row r="343" spans="1:65" s="2" customFormat="1" ht="24.15" customHeight="1">
      <c r="A343" s="39"/>
      <c r="B343" s="40"/>
      <c r="C343" s="228" t="s">
        <v>535</v>
      </c>
      <c r="D343" s="228" t="s">
        <v>208</v>
      </c>
      <c r="E343" s="229" t="s">
        <v>686</v>
      </c>
      <c r="F343" s="230" t="s">
        <v>687</v>
      </c>
      <c r="G343" s="231" t="s">
        <v>334</v>
      </c>
      <c r="H343" s="232">
        <v>1.202</v>
      </c>
      <c r="I343" s="233"/>
      <c r="J343" s="234">
        <f>ROUND(I343*H343,2)</f>
        <v>0</v>
      </c>
      <c r="K343" s="230" t="s">
        <v>212</v>
      </c>
      <c r="L343" s="45"/>
      <c r="M343" s="235" t="s">
        <v>1</v>
      </c>
      <c r="N343" s="236" t="s">
        <v>41</v>
      </c>
      <c r="O343" s="92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113</v>
      </c>
      <c r="AT343" s="239" t="s">
        <v>208</v>
      </c>
      <c r="AU343" s="239" t="s">
        <v>85</v>
      </c>
      <c r="AY343" s="18" t="s">
        <v>206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83</v>
      </c>
      <c r="BK343" s="240">
        <f>ROUND(I343*H343,2)</f>
        <v>0</v>
      </c>
      <c r="BL343" s="18" t="s">
        <v>113</v>
      </c>
      <c r="BM343" s="239" t="s">
        <v>1901</v>
      </c>
    </row>
    <row r="344" spans="1:51" s="14" customFormat="1" ht="12">
      <c r="A344" s="14"/>
      <c r="B344" s="252"/>
      <c r="C344" s="253"/>
      <c r="D344" s="243" t="s">
        <v>214</v>
      </c>
      <c r="E344" s="254" t="s">
        <v>1</v>
      </c>
      <c r="F344" s="255" t="s">
        <v>1902</v>
      </c>
      <c r="G344" s="253"/>
      <c r="H344" s="256">
        <v>1.202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2" t="s">
        <v>214</v>
      </c>
      <c r="AU344" s="262" t="s">
        <v>85</v>
      </c>
      <c r="AV344" s="14" t="s">
        <v>85</v>
      </c>
      <c r="AW344" s="14" t="s">
        <v>32</v>
      </c>
      <c r="AX344" s="14" t="s">
        <v>83</v>
      </c>
      <c r="AY344" s="262" t="s">
        <v>206</v>
      </c>
    </row>
    <row r="345" spans="1:63" s="12" customFormat="1" ht="22.8" customHeight="1">
      <c r="A345" s="12"/>
      <c r="B345" s="212"/>
      <c r="C345" s="213"/>
      <c r="D345" s="214" t="s">
        <v>75</v>
      </c>
      <c r="E345" s="226" t="s">
        <v>690</v>
      </c>
      <c r="F345" s="226" t="s">
        <v>691</v>
      </c>
      <c r="G345" s="213"/>
      <c r="H345" s="213"/>
      <c r="I345" s="216"/>
      <c r="J345" s="227">
        <f>BK345</f>
        <v>0</v>
      </c>
      <c r="K345" s="213"/>
      <c r="L345" s="218"/>
      <c r="M345" s="219"/>
      <c r="N345" s="220"/>
      <c r="O345" s="220"/>
      <c r="P345" s="221">
        <f>SUM(P346:P358)</f>
        <v>0</v>
      </c>
      <c r="Q345" s="220"/>
      <c r="R345" s="221">
        <f>SUM(R346:R358)</f>
        <v>0</v>
      </c>
      <c r="S345" s="220"/>
      <c r="T345" s="222">
        <f>SUM(T346:T358)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3" t="s">
        <v>83</v>
      </c>
      <c r="AT345" s="224" t="s">
        <v>75</v>
      </c>
      <c r="AU345" s="224" t="s">
        <v>83</v>
      </c>
      <c r="AY345" s="223" t="s">
        <v>206</v>
      </c>
      <c r="BK345" s="225">
        <f>SUM(BK346:BK358)</f>
        <v>0</v>
      </c>
    </row>
    <row r="346" spans="1:65" s="2" customFormat="1" ht="21.75" customHeight="1">
      <c r="A346" s="39"/>
      <c r="B346" s="40"/>
      <c r="C346" s="228" t="s">
        <v>539</v>
      </c>
      <c r="D346" s="228" t="s">
        <v>208</v>
      </c>
      <c r="E346" s="229" t="s">
        <v>693</v>
      </c>
      <c r="F346" s="230" t="s">
        <v>694</v>
      </c>
      <c r="G346" s="231" t="s">
        <v>334</v>
      </c>
      <c r="H346" s="232">
        <v>0.004</v>
      </c>
      <c r="I346" s="233"/>
      <c r="J346" s="234">
        <f>ROUND(I346*H346,2)</f>
        <v>0</v>
      </c>
      <c r="K346" s="230" t="s">
        <v>212</v>
      </c>
      <c r="L346" s="45"/>
      <c r="M346" s="235" t="s">
        <v>1</v>
      </c>
      <c r="N346" s="236" t="s">
        <v>41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113</v>
      </c>
      <c r="AT346" s="239" t="s">
        <v>208</v>
      </c>
      <c r="AU346" s="239" t="s">
        <v>85</v>
      </c>
      <c r="AY346" s="18" t="s">
        <v>206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83</v>
      </c>
      <c r="BK346" s="240">
        <f>ROUND(I346*H346,2)</f>
        <v>0</v>
      </c>
      <c r="BL346" s="18" t="s">
        <v>113</v>
      </c>
      <c r="BM346" s="239" t="s">
        <v>1903</v>
      </c>
    </row>
    <row r="347" spans="1:51" s="14" customFormat="1" ht="12">
      <c r="A347" s="14"/>
      <c r="B347" s="252"/>
      <c r="C347" s="253"/>
      <c r="D347" s="243" t="s">
        <v>214</v>
      </c>
      <c r="E347" s="254" t="s">
        <v>142</v>
      </c>
      <c r="F347" s="255" t="s">
        <v>1904</v>
      </c>
      <c r="G347" s="253"/>
      <c r="H347" s="256">
        <v>0.002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2" t="s">
        <v>214</v>
      </c>
      <c r="AU347" s="262" t="s">
        <v>85</v>
      </c>
      <c r="AV347" s="14" t="s">
        <v>85</v>
      </c>
      <c r="AW347" s="14" t="s">
        <v>32</v>
      </c>
      <c r="AX347" s="14" t="s">
        <v>76</v>
      </c>
      <c r="AY347" s="262" t="s">
        <v>206</v>
      </c>
    </row>
    <row r="348" spans="1:51" s="14" customFormat="1" ht="12">
      <c r="A348" s="14"/>
      <c r="B348" s="252"/>
      <c r="C348" s="253"/>
      <c r="D348" s="243" t="s">
        <v>214</v>
      </c>
      <c r="E348" s="254" t="s">
        <v>1</v>
      </c>
      <c r="F348" s="255" t="s">
        <v>697</v>
      </c>
      <c r="G348" s="253"/>
      <c r="H348" s="256">
        <v>0.002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214</v>
      </c>
      <c r="AU348" s="262" t="s">
        <v>85</v>
      </c>
      <c r="AV348" s="14" t="s">
        <v>85</v>
      </c>
      <c r="AW348" s="14" t="s">
        <v>32</v>
      </c>
      <c r="AX348" s="14" t="s">
        <v>76</v>
      </c>
      <c r="AY348" s="262" t="s">
        <v>206</v>
      </c>
    </row>
    <row r="349" spans="1:51" s="15" customFormat="1" ht="12">
      <c r="A349" s="15"/>
      <c r="B349" s="263"/>
      <c r="C349" s="264"/>
      <c r="D349" s="243" t="s">
        <v>214</v>
      </c>
      <c r="E349" s="265" t="s">
        <v>1</v>
      </c>
      <c r="F349" s="266" t="s">
        <v>169</v>
      </c>
      <c r="G349" s="264"/>
      <c r="H349" s="267">
        <v>0.004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3" t="s">
        <v>214</v>
      </c>
      <c r="AU349" s="273" t="s">
        <v>85</v>
      </c>
      <c r="AV349" s="15" t="s">
        <v>113</v>
      </c>
      <c r="AW349" s="15" t="s">
        <v>32</v>
      </c>
      <c r="AX349" s="15" t="s">
        <v>83</v>
      </c>
      <c r="AY349" s="273" t="s">
        <v>206</v>
      </c>
    </row>
    <row r="350" spans="1:65" s="2" customFormat="1" ht="24.15" customHeight="1">
      <c r="A350" s="39"/>
      <c r="B350" s="40"/>
      <c r="C350" s="228" t="s">
        <v>227</v>
      </c>
      <c r="D350" s="228" t="s">
        <v>208</v>
      </c>
      <c r="E350" s="229" t="s">
        <v>699</v>
      </c>
      <c r="F350" s="230" t="s">
        <v>700</v>
      </c>
      <c r="G350" s="231" t="s">
        <v>334</v>
      </c>
      <c r="H350" s="232">
        <v>0.02</v>
      </c>
      <c r="I350" s="233"/>
      <c r="J350" s="234">
        <f>ROUND(I350*H350,2)</f>
        <v>0</v>
      </c>
      <c r="K350" s="230" t="s">
        <v>212</v>
      </c>
      <c r="L350" s="45"/>
      <c r="M350" s="235" t="s">
        <v>1</v>
      </c>
      <c r="N350" s="236" t="s">
        <v>41</v>
      </c>
      <c r="O350" s="92"/>
      <c r="P350" s="237">
        <f>O350*H350</f>
        <v>0</v>
      </c>
      <c r="Q350" s="237">
        <v>0</v>
      </c>
      <c r="R350" s="237">
        <f>Q350*H350</f>
        <v>0</v>
      </c>
      <c r="S350" s="237">
        <v>0</v>
      </c>
      <c r="T350" s="23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9" t="s">
        <v>113</v>
      </c>
      <c r="AT350" s="239" t="s">
        <v>208</v>
      </c>
      <c r="AU350" s="239" t="s">
        <v>85</v>
      </c>
      <c r="AY350" s="18" t="s">
        <v>206</v>
      </c>
      <c r="BE350" s="240">
        <f>IF(N350="základní",J350,0)</f>
        <v>0</v>
      </c>
      <c r="BF350" s="240">
        <f>IF(N350="snížená",J350,0)</f>
        <v>0</v>
      </c>
      <c r="BG350" s="240">
        <f>IF(N350="zákl. přenesená",J350,0)</f>
        <v>0</v>
      </c>
      <c r="BH350" s="240">
        <f>IF(N350="sníž. přenesená",J350,0)</f>
        <v>0</v>
      </c>
      <c r="BI350" s="240">
        <f>IF(N350="nulová",J350,0)</f>
        <v>0</v>
      </c>
      <c r="BJ350" s="18" t="s">
        <v>83</v>
      </c>
      <c r="BK350" s="240">
        <f>ROUND(I350*H350,2)</f>
        <v>0</v>
      </c>
      <c r="BL350" s="18" t="s">
        <v>113</v>
      </c>
      <c r="BM350" s="239" t="s">
        <v>1905</v>
      </c>
    </row>
    <row r="351" spans="1:51" s="13" customFormat="1" ht="12">
      <c r="A351" s="13"/>
      <c r="B351" s="241"/>
      <c r="C351" s="242"/>
      <c r="D351" s="243" t="s">
        <v>214</v>
      </c>
      <c r="E351" s="244" t="s">
        <v>1</v>
      </c>
      <c r="F351" s="245" t="s">
        <v>702</v>
      </c>
      <c r="G351" s="242"/>
      <c r="H351" s="244" t="s">
        <v>1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214</v>
      </c>
      <c r="AU351" s="251" t="s">
        <v>85</v>
      </c>
      <c r="AV351" s="13" t="s">
        <v>83</v>
      </c>
      <c r="AW351" s="13" t="s">
        <v>32</v>
      </c>
      <c r="AX351" s="13" t="s">
        <v>76</v>
      </c>
      <c r="AY351" s="251" t="s">
        <v>206</v>
      </c>
    </row>
    <row r="352" spans="1:51" s="14" customFormat="1" ht="12">
      <c r="A352" s="14"/>
      <c r="B352" s="252"/>
      <c r="C352" s="253"/>
      <c r="D352" s="243" t="s">
        <v>214</v>
      </c>
      <c r="E352" s="254" t="s">
        <v>1</v>
      </c>
      <c r="F352" s="255" t="s">
        <v>703</v>
      </c>
      <c r="G352" s="253"/>
      <c r="H352" s="256">
        <v>0.02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2" t="s">
        <v>214</v>
      </c>
      <c r="AU352" s="262" t="s">
        <v>85</v>
      </c>
      <c r="AV352" s="14" t="s">
        <v>85</v>
      </c>
      <c r="AW352" s="14" t="s">
        <v>32</v>
      </c>
      <c r="AX352" s="14" t="s">
        <v>83</v>
      </c>
      <c r="AY352" s="262" t="s">
        <v>206</v>
      </c>
    </row>
    <row r="353" spans="1:65" s="2" customFormat="1" ht="24.15" customHeight="1">
      <c r="A353" s="39"/>
      <c r="B353" s="40"/>
      <c r="C353" s="228" t="s">
        <v>546</v>
      </c>
      <c r="D353" s="228" t="s">
        <v>208</v>
      </c>
      <c r="E353" s="229" t="s">
        <v>705</v>
      </c>
      <c r="F353" s="230" t="s">
        <v>706</v>
      </c>
      <c r="G353" s="231" t="s">
        <v>334</v>
      </c>
      <c r="H353" s="232">
        <v>0.004</v>
      </c>
      <c r="I353" s="233"/>
      <c r="J353" s="234">
        <f>ROUND(I353*H353,2)</f>
        <v>0</v>
      </c>
      <c r="K353" s="230" t="s">
        <v>212</v>
      </c>
      <c r="L353" s="45"/>
      <c r="M353" s="235" t="s">
        <v>1</v>
      </c>
      <c r="N353" s="236" t="s">
        <v>41</v>
      </c>
      <c r="O353" s="92"/>
      <c r="P353" s="237">
        <f>O353*H353</f>
        <v>0</v>
      </c>
      <c r="Q353" s="237">
        <v>0</v>
      </c>
      <c r="R353" s="237">
        <f>Q353*H353</f>
        <v>0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113</v>
      </c>
      <c r="AT353" s="239" t="s">
        <v>208</v>
      </c>
      <c r="AU353" s="239" t="s">
        <v>85</v>
      </c>
      <c r="AY353" s="18" t="s">
        <v>206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83</v>
      </c>
      <c r="BK353" s="240">
        <f>ROUND(I353*H353,2)</f>
        <v>0</v>
      </c>
      <c r="BL353" s="18" t="s">
        <v>113</v>
      </c>
      <c r="BM353" s="239" t="s">
        <v>1906</v>
      </c>
    </row>
    <row r="354" spans="1:51" s="14" customFormat="1" ht="12">
      <c r="A354" s="14"/>
      <c r="B354" s="252"/>
      <c r="C354" s="253"/>
      <c r="D354" s="243" t="s">
        <v>214</v>
      </c>
      <c r="E354" s="254" t="s">
        <v>1</v>
      </c>
      <c r="F354" s="255" t="s">
        <v>708</v>
      </c>
      <c r="G354" s="253"/>
      <c r="H354" s="256">
        <v>0.002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214</v>
      </c>
      <c r="AU354" s="262" t="s">
        <v>85</v>
      </c>
      <c r="AV354" s="14" t="s">
        <v>85</v>
      </c>
      <c r="AW354" s="14" t="s">
        <v>32</v>
      </c>
      <c r="AX354" s="14" t="s">
        <v>76</v>
      </c>
      <c r="AY354" s="262" t="s">
        <v>206</v>
      </c>
    </row>
    <row r="355" spans="1:51" s="14" customFormat="1" ht="12">
      <c r="A355" s="14"/>
      <c r="B355" s="252"/>
      <c r="C355" s="253"/>
      <c r="D355" s="243" t="s">
        <v>214</v>
      </c>
      <c r="E355" s="254" t="s">
        <v>1</v>
      </c>
      <c r="F355" s="255" t="s">
        <v>709</v>
      </c>
      <c r="G355" s="253"/>
      <c r="H355" s="256">
        <v>0.002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2" t="s">
        <v>214</v>
      </c>
      <c r="AU355" s="262" t="s">
        <v>85</v>
      </c>
      <c r="AV355" s="14" t="s">
        <v>85</v>
      </c>
      <c r="AW355" s="14" t="s">
        <v>32</v>
      </c>
      <c r="AX355" s="14" t="s">
        <v>76</v>
      </c>
      <c r="AY355" s="262" t="s">
        <v>206</v>
      </c>
    </row>
    <row r="356" spans="1:51" s="15" customFormat="1" ht="12">
      <c r="A356" s="15"/>
      <c r="B356" s="263"/>
      <c r="C356" s="264"/>
      <c r="D356" s="243" t="s">
        <v>214</v>
      </c>
      <c r="E356" s="265" t="s">
        <v>1</v>
      </c>
      <c r="F356" s="266" t="s">
        <v>169</v>
      </c>
      <c r="G356" s="264"/>
      <c r="H356" s="267">
        <v>0.004</v>
      </c>
      <c r="I356" s="268"/>
      <c r="J356" s="264"/>
      <c r="K356" s="264"/>
      <c r="L356" s="269"/>
      <c r="M356" s="270"/>
      <c r="N356" s="271"/>
      <c r="O356" s="271"/>
      <c r="P356" s="271"/>
      <c r="Q356" s="271"/>
      <c r="R356" s="271"/>
      <c r="S356" s="271"/>
      <c r="T356" s="272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3" t="s">
        <v>214</v>
      </c>
      <c r="AU356" s="273" t="s">
        <v>85</v>
      </c>
      <c r="AV356" s="15" t="s">
        <v>113</v>
      </c>
      <c r="AW356" s="15" t="s">
        <v>32</v>
      </c>
      <c r="AX356" s="15" t="s">
        <v>83</v>
      </c>
      <c r="AY356" s="273" t="s">
        <v>206</v>
      </c>
    </row>
    <row r="357" spans="1:65" s="2" customFormat="1" ht="37.8" customHeight="1">
      <c r="A357" s="39"/>
      <c r="B357" s="40"/>
      <c r="C357" s="228" t="s">
        <v>551</v>
      </c>
      <c r="D357" s="228" t="s">
        <v>208</v>
      </c>
      <c r="E357" s="229" t="s">
        <v>1517</v>
      </c>
      <c r="F357" s="230" t="s">
        <v>1518</v>
      </c>
      <c r="G357" s="231" t="s">
        <v>334</v>
      </c>
      <c r="H357" s="232">
        <v>0.002</v>
      </c>
      <c r="I357" s="233"/>
      <c r="J357" s="234">
        <f>ROUND(I357*H357,2)</f>
        <v>0</v>
      </c>
      <c r="K357" s="230" t="s">
        <v>212</v>
      </c>
      <c r="L357" s="45"/>
      <c r="M357" s="235" t="s">
        <v>1</v>
      </c>
      <c r="N357" s="236" t="s">
        <v>41</v>
      </c>
      <c r="O357" s="92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113</v>
      </c>
      <c r="AT357" s="239" t="s">
        <v>208</v>
      </c>
      <c r="AU357" s="239" t="s">
        <v>85</v>
      </c>
      <c r="AY357" s="18" t="s">
        <v>206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83</v>
      </c>
      <c r="BK357" s="240">
        <f>ROUND(I357*H357,2)</f>
        <v>0</v>
      </c>
      <c r="BL357" s="18" t="s">
        <v>113</v>
      </c>
      <c r="BM357" s="239" t="s">
        <v>1907</v>
      </c>
    </row>
    <row r="358" spans="1:51" s="14" customFormat="1" ht="12">
      <c r="A358" s="14"/>
      <c r="B358" s="252"/>
      <c r="C358" s="253"/>
      <c r="D358" s="243" t="s">
        <v>214</v>
      </c>
      <c r="E358" s="254" t="s">
        <v>1</v>
      </c>
      <c r="F358" s="255" t="s">
        <v>1774</v>
      </c>
      <c r="G358" s="253"/>
      <c r="H358" s="256">
        <v>0.002</v>
      </c>
      <c r="I358" s="257"/>
      <c r="J358" s="253"/>
      <c r="K358" s="253"/>
      <c r="L358" s="258"/>
      <c r="M358" s="300"/>
      <c r="N358" s="301"/>
      <c r="O358" s="301"/>
      <c r="P358" s="301"/>
      <c r="Q358" s="301"/>
      <c r="R358" s="301"/>
      <c r="S358" s="301"/>
      <c r="T358" s="30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2" t="s">
        <v>214</v>
      </c>
      <c r="AU358" s="262" t="s">
        <v>85</v>
      </c>
      <c r="AV358" s="14" t="s">
        <v>85</v>
      </c>
      <c r="AW358" s="14" t="s">
        <v>32</v>
      </c>
      <c r="AX358" s="14" t="s">
        <v>83</v>
      </c>
      <c r="AY358" s="262" t="s">
        <v>206</v>
      </c>
    </row>
    <row r="359" spans="1:31" s="2" customFormat="1" ht="6.95" customHeight="1">
      <c r="A359" s="39"/>
      <c r="B359" s="67"/>
      <c r="C359" s="68"/>
      <c r="D359" s="68"/>
      <c r="E359" s="68"/>
      <c r="F359" s="68"/>
      <c r="G359" s="68"/>
      <c r="H359" s="68"/>
      <c r="I359" s="68"/>
      <c r="J359" s="68"/>
      <c r="K359" s="68"/>
      <c r="L359" s="45"/>
      <c r="M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</sheetData>
  <sheetProtection password="CC35" sheet="1" objects="1" scenarios="1" formatColumns="0" formatRows="0" autoFilter="0"/>
  <autoFilter ref="C127:K3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  <c r="AZ2" s="147" t="s">
        <v>1303</v>
      </c>
      <c r="BA2" s="147" t="s">
        <v>1</v>
      </c>
      <c r="BB2" s="147" t="s">
        <v>1</v>
      </c>
      <c r="BC2" s="147" t="s">
        <v>1145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861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1309</v>
      </c>
      <c r="BA4" s="147" t="s">
        <v>1</v>
      </c>
      <c r="BB4" s="147" t="s">
        <v>1</v>
      </c>
      <c r="BC4" s="147" t="s">
        <v>1908</v>
      </c>
      <c r="BD4" s="147" t="s">
        <v>85</v>
      </c>
    </row>
    <row r="5" spans="2:56" s="1" customFormat="1" ht="6.95" customHeight="1">
      <c r="B5" s="21"/>
      <c r="L5" s="21"/>
      <c r="AZ5" s="147" t="s">
        <v>1909</v>
      </c>
      <c r="BA5" s="147" t="s">
        <v>1</v>
      </c>
      <c r="BB5" s="147" t="s">
        <v>1</v>
      </c>
      <c r="BC5" s="147" t="s">
        <v>1910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1911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</v>
      </c>
      <c r="BB7" s="147" t="s">
        <v>1</v>
      </c>
      <c r="BC7" s="147" t="s">
        <v>1912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1913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1914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1915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1916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1917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1915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ROUND((SUM(BE125:BE231)),2)</f>
        <v>0</v>
      </c>
      <c r="G35" s="39"/>
      <c r="H35" s="39"/>
      <c r="I35" s="166">
        <v>0.21</v>
      </c>
      <c r="J35" s="165">
        <f>ROUND(((SUM(BE125:BE231))*I35),2)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ROUND((SUM(BF125:BF231)),2)</f>
        <v>0</v>
      </c>
      <c r="G36" s="39"/>
      <c r="H36" s="39"/>
      <c r="I36" s="166">
        <v>0.15</v>
      </c>
      <c r="J36" s="165">
        <f>ROUND(((SUM(BF125:BF231))*I36),2)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ROUND((SUM(BG125:BG231)),2)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ROUND((SUM(BH125:BH231)),2)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ROUND((SUM(BI125:BI231)),2)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1914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1 - Kanalizační přípojky jednotná stoka 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182</v>
      </c>
      <c r="E101" s="198"/>
      <c r="F101" s="198"/>
      <c r="G101" s="198"/>
      <c r="H101" s="198"/>
      <c r="I101" s="198"/>
      <c r="J101" s="199">
        <f>J205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184</v>
      </c>
      <c r="E102" s="198"/>
      <c r="F102" s="198"/>
      <c r="G102" s="198"/>
      <c r="H102" s="198"/>
      <c r="I102" s="198"/>
      <c r="J102" s="199">
        <f>J213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186</v>
      </c>
      <c r="E103" s="198"/>
      <c r="F103" s="198"/>
      <c r="G103" s="198"/>
      <c r="H103" s="198"/>
      <c r="I103" s="198"/>
      <c r="J103" s="199">
        <f>J229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5" t="str">
        <f>E7</f>
        <v>Veřejná infrastruktura Obytná zóna - NOVÁ DUKLA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1914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1 - Kanalizační přípojky jednotná stoka 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Ústí nad Orlicí</v>
      </c>
      <c r="G119" s="41"/>
      <c r="H119" s="41"/>
      <c r="I119" s="33" t="s">
        <v>22</v>
      </c>
      <c r="J119" s="80" t="str">
        <f>IF(J14="","",J14)</f>
        <v>20. 2. 2023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30</v>
      </c>
      <c r="J121" s="37" t="str">
        <f>E23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192</v>
      </c>
      <c r="D124" s="204" t="s">
        <v>61</v>
      </c>
      <c r="E124" s="204" t="s">
        <v>57</v>
      </c>
      <c r="F124" s="204" t="s">
        <v>58</v>
      </c>
      <c r="G124" s="204" t="s">
        <v>193</v>
      </c>
      <c r="H124" s="204" t="s">
        <v>194</v>
      </c>
      <c r="I124" s="204" t="s">
        <v>195</v>
      </c>
      <c r="J124" s="204" t="s">
        <v>176</v>
      </c>
      <c r="K124" s="205" t="s">
        <v>196</v>
      </c>
      <c r="L124" s="206"/>
      <c r="M124" s="101" t="s">
        <v>1</v>
      </c>
      <c r="N124" s="102" t="s">
        <v>40</v>
      </c>
      <c r="O124" s="102" t="s">
        <v>197</v>
      </c>
      <c r="P124" s="102" t="s">
        <v>198</v>
      </c>
      <c r="Q124" s="102" t="s">
        <v>199</v>
      </c>
      <c r="R124" s="102" t="s">
        <v>200</v>
      </c>
      <c r="S124" s="102" t="s">
        <v>201</v>
      </c>
      <c r="T124" s="103" t="s">
        <v>202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203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0.3584824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178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204</v>
      </c>
      <c r="F126" s="215" t="s">
        <v>205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P127+P205+P213+P229</f>
        <v>0</v>
      </c>
      <c r="Q126" s="220"/>
      <c r="R126" s="221">
        <f>R127+R205+R213+R229</f>
        <v>0.3584824</v>
      </c>
      <c r="S126" s="220"/>
      <c r="T126" s="222">
        <f>T127+T205+T213+T229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83</v>
      </c>
      <c r="AT126" s="224" t="s">
        <v>75</v>
      </c>
      <c r="AU126" s="224" t="s">
        <v>76</v>
      </c>
      <c r="AY126" s="223" t="s">
        <v>206</v>
      </c>
      <c r="BK126" s="225">
        <f>BK127+BK205+BK213+BK229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83</v>
      </c>
      <c r="F127" s="226" t="s">
        <v>207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SUM(P128:P204)</f>
        <v>0</v>
      </c>
      <c r="Q127" s="220"/>
      <c r="R127" s="221">
        <f>SUM(R128:R204)</f>
        <v>0.041262400000000005</v>
      </c>
      <c r="S127" s="220"/>
      <c r="T127" s="222">
        <f>SUM(T128:T204)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83</v>
      </c>
      <c r="AY127" s="223" t="s">
        <v>206</v>
      </c>
      <c r="BK127" s="225">
        <f>SUM(BK128:BK204)</f>
        <v>0</v>
      </c>
    </row>
    <row r="128" spans="1:65" s="2" customFormat="1" ht="24.15" customHeight="1">
      <c r="A128" s="39"/>
      <c r="B128" s="40"/>
      <c r="C128" s="228" t="s">
        <v>83</v>
      </c>
      <c r="D128" s="228" t="s">
        <v>208</v>
      </c>
      <c r="E128" s="229" t="s">
        <v>222</v>
      </c>
      <c r="F128" s="230" t="s">
        <v>223</v>
      </c>
      <c r="G128" s="231" t="s">
        <v>224</v>
      </c>
      <c r="H128" s="232">
        <v>7</v>
      </c>
      <c r="I128" s="233"/>
      <c r="J128" s="234">
        <f>ROUND(I128*H128,2)</f>
        <v>0</v>
      </c>
      <c r="K128" s="230" t="s">
        <v>212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3E-05</v>
      </c>
      <c r="R128" s="237">
        <f>Q128*H128</f>
        <v>0.00021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113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113</v>
      </c>
      <c r="BM128" s="239" t="s">
        <v>1918</v>
      </c>
    </row>
    <row r="129" spans="1:51" s="13" customFormat="1" ht="12">
      <c r="A129" s="13"/>
      <c r="B129" s="241"/>
      <c r="C129" s="242"/>
      <c r="D129" s="243" t="s">
        <v>214</v>
      </c>
      <c r="E129" s="244" t="s">
        <v>1</v>
      </c>
      <c r="F129" s="245" t="s">
        <v>1919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214</v>
      </c>
      <c r="AU129" s="251" t="s">
        <v>85</v>
      </c>
      <c r="AV129" s="13" t="s">
        <v>83</v>
      </c>
      <c r="AW129" s="13" t="s">
        <v>32</v>
      </c>
      <c r="AX129" s="13" t="s">
        <v>76</v>
      </c>
      <c r="AY129" s="251" t="s">
        <v>206</v>
      </c>
    </row>
    <row r="130" spans="1:51" s="14" customFormat="1" ht="12">
      <c r="A130" s="14"/>
      <c r="B130" s="252"/>
      <c r="C130" s="253"/>
      <c r="D130" s="243" t="s">
        <v>214</v>
      </c>
      <c r="E130" s="254" t="s">
        <v>1</v>
      </c>
      <c r="F130" s="255" t="s">
        <v>243</v>
      </c>
      <c r="G130" s="253"/>
      <c r="H130" s="256">
        <v>7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214</v>
      </c>
      <c r="AU130" s="262" t="s">
        <v>85</v>
      </c>
      <c r="AV130" s="14" t="s">
        <v>85</v>
      </c>
      <c r="AW130" s="14" t="s">
        <v>32</v>
      </c>
      <c r="AX130" s="14" t="s">
        <v>83</v>
      </c>
      <c r="AY130" s="262" t="s">
        <v>206</v>
      </c>
    </row>
    <row r="131" spans="1:65" s="2" customFormat="1" ht="24.15" customHeight="1">
      <c r="A131" s="39"/>
      <c r="B131" s="40"/>
      <c r="C131" s="228" t="s">
        <v>85</v>
      </c>
      <c r="D131" s="228" t="s">
        <v>208</v>
      </c>
      <c r="E131" s="229" t="s">
        <v>228</v>
      </c>
      <c r="F131" s="230" t="s">
        <v>229</v>
      </c>
      <c r="G131" s="231" t="s">
        <v>230</v>
      </c>
      <c r="H131" s="232">
        <v>0.7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1920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1919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1921</v>
      </c>
      <c r="G133" s="253"/>
      <c r="H133" s="256">
        <v>0.7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33" customHeight="1">
      <c r="A134" s="39"/>
      <c r="B134" s="40"/>
      <c r="C134" s="228" t="s">
        <v>93</v>
      </c>
      <c r="D134" s="228" t="s">
        <v>208</v>
      </c>
      <c r="E134" s="229" t="s">
        <v>255</v>
      </c>
      <c r="F134" s="230" t="s">
        <v>256</v>
      </c>
      <c r="G134" s="231" t="s">
        <v>251</v>
      </c>
      <c r="H134" s="232">
        <v>26.25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1922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1923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1924</v>
      </c>
      <c r="G136" s="253"/>
      <c r="H136" s="256">
        <v>15.8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76</v>
      </c>
      <c r="AY136" s="262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1925</v>
      </c>
      <c r="G137" s="253"/>
      <c r="H137" s="256">
        <v>16.05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76</v>
      </c>
      <c r="AY137" s="262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1926</v>
      </c>
      <c r="G138" s="253"/>
      <c r="H138" s="256">
        <v>-3.92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1927</v>
      </c>
      <c r="G139" s="253"/>
      <c r="H139" s="256">
        <v>-1.68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76</v>
      </c>
      <c r="AY139" s="262" t="s">
        <v>206</v>
      </c>
    </row>
    <row r="140" spans="1:51" s="15" customFormat="1" ht="12">
      <c r="A140" s="15"/>
      <c r="B140" s="263"/>
      <c r="C140" s="264"/>
      <c r="D140" s="243" t="s">
        <v>214</v>
      </c>
      <c r="E140" s="265" t="s">
        <v>171</v>
      </c>
      <c r="F140" s="266" t="s">
        <v>169</v>
      </c>
      <c r="G140" s="264"/>
      <c r="H140" s="267">
        <v>26.25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214</v>
      </c>
      <c r="AU140" s="273" t="s">
        <v>85</v>
      </c>
      <c r="AV140" s="15" t="s">
        <v>113</v>
      </c>
      <c r="AW140" s="15" t="s">
        <v>32</v>
      </c>
      <c r="AX140" s="15" t="s">
        <v>76</v>
      </c>
      <c r="AY140" s="273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266</v>
      </c>
      <c r="G141" s="253"/>
      <c r="H141" s="256">
        <v>26.25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83</v>
      </c>
      <c r="AY141" s="262" t="s">
        <v>206</v>
      </c>
    </row>
    <row r="142" spans="1:65" s="2" customFormat="1" ht="21.75" customHeight="1">
      <c r="A142" s="39"/>
      <c r="B142" s="40"/>
      <c r="C142" s="228" t="s">
        <v>113</v>
      </c>
      <c r="D142" s="228" t="s">
        <v>208</v>
      </c>
      <c r="E142" s="229" t="s">
        <v>1351</v>
      </c>
      <c r="F142" s="230" t="s">
        <v>1352</v>
      </c>
      <c r="G142" s="231" t="s">
        <v>211</v>
      </c>
      <c r="H142" s="232">
        <v>70.78</v>
      </c>
      <c r="I142" s="233"/>
      <c r="J142" s="234">
        <f>ROUND(I142*H142,2)</f>
        <v>0</v>
      </c>
      <c r="K142" s="230" t="s">
        <v>212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0.00058</v>
      </c>
      <c r="R142" s="237">
        <f>Q142*H142</f>
        <v>0.0410524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113</v>
      </c>
      <c r="AT142" s="239" t="s">
        <v>208</v>
      </c>
      <c r="AU142" s="239" t="s">
        <v>85</v>
      </c>
      <c r="AY142" s="18" t="s">
        <v>206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83</v>
      </c>
      <c r="BK142" s="240">
        <f>ROUND(I142*H142,2)</f>
        <v>0</v>
      </c>
      <c r="BL142" s="18" t="s">
        <v>113</v>
      </c>
      <c r="BM142" s="239" t="s">
        <v>1928</v>
      </c>
    </row>
    <row r="143" spans="1:51" s="13" customFormat="1" ht="12">
      <c r="A143" s="13"/>
      <c r="B143" s="241"/>
      <c r="C143" s="242"/>
      <c r="D143" s="243" t="s">
        <v>214</v>
      </c>
      <c r="E143" s="244" t="s">
        <v>1</v>
      </c>
      <c r="F143" s="245" t="s">
        <v>1923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214</v>
      </c>
      <c r="AU143" s="251" t="s">
        <v>85</v>
      </c>
      <c r="AV143" s="13" t="s">
        <v>83</v>
      </c>
      <c r="AW143" s="13" t="s">
        <v>32</v>
      </c>
      <c r="AX143" s="13" t="s">
        <v>76</v>
      </c>
      <c r="AY143" s="251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1929</v>
      </c>
      <c r="G144" s="253"/>
      <c r="H144" s="256">
        <v>35.11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1930</v>
      </c>
      <c r="G145" s="253"/>
      <c r="H145" s="256">
        <v>35.67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5" customFormat="1" ht="12">
      <c r="A146" s="15"/>
      <c r="B146" s="263"/>
      <c r="C146" s="264"/>
      <c r="D146" s="243" t="s">
        <v>214</v>
      </c>
      <c r="E146" s="265" t="s">
        <v>1309</v>
      </c>
      <c r="F146" s="266" t="s">
        <v>169</v>
      </c>
      <c r="G146" s="264"/>
      <c r="H146" s="267">
        <v>70.78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3" t="s">
        <v>214</v>
      </c>
      <c r="AU146" s="273" t="s">
        <v>85</v>
      </c>
      <c r="AV146" s="15" t="s">
        <v>113</v>
      </c>
      <c r="AW146" s="15" t="s">
        <v>32</v>
      </c>
      <c r="AX146" s="15" t="s">
        <v>83</v>
      </c>
      <c r="AY146" s="273" t="s">
        <v>206</v>
      </c>
    </row>
    <row r="147" spans="1:65" s="2" customFormat="1" ht="21.75" customHeight="1">
      <c r="A147" s="39"/>
      <c r="B147" s="40"/>
      <c r="C147" s="228" t="s">
        <v>116</v>
      </c>
      <c r="D147" s="228" t="s">
        <v>208</v>
      </c>
      <c r="E147" s="229" t="s">
        <v>1355</v>
      </c>
      <c r="F147" s="230" t="s">
        <v>1356</v>
      </c>
      <c r="G147" s="231" t="s">
        <v>211</v>
      </c>
      <c r="H147" s="232">
        <v>70.78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1931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1309</v>
      </c>
      <c r="G148" s="253"/>
      <c r="H148" s="256">
        <v>70.78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83</v>
      </c>
      <c r="AY148" s="262" t="s">
        <v>206</v>
      </c>
    </row>
    <row r="149" spans="1:65" s="2" customFormat="1" ht="37.8" customHeight="1">
      <c r="A149" s="39"/>
      <c r="B149" s="40"/>
      <c r="C149" s="228" t="s">
        <v>238</v>
      </c>
      <c r="D149" s="228" t="s">
        <v>208</v>
      </c>
      <c r="E149" s="229" t="s">
        <v>289</v>
      </c>
      <c r="F149" s="230" t="s">
        <v>290</v>
      </c>
      <c r="G149" s="231" t="s">
        <v>251</v>
      </c>
      <c r="H149" s="232">
        <v>26.25</v>
      </c>
      <c r="I149" s="233"/>
      <c r="J149" s="234">
        <f>ROUND(I149*H149,2)</f>
        <v>0</v>
      </c>
      <c r="K149" s="230" t="s">
        <v>212</v>
      </c>
      <c r="L149" s="45"/>
      <c r="M149" s="235" t="s">
        <v>1</v>
      </c>
      <c r="N149" s="236" t="s">
        <v>41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113</v>
      </c>
      <c r="AT149" s="239" t="s">
        <v>208</v>
      </c>
      <c r="AU149" s="239" t="s">
        <v>85</v>
      </c>
      <c r="AY149" s="18" t="s">
        <v>206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83</v>
      </c>
      <c r="BK149" s="240">
        <f>ROUND(I149*H149,2)</f>
        <v>0</v>
      </c>
      <c r="BL149" s="18" t="s">
        <v>113</v>
      </c>
      <c r="BM149" s="239" t="s">
        <v>1932</v>
      </c>
    </row>
    <row r="150" spans="1:51" s="13" customFormat="1" ht="12">
      <c r="A150" s="13"/>
      <c r="B150" s="241"/>
      <c r="C150" s="242"/>
      <c r="D150" s="243" t="s">
        <v>214</v>
      </c>
      <c r="E150" s="244" t="s">
        <v>1</v>
      </c>
      <c r="F150" s="245" t="s">
        <v>292</v>
      </c>
      <c r="G150" s="242"/>
      <c r="H150" s="244" t="s">
        <v>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214</v>
      </c>
      <c r="AU150" s="251" t="s">
        <v>85</v>
      </c>
      <c r="AV150" s="13" t="s">
        <v>83</v>
      </c>
      <c r="AW150" s="13" t="s">
        <v>32</v>
      </c>
      <c r="AX150" s="13" t="s">
        <v>76</v>
      </c>
      <c r="AY150" s="251" t="s">
        <v>206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164</v>
      </c>
      <c r="G151" s="253"/>
      <c r="H151" s="256">
        <v>26.25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83</v>
      </c>
      <c r="AY151" s="262" t="s">
        <v>206</v>
      </c>
    </row>
    <row r="152" spans="1:65" s="2" customFormat="1" ht="37.8" customHeight="1">
      <c r="A152" s="39"/>
      <c r="B152" s="40"/>
      <c r="C152" s="228" t="s">
        <v>243</v>
      </c>
      <c r="D152" s="228" t="s">
        <v>208</v>
      </c>
      <c r="E152" s="229" t="s">
        <v>294</v>
      </c>
      <c r="F152" s="230" t="s">
        <v>295</v>
      </c>
      <c r="G152" s="231" t="s">
        <v>251</v>
      </c>
      <c r="H152" s="232">
        <v>14</v>
      </c>
      <c r="I152" s="233"/>
      <c r="J152" s="234">
        <f>ROUND(I152*H152,2)</f>
        <v>0</v>
      </c>
      <c r="K152" s="230" t="s">
        <v>212</v>
      </c>
      <c r="L152" s="45"/>
      <c r="M152" s="235" t="s">
        <v>1</v>
      </c>
      <c r="N152" s="236" t="s">
        <v>41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113</v>
      </c>
      <c r="AT152" s="239" t="s">
        <v>208</v>
      </c>
      <c r="AU152" s="239" t="s">
        <v>85</v>
      </c>
      <c r="AY152" s="18" t="s">
        <v>206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83</v>
      </c>
      <c r="BK152" s="240">
        <f>ROUND(I152*H152,2)</f>
        <v>0</v>
      </c>
      <c r="BL152" s="18" t="s">
        <v>113</v>
      </c>
      <c r="BM152" s="239" t="s">
        <v>1933</v>
      </c>
    </row>
    <row r="153" spans="1:51" s="13" customFormat="1" ht="12">
      <c r="A153" s="13"/>
      <c r="B153" s="241"/>
      <c r="C153" s="242"/>
      <c r="D153" s="243" t="s">
        <v>214</v>
      </c>
      <c r="E153" s="244" t="s">
        <v>1</v>
      </c>
      <c r="F153" s="245" t="s">
        <v>1919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214</v>
      </c>
      <c r="AU153" s="251" t="s">
        <v>85</v>
      </c>
      <c r="AV153" s="13" t="s">
        <v>83</v>
      </c>
      <c r="AW153" s="13" t="s">
        <v>32</v>
      </c>
      <c r="AX153" s="13" t="s">
        <v>76</v>
      </c>
      <c r="AY153" s="251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1934</v>
      </c>
      <c r="G154" s="253"/>
      <c r="H154" s="256">
        <v>9.8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76</v>
      </c>
      <c r="AY154" s="262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1935</v>
      </c>
      <c r="G155" s="253"/>
      <c r="H155" s="256">
        <v>4.2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76</v>
      </c>
      <c r="AY155" s="262" t="s">
        <v>206</v>
      </c>
    </row>
    <row r="156" spans="1:51" s="15" customFormat="1" ht="12">
      <c r="A156" s="15"/>
      <c r="B156" s="263"/>
      <c r="C156" s="264"/>
      <c r="D156" s="243" t="s">
        <v>214</v>
      </c>
      <c r="E156" s="265" t="s">
        <v>1</v>
      </c>
      <c r="F156" s="266" t="s">
        <v>169</v>
      </c>
      <c r="G156" s="264"/>
      <c r="H156" s="267">
        <v>14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3" t="s">
        <v>214</v>
      </c>
      <c r="AU156" s="273" t="s">
        <v>85</v>
      </c>
      <c r="AV156" s="15" t="s">
        <v>113</v>
      </c>
      <c r="AW156" s="15" t="s">
        <v>32</v>
      </c>
      <c r="AX156" s="15" t="s">
        <v>83</v>
      </c>
      <c r="AY156" s="273" t="s">
        <v>206</v>
      </c>
    </row>
    <row r="157" spans="1:65" s="2" customFormat="1" ht="37.8" customHeight="1">
      <c r="A157" s="39"/>
      <c r="B157" s="40"/>
      <c r="C157" s="228" t="s">
        <v>248</v>
      </c>
      <c r="D157" s="228" t="s">
        <v>208</v>
      </c>
      <c r="E157" s="229" t="s">
        <v>300</v>
      </c>
      <c r="F157" s="230" t="s">
        <v>301</v>
      </c>
      <c r="G157" s="231" t="s">
        <v>251</v>
      </c>
      <c r="H157" s="232">
        <v>26.25</v>
      </c>
      <c r="I157" s="233"/>
      <c r="J157" s="234">
        <f>ROUND(I157*H157,2)</f>
        <v>0</v>
      </c>
      <c r="K157" s="230" t="s">
        <v>212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113</v>
      </c>
      <c r="AT157" s="239" t="s">
        <v>208</v>
      </c>
      <c r="AU157" s="239" t="s">
        <v>85</v>
      </c>
      <c r="AY157" s="18" t="s">
        <v>206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83</v>
      </c>
      <c r="BK157" s="240">
        <f>ROUND(I157*H157,2)</f>
        <v>0</v>
      </c>
      <c r="BL157" s="18" t="s">
        <v>113</v>
      </c>
      <c r="BM157" s="239" t="s">
        <v>1936</v>
      </c>
    </row>
    <row r="158" spans="1:51" s="13" customFormat="1" ht="12">
      <c r="A158" s="13"/>
      <c r="B158" s="241"/>
      <c r="C158" s="242"/>
      <c r="D158" s="243" t="s">
        <v>214</v>
      </c>
      <c r="E158" s="244" t="s">
        <v>1</v>
      </c>
      <c r="F158" s="245" t="s">
        <v>1919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214</v>
      </c>
      <c r="AU158" s="251" t="s">
        <v>85</v>
      </c>
      <c r="AV158" s="13" t="s">
        <v>83</v>
      </c>
      <c r="AW158" s="13" t="s">
        <v>32</v>
      </c>
      <c r="AX158" s="13" t="s">
        <v>76</v>
      </c>
      <c r="AY158" s="251" t="s">
        <v>206</v>
      </c>
    </row>
    <row r="159" spans="1:51" s="13" customFormat="1" ht="12">
      <c r="A159" s="13"/>
      <c r="B159" s="241"/>
      <c r="C159" s="242"/>
      <c r="D159" s="243" t="s">
        <v>214</v>
      </c>
      <c r="E159" s="244" t="s">
        <v>1</v>
      </c>
      <c r="F159" s="245" t="s">
        <v>303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214</v>
      </c>
      <c r="AU159" s="251" t="s">
        <v>85</v>
      </c>
      <c r="AV159" s="13" t="s">
        <v>83</v>
      </c>
      <c r="AW159" s="13" t="s">
        <v>32</v>
      </c>
      <c r="AX159" s="13" t="s">
        <v>76</v>
      </c>
      <c r="AY159" s="251" t="s">
        <v>206</v>
      </c>
    </row>
    <row r="160" spans="1:51" s="13" customFormat="1" ht="12">
      <c r="A160" s="13"/>
      <c r="B160" s="241"/>
      <c r="C160" s="242"/>
      <c r="D160" s="243" t="s">
        <v>214</v>
      </c>
      <c r="E160" s="244" t="s">
        <v>1</v>
      </c>
      <c r="F160" s="245" t="s">
        <v>1370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214</v>
      </c>
      <c r="AU160" s="251" t="s">
        <v>85</v>
      </c>
      <c r="AV160" s="13" t="s">
        <v>83</v>
      </c>
      <c r="AW160" s="13" t="s">
        <v>32</v>
      </c>
      <c r="AX160" s="13" t="s">
        <v>76</v>
      </c>
      <c r="AY160" s="251" t="s">
        <v>206</v>
      </c>
    </row>
    <row r="161" spans="1:51" s="14" customFormat="1" ht="12">
      <c r="A161" s="14"/>
      <c r="B161" s="252"/>
      <c r="C161" s="253"/>
      <c r="D161" s="243" t="s">
        <v>214</v>
      </c>
      <c r="E161" s="254" t="s">
        <v>1</v>
      </c>
      <c r="F161" s="255" t="s">
        <v>1937</v>
      </c>
      <c r="G161" s="253"/>
      <c r="H161" s="256">
        <v>1.68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214</v>
      </c>
      <c r="AU161" s="262" t="s">
        <v>85</v>
      </c>
      <c r="AV161" s="14" t="s">
        <v>85</v>
      </c>
      <c r="AW161" s="14" t="s">
        <v>32</v>
      </c>
      <c r="AX161" s="14" t="s">
        <v>76</v>
      </c>
      <c r="AY161" s="262" t="s">
        <v>206</v>
      </c>
    </row>
    <row r="162" spans="1:51" s="16" customFormat="1" ht="12">
      <c r="A162" s="16"/>
      <c r="B162" s="274"/>
      <c r="C162" s="275"/>
      <c r="D162" s="243" t="s">
        <v>214</v>
      </c>
      <c r="E162" s="276" t="s">
        <v>1303</v>
      </c>
      <c r="F162" s="277" t="s">
        <v>133</v>
      </c>
      <c r="G162" s="275"/>
      <c r="H162" s="278">
        <v>1.68</v>
      </c>
      <c r="I162" s="279"/>
      <c r="J162" s="275"/>
      <c r="K162" s="275"/>
      <c r="L162" s="280"/>
      <c r="M162" s="281"/>
      <c r="N162" s="282"/>
      <c r="O162" s="282"/>
      <c r="P162" s="282"/>
      <c r="Q162" s="282"/>
      <c r="R162" s="282"/>
      <c r="S162" s="282"/>
      <c r="T162" s="283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4" t="s">
        <v>214</v>
      </c>
      <c r="AU162" s="284" t="s">
        <v>85</v>
      </c>
      <c r="AV162" s="16" t="s">
        <v>93</v>
      </c>
      <c r="AW162" s="16" t="s">
        <v>32</v>
      </c>
      <c r="AX162" s="16" t="s">
        <v>76</v>
      </c>
      <c r="AY162" s="284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1372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1938</v>
      </c>
      <c r="G164" s="253"/>
      <c r="H164" s="256">
        <v>5.04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6" customFormat="1" ht="12">
      <c r="A165" s="16"/>
      <c r="B165" s="274"/>
      <c r="C165" s="275"/>
      <c r="D165" s="243" t="s">
        <v>214</v>
      </c>
      <c r="E165" s="276" t="s">
        <v>1305</v>
      </c>
      <c r="F165" s="277" t="s">
        <v>133</v>
      </c>
      <c r="G165" s="275"/>
      <c r="H165" s="278">
        <v>5.04</v>
      </c>
      <c r="I165" s="279"/>
      <c r="J165" s="275"/>
      <c r="K165" s="275"/>
      <c r="L165" s="280"/>
      <c r="M165" s="281"/>
      <c r="N165" s="282"/>
      <c r="O165" s="282"/>
      <c r="P165" s="282"/>
      <c r="Q165" s="282"/>
      <c r="R165" s="282"/>
      <c r="S165" s="282"/>
      <c r="T165" s="28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4" t="s">
        <v>214</v>
      </c>
      <c r="AU165" s="284" t="s">
        <v>85</v>
      </c>
      <c r="AV165" s="16" t="s">
        <v>93</v>
      </c>
      <c r="AW165" s="16" t="s">
        <v>32</v>
      </c>
      <c r="AX165" s="16" t="s">
        <v>76</v>
      </c>
      <c r="AY165" s="284" t="s">
        <v>206</v>
      </c>
    </row>
    <row r="166" spans="1:51" s="13" customFormat="1" ht="12">
      <c r="A166" s="13"/>
      <c r="B166" s="241"/>
      <c r="C166" s="242"/>
      <c r="D166" s="243" t="s">
        <v>214</v>
      </c>
      <c r="E166" s="244" t="s">
        <v>1</v>
      </c>
      <c r="F166" s="245" t="s">
        <v>1939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214</v>
      </c>
      <c r="AU166" s="251" t="s">
        <v>85</v>
      </c>
      <c r="AV166" s="13" t="s">
        <v>83</v>
      </c>
      <c r="AW166" s="13" t="s">
        <v>32</v>
      </c>
      <c r="AX166" s="13" t="s">
        <v>76</v>
      </c>
      <c r="AY166" s="251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1940</v>
      </c>
      <c r="G167" s="253"/>
      <c r="H167" s="256">
        <v>0.636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1909</v>
      </c>
      <c r="F168" s="255" t="s">
        <v>1941</v>
      </c>
      <c r="G168" s="253"/>
      <c r="H168" s="256">
        <v>0.057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6" customFormat="1" ht="12">
      <c r="A169" s="16"/>
      <c r="B169" s="274"/>
      <c r="C169" s="275"/>
      <c r="D169" s="243" t="s">
        <v>214</v>
      </c>
      <c r="E169" s="276" t="s">
        <v>1</v>
      </c>
      <c r="F169" s="277" t="s">
        <v>133</v>
      </c>
      <c r="G169" s="275"/>
      <c r="H169" s="278">
        <v>0.693</v>
      </c>
      <c r="I169" s="279"/>
      <c r="J169" s="275"/>
      <c r="K169" s="275"/>
      <c r="L169" s="280"/>
      <c r="M169" s="281"/>
      <c r="N169" s="282"/>
      <c r="O169" s="282"/>
      <c r="P169" s="282"/>
      <c r="Q169" s="282"/>
      <c r="R169" s="282"/>
      <c r="S169" s="282"/>
      <c r="T169" s="283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84" t="s">
        <v>214</v>
      </c>
      <c r="AU169" s="284" t="s">
        <v>85</v>
      </c>
      <c r="AV169" s="16" t="s">
        <v>93</v>
      </c>
      <c r="AW169" s="16" t="s">
        <v>32</v>
      </c>
      <c r="AX169" s="16" t="s">
        <v>76</v>
      </c>
      <c r="AY169" s="284" t="s">
        <v>206</v>
      </c>
    </row>
    <row r="170" spans="1:51" s="15" customFormat="1" ht="12">
      <c r="A170" s="15"/>
      <c r="B170" s="263"/>
      <c r="C170" s="264"/>
      <c r="D170" s="243" t="s">
        <v>214</v>
      </c>
      <c r="E170" s="265" t="s">
        <v>168</v>
      </c>
      <c r="F170" s="266" t="s">
        <v>169</v>
      </c>
      <c r="G170" s="264"/>
      <c r="H170" s="267">
        <v>7.413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3" t="s">
        <v>214</v>
      </c>
      <c r="AU170" s="273" t="s">
        <v>85</v>
      </c>
      <c r="AV170" s="15" t="s">
        <v>113</v>
      </c>
      <c r="AW170" s="15" t="s">
        <v>32</v>
      </c>
      <c r="AX170" s="15" t="s">
        <v>76</v>
      </c>
      <c r="AY170" s="273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162</v>
      </c>
      <c r="F171" s="255" t="s">
        <v>1815</v>
      </c>
      <c r="G171" s="253"/>
      <c r="H171" s="256">
        <v>18.837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4" customFormat="1" ht="12">
      <c r="A172" s="14"/>
      <c r="B172" s="252"/>
      <c r="C172" s="253"/>
      <c r="D172" s="243" t="s">
        <v>214</v>
      </c>
      <c r="E172" s="254" t="s">
        <v>164</v>
      </c>
      <c r="F172" s="255" t="s">
        <v>171</v>
      </c>
      <c r="G172" s="253"/>
      <c r="H172" s="256">
        <v>26.25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214</v>
      </c>
      <c r="AU172" s="262" t="s">
        <v>85</v>
      </c>
      <c r="AV172" s="14" t="s">
        <v>85</v>
      </c>
      <c r="AW172" s="14" t="s">
        <v>32</v>
      </c>
      <c r="AX172" s="14" t="s">
        <v>76</v>
      </c>
      <c r="AY172" s="262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313</v>
      </c>
      <c r="G173" s="253"/>
      <c r="H173" s="256">
        <v>26.25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83</v>
      </c>
      <c r="AY173" s="262" t="s">
        <v>206</v>
      </c>
    </row>
    <row r="174" spans="1:65" s="2" customFormat="1" ht="37.8" customHeight="1">
      <c r="A174" s="39"/>
      <c r="B174" s="40"/>
      <c r="C174" s="228" t="s">
        <v>254</v>
      </c>
      <c r="D174" s="228" t="s">
        <v>208</v>
      </c>
      <c r="E174" s="229" t="s">
        <v>315</v>
      </c>
      <c r="F174" s="230" t="s">
        <v>316</v>
      </c>
      <c r="G174" s="231" t="s">
        <v>251</v>
      </c>
      <c r="H174" s="232">
        <v>26.25</v>
      </c>
      <c r="I174" s="233"/>
      <c r="J174" s="234">
        <f>ROUND(I174*H174,2)</f>
        <v>0</v>
      </c>
      <c r="K174" s="230" t="s">
        <v>212</v>
      </c>
      <c r="L174" s="45"/>
      <c r="M174" s="235" t="s">
        <v>1</v>
      </c>
      <c r="N174" s="236" t="s">
        <v>41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113</v>
      </c>
      <c r="AT174" s="239" t="s">
        <v>208</v>
      </c>
      <c r="AU174" s="239" t="s">
        <v>85</v>
      </c>
      <c r="AY174" s="18" t="s">
        <v>206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83</v>
      </c>
      <c r="BK174" s="240">
        <f>ROUND(I174*H174,2)</f>
        <v>0</v>
      </c>
      <c r="BL174" s="18" t="s">
        <v>113</v>
      </c>
      <c r="BM174" s="239" t="s">
        <v>1942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318</v>
      </c>
      <c r="G175" s="253"/>
      <c r="H175" s="256">
        <v>26.25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83</v>
      </c>
      <c r="AY175" s="262" t="s">
        <v>206</v>
      </c>
    </row>
    <row r="176" spans="1:65" s="2" customFormat="1" ht="24.15" customHeight="1">
      <c r="A176" s="39"/>
      <c r="B176" s="40"/>
      <c r="C176" s="228" t="s">
        <v>139</v>
      </c>
      <c r="D176" s="228" t="s">
        <v>208</v>
      </c>
      <c r="E176" s="229" t="s">
        <v>320</v>
      </c>
      <c r="F176" s="230" t="s">
        <v>321</v>
      </c>
      <c r="G176" s="231" t="s">
        <v>251</v>
      </c>
      <c r="H176" s="232">
        <v>52.5</v>
      </c>
      <c r="I176" s="233"/>
      <c r="J176" s="234">
        <f>ROUND(I176*H176,2)</f>
        <v>0</v>
      </c>
      <c r="K176" s="230" t="s">
        <v>212</v>
      </c>
      <c r="L176" s="45"/>
      <c r="M176" s="235" t="s">
        <v>1</v>
      </c>
      <c r="N176" s="236" t="s">
        <v>41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113</v>
      </c>
      <c r="AT176" s="239" t="s">
        <v>208</v>
      </c>
      <c r="AU176" s="239" t="s">
        <v>85</v>
      </c>
      <c r="AY176" s="18" t="s">
        <v>206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83</v>
      </c>
      <c r="BK176" s="240">
        <f>ROUND(I176*H176,2)</f>
        <v>0</v>
      </c>
      <c r="BL176" s="18" t="s">
        <v>113</v>
      </c>
      <c r="BM176" s="239" t="s">
        <v>1943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323</v>
      </c>
      <c r="G177" s="253"/>
      <c r="H177" s="256">
        <v>26.25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324</v>
      </c>
      <c r="G178" s="253"/>
      <c r="H178" s="256">
        <v>26.25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76</v>
      </c>
      <c r="AY178" s="262" t="s">
        <v>206</v>
      </c>
    </row>
    <row r="179" spans="1:51" s="15" customFormat="1" ht="12">
      <c r="A179" s="15"/>
      <c r="B179" s="263"/>
      <c r="C179" s="264"/>
      <c r="D179" s="243" t="s">
        <v>214</v>
      </c>
      <c r="E179" s="265" t="s">
        <v>1</v>
      </c>
      <c r="F179" s="266" t="s">
        <v>169</v>
      </c>
      <c r="G179" s="264"/>
      <c r="H179" s="267">
        <v>52.5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214</v>
      </c>
      <c r="AU179" s="273" t="s">
        <v>85</v>
      </c>
      <c r="AV179" s="15" t="s">
        <v>113</v>
      </c>
      <c r="AW179" s="15" t="s">
        <v>32</v>
      </c>
      <c r="AX179" s="15" t="s">
        <v>83</v>
      </c>
      <c r="AY179" s="273" t="s">
        <v>206</v>
      </c>
    </row>
    <row r="180" spans="1:65" s="2" customFormat="1" ht="16.5" customHeight="1">
      <c r="A180" s="39"/>
      <c r="B180" s="40"/>
      <c r="C180" s="228" t="s">
        <v>277</v>
      </c>
      <c r="D180" s="228" t="s">
        <v>208</v>
      </c>
      <c r="E180" s="229" t="s">
        <v>326</v>
      </c>
      <c r="F180" s="230" t="s">
        <v>327</v>
      </c>
      <c r="G180" s="231" t="s">
        <v>251</v>
      </c>
      <c r="H180" s="232">
        <v>52.5</v>
      </c>
      <c r="I180" s="233"/>
      <c r="J180" s="234">
        <f>ROUND(I180*H180,2)</f>
        <v>0</v>
      </c>
      <c r="K180" s="230" t="s">
        <v>212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113</v>
      </c>
      <c r="AT180" s="239" t="s">
        <v>208</v>
      </c>
      <c r="AU180" s="239" t="s">
        <v>85</v>
      </c>
      <c r="AY180" s="18" t="s">
        <v>206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83</v>
      </c>
      <c r="BK180" s="240">
        <f>ROUND(I180*H180,2)</f>
        <v>0</v>
      </c>
      <c r="BL180" s="18" t="s">
        <v>113</v>
      </c>
      <c r="BM180" s="239" t="s">
        <v>1944</v>
      </c>
    </row>
    <row r="181" spans="1:51" s="14" customFormat="1" ht="12">
      <c r="A181" s="14"/>
      <c r="B181" s="252"/>
      <c r="C181" s="253"/>
      <c r="D181" s="243" t="s">
        <v>214</v>
      </c>
      <c r="E181" s="254" t="s">
        <v>1</v>
      </c>
      <c r="F181" s="255" t="s">
        <v>329</v>
      </c>
      <c r="G181" s="253"/>
      <c r="H181" s="256">
        <v>26.25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214</v>
      </c>
      <c r="AU181" s="262" t="s">
        <v>85</v>
      </c>
      <c r="AV181" s="14" t="s">
        <v>85</v>
      </c>
      <c r="AW181" s="14" t="s">
        <v>32</v>
      </c>
      <c r="AX181" s="14" t="s">
        <v>76</v>
      </c>
      <c r="AY181" s="262" t="s">
        <v>206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</v>
      </c>
      <c r="F182" s="255" t="s">
        <v>330</v>
      </c>
      <c r="G182" s="253"/>
      <c r="H182" s="256">
        <v>26.25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76</v>
      </c>
      <c r="AY182" s="262" t="s">
        <v>206</v>
      </c>
    </row>
    <row r="183" spans="1:51" s="15" customFormat="1" ht="12">
      <c r="A183" s="15"/>
      <c r="B183" s="263"/>
      <c r="C183" s="264"/>
      <c r="D183" s="243" t="s">
        <v>214</v>
      </c>
      <c r="E183" s="265" t="s">
        <v>1</v>
      </c>
      <c r="F183" s="266" t="s">
        <v>169</v>
      </c>
      <c r="G183" s="264"/>
      <c r="H183" s="267">
        <v>52.5</v>
      </c>
      <c r="I183" s="268"/>
      <c r="J183" s="264"/>
      <c r="K183" s="264"/>
      <c r="L183" s="269"/>
      <c r="M183" s="270"/>
      <c r="N183" s="271"/>
      <c r="O183" s="271"/>
      <c r="P183" s="271"/>
      <c r="Q183" s="271"/>
      <c r="R183" s="271"/>
      <c r="S183" s="271"/>
      <c r="T183" s="27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3" t="s">
        <v>214</v>
      </c>
      <c r="AU183" s="273" t="s">
        <v>85</v>
      </c>
      <c r="AV183" s="15" t="s">
        <v>113</v>
      </c>
      <c r="AW183" s="15" t="s">
        <v>32</v>
      </c>
      <c r="AX183" s="15" t="s">
        <v>83</v>
      </c>
      <c r="AY183" s="273" t="s">
        <v>206</v>
      </c>
    </row>
    <row r="184" spans="1:65" s="2" customFormat="1" ht="33" customHeight="1">
      <c r="A184" s="39"/>
      <c r="B184" s="40"/>
      <c r="C184" s="228" t="s">
        <v>284</v>
      </c>
      <c r="D184" s="228" t="s">
        <v>208</v>
      </c>
      <c r="E184" s="229" t="s">
        <v>332</v>
      </c>
      <c r="F184" s="230" t="s">
        <v>333</v>
      </c>
      <c r="G184" s="231" t="s">
        <v>334</v>
      </c>
      <c r="H184" s="232">
        <v>47.25</v>
      </c>
      <c r="I184" s="233"/>
      <c r="J184" s="234">
        <f>ROUND(I184*H184,2)</f>
        <v>0</v>
      </c>
      <c r="K184" s="230" t="s">
        <v>212</v>
      </c>
      <c r="L184" s="45"/>
      <c r="M184" s="235" t="s">
        <v>1</v>
      </c>
      <c r="N184" s="236" t="s">
        <v>41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113</v>
      </c>
      <c r="AT184" s="239" t="s">
        <v>208</v>
      </c>
      <c r="AU184" s="239" t="s">
        <v>85</v>
      </c>
      <c r="AY184" s="18" t="s">
        <v>206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83</v>
      </c>
      <c r="BK184" s="240">
        <f>ROUND(I184*H184,2)</f>
        <v>0</v>
      </c>
      <c r="BL184" s="18" t="s">
        <v>113</v>
      </c>
      <c r="BM184" s="239" t="s">
        <v>1945</v>
      </c>
    </row>
    <row r="185" spans="1:51" s="14" customFormat="1" ht="12">
      <c r="A185" s="14"/>
      <c r="B185" s="252"/>
      <c r="C185" s="253"/>
      <c r="D185" s="243" t="s">
        <v>214</v>
      </c>
      <c r="E185" s="254" t="s">
        <v>1</v>
      </c>
      <c r="F185" s="255" t="s">
        <v>336</v>
      </c>
      <c r="G185" s="253"/>
      <c r="H185" s="256">
        <v>47.25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214</v>
      </c>
      <c r="AU185" s="262" t="s">
        <v>85</v>
      </c>
      <c r="AV185" s="14" t="s">
        <v>85</v>
      </c>
      <c r="AW185" s="14" t="s">
        <v>32</v>
      </c>
      <c r="AX185" s="14" t="s">
        <v>83</v>
      </c>
      <c r="AY185" s="262" t="s">
        <v>206</v>
      </c>
    </row>
    <row r="186" spans="1:65" s="2" customFormat="1" ht="24.15" customHeight="1">
      <c r="A186" s="39"/>
      <c r="B186" s="40"/>
      <c r="C186" s="228" t="s">
        <v>288</v>
      </c>
      <c r="D186" s="228" t="s">
        <v>208</v>
      </c>
      <c r="E186" s="229" t="s">
        <v>338</v>
      </c>
      <c r="F186" s="230" t="s">
        <v>339</v>
      </c>
      <c r="G186" s="231" t="s">
        <v>251</v>
      </c>
      <c r="H186" s="232">
        <v>18.837</v>
      </c>
      <c r="I186" s="233"/>
      <c r="J186" s="234">
        <f>ROUND(I186*H186,2)</f>
        <v>0</v>
      </c>
      <c r="K186" s="230" t="s">
        <v>212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113</v>
      </c>
      <c r="AT186" s="239" t="s">
        <v>208</v>
      </c>
      <c r="AU186" s="239" t="s">
        <v>85</v>
      </c>
      <c r="AY186" s="18" t="s">
        <v>206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83</v>
      </c>
      <c r="BK186" s="240">
        <f>ROUND(I186*H186,2)</f>
        <v>0</v>
      </c>
      <c r="BL186" s="18" t="s">
        <v>113</v>
      </c>
      <c r="BM186" s="239" t="s">
        <v>1946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312</v>
      </c>
      <c r="G187" s="253"/>
      <c r="H187" s="256">
        <v>18.837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83</v>
      </c>
      <c r="AY187" s="262" t="s">
        <v>206</v>
      </c>
    </row>
    <row r="188" spans="1:65" s="2" customFormat="1" ht="24.15" customHeight="1">
      <c r="A188" s="39"/>
      <c r="B188" s="40"/>
      <c r="C188" s="228" t="s">
        <v>293</v>
      </c>
      <c r="D188" s="228" t="s">
        <v>208</v>
      </c>
      <c r="E188" s="229" t="s">
        <v>347</v>
      </c>
      <c r="F188" s="230" t="s">
        <v>348</v>
      </c>
      <c r="G188" s="231" t="s">
        <v>251</v>
      </c>
      <c r="H188" s="232">
        <v>4.759</v>
      </c>
      <c r="I188" s="233"/>
      <c r="J188" s="234">
        <f>ROUND(I188*H188,2)</f>
        <v>0</v>
      </c>
      <c r="K188" s="230" t="s">
        <v>212</v>
      </c>
      <c r="L188" s="45"/>
      <c r="M188" s="235" t="s">
        <v>1</v>
      </c>
      <c r="N188" s="236" t="s">
        <v>41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113</v>
      </c>
      <c r="AT188" s="239" t="s">
        <v>208</v>
      </c>
      <c r="AU188" s="239" t="s">
        <v>85</v>
      </c>
      <c r="AY188" s="18" t="s">
        <v>206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83</v>
      </c>
      <c r="BK188" s="240">
        <f>ROUND(I188*H188,2)</f>
        <v>0</v>
      </c>
      <c r="BL188" s="18" t="s">
        <v>113</v>
      </c>
      <c r="BM188" s="239" t="s">
        <v>1947</v>
      </c>
    </row>
    <row r="189" spans="1:51" s="13" customFormat="1" ht="12">
      <c r="A189" s="13"/>
      <c r="B189" s="241"/>
      <c r="C189" s="242"/>
      <c r="D189" s="243" t="s">
        <v>214</v>
      </c>
      <c r="E189" s="244" t="s">
        <v>1</v>
      </c>
      <c r="F189" s="245" t="s">
        <v>1919</v>
      </c>
      <c r="G189" s="242"/>
      <c r="H189" s="244" t="s">
        <v>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214</v>
      </c>
      <c r="AU189" s="251" t="s">
        <v>85</v>
      </c>
      <c r="AV189" s="13" t="s">
        <v>83</v>
      </c>
      <c r="AW189" s="13" t="s">
        <v>32</v>
      </c>
      <c r="AX189" s="13" t="s">
        <v>76</v>
      </c>
      <c r="AY189" s="251" t="s">
        <v>206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1948</v>
      </c>
      <c r="G190" s="253"/>
      <c r="H190" s="256">
        <v>0.281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76</v>
      </c>
      <c r="AY190" s="262" t="s">
        <v>206</v>
      </c>
    </row>
    <row r="191" spans="1:51" s="16" customFormat="1" ht="12">
      <c r="A191" s="16"/>
      <c r="B191" s="274"/>
      <c r="C191" s="275"/>
      <c r="D191" s="243" t="s">
        <v>214</v>
      </c>
      <c r="E191" s="276" t="s">
        <v>1</v>
      </c>
      <c r="F191" s="277" t="s">
        <v>133</v>
      </c>
      <c r="G191" s="275"/>
      <c r="H191" s="278">
        <v>0.281</v>
      </c>
      <c r="I191" s="279"/>
      <c r="J191" s="275"/>
      <c r="K191" s="275"/>
      <c r="L191" s="280"/>
      <c r="M191" s="281"/>
      <c r="N191" s="282"/>
      <c r="O191" s="282"/>
      <c r="P191" s="282"/>
      <c r="Q191" s="282"/>
      <c r="R191" s="282"/>
      <c r="S191" s="282"/>
      <c r="T191" s="283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84" t="s">
        <v>214</v>
      </c>
      <c r="AU191" s="284" t="s">
        <v>85</v>
      </c>
      <c r="AV191" s="16" t="s">
        <v>93</v>
      </c>
      <c r="AW191" s="16" t="s">
        <v>32</v>
      </c>
      <c r="AX191" s="16" t="s">
        <v>76</v>
      </c>
      <c r="AY191" s="284" t="s">
        <v>206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158</v>
      </c>
      <c r="F192" s="255" t="s">
        <v>1949</v>
      </c>
      <c r="G192" s="253"/>
      <c r="H192" s="256">
        <v>4.759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83</v>
      </c>
      <c r="AY192" s="262" t="s">
        <v>206</v>
      </c>
    </row>
    <row r="193" spans="1:65" s="2" customFormat="1" ht="16.5" customHeight="1">
      <c r="A193" s="39"/>
      <c r="B193" s="40"/>
      <c r="C193" s="285" t="s">
        <v>8</v>
      </c>
      <c r="D193" s="285" t="s">
        <v>353</v>
      </c>
      <c r="E193" s="286" t="s">
        <v>354</v>
      </c>
      <c r="F193" s="287" t="s">
        <v>355</v>
      </c>
      <c r="G193" s="288" t="s">
        <v>334</v>
      </c>
      <c r="H193" s="289">
        <v>33.907</v>
      </c>
      <c r="I193" s="290"/>
      <c r="J193" s="291">
        <f>ROUND(I193*H193,2)</f>
        <v>0</v>
      </c>
      <c r="K193" s="287" t="s">
        <v>212</v>
      </c>
      <c r="L193" s="292"/>
      <c r="M193" s="293" t="s">
        <v>1</v>
      </c>
      <c r="N193" s="294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248</v>
      </c>
      <c r="AT193" s="239" t="s">
        <v>353</v>
      </c>
      <c r="AU193" s="239" t="s">
        <v>85</v>
      </c>
      <c r="AY193" s="18" t="s">
        <v>206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83</v>
      </c>
      <c r="BK193" s="240">
        <f>ROUND(I193*H193,2)</f>
        <v>0</v>
      </c>
      <c r="BL193" s="18" t="s">
        <v>113</v>
      </c>
      <c r="BM193" s="239" t="s">
        <v>1950</v>
      </c>
    </row>
    <row r="194" spans="1:51" s="13" customFormat="1" ht="12">
      <c r="A194" s="13"/>
      <c r="B194" s="241"/>
      <c r="C194" s="242"/>
      <c r="D194" s="243" t="s">
        <v>214</v>
      </c>
      <c r="E194" s="244" t="s">
        <v>1</v>
      </c>
      <c r="F194" s="245" t="s">
        <v>1951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214</v>
      </c>
      <c r="AU194" s="251" t="s">
        <v>85</v>
      </c>
      <c r="AV194" s="13" t="s">
        <v>83</v>
      </c>
      <c r="AW194" s="13" t="s">
        <v>32</v>
      </c>
      <c r="AX194" s="13" t="s">
        <v>76</v>
      </c>
      <c r="AY194" s="251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</v>
      </c>
      <c r="F195" s="255" t="s">
        <v>358</v>
      </c>
      <c r="G195" s="253"/>
      <c r="H195" s="256">
        <v>33.907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83</v>
      </c>
      <c r="AY195" s="262" t="s">
        <v>206</v>
      </c>
    </row>
    <row r="196" spans="1:65" s="2" customFormat="1" ht="16.5" customHeight="1">
      <c r="A196" s="39"/>
      <c r="B196" s="40"/>
      <c r="C196" s="285" t="s">
        <v>314</v>
      </c>
      <c r="D196" s="285" t="s">
        <v>353</v>
      </c>
      <c r="E196" s="286" t="s">
        <v>1388</v>
      </c>
      <c r="F196" s="287" t="s">
        <v>1389</v>
      </c>
      <c r="G196" s="288" t="s">
        <v>334</v>
      </c>
      <c r="H196" s="289">
        <v>8.566</v>
      </c>
      <c r="I196" s="290"/>
      <c r="J196" s="291">
        <f>ROUND(I196*H196,2)</f>
        <v>0</v>
      </c>
      <c r="K196" s="287" t="s">
        <v>212</v>
      </c>
      <c r="L196" s="292"/>
      <c r="M196" s="293" t="s">
        <v>1</v>
      </c>
      <c r="N196" s="294" t="s">
        <v>41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248</v>
      </c>
      <c r="AT196" s="239" t="s">
        <v>353</v>
      </c>
      <c r="AU196" s="239" t="s">
        <v>85</v>
      </c>
      <c r="AY196" s="18" t="s">
        <v>206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83</v>
      </c>
      <c r="BK196" s="240">
        <f>ROUND(I196*H196,2)</f>
        <v>0</v>
      </c>
      <c r="BL196" s="18" t="s">
        <v>113</v>
      </c>
      <c r="BM196" s="239" t="s">
        <v>1952</v>
      </c>
    </row>
    <row r="197" spans="1:51" s="13" customFormat="1" ht="12">
      <c r="A197" s="13"/>
      <c r="B197" s="241"/>
      <c r="C197" s="242"/>
      <c r="D197" s="243" t="s">
        <v>214</v>
      </c>
      <c r="E197" s="244" t="s">
        <v>1</v>
      </c>
      <c r="F197" s="245" t="s">
        <v>1919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214</v>
      </c>
      <c r="AU197" s="251" t="s">
        <v>85</v>
      </c>
      <c r="AV197" s="13" t="s">
        <v>83</v>
      </c>
      <c r="AW197" s="13" t="s">
        <v>32</v>
      </c>
      <c r="AX197" s="13" t="s">
        <v>76</v>
      </c>
      <c r="AY197" s="251" t="s">
        <v>206</v>
      </c>
    </row>
    <row r="198" spans="1:51" s="14" customFormat="1" ht="12">
      <c r="A198" s="14"/>
      <c r="B198" s="252"/>
      <c r="C198" s="253"/>
      <c r="D198" s="243" t="s">
        <v>214</v>
      </c>
      <c r="E198" s="254" t="s">
        <v>1</v>
      </c>
      <c r="F198" s="255" t="s">
        <v>368</v>
      </c>
      <c r="G198" s="253"/>
      <c r="H198" s="256">
        <v>8.566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214</v>
      </c>
      <c r="AU198" s="262" t="s">
        <v>85</v>
      </c>
      <c r="AV198" s="14" t="s">
        <v>85</v>
      </c>
      <c r="AW198" s="14" t="s">
        <v>32</v>
      </c>
      <c r="AX198" s="14" t="s">
        <v>83</v>
      </c>
      <c r="AY198" s="262" t="s">
        <v>206</v>
      </c>
    </row>
    <row r="199" spans="1:65" s="2" customFormat="1" ht="24.15" customHeight="1">
      <c r="A199" s="39"/>
      <c r="B199" s="40"/>
      <c r="C199" s="228" t="s">
        <v>319</v>
      </c>
      <c r="D199" s="228" t="s">
        <v>208</v>
      </c>
      <c r="E199" s="229" t="s">
        <v>320</v>
      </c>
      <c r="F199" s="230" t="s">
        <v>321</v>
      </c>
      <c r="G199" s="231" t="s">
        <v>251</v>
      </c>
      <c r="H199" s="232">
        <v>25.333</v>
      </c>
      <c r="I199" s="233"/>
      <c r="J199" s="234">
        <f>ROUND(I199*H199,2)</f>
        <v>0</v>
      </c>
      <c r="K199" s="230" t="s">
        <v>212</v>
      </c>
      <c r="L199" s="45"/>
      <c r="M199" s="235" t="s">
        <v>1</v>
      </c>
      <c r="N199" s="236" t="s">
        <v>41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113</v>
      </c>
      <c r="AT199" s="239" t="s">
        <v>208</v>
      </c>
      <c r="AU199" s="239" t="s">
        <v>85</v>
      </c>
      <c r="AY199" s="18" t="s">
        <v>206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83</v>
      </c>
      <c r="BK199" s="240">
        <f>ROUND(I199*H199,2)</f>
        <v>0</v>
      </c>
      <c r="BL199" s="18" t="s">
        <v>113</v>
      </c>
      <c r="BM199" s="239" t="s">
        <v>1953</v>
      </c>
    </row>
    <row r="200" spans="1:51" s="13" customFormat="1" ht="12">
      <c r="A200" s="13"/>
      <c r="B200" s="241"/>
      <c r="C200" s="242"/>
      <c r="D200" s="243" t="s">
        <v>214</v>
      </c>
      <c r="E200" s="244" t="s">
        <v>1</v>
      </c>
      <c r="F200" s="245" t="s">
        <v>1919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214</v>
      </c>
      <c r="AU200" s="251" t="s">
        <v>85</v>
      </c>
      <c r="AV200" s="13" t="s">
        <v>83</v>
      </c>
      <c r="AW200" s="13" t="s">
        <v>32</v>
      </c>
      <c r="AX200" s="13" t="s">
        <v>76</v>
      </c>
      <c r="AY200" s="251" t="s">
        <v>206</v>
      </c>
    </row>
    <row r="201" spans="1:51" s="13" customFormat="1" ht="12">
      <c r="A201" s="13"/>
      <c r="B201" s="241"/>
      <c r="C201" s="242"/>
      <c r="D201" s="243" t="s">
        <v>214</v>
      </c>
      <c r="E201" s="244" t="s">
        <v>1</v>
      </c>
      <c r="F201" s="245" t="s">
        <v>371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214</v>
      </c>
      <c r="AU201" s="251" t="s">
        <v>85</v>
      </c>
      <c r="AV201" s="13" t="s">
        <v>83</v>
      </c>
      <c r="AW201" s="13" t="s">
        <v>32</v>
      </c>
      <c r="AX201" s="13" t="s">
        <v>76</v>
      </c>
      <c r="AY201" s="251" t="s">
        <v>206</v>
      </c>
    </row>
    <row r="202" spans="1:51" s="14" customFormat="1" ht="12">
      <c r="A202" s="14"/>
      <c r="B202" s="252"/>
      <c r="C202" s="253"/>
      <c r="D202" s="243" t="s">
        <v>214</v>
      </c>
      <c r="E202" s="254" t="s">
        <v>156</v>
      </c>
      <c r="F202" s="255" t="s">
        <v>1954</v>
      </c>
      <c r="G202" s="253"/>
      <c r="H202" s="256">
        <v>25.333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214</v>
      </c>
      <c r="AU202" s="262" t="s">
        <v>85</v>
      </c>
      <c r="AV202" s="14" t="s">
        <v>85</v>
      </c>
      <c r="AW202" s="14" t="s">
        <v>32</v>
      </c>
      <c r="AX202" s="14" t="s">
        <v>83</v>
      </c>
      <c r="AY202" s="262" t="s">
        <v>206</v>
      </c>
    </row>
    <row r="203" spans="1:65" s="2" customFormat="1" ht="37.8" customHeight="1">
      <c r="A203" s="39"/>
      <c r="B203" s="40"/>
      <c r="C203" s="228" t="s">
        <v>325</v>
      </c>
      <c r="D203" s="228" t="s">
        <v>208</v>
      </c>
      <c r="E203" s="229" t="s">
        <v>374</v>
      </c>
      <c r="F203" s="230" t="s">
        <v>375</v>
      </c>
      <c r="G203" s="231" t="s">
        <v>251</v>
      </c>
      <c r="H203" s="232">
        <v>25.333</v>
      </c>
      <c r="I203" s="233"/>
      <c r="J203" s="234">
        <f>ROUND(I203*H203,2)</f>
        <v>0</v>
      </c>
      <c r="K203" s="230" t="s">
        <v>212</v>
      </c>
      <c r="L203" s="45"/>
      <c r="M203" s="235" t="s">
        <v>1</v>
      </c>
      <c r="N203" s="236" t="s">
        <v>41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113</v>
      </c>
      <c r="AT203" s="239" t="s">
        <v>208</v>
      </c>
      <c r="AU203" s="239" t="s">
        <v>85</v>
      </c>
      <c r="AY203" s="18" t="s">
        <v>206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83</v>
      </c>
      <c r="BK203" s="240">
        <f>ROUND(I203*H203,2)</f>
        <v>0</v>
      </c>
      <c r="BL203" s="18" t="s">
        <v>113</v>
      </c>
      <c r="BM203" s="239" t="s">
        <v>1955</v>
      </c>
    </row>
    <row r="204" spans="1:51" s="14" customFormat="1" ht="12">
      <c r="A204" s="14"/>
      <c r="B204" s="252"/>
      <c r="C204" s="253"/>
      <c r="D204" s="243" t="s">
        <v>214</v>
      </c>
      <c r="E204" s="254" t="s">
        <v>1</v>
      </c>
      <c r="F204" s="255" t="s">
        <v>156</v>
      </c>
      <c r="G204" s="253"/>
      <c r="H204" s="256">
        <v>25.333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214</v>
      </c>
      <c r="AU204" s="262" t="s">
        <v>85</v>
      </c>
      <c r="AV204" s="14" t="s">
        <v>85</v>
      </c>
      <c r="AW204" s="14" t="s">
        <v>32</v>
      </c>
      <c r="AX204" s="14" t="s">
        <v>83</v>
      </c>
      <c r="AY204" s="262" t="s">
        <v>206</v>
      </c>
    </row>
    <row r="205" spans="1:63" s="12" customFormat="1" ht="22.8" customHeight="1">
      <c r="A205" s="12"/>
      <c r="B205" s="212"/>
      <c r="C205" s="213"/>
      <c r="D205" s="214" t="s">
        <v>75</v>
      </c>
      <c r="E205" s="226" t="s">
        <v>113</v>
      </c>
      <c r="F205" s="226" t="s">
        <v>384</v>
      </c>
      <c r="G205" s="213"/>
      <c r="H205" s="213"/>
      <c r="I205" s="216"/>
      <c r="J205" s="227">
        <f>BK205</f>
        <v>0</v>
      </c>
      <c r="K205" s="213"/>
      <c r="L205" s="218"/>
      <c r="M205" s="219"/>
      <c r="N205" s="220"/>
      <c r="O205" s="220"/>
      <c r="P205" s="221">
        <f>SUM(P206:P212)</f>
        <v>0</v>
      </c>
      <c r="Q205" s="220"/>
      <c r="R205" s="221">
        <f>SUM(R206:R212)</f>
        <v>0</v>
      </c>
      <c r="S205" s="220"/>
      <c r="T205" s="222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83</v>
      </c>
      <c r="AT205" s="224" t="s">
        <v>75</v>
      </c>
      <c r="AU205" s="224" t="s">
        <v>83</v>
      </c>
      <c r="AY205" s="223" t="s">
        <v>206</v>
      </c>
      <c r="BK205" s="225">
        <f>SUM(BK206:BK212)</f>
        <v>0</v>
      </c>
    </row>
    <row r="206" spans="1:65" s="2" customFormat="1" ht="16.5" customHeight="1">
      <c r="A206" s="39"/>
      <c r="B206" s="40"/>
      <c r="C206" s="228" t="s">
        <v>331</v>
      </c>
      <c r="D206" s="228" t="s">
        <v>208</v>
      </c>
      <c r="E206" s="229" t="s">
        <v>1399</v>
      </c>
      <c r="F206" s="230" t="s">
        <v>1400</v>
      </c>
      <c r="G206" s="231" t="s">
        <v>251</v>
      </c>
      <c r="H206" s="232">
        <v>1.68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1956</v>
      </c>
    </row>
    <row r="207" spans="1:51" s="13" customFormat="1" ht="12">
      <c r="A207" s="13"/>
      <c r="B207" s="241"/>
      <c r="C207" s="242"/>
      <c r="D207" s="243" t="s">
        <v>214</v>
      </c>
      <c r="E207" s="244" t="s">
        <v>1</v>
      </c>
      <c r="F207" s="245" t="s">
        <v>1919</v>
      </c>
      <c r="G207" s="242"/>
      <c r="H207" s="244" t="s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214</v>
      </c>
      <c r="AU207" s="251" t="s">
        <v>85</v>
      </c>
      <c r="AV207" s="13" t="s">
        <v>83</v>
      </c>
      <c r="AW207" s="13" t="s">
        <v>32</v>
      </c>
      <c r="AX207" s="13" t="s">
        <v>76</v>
      </c>
      <c r="AY207" s="251" t="s">
        <v>206</v>
      </c>
    </row>
    <row r="208" spans="1:51" s="14" customFormat="1" ht="12">
      <c r="A208" s="14"/>
      <c r="B208" s="252"/>
      <c r="C208" s="253"/>
      <c r="D208" s="243" t="s">
        <v>214</v>
      </c>
      <c r="E208" s="254" t="s">
        <v>1</v>
      </c>
      <c r="F208" s="255" t="s">
        <v>1303</v>
      </c>
      <c r="G208" s="253"/>
      <c r="H208" s="256">
        <v>1.68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214</v>
      </c>
      <c r="AU208" s="262" t="s">
        <v>85</v>
      </c>
      <c r="AV208" s="14" t="s">
        <v>85</v>
      </c>
      <c r="AW208" s="14" t="s">
        <v>32</v>
      </c>
      <c r="AX208" s="14" t="s">
        <v>83</v>
      </c>
      <c r="AY208" s="262" t="s">
        <v>206</v>
      </c>
    </row>
    <row r="209" spans="1:65" s="2" customFormat="1" ht="16.5" customHeight="1">
      <c r="A209" s="39"/>
      <c r="B209" s="40"/>
      <c r="C209" s="228" t="s">
        <v>337</v>
      </c>
      <c r="D209" s="228" t="s">
        <v>208</v>
      </c>
      <c r="E209" s="229" t="s">
        <v>386</v>
      </c>
      <c r="F209" s="230" t="s">
        <v>387</v>
      </c>
      <c r="G209" s="231" t="s">
        <v>251</v>
      </c>
      <c r="H209" s="232">
        <v>0.057</v>
      </c>
      <c r="I209" s="233"/>
      <c r="J209" s="234">
        <f>ROUND(I209*H209,2)</f>
        <v>0</v>
      </c>
      <c r="K209" s="230" t="s">
        <v>212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113</v>
      </c>
      <c r="AT209" s="239" t="s">
        <v>208</v>
      </c>
      <c r="AU209" s="239" t="s">
        <v>85</v>
      </c>
      <c r="AY209" s="18" t="s">
        <v>206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83</v>
      </c>
      <c r="BK209" s="240">
        <f>ROUND(I209*H209,2)</f>
        <v>0</v>
      </c>
      <c r="BL209" s="18" t="s">
        <v>113</v>
      </c>
      <c r="BM209" s="239" t="s">
        <v>1957</v>
      </c>
    </row>
    <row r="210" spans="1:51" s="13" customFormat="1" ht="12">
      <c r="A210" s="13"/>
      <c r="B210" s="241"/>
      <c r="C210" s="242"/>
      <c r="D210" s="243" t="s">
        <v>214</v>
      </c>
      <c r="E210" s="244" t="s">
        <v>1</v>
      </c>
      <c r="F210" s="245" t="s">
        <v>1958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214</v>
      </c>
      <c r="AU210" s="251" t="s">
        <v>85</v>
      </c>
      <c r="AV210" s="13" t="s">
        <v>83</v>
      </c>
      <c r="AW210" s="13" t="s">
        <v>32</v>
      </c>
      <c r="AX210" s="13" t="s">
        <v>76</v>
      </c>
      <c r="AY210" s="251" t="s">
        <v>206</v>
      </c>
    </row>
    <row r="211" spans="1:51" s="13" customFormat="1" ht="12">
      <c r="A211" s="13"/>
      <c r="B211" s="241"/>
      <c r="C211" s="242"/>
      <c r="D211" s="243" t="s">
        <v>214</v>
      </c>
      <c r="E211" s="244" t="s">
        <v>1</v>
      </c>
      <c r="F211" s="245" t="s">
        <v>1959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214</v>
      </c>
      <c r="AU211" s="251" t="s">
        <v>85</v>
      </c>
      <c r="AV211" s="13" t="s">
        <v>83</v>
      </c>
      <c r="AW211" s="13" t="s">
        <v>32</v>
      </c>
      <c r="AX211" s="13" t="s">
        <v>76</v>
      </c>
      <c r="AY211" s="251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</v>
      </c>
      <c r="F212" s="255" t="s">
        <v>1909</v>
      </c>
      <c r="G212" s="253"/>
      <c r="H212" s="256">
        <v>0.057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83</v>
      </c>
      <c r="AY212" s="262" t="s">
        <v>206</v>
      </c>
    </row>
    <row r="213" spans="1:63" s="12" customFormat="1" ht="22.8" customHeight="1">
      <c r="A213" s="12"/>
      <c r="B213" s="212"/>
      <c r="C213" s="213"/>
      <c r="D213" s="214" t="s">
        <v>75</v>
      </c>
      <c r="E213" s="226" t="s">
        <v>248</v>
      </c>
      <c r="F213" s="226" t="s">
        <v>420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SUM(P214:P228)</f>
        <v>0</v>
      </c>
      <c r="Q213" s="220"/>
      <c r="R213" s="221">
        <f>SUM(R214:R228)</f>
        <v>0.31722</v>
      </c>
      <c r="S213" s="220"/>
      <c r="T213" s="222">
        <f>SUM(T214:T228)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83</v>
      </c>
      <c r="AT213" s="224" t="s">
        <v>75</v>
      </c>
      <c r="AU213" s="224" t="s">
        <v>83</v>
      </c>
      <c r="AY213" s="223" t="s">
        <v>206</v>
      </c>
      <c r="BK213" s="225">
        <f>SUM(BK214:BK228)</f>
        <v>0</v>
      </c>
    </row>
    <row r="214" spans="1:65" s="2" customFormat="1" ht="24.15" customHeight="1">
      <c r="A214" s="39"/>
      <c r="B214" s="40"/>
      <c r="C214" s="228" t="s">
        <v>7</v>
      </c>
      <c r="D214" s="228" t="s">
        <v>208</v>
      </c>
      <c r="E214" s="229" t="s">
        <v>1960</v>
      </c>
      <c r="F214" s="230" t="s">
        <v>1961</v>
      </c>
      <c r="G214" s="231" t="s">
        <v>235</v>
      </c>
      <c r="H214" s="232">
        <v>14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0.00276</v>
      </c>
      <c r="R214" s="237">
        <f>Q214*H214</f>
        <v>0.03864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1962</v>
      </c>
    </row>
    <row r="215" spans="1:51" s="13" customFormat="1" ht="12">
      <c r="A215" s="13"/>
      <c r="B215" s="241"/>
      <c r="C215" s="242"/>
      <c r="D215" s="243" t="s">
        <v>214</v>
      </c>
      <c r="E215" s="244" t="s">
        <v>1</v>
      </c>
      <c r="F215" s="245" t="s">
        <v>1919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214</v>
      </c>
      <c r="AU215" s="251" t="s">
        <v>85</v>
      </c>
      <c r="AV215" s="13" t="s">
        <v>83</v>
      </c>
      <c r="AW215" s="13" t="s">
        <v>32</v>
      </c>
      <c r="AX215" s="13" t="s">
        <v>76</v>
      </c>
      <c r="AY215" s="251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1963</v>
      </c>
      <c r="G216" s="253"/>
      <c r="H216" s="256">
        <v>14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83</v>
      </c>
      <c r="AY216" s="262" t="s">
        <v>206</v>
      </c>
    </row>
    <row r="217" spans="1:65" s="2" customFormat="1" ht="24.15" customHeight="1">
      <c r="A217" s="39"/>
      <c r="B217" s="40"/>
      <c r="C217" s="228" t="s">
        <v>346</v>
      </c>
      <c r="D217" s="228" t="s">
        <v>208</v>
      </c>
      <c r="E217" s="229" t="s">
        <v>1964</v>
      </c>
      <c r="F217" s="230" t="s">
        <v>1965</v>
      </c>
      <c r="G217" s="231" t="s">
        <v>381</v>
      </c>
      <c r="H217" s="232">
        <v>2</v>
      </c>
      <c r="I217" s="233"/>
      <c r="J217" s="234">
        <f>ROUND(I217*H217,2)</f>
        <v>0</v>
      </c>
      <c r="K217" s="230" t="s">
        <v>212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0.05803</v>
      </c>
      <c r="R217" s="237">
        <f>Q217*H217</f>
        <v>0.11606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113</v>
      </c>
      <c r="AT217" s="239" t="s">
        <v>208</v>
      </c>
      <c r="AU217" s="239" t="s">
        <v>85</v>
      </c>
      <c r="AY217" s="18" t="s">
        <v>206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83</v>
      </c>
      <c r="BK217" s="240">
        <f>ROUND(I217*H217,2)</f>
        <v>0</v>
      </c>
      <c r="BL217" s="18" t="s">
        <v>113</v>
      </c>
      <c r="BM217" s="239" t="s">
        <v>1966</v>
      </c>
    </row>
    <row r="218" spans="1:51" s="13" customFormat="1" ht="12">
      <c r="A218" s="13"/>
      <c r="B218" s="241"/>
      <c r="C218" s="242"/>
      <c r="D218" s="243" t="s">
        <v>214</v>
      </c>
      <c r="E218" s="244" t="s">
        <v>1</v>
      </c>
      <c r="F218" s="245" t="s">
        <v>1958</v>
      </c>
      <c r="G218" s="242"/>
      <c r="H218" s="244" t="s">
        <v>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214</v>
      </c>
      <c r="AU218" s="251" t="s">
        <v>85</v>
      </c>
      <c r="AV218" s="13" t="s">
        <v>83</v>
      </c>
      <c r="AW218" s="13" t="s">
        <v>32</v>
      </c>
      <c r="AX218" s="13" t="s">
        <v>76</v>
      </c>
      <c r="AY218" s="251" t="s">
        <v>206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85</v>
      </c>
      <c r="G219" s="253"/>
      <c r="H219" s="256">
        <v>2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33" customHeight="1">
      <c r="A220" s="39"/>
      <c r="B220" s="40"/>
      <c r="C220" s="228" t="s">
        <v>352</v>
      </c>
      <c r="D220" s="228" t="s">
        <v>208</v>
      </c>
      <c r="E220" s="229" t="s">
        <v>1967</v>
      </c>
      <c r="F220" s="230" t="s">
        <v>1968</v>
      </c>
      <c r="G220" s="231" t="s">
        <v>381</v>
      </c>
      <c r="H220" s="232">
        <v>2</v>
      </c>
      <c r="I220" s="233"/>
      <c r="J220" s="234">
        <f>ROUND(I220*H220,2)</f>
        <v>0</v>
      </c>
      <c r="K220" s="230" t="s">
        <v>212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0.02672</v>
      </c>
      <c r="R220" s="237">
        <f>Q220*H220</f>
        <v>0.05344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113</v>
      </c>
      <c r="AT220" s="239" t="s">
        <v>208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1969</v>
      </c>
    </row>
    <row r="221" spans="1:51" s="13" customFormat="1" ht="12">
      <c r="A221" s="13"/>
      <c r="B221" s="241"/>
      <c r="C221" s="242"/>
      <c r="D221" s="243" t="s">
        <v>214</v>
      </c>
      <c r="E221" s="244" t="s">
        <v>1</v>
      </c>
      <c r="F221" s="245" t="s">
        <v>1958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214</v>
      </c>
      <c r="AU221" s="251" t="s">
        <v>85</v>
      </c>
      <c r="AV221" s="13" t="s">
        <v>83</v>
      </c>
      <c r="AW221" s="13" t="s">
        <v>32</v>
      </c>
      <c r="AX221" s="13" t="s">
        <v>76</v>
      </c>
      <c r="AY221" s="251" t="s">
        <v>206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85</v>
      </c>
      <c r="G222" s="253"/>
      <c r="H222" s="256">
        <v>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83</v>
      </c>
      <c r="AY222" s="262" t="s">
        <v>206</v>
      </c>
    </row>
    <row r="223" spans="1:65" s="2" customFormat="1" ht="24.15" customHeight="1">
      <c r="A223" s="39"/>
      <c r="B223" s="40"/>
      <c r="C223" s="228" t="s">
        <v>359</v>
      </c>
      <c r="D223" s="228" t="s">
        <v>208</v>
      </c>
      <c r="E223" s="229" t="s">
        <v>1970</v>
      </c>
      <c r="F223" s="230" t="s">
        <v>1971</v>
      </c>
      <c r="G223" s="231" t="s">
        <v>381</v>
      </c>
      <c r="H223" s="232">
        <v>2</v>
      </c>
      <c r="I223" s="233"/>
      <c r="J223" s="234">
        <f>ROUND(I223*H223,2)</f>
        <v>0</v>
      </c>
      <c r="K223" s="230" t="s">
        <v>212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113</v>
      </c>
      <c r="AT223" s="239" t="s">
        <v>208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1972</v>
      </c>
    </row>
    <row r="224" spans="1:51" s="13" customFormat="1" ht="12">
      <c r="A224" s="13"/>
      <c r="B224" s="241"/>
      <c r="C224" s="242"/>
      <c r="D224" s="243" t="s">
        <v>214</v>
      </c>
      <c r="E224" s="244" t="s">
        <v>1</v>
      </c>
      <c r="F224" s="245" t="s">
        <v>1958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214</v>
      </c>
      <c r="AU224" s="251" t="s">
        <v>85</v>
      </c>
      <c r="AV224" s="13" t="s">
        <v>83</v>
      </c>
      <c r="AW224" s="13" t="s">
        <v>32</v>
      </c>
      <c r="AX224" s="13" t="s">
        <v>76</v>
      </c>
      <c r="AY224" s="251" t="s">
        <v>206</v>
      </c>
    </row>
    <row r="225" spans="1:51" s="14" customFormat="1" ht="12">
      <c r="A225" s="14"/>
      <c r="B225" s="252"/>
      <c r="C225" s="253"/>
      <c r="D225" s="243" t="s">
        <v>214</v>
      </c>
      <c r="E225" s="254" t="s">
        <v>1</v>
      </c>
      <c r="F225" s="255" t="s">
        <v>85</v>
      </c>
      <c r="G225" s="253"/>
      <c r="H225" s="256">
        <v>2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214</v>
      </c>
      <c r="AU225" s="262" t="s">
        <v>85</v>
      </c>
      <c r="AV225" s="14" t="s">
        <v>85</v>
      </c>
      <c r="AW225" s="14" t="s">
        <v>32</v>
      </c>
      <c r="AX225" s="14" t="s">
        <v>83</v>
      </c>
      <c r="AY225" s="262" t="s">
        <v>206</v>
      </c>
    </row>
    <row r="226" spans="1:65" s="2" customFormat="1" ht="33" customHeight="1">
      <c r="A226" s="39"/>
      <c r="B226" s="40"/>
      <c r="C226" s="228" t="s">
        <v>364</v>
      </c>
      <c r="D226" s="228" t="s">
        <v>208</v>
      </c>
      <c r="E226" s="229" t="s">
        <v>1973</v>
      </c>
      <c r="F226" s="230" t="s">
        <v>1974</v>
      </c>
      <c r="G226" s="231" t="s">
        <v>381</v>
      </c>
      <c r="H226" s="232">
        <v>2</v>
      </c>
      <c r="I226" s="233"/>
      <c r="J226" s="234">
        <f>ROUND(I226*H226,2)</f>
        <v>0</v>
      </c>
      <c r="K226" s="230" t="s">
        <v>212</v>
      </c>
      <c r="L226" s="45"/>
      <c r="M226" s="235" t="s">
        <v>1</v>
      </c>
      <c r="N226" s="236" t="s">
        <v>41</v>
      </c>
      <c r="O226" s="92"/>
      <c r="P226" s="237">
        <f>O226*H226</f>
        <v>0</v>
      </c>
      <c r="Q226" s="237">
        <v>0.05454</v>
      </c>
      <c r="R226" s="237">
        <f>Q226*H226</f>
        <v>0.10908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113</v>
      </c>
      <c r="AT226" s="239" t="s">
        <v>208</v>
      </c>
      <c r="AU226" s="239" t="s">
        <v>85</v>
      </c>
      <c r="AY226" s="18" t="s">
        <v>206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83</v>
      </c>
      <c r="BK226" s="240">
        <f>ROUND(I226*H226,2)</f>
        <v>0</v>
      </c>
      <c r="BL226" s="18" t="s">
        <v>113</v>
      </c>
      <c r="BM226" s="239" t="s">
        <v>1975</v>
      </c>
    </row>
    <row r="227" spans="1:51" s="13" customFormat="1" ht="12">
      <c r="A227" s="13"/>
      <c r="B227" s="241"/>
      <c r="C227" s="242"/>
      <c r="D227" s="243" t="s">
        <v>214</v>
      </c>
      <c r="E227" s="244" t="s">
        <v>1</v>
      </c>
      <c r="F227" s="245" t="s">
        <v>1958</v>
      </c>
      <c r="G227" s="242"/>
      <c r="H227" s="244" t="s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214</v>
      </c>
      <c r="AU227" s="251" t="s">
        <v>85</v>
      </c>
      <c r="AV227" s="13" t="s">
        <v>83</v>
      </c>
      <c r="AW227" s="13" t="s">
        <v>32</v>
      </c>
      <c r="AX227" s="13" t="s">
        <v>76</v>
      </c>
      <c r="AY227" s="251" t="s">
        <v>206</v>
      </c>
    </row>
    <row r="228" spans="1:51" s="14" customFormat="1" ht="12">
      <c r="A228" s="14"/>
      <c r="B228" s="252"/>
      <c r="C228" s="253"/>
      <c r="D228" s="243" t="s">
        <v>214</v>
      </c>
      <c r="E228" s="254" t="s">
        <v>1</v>
      </c>
      <c r="F228" s="255" t="s">
        <v>85</v>
      </c>
      <c r="G228" s="253"/>
      <c r="H228" s="256">
        <v>2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214</v>
      </c>
      <c r="AU228" s="262" t="s">
        <v>85</v>
      </c>
      <c r="AV228" s="14" t="s">
        <v>85</v>
      </c>
      <c r="AW228" s="14" t="s">
        <v>32</v>
      </c>
      <c r="AX228" s="14" t="s">
        <v>83</v>
      </c>
      <c r="AY228" s="262" t="s">
        <v>206</v>
      </c>
    </row>
    <row r="229" spans="1:63" s="12" customFormat="1" ht="22.8" customHeight="1">
      <c r="A229" s="12"/>
      <c r="B229" s="212"/>
      <c r="C229" s="213"/>
      <c r="D229" s="214" t="s">
        <v>75</v>
      </c>
      <c r="E229" s="226" t="s">
        <v>683</v>
      </c>
      <c r="F229" s="226" t="s">
        <v>684</v>
      </c>
      <c r="G229" s="213"/>
      <c r="H229" s="213"/>
      <c r="I229" s="216"/>
      <c r="J229" s="227">
        <f>BK229</f>
        <v>0</v>
      </c>
      <c r="K229" s="213"/>
      <c r="L229" s="218"/>
      <c r="M229" s="219"/>
      <c r="N229" s="220"/>
      <c r="O229" s="220"/>
      <c r="P229" s="221">
        <f>SUM(P230:P231)</f>
        <v>0</v>
      </c>
      <c r="Q229" s="220"/>
      <c r="R229" s="221">
        <f>SUM(R230:R231)</f>
        <v>0</v>
      </c>
      <c r="S229" s="220"/>
      <c r="T229" s="222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3" t="s">
        <v>83</v>
      </c>
      <c r="AT229" s="224" t="s">
        <v>75</v>
      </c>
      <c r="AU229" s="224" t="s">
        <v>83</v>
      </c>
      <c r="AY229" s="223" t="s">
        <v>206</v>
      </c>
      <c r="BK229" s="225">
        <f>SUM(BK230:BK231)</f>
        <v>0</v>
      </c>
    </row>
    <row r="230" spans="1:65" s="2" customFormat="1" ht="24.15" customHeight="1">
      <c r="A230" s="39"/>
      <c r="B230" s="40"/>
      <c r="C230" s="228" t="s">
        <v>369</v>
      </c>
      <c r="D230" s="228" t="s">
        <v>208</v>
      </c>
      <c r="E230" s="229" t="s">
        <v>686</v>
      </c>
      <c r="F230" s="230" t="s">
        <v>687</v>
      </c>
      <c r="G230" s="231" t="s">
        <v>334</v>
      </c>
      <c r="H230" s="232">
        <v>0.358</v>
      </c>
      <c r="I230" s="233"/>
      <c r="J230" s="234">
        <f>ROUND(I230*H230,2)</f>
        <v>0</v>
      </c>
      <c r="K230" s="230" t="s">
        <v>212</v>
      </c>
      <c r="L230" s="45"/>
      <c r="M230" s="235" t="s">
        <v>1</v>
      </c>
      <c r="N230" s="236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113</v>
      </c>
      <c r="AT230" s="239" t="s">
        <v>208</v>
      </c>
      <c r="AU230" s="239" t="s">
        <v>85</v>
      </c>
      <c r="AY230" s="18" t="s">
        <v>206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83</v>
      </c>
      <c r="BK230" s="240">
        <f>ROUND(I230*H230,2)</f>
        <v>0</v>
      </c>
      <c r="BL230" s="18" t="s">
        <v>113</v>
      </c>
      <c r="BM230" s="239" t="s">
        <v>1976</v>
      </c>
    </row>
    <row r="231" spans="1:51" s="14" customFormat="1" ht="12">
      <c r="A231" s="14"/>
      <c r="B231" s="252"/>
      <c r="C231" s="253"/>
      <c r="D231" s="243" t="s">
        <v>214</v>
      </c>
      <c r="E231" s="254" t="s">
        <v>1</v>
      </c>
      <c r="F231" s="255" t="s">
        <v>1977</v>
      </c>
      <c r="G231" s="253"/>
      <c r="H231" s="256">
        <v>0.358</v>
      </c>
      <c r="I231" s="257"/>
      <c r="J231" s="253"/>
      <c r="K231" s="253"/>
      <c r="L231" s="258"/>
      <c r="M231" s="300"/>
      <c r="N231" s="301"/>
      <c r="O231" s="301"/>
      <c r="P231" s="301"/>
      <c r="Q231" s="301"/>
      <c r="R231" s="301"/>
      <c r="S231" s="301"/>
      <c r="T231" s="30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214</v>
      </c>
      <c r="AU231" s="262" t="s">
        <v>85</v>
      </c>
      <c r="AV231" s="14" t="s">
        <v>85</v>
      </c>
      <c r="AW231" s="14" t="s">
        <v>32</v>
      </c>
      <c r="AX231" s="14" t="s">
        <v>83</v>
      </c>
      <c r="AY231" s="262" t="s">
        <v>206</v>
      </c>
    </row>
    <row r="232" spans="1:31" s="2" customFormat="1" ht="6.95" customHeight="1">
      <c r="A232" s="39"/>
      <c r="B232" s="67"/>
      <c r="C232" s="68"/>
      <c r="D232" s="68"/>
      <c r="E232" s="68"/>
      <c r="F232" s="68"/>
      <c r="G232" s="68"/>
      <c r="H232" s="68"/>
      <c r="I232" s="68"/>
      <c r="J232" s="68"/>
      <c r="K232" s="68"/>
      <c r="L232" s="45"/>
      <c r="M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</sheetData>
  <sheetProtection password="CC35" sheet="1" objects="1" scenarios="1" formatColumns="0" formatRows="0" autoFilter="0"/>
  <autoFilter ref="C124:K2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  <c r="AZ2" s="147" t="s">
        <v>1303</v>
      </c>
      <c r="BA2" s="147" t="s">
        <v>1</v>
      </c>
      <c r="BB2" s="147" t="s">
        <v>1</v>
      </c>
      <c r="BC2" s="147" t="s">
        <v>1978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1979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1309</v>
      </c>
      <c r="BA4" s="147" t="s">
        <v>1</v>
      </c>
      <c r="BB4" s="147" t="s">
        <v>1</v>
      </c>
      <c r="BC4" s="147" t="s">
        <v>1980</v>
      </c>
      <c r="BD4" s="147" t="s">
        <v>85</v>
      </c>
    </row>
    <row r="5" spans="2:56" s="1" customFormat="1" ht="6.95" customHeight="1">
      <c r="B5" s="21"/>
      <c r="L5" s="21"/>
      <c r="AZ5" s="147" t="s">
        <v>1909</v>
      </c>
      <c r="BA5" s="147" t="s">
        <v>1</v>
      </c>
      <c r="BB5" s="147" t="s">
        <v>1</v>
      </c>
      <c r="BC5" s="147" t="s">
        <v>1981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1982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</v>
      </c>
      <c r="BB7" s="147" t="s">
        <v>1</v>
      </c>
      <c r="BC7" s="147" t="s">
        <v>1983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1984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1914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1985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1986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1987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1985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ROUND((SUM(BE125:BE266)),2)</f>
        <v>0</v>
      </c>
      <c r="G35" s="39"/>
      <c r="H35" s="39"/>
      <c r="I35" s="166">
        <v>0.21</v>
      </c>
      <c r="J35" s="165">
        <f>ROUND(((SUM(BE125:BE266))*I35),2)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ROUND((SUM(BF125:BF266)),2)</f>
        <v>0</v>
      </c>
      <c r="G36" s="39"/>
      <c r="H36" s="39"/>
      <c r="I36" s="166">
        <v>0.15</v>
      </c>
      <c r="J36" s="165">
        <f>ROUND(((SUM(BF125:BF266))*I36),2)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ROUND((SUM(BG125:BG266)),2)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ROUND((SUM(BH125:BH266)),2)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ROUND((SUM(BI125:BI266)),2)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1914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2 - Kanalizační přípojky splašková stoka SB-1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182</v>
      </c>
      <c r="E101" s="198"/>
      <c r="F101" s="198"/>
      <c r="G101" s="198"/>
      <c r="H101" s="198"/>
      <c r="I101" s="198"/>
      <c r="J101" s="199">
        <f>J237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184</v>
      </c>
      <c r="E102" s="198"/>
      <c r="F102" s="198"/>
      <c r="G102" s="198"/>
      <c r="H102" s="198"/>
      <c r="I102" s="198"/>
      <c r="J102" s="199">
        <f>J245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186</v>
      </c>
      <c r="E103" s="198"/>
      <c r="F103" s="198"/>
      <c r="G103" s="198"/>
      <c r="H103" s="198"/>
      <c r="I103" s="198"/>
      <c r="J103" s="199">
        <f>J264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5" t="str">
        <f>E7</f>
        <v>Veřejná infrastruktura Obytná zóna - NOVÁ DUKLA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1914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2 - Kanalizační přípojky splašková stoka SB-1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Ústí nad Orlicí</v>
      </c>
      <c r="G119" s="41"/>
      <c r="H119" s="41"/>
      <c r="I119" s="33" t="s">
        <v>22</v>
      </c>
      <c r="J119" s="80" t="str">
        <f>IF(J14="","",J14)</f>
        <v>20. 2. 2023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30</v>
      </c>
      <c r="J121" s="37" t="str">
        <f>E23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192</v>
      </c>
      <c r="D124" s="204" t="s">
        <v>61</v>
      </c>
      <c r="E124" s="204" t="s">
        <v>57</v>
      </c>
      <c r="F124" s="204" t="s">
        <v>58</v>
      </c>
      <c r="G124" s="204" t="s">
        <v>193</v>
      </c>
      <c r="H124" s="204" t="s">
        <v>194</v>
      </c>
      <c r="I124" s="204" t="s">
        <v>195</v>
      </c>
      <c r="J124" s="204" t="s">
        <v>176</v>
      </c>
      <c r="K124" s="205" t="s">
        <v>196</v>
      </c>
      <c r="L124" s="206"/>
      <c r="M124" s="101" t="s">
        <v>1</v>
      </c>
      <c r="N124" s="102" t="s">
        <v>40</v>
      </c>
      <c r="O124" s="102" t="s">
        <v>197</v>
      </c>
      <c r="P124" s="102" t="s">
        <v>198</v>
      </c>
      <c r="Q124" s="102" t="s">
        <v>199</v>
      </c>
      <c r="R124" s="102" t="s">
        <v>200</v>
      </c>
      <c r="S124" s="102" t="s">
        <v>201</v>
      </c>
      <c r="T124" s="103" t="s">
        <v>202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203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3.2504516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178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204</v>
      </c>
      <c r="F126" s="215" t="s">
        <v>205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P127+P237+P245+P264</f>
        <v>0</v>
      </c>
      <c r="Q126" s="220"/>
      <c r="R126" s="221">
        <f>R127+R237+R245+R264</f>
        <v>3.2504516</v>
      </c>
      <c r="S126" s="220"/>
      <c r="T126" s="222">
        <f>T127+T237+T245+T264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83</v>
      </c>
      <c r="AT126" s="224" t="s">
        <v>75</v>
      </c>
      <c r="AU126" s="224" t="s">
        <v>76</v>
      </c>
      <c r="AY126" s="223" t="s">
        <v>206</v>
      </c>
      <c r="BK126" s="225">
        <f>BK127+BK237+BK245+BK264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83</v>
      </c>
      <c r="F127" s="226" t="s">
        <v>207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SUM(P128:P236)</f>
        <v>0</v>
      </c>
      <c r="Q127" s="220"/>
      <c r="R127" s="221">
        <f>SUM(R128:R236)</f>
        <v>0.4001316</v>
      </c>
      <c r="S127" s="220"/>
      <c r="T127" s="222">
        <f>SUM(T128:T236)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83</v>
      </c>
      <c r="AY127" s="223" t="s">
        <v>206</v>
      </c>
      <c r="BK127" s="225">
        <f>SUM(BK128:BK236)</f>
        <v>0</v>
      </c>
    </row>
    <row r="128" spans="1:65" s="2" customFormat="1" ht="24.15" customHeight="1">
      <c r="A128" s="39"/>
      <c r="B128" s="40"/>
      <c r="C128" s="228" t="s">
        <v>83</v>
      </c>
      <c r="D128" s="228" t="s">
        <v>208</v>
      </c>
      <c r="E128" s="229" t="s">
        <v>222</v>
      </c>
      <c r="F128" s="230" t="s">
        <v>223</v>
      </c>
      <c r="G128" s="231" t="s">
        <v>224</v>
      </c>
      <c r="H128" s="232">
        <v>65</v>
      </c>
      <c r="I128" s="233"/>
      <c r="J128" s="234">
        <f>ROUND(I128*H128,2)</f>
        <v>0</v>
      </c>
      <c r="K128" s="230" t="s">
        <v>212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3E-05</v>
      </c>
      <c r="R128" s="237">
        <f>Q128*H128</f>
        <v>0.0019500000000000001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113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113</v>
      </c>
      <c r="BM128" s="239" t="s">
        <v>1988</v>
      </c>
    </row>
    <row r="129" spans="1:51" s="13" customFormat="1" ht="12">
      <c r="A129" s="13"/>
      <c r="B129" s="241"/>
      <c r="C129" s="242"/>
      <c r="D129" s="243" t="s">
        <v>214</v>
      </c>
      <c r="E129" s="244" t="s">
        <v>1</v>
      </c>
      <c r="F129" s="245" t="s">
        <v>1919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214</v>
      </c>
      <c r="AU129" s="251" t="s">
        <v>85</v>
      </c>
      <c r="AV129" s="13" t="s">
        <v>83</v>
      </c>
      <c r="AW129" s="13" t="s">
        <v>32</v>
      </c>
      <c r="AX129" s="13" t="s">
        <v>76</v>
      </c>
      <c r="AY129" s="251" t="s">
        <v>206</v>
      </c>
    </row>
    <row r="130" spans="1:51" s="14" customFormat="1" ht="12">
      <c r="A130" s="14"/>
      <c r="B130" s="252"/>
      <c r="C130" s="253"/>
      <c r="D130" s="243" t="s">
        <v>214</v>
      </c>
      <c r="E130" s="254" t="s">
        <v>1</v>
      </c>
      <c r="F130" s="255" t="s">
        <v>551</v>
      </c>
      <c r="G130" s="253"/>
      <c r="H130" s="256">
        <v>65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214</v>
      </c>
      <c r="AU130" s="262" t="s">
        <v>85</v>
      </c>
      <c r="AV130" s="14" t="s">
        <v>85</v>
      </c>
      <c r="AW130" s="14" t="s">
        <v>32</v>
      </c>
      <c r="AX130" s="14" t="s">
        <v>83</v>
      </c>
      <c r="AY130" s="262" t="s">
        <v>206</v>
      </c>
    </row>
    <row r="131" spans="1:65" s="2" customFormat="1" ht="24.15" customHeight="1">
      <c r="A131" s="39"/>
      <c r="B131" s="40"/>
      <c r="C131" s="228" t="s">
        <v>85</v>
      </c>
      <c r="D131" s="228" t="s">
        <v>208</v>
      </c>
      <c r="E131" s="229" t="s">
        <v>228</v>
      </c>
      <c r="F131" s="230" t="s">
        <v>229</v>
      </c>
      <c r="G131" s="231" t="s">
        <v>230</v>
      </c>
      <c r="H131" s="232">
        <v>6.5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1989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1919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1990</v>
      </c>
      <c r="G133" s="253"/>
      <c r="H133" s="256">
        <v>6.5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33" customHeight="1">
      <c r="A134" s="39"/>
      <c r="B134" s="40"/>
      <c r="C134" s="228" t="s">
        <v>93</v>
      </c>
      <c r="D134" s="228" t="s">
        <v>208</v>
      </c>
      <c r="E134" s="229" t="s">
        <v>255</v>
      </c>
      <c r="F134" s="230" t="s">
        <v>256</v>
      </c>
      <c r="G134" s="231" t="s">
        <v>251</v>
      </c>
      <c r="H134" s="232">
        <v>222.41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1991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1923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1992</v>
      </c>
      <c r="G136" s="253"/>
      <c r="H136" s="256">
        <v>12.94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76</v>
      </c>
      <c r="AY136" s="262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1993</v>
      </c>
      <c r="G137" s="253"/>
      <c r="H137" s="256">
        <v>13.1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76</v>
      </c>
      <c r="AY137" s="262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1994</v>
      </c>
      <c r="G138" s="253"/>
      <c r="H138" s="256">
        <v>13.85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1995</v>
      </c>
      <c r="G139" s="253"/>
      <c r="H139" s="256">
        <v>13.42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76</v>
      </c>
      <c r="AY139" s="262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1996</v>
      </c>
      <c r="G140" s="253"/>
      <c r="H140" s="256">
        <v>13.27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1997</v>
      </c>
      <c r="G141" s="253"/>
      <c r="H141" s="256">
        <v>12.84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76</v>
      </c>
      <c r="AY141" s="262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1998</v>
      </c>
      <c r="G142" s="253"/>
      <c r="H142" s="256">
        <v>11.04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1999</v>
      </c>
      <c r="G143" s="253"/>
      <c r="H143" s="256">
        <v>11.06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76</v>
      </c>
      <c r="AY143" s="262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2000</v>
      </c>
      <c r="G144" s="253"/>
      <c r="H144" s="256">
        <v>8.26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2001</v>
      </c>
      <c r="G145" s="253"/>
      <c r="H145" s="256">
        <v>12.72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2002</v>
      </c>
      <c r="G146" s="253"/>
      <c r="H146" s="256">
        <v>15.78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76</v>
      </c>
      <c r="AY146" s="262" t="s">
        <v>206</v>
      </c>
    </row>
    <row r="147" spans="1:51" s="14" customFormat="1" ht="12">
      <c r="A147" s="14"/>
      <c r="B147" s="252"/>
      <c r="C147" s="253"/>
      <c r="D147" s="243" t="s">
        <v>214</v>
      </c>
      <c r="E147" s="254" t="s">
        <v>1</v>
      </c>
      <c r="F147" s="255" t="s">
        <v>2003</v>
      </c>
      <c r="G147" s="253"/>
      <c r="H147" s="256">
        <v>16.56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214</v>
      </c>
      <c r="AU147" s="262" t="s">
        <v>85</v>
      </c>
      <c r="AV147" s="14" t="s">
        <v>85</v>
      </c>
      <c r="AW147" s="14" t="s">
        <v>32</v>
      </c>
      <c r="AX147" s="14" t="s">
        <v>76</v>
      </c>
      <c r="AY147" s="262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2004</v>
      </c>
      <c r="G148" s="253"/>
      <c r="H148" s="256">
        <v>19.38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76</v>
      </c>
      <c r="AY148" s="262" t="s">
        <v>206</v>
      </c>
    </row>
    <row r="149" spans="1:51" s="14" customFormat="1" ht="12">
      <c r="A149" s="14"/>
      <c r="B149" s="252"/>
      <c r="C149" s="253"/>
      <c r="D149" s="243" t="s">
        <v>214</v>
      </c>
      <c r="E149" s="254" t="s">
        <v>1</v>
      </c>
      <c r="F149" s="255" t="s">
        <v>2005</v>
      </c>
      <c r="G149" s="253"/>
      <c r="H149" s="256">
        <v>20.09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214</v>
      </c>
      <c r="AU149" s="262" t="s">
        <v>85</v>
      </c>
      <c r="AV149" s="14" t="s">
        <v>85</v>
      </c>
      <c r="AW149" s="14" t="s">
        <v>32</v>
      </c>
      <c r="AX149" s="14" t="s">
        <v>76</v>
      </c>
      <c r="AY149" s="262" t="s">
        <v>206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2006</v>
      </c>
      <c r="G150" s="253"/>
      <c r="H150" s="256">
        <v>20.4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76</v>
      </c>
      <c r="AY150" s="262" t="s">
        <v>206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2007</v>
      </c>
      <c r="G151" s="253"/>
      <c r="H151" s="256">
        <v>20.94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76</v>
      </c>
      <c r="AY151" s="262" t="s">
        <v>206</v>
      </c>
    </row>
    <row r="152" spans="1:51" s="14" customFormat="1" ht="12">
      <c r="A152" s="14"/>
      <c r="B152" s="252"/>
      <c r="C152" s="253"/>
      <c r="D152" s="243" t="s">
        <v>214</v>
      </c>
      <c r="E152" s="254" t="s">
        <v>1</v>
      </c>
      <c r="F152" s="255" t="s">
        <v>2008</v>
      </c>
      <c r="G152" s="253"/>
      <c r="H152" s="256">
        <v>19.58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214</v>
      </c>
      <c r="AU152" s="262" t="s">
        <v>85</v>
      </c>
      <c r="AV152" s="14" t="s">
        <v>85</v>
      </c>
      <c r="AW152" s="14" t="s">
        <v>32</v>
      </c>
      <c r="AX152" s="14" t="s">
        <v>76</v>
      </c>
      <c r="AY152" s="262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2009</v>
      </c>
      <c r="G153" s="253"/>
      <c r="H153" s="256">
        <v>19.38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76</v>
      </c>
      <c r="AY153" s="262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2010</v>
      </c>
      <c r="G154" s="253"/>
      <c r="H154" s="256">
        <v>-36.54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76</v>
      </c>
      <c r="AY154" s="262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2011</v>
      </c>
      <c r="G155" s="253"/>
      <c r="H155" s="256">
        <v>-15.66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76</v>
      </c>
      <c r="AY155" s="262" t="s">
        <v>206</v>
      </c>
    </row>
    <row r="156" spans="1:51" s="15" customFormat="1" ht="12">
      <c r="A156" s="15"/>
      <c r="B156" s="263"/>
      <c r="C156" s="264"/>
      <c r="D156" s="243" t="s">
        <v>214</v>
      </c>
      <c r="E156" s="265" t="s">
        <v>171</v>
      </c>
      <c r="F156" s="266" t="s">
        <v>169</v>
      </c>
      <c r="G156" s="264"/>
      <c r="H156" s="267">
        <v>222.41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3" t="s">
        <v>214</v>
      </c>
      <c r="AU156" s="273" t="s">
        <v>85</v>
      </c>
      <c r="AV156" s="15" t="s">
        <v>113</v>
      </c>
      <c r="AW156" s="15" t="s">
        <v>32</v>
      </c>
      <c r="AX156" s="15" t="s">
        <v>76</v>
      </c>
      <c r="AY156" s="273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266</v>
      </c>
      <c r="G157" s="253"/>
      <c r="H157" s="256">
        <v>222.41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83</v>
      </c>
      <c r="AY157" s="262" t="s">
        <v>206</v>
      </c>
    </row>
    <row r="158" spans="1:65" s="2" customFormat="1" ht="21.75" customHeight="1">
      <c r="A158" s="39"/>
      <c r="B158" s="40"/>
      <c r="C158" s="228" t="s">
        <v>113</v>
      </c>
      <c r="D158" s="228" t="s">
        <v>208</v>
      </c>
      <c r="E158" s="229" t="s">
        <v>1351</v>
      </c>
      <c r="F158" s="230" t="s">
        <v>1352</v>
      </c>
      <c r="G158" s="231" t="s">
        <v>211</v>
      </c>
      <c r="H158" s="232">
        <v>686.52</v>
      </c>
      <c r="I158" s="233"/>
      <c r="J158" s="234">
        <f>ROUND(I158*H158,2)</f>
        <v>0</v>
      </c>
      <c r="K158" s="230" t="s">
        <v>212</v>
      </c>
      <c r="L158" s="45"/>
      <c r="M158" s="235" t="s">
        <v>1</v>
      </c>
      <c r="N158" s="236" t="s">
        <v>41</v>
      </c>
      <c r="O158" s="92"/>
      <c r="P158" s="237">
        <f>O158*H158</f>
        <v>0</v>
      </c>
      <c r="Q158" s="237">
        <v>0.00058</v>
      </c>
      <c r="R158" s="237">
        <f>Q158*H158</f>
        <v>0.39818159999999997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113</v>
      </c>
      <c r="AT158" s="239" t="s">
        <v>208</v>
      </c>
      <c r="AU158" s="239" t="s">
        <v>85</v>
      </c>
      <c r="AY158" s="18" t="s">
        <v>206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83</v>
      </c>
      <c r="BK158" s="240">
        <f>ROUND(I158*H158,2)</f>
        <v>0</v>
      </c>
      <c r="BL158" s="18" t="s">
        <v>113</v>
      </c>
      <c r="BM158" s="239" t="s">
        <v>2012</v>
      </c>
    </row>
    <row r="159" spans="1:51" s="13" customFormat="1" ht="12">
      <c r="A159" s="13"/>
      <c r="B159" s="241"/>
      <c r="C159" s="242"/>
      <c r="D159" s="243" t="s">
        <v>214</v>
      </c>
      <c r="E159" s="244" t="s">
        <v>1</v>
      </c>
      <c r="F159" s="245" t="s">
        <v>1923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214</v>
      </c>
      <c r="AU159" s="251" t="s">
        <v>85</v>
      </c>
      <c r="AV159" s="13" t="s">
        <v>83</v>
      </c>
      <c r="AW159" s="13" t="s">
        <v>32</v>
      </c>
      <c r="AX159" s="13" t="s">
        <v>76</v>
      </c>
      <c r="AY159" s="251" t="s">
        <v>206</v>
      </c>
    </row>
    <row r="160" spans="1:51" s="14" customFormat="1" ht="12">
      <c r="A160" s="14"/>
      <c r="B160" s="252"/>
      <c r="C160" s="253"/>
      <c r="D160" s="243" t="s">
        <v>214</v>
      </c>
      <c r="E160" s="254" t="s">
        <v>1</v>
      </c>
      <c r="F160" s="255" t="s">
        <v>2013</v>
      </c>
      <c r="G160" s="253"/>
      <c r="H160" s="256">
        <v>32.34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214</v>
      </c>
      <c r="AU160" s="262" t="s">
        <v>85</v>
      </c>
      <c r="AV160" s="14" t="s">
        <v>85</v>
      </c>
      <c r="AW160" s="14" t="s">
        <v>32</v>
      </c>
      <c r="AX160" s="14" t="s">
        <v>76</v>
      </c>
      <c r="AY160" s="262" t="s">
        <v>206</v>
      </c>
    </row>
    <row r="161" spans="1:51" s="14" customFormat="1" ht="12">
      <c r="A161" s="14"/>
      <c r="B161" s="252"/>
      <c r="C161" s="253"/>
      <c r="D161" s="243" t="s">
        <v>214</v>
      </c>
      <c r="E161" s="254" t="s">
        <v>1</v>
      </c>
      <c r="F161" s="255" t="s">
        <v>2014</v>
      </c>
      <c r="G161" s="253"/>
      <c r="H161" s="256">
        <v>32.76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214</v>
      </c>
      <c r="AU161" s="262" t="s">
        <v>85</v>
      </c>
      <c r="AV161" s="14" t="s">
        <v>85</v>
      </c>
      <c r="AW161" s="14" t="s">
        <v>32</v>
      </c>
      <c r="AX161" s="14" t="s">
        <v>76</v>
      </c>
      <c r="AY161" s="262" t="s">
        <v>206</v>
      </c>
    </row>
    <row r="162" spans="1:51" s="14" customFormat="1" ht="12">
      <c r="A162" s="14"/>
      <c r="B162" s="252"/>
      <c r="C162" s="253"/>
      <c r="D162" s="243" t="s">
        <v>214</v>
      </c>
      <c r="E162" s="254" t="s">
        <v>1</v>
      </c>
      <c r="F162" s="255" t="s">
        <v>2015</v>
      </c>
      <c r="G162" s="253"/>
      <c r="H162" s="256">
        <v>34.62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214</v>
      </c>
      <c r="AU162" s="262" t="s">
        <v>85</v>
      </c>
      <c r="AV162" s="14" t="s">
        <v>85</v>
      </c>
      <c r="AW162" s="14" t="s">
        <v>32</v>
      </c>
      <c r="AX162" s="14" t="s">
        <v>76</v>
      </c>
      <c r="AY162" s="262" t="s">
        <v>206</v>
      </c>
    </row>
    <row r="163" spans="1:51" s="14" customFormat="1" ht="12">
      <c r="A163" s="14"/>
      <c r="B163" s="252"/>
      <c r="C163" s="253"/>
      <c r="D163" s="243" t="s">
        <v>214</v>
      </c>
      <c r="E163" s="254" t="s">
        <v>1</v>
      </c>
      <c r="F163" s="255" t="s">
        <v>2016</v>
      </c>
      <c r="G163" s="253"/>
      <c r="H163" s="256">
        <v>33.54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214</v>
      </c>
      <c r="AU163" s="262" t="s">
        <v>85</v>
      </c>
      <c r="AV163" s="14" t="s">
        <v>85</v>
      </c>
      <c r="AW163" s="14" t="s">
        <v>32</v>
      </c>
      <c r="AX163" s="14" t="s">
        <v>76</v>
      </c>
      <c r="AY163" s="262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2017</v>
      </c>
      <c r="G164" s="253"/>
      <c r="H164" s="256">
        <v>33.18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2018</v>
      </c>
      <c r="G165" s="253"/>
      <c r="H165" s="256">
        <v>32.1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76</v>
      </c>
      <c r="AY165" s="262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2019</v>
      </c>
      <c r="G166" s="253"/>
      <c r="H166" s="256">
        <v>27.6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2020</v>
      </c>
      <c r="G167" s="253"/>
      <c r="H167" s="256">
        <v>27.66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2021</v>
      </c>
      <c r="G168" s="253"/>
      <c r="H168" s="256">
        <v>20.64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2022</v>
      </c>
      <c r="G169" s="253"/>
      <c r="H169" s="256">
        <v>31.79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2023</v>
      </c>
      <c r="G170" s="253"/>
      <c r="H170" s="256">
        <v>39.44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2024</v>
      </c>
      <c r="G171" s="253"/>
      <c r="H171" s="256">
        <v>41.39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4" customFormat="1" ht="12">
      <c r="A172" s="14"/>
      <c r="B172" s="252"/>
      <c r="C172" s="253"/>
      <c r="D172" s="243" t="s">
        <v>214</v>
      </c>
      <c r="E172" s="254" t="s">
        <v>1</v>
      </c>
      <c r="F172" s="255" t="s">
        <v>2025</v>
      </c>
      <c r="G172" s="253"/>
      <c r="H172" s="256">
        <v>48.45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214</v>
      </c>
      <c r="AU172" s="262" t="s">
        <v>85</v>
      </c>
      <c r="AV172" s="14" t="s">
        <v>85</v>
      </c>
      <c r="AW172" s="14" t="s">
        <v>32</v>
      </c>
      <c r="AX172" s="14" t="s">
        <v>76</v>
      </c>
      <c r="AY172" s="262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2026</v>
      </c>
      <c r="G173" s="253"/>
      <c r="H173" s="256">
        <v>50.24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</v>
      </c>
      <c r="F174" s="255" t="s">
        <v>2027</v>
      </c>
      <c r="G174" s="253"/>
      <c r="H174" s="256">
        <v>51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2028</v>
      </c>
      <c r="G175" s="253"/>
      <c r="H175" s="256">
        <v>52.36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2029</v>
      </c>
      <c r="G176" s="253"/>
      <c r="H176" s="256">
        <v>48.96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2030</v>
      </c>
      <c r="G177" s="253"/>
      <c r="H177" s="256">
        <v>48.45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5" customFormat="1" ht="12">
      <c r="A178" s="15"/>
      <c r="B178" s="263"/>
      <c r="C178" s="264"/>
      <c r="D178" s="243" t="s">
        <v>214</v>
      </c>
      <c r="E178" s="265" t="s">
        <v>1309</v>
      </c>
      <c r="F178" s="266" t="s">
        <v>169</v>
      </c>
      <c r="G178" s="264"/>
      <c r="H178" s="267">
        <v>686.52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3" t="s">
        <v>214</v>
      </c>
      <c r="AU178" s="273" t="s">
        <v>85</v>
      </c>
      <c r="AV178" s="15" t="s">
        <v>113</v>
      </c>
      <c r="AW178" s="15" t="s">
        <v>32</v>
      </c>
      <c r="AX178" s="15" t="s">
        <v>83</v>
      </c>
      <c r="AY178" s="273" t="s">
        <v>206</v>
      </c>
    </row>
    <row r="179" spans="1:65" s="2" customFormat="1" ht="21.75" customHeight="1">
      <c r="A179" s="39"/>
      <c r="B179" s="40"/>
      <c r="C179" s="228" t="s">
        <v>116</v>
      </c>
      <c r="D179" s="228" t="s">
        <v>208</v>
      </c>
      <c r="E179" s="229" t="s">
        <v>1355</v>
      </c>
      <c r="F179" s="230" t="s">
        <v>1356</v>
      </c>
      <c r="G179" s="231" t="s">
        <v>211</v>
      </c>
      <c r="H179" s="232">
        <v>686.52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2031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1309</v>
      </c>
      <c r="G180" s="253"/>
      <c r="H180" s="256">
        <v>686.52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83</v>
      </c>
      <c r="AY180" s="262" t="s">
        <v>206</v>
      </c>
    </row>
    <row r="181" spans="1:65" s="2" customFormat="1" ht="37.8" customHeight="1">
      <c r="A181" s="39"/>
      <c r="B181" s="40"/>
      <c r="C181" s="228" t="s">
        <v>238</v>
      </c>
      <c r="D181" s="228" t="s">
        <v>208</v>
      </c>
      <c r="E181" s="229" t="s">
        <v>289</v>
      </c>
      <c r="F181" s="230" t="s">
        <v>290</v>
      </c>
      <c r="G181" s="231" t="s">
        <v>251</v>
      </c>
      <c r="H181" s="232">
        <v>222.41</v>
      </c>
      <c r="I181" s="233"/>
      <c r="J181" s="234">
        <f>ROUND(I181*H181,2)</f>
        <v>0</v>
      </c>
      <c r="K181" s="230" t="s">
        <v>212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113</v>
      </c>
      <c r="AT181" s="239" t="s">
        <v>208</v>
      </c>
      <c r="AU181" s="239" t="s">
        <v>85</v>
      </c>
      <c r="AY181" s="18" t="s">
        <v>206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83</v>
      </c>
      <c r="BK181" s="240">
        <f>ROUND(I181*H181,2)</f>
        <v>0</v>
      </c>
      <c r="BL181" s="18" t="s">
        <v>113</v>
      </c>
      <c r="BM181" s="239" t="s">
        <v>2032</v>
      </c>
    </row>
    <row r="182" spans="1:51" s="13" customFormat="1" ht="12">
      <c r="A182" s="13"/>
      <c r="B182" s="241"/>
      <c r="C182" s="242"/>
      <c r="D182" s="243" t="s">
        <v>214</v>
      </c>
      <c r="E182" s="244" t="s">
        <v>1</v>
      </c>
      <c r="F182" s="245" t="s">
        <v>292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214</v>
      </c>
      <c r="AU182" s="251" t="s">
        <v>85</v>
      </c>
      <c r="AV182" s="13" t="s">
        <v>83</v>
      </c>
      <c r="AW182" s="13" t="s">
        <v>32</v>
      </c>
      <c r="AX182" s="13" t="s">
        <v>76</v>
      </c>
      <c r="AY182" s="251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164</v>
      </c>
      <c r="G183" s="253"/>
      <c r="H183" s="256">
        <v>222.41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83</v>
      </c>
      <c r="AY183" s="262" t="s">
        <v>206</v>
      </c>
    </row>
    <row r="184" spans="1:65" s="2" customFormat="1" ht="37.8" customHeight="1">
      <c r="A184" s="39"/>
      <c r="B184" s="40"/>
      <c r="C184" s="228" t="s">
        <v>243</v>
      </c>
      <c r="D184" s="228" t="s">
        <v>208</v>
      </c>
      <c r="E184" s="229" t="s">
        <v>294</v>
      </c>
      <c r="F184" s="230" t="s">
        <v>295</v>
      </c>
      <c r="G184" s="231" t="s">
        <v>251</v>
      </c>
      <c r="H184" s="232">
        <v>130.5</v>
      </c>
      <c r="I184" s="233"/>
      <c r="J184" s="234">
        <f>ROUND(I184*H184,2)</f>
        <v>0</v>
      </c>
      <c r="K184" s="230" t="s">
        <v>212</v>
      </c>
      <c r="L184" s="45"/>
      <c r="M184" s="235" t="s">
        <v>1</v>
      </c>
      <c r="N184" s="236" t="s">
        <v>41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113</v>
      </c>
      <c r="AT184" s="239" t="s">
        <v>208</v>
      </c>
      <c r="AU184" s="239" t="s">
        <v>85</v>
      </c>
      <c r="AY184" s="18" t="s">
        <v>206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83</v>
      </c>
      <c r="BK184" s="240">
        <f>ROUND(I184*H184,2)</f>
        <v>0</v>
      </c>
      <c r="BL184" s="18" t="s">
        <v>113</v>
      </c>
      <c r="BM184" s="239" t="s">
        <v>2033</v>
      </c>
    </row>
    <row r="185" spans="1:51" s="13" customFormat="1" ht="12">
      <c r="A185" s="13"/>
      <c r="B185" s="241"/>
      <c r="C185" s="242"/>
      <c r="D185" s="243" t="s">
        <v>214</v>
      </c>
      <c r="E185" s="244" t="s">
        <v>1</v>
      </c>
      <c r="F185" s="245" t="s">
        <v>1919</v>
      </c>
      <c r="G185" s="242"/>
      <c r="H185" s="244" t="s">
        <v>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214</v>
      </c>
      <c r="AU185" s="251" t="s">
        <v>85</v>
      </c>
      <c r="AV185" s="13" t="s">
        <v>83</v>
      </c>
      <c r="AW185" s="13" t="s">
        <v>32</v>
      </c>
      <c r="AX185" s="13" t="s">
        <v>76</v>
      </c>
      <c r="AY185" s="251" t="s">
        <v>206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</v>
      </c>
      <c r="F186" s="255" t="s">
        <v>2034</v>
      </c>
      <c r="G186" s="253"/>
      <c r="H186" s="256">
        <v>91.35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76</v>
      </c>
      <c r="AY186" s="262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2035</v>
      </c>
      <c r="G187" s="253"/>
      <c r="H187" s="256">
        <v>39.15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5" customFormat="1" ht="12">
      <c r="A188" s="15"/>
      <c r="B188" s="263"/>
      <c r="C188" s="264"/>
      <c r="D188" s="243" t="s">
        <v>214</v>
      </c>
      <c r="E188" s="265" t="s">
        <v>1</v>
      </c>
      <c r="F188" s="266" t="s">
        <v>169</v>
      </c>
      <c r="G188" s="264"/>
      <c r="H188" s="267">
        <v>130.5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3" t="s">
        <v>214</v>
      </c>
      <c r="AU188" s="273" t="s">
        <v>85</v>
      </c>
      <c r="AV188" s="15" t="s">
        <v>113</v>
      </c>
      <c r="AW188" s="15" t="s">
        <v>32</v>
      </c>
      <c r="AX188" s="15" t="s">
        <v>83</v>
      </c>
      <c r="AY188" s="273" t="s">
        <v>206</v>
      </c>
    </row>
    <row r="189" spans="1:65" s="2" customFormat="1" ht="37.8" customHeight="1">
      <c r="A189" s="39"/>
      <c r="B189" s="40"/>
      <c r="C189" s="228" t="s">
        <v>248</v>
      </c>
      <c r="D189" s="228" t="s">
        <v>208</v>
      </c>
      <c r="E189" s="229" t="s">
        <v>300</v>
      </c>
      <c r="F189" s="230" t="s">
        <v>301</v>
      </c>
      <c r="G189" s="231" t="s">
        <v>251</v>
      </c>
      <c r="H189" s="232">
        <v>222.41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2036</v>
      </c>
    </row>
    <row r="190" spans="1:51" s="13" customFormat="1" ht="12">
      <c r="A190" s="13"/>
      <c r="B190" s="241"/>
      <c r="C190" s="242"/>
      <c r="D190" s="243" t="s">
        <v>214</v>
      </c>
      <c r="E190" s="244" t="s">
        <v>1</v>
      </c>
      <c r="F190" s="245" t="s">
        <v>1919</v>
      </c>
      <c r="G190" s="242"/>
      <c r="H190" s="244" t="s">
        <v>1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214</v>
      </c>
      <c r="AU190" s="251" t="s">
        <v>85</v>
      </c>
      <c r="AV190" s="13" t="s">
        <v>83</v>
      </c>
      <c r="AW190" s="13" t="s">
        <v>32</v>
      </c>
      <c r="AX190" s="13" t="s">
        <v>76</v>
      </c>
      <c r="AY190" s="251" t="s">
        <v>206</v>
      </c>
    </row>
    <row r="191" spans="1:51" s="13" customFormat="1" ht="12">
      <c r="A191" s="13"/>
      <c r="B191" s="241"/>
      <c r="C191" s="242"/>
      <c r="D191" s="243" t="s">
        <v>214</v>
      </c>
      <c r="E191" s="244" t="s">
        <v>1</v>
      </c>
      <c r="F191" s="245" t="s">
        <v>303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214</v>
      </c>
      <c r="AU191" s="251" t="s">
        <v>85</v>
      </c>
      <c r="AV191" s="13" t="s">
        <v>83</v>
      </c>
      <c r="AW191" s="13" t="s">
        <v>32</v>
      </c>
      <c r="AX191" s="13" t="s">
        <v>76</v>
      </c>
      <c r="AY191" s="251" t="s">
        <v>206</v>
      </c>
    </row>
    <row r="192" spans="1:51" s="13" customFormat="1" ht="12">
      <c r="A192" s="13"/>
      <c r="B192" s="241"/>
      <c r="C192" s="242"/>
      <c r="D192" s="243" t="s">
        <v>214</v>
      </c>
      <c r="E192" s="244" t="s">
        <v>1</v>
      </c>
      <c r="F192" s="245" t="s">
        <v>1370</v>
      </c>
      <c r="G192" s="242"/>
      <c r="H192" s="244" t="s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214</v>
      </c>
      <c r="AU192" s="251" t="s">
        <v>85</v>
      </c>
      <c r="AV192" s="13" t="s">
        <v>83</v>
      </c>
      <c r="AW192" s="13" t="s">
        <v>32</v>
      </c>
      <c r="AX192" s="13" t="s">
        <v>76</v>
      </c>
      <c r="AY192" s="251" t="s">
        <v>206</v>
      </c>
    </row>
    <row r="193" spans="1:51" s="14" customFormat="1" ht="12">
      <c r="A193" s="14"/>
      <c r="B193" s="252"/>
      <c r="C193" s="253"/>
      <c r="D193" s="243" t="s">
        <v>214</v>
      </c>
      <c r="E193" s="254" t="s">
        <v>1</v>
      </c>
      <c r="F193" s="255" t="s">
        <v>2037</v>
      </c>
      <c r="G193" s="253"/>
      <c r="H193" s="256">
        <v>15.66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214</v>
      </c>
      <c r="AU193" s="262" t="s">
        <v>85</v>
      </c>
      <c r="AV193" s="14" t="s">
        <v>85</v>
      </c>
      <c r="AW193" s="14" t="s">
        <v>32</v>
      </c>
      <c r="AX193" s="14" t="s">
        <v>76</v>
      </c>
      <c r="AY193" s="262" t="s">
        <v>206</v>
      </c>
    </row>
    <row r="194" spans="1:51" s="16" customFormat="1" ht="12">
      <c r="A194" s="16"/>
      <c r="B194" s="274"/>
      <c r="C194" s="275"/>
      <c r="D194" s="243" t="s">
        <v>214</v>
      </c>
      <c r="E194" s="276" t="s">
        <v>1303</v>
      </c>
      <c r="F194" s="277" t="s">
        <v>133</v>
      </c>
      <c r="G194" s="275"/>
      <c r="H194" s="278">
        <v>15.66</v>
      </c>
      <c r="I194" s="279"/>
      <c r="J194" s="275"/>
      <c r="K194" s="275"/>
      <c r="L194" s="280"/>
      <c r="M194" s="281"/>
      <c r="N194" s="282"/>
      <c r="O194" s="282"/>
      <c r="P194" s="282"/>
      <c r="Q194" s="282"/>
      <c r="R194" s="282"/>
      <c r="S194" s="282"/>
      <c r="T194" s="283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4" t="s">
        <v>214</v>
      </c>
      <c r="AU194" s="284" t="s">
        <v>85</v>
      </c>
      <c r="AV194" s="16" t="s">
        <v>93</v>
      </c>
      <c r="AW194" s="16" t="s">
        <v>32</v>
      </c>
      <c r="AX194" s="16" t="s">
        <v>76</v>
      </c>
      <c r="AY194" s="284" t="s">
        <v>206</v>
      </c>
    </row>
    <row r="195" spans="1:51" s="13" customFormat="1" ht="12">
      <c r="A195" s="13"/>
      <c r="B195" s="241"/>
      <c r="C195" s="242"/>
      <c r="D195" s="243" t="s">
        <v>214</v>
      </c>
      <c r="E195" s="244" t="s">
        <v>1</v>
      </c>
      <c r="F195" s="245" t="s">
        <v>1372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214</v>
      </c>
      <c r="AU195" s="251" t="s">
        <v>85</v>
      </c>
      <c r="AV195" s="13" t="s">
        <v>83</v>
      </c>
      <c r="AW195" s="13" t="s">
        <v>32</v>
      </c>
      <c r="AX195" s="13" t="s">
        <v>76</v>
      </c>
      <c r="AY195" s="251" t="s">
        <v>206</v>
      </c>
    </row>
    <row r="196" spans="1:51" s="14" customFormat="1" ht="12">
      <c r="A196" s="14"/>
      <c r="B196" s="252"/>
      <c r="C196" s="253"/>
      <c r="D196" s="243" t="s">
        <v>214</v>
      </c>
      <c r="E196" s="254" t="s">
        <v>1</v>
      </c>
      <c r="F196" s="255" t="s">
        <v>2038</v>
      </c>
      <c r="G196" s="253"/>
      <c r="H196" s="256">
        <v>46.98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214</v>
      </c>
      <c r="AU196" s="262" t="s">
        <v>85</v>
      </c>
      <c r="AV196" s="14" t="s">
        <v>85</v>
      </c>
      <c r="AW196" s="14" t="s">
        <v>32</v>
      </c>
      <c r="AX196" s="14" t="s">
        <v>76</v>
      </c>
      <c r="AY196" s="262" t="s">
        <v>206</v>
      </c>
    </row>
    <row r="197" spans="1:51" s="16" customFormat="1" ht="12">
      <c r="A197" s="16"/>
      <c r="B197" s="274"/>
      <c r="C197" s="275"/>
      <c r="D197" s="243" t="s">
        <v>214</v>
      </c>
      <c r="E197" s="276" t="s">
        <v>1305</v>
      </c>
      <c r="F197" s="277" t="s">
        <v>133</v>
      </c>
      <c r="G197" s="275"/>
      <c r="H197" s="278">
        <v>46.98</v>
      </c>
      <c r="I197" s="279"/>
      <c r="J197" s="275"/>
      <c r="K197" s="275"/>
      <c r="L197" s="280"/>
      <c r="M197" s="281"/>
      <c r="N197" s="282"/>
      <c r="O197" s="282"/>
      <c r="P197" s="282"/>
      <c r="Q197" s="282"/>
      <c r="R197" s="282"/>
      <c r="S197" s="282"/>
      <c r="T197" s="283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84" t="s">
        <v>214</v>
      </c>
      <c r="AU197" s="284" t="s">
        <v>85</v>
      </c>
      <c r="AV197" s="16" t="s">
        <v>93</v>
      </c>
      <c r="AW197" s="16" t="s">
        <v>32</v>
      </c>
      <c r="AX197" s="16" t="s">
        <v>76</v>
      </c>
      <c r="AY197" s="284" t="s">
        <v>206</v>
      </c>
    </row>
    <row r="198" spans="1:51" s="13" customFormat="1" ht="12">
      <c r="A198" s="13"/>
      <c r="B198" s="241"/>
      <c r="C198" s="242"/>
      <c r="D198" s="243" t="s">
        <v>214</v>
      </c>
      <c r="E198" s="244" t="s">
        <v>1</v>
      </c>
      <c r="F198" s="245" t="s">
        <v>1939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214</v>
      </c>
      <c r="AU198" s="251" t="s">
        <v>85</v>
      </c>
      <c r="AV198" s="13" t="s">
        <v>83</v>
      </c>
      <c r="AW198" s="13" t="s">
        <v>32</v>
      </c>
      <c r="AX198" s="13" t="s">
        <v>76</v>
      </c>
      <c r="AY198" s="251" t="s">
        <v>206</v>
      </c>
    </row>
    <row r="199" spans="1:51" s="14" customFormat="1" ht="12">
      <c r="A199" s="14"/>
      <c r="B199" s="252"/>
      <c r="C199" s="253"/>
      <c r="D199" s="243" t="s">
        <v>214</v>
      </c>
      <c r="E199" s="254" t="s">
        <v>1</v>
      </c>
      <c r="F199" s="255" t="s">
        <v>2039</v>
      </c>
      <c r="G199" s="253"/>
      <c r="H199" s="256">
        <v>5.771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214</v>
      </c>
      <c r="AU199" s="262" t="s">
        <v>85</v>
      </c>
      <c r="AV199" s="14" t="s">
        <v>85</v>
      </c>
      <c r="AW199" s="14" t="s">
        <v>32</v>
      </c>
      <c r="AX199" s="14" t="s">
        <v>76</v>
      </c>
      <c r="AY199" s="262" t="s">
        <v>206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1909</v>
      </c>
      <c r="F200" s="255" t="s">
        <v>2040</v>
      </c>
      <c r="G200" s="253"/>
      <c r="H200" s="256">
        <v>0.509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76</v>
      </c>
      <c r="AY200" s="262" t="s">
        <v>206</v>
      </c>
    </row>
    <row r="201" spans="1:51" s="16" customFormat="1" ht="12">
      <c r="A201" s="16"/>
      <c r="B201" s="274"/>
      <c r="C201" s="275"/>
      <c r="D201" s="243" t="s">
        <v>214</v>
      </c>
      <c r="E201" s="276" t="s">
        <v>1</v>
      </c>
      <c r="F201" s="277" t="s">
        <v>133</v>
      </c>
      <c r="G201" s="275"/>
      <c r="H201" s="278">
        <v>6.28</v>
      </c>
      <c r="I201" s="279"/>
      <c r="J201" s="275"/>
      <c r="K201" s="275"/>
      <c r="L201" s="280"/>
      <c r="M201" s="281"/>
      <c r="N201" s="282"/>
      <c r="O201" s="282"/>
      <c r="P201" s="282"/>
      <c r="Q201" s="282"/>
      <c r="R201" s="282"/>
      <c r="S201" s="282"/>
      <c r="T201" s="283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4" t="s">
        <v>214</v>
      </c>
      <c r="AU201" s="284" t="s">
        <v>85</v>
      </c>
      <c r="AV201" s="16" t="s">
        <v>93</v>
      </c>
      <c r="AW201" s="16" t="s">
        <v>32</v>
      </c>
      <c r="AX201" s="16" t="s">
        <v>76</v>
      </c>
      <c r="AY201" s="284" t="s">
        <v>206</v>
      </c>
    </row>
    <row r="202" spans="1:51" s="15" customFormat="1" ht="12">
      <c r="A202" s="15"/>
      <c r="B202" s="263"/>
      <c r="C202" s="264"/>
      <c r="D202" s="243" t="s">
        <v>214</v>
      </c>
      <c r="E202" s="265" t="s">
        <v>168</v>
      </c>
      <c r="F202" s="266" t="s">
        <v>169</v>
      </c>
      <c r="G202" s="264"/>
      <c r="H202" s="267">
        <v>68.92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3" t="s">
        <v>214</v>
      </c>
      <c r="AU202" s="273" t="s">
        <v>85</v>
      </c>
      <c r="AV202" s="15" t="s">
        <v>113</v>
      </c>
      <c r="AW202" s="15" t="s">
        <v>32</v>
      </c>
      <c r="AX202" s="15" t="s">
        <v>76</v>
      </c>
      <c r="AY202" s="273" t="s">
        <v>206</v>
      </c>
    </row>
    <row r="203" spans="1:51" s="14" customFormat="1" ht="12">
      <c r="A203" s="14"/>
      <c r="B203" s="252"/>
      <c r="C203" s="253"/>
      <c r="D203" s="243" t="s">
        <v>214</v>
      </c>
      <c r="E203" s="254" t="s">
        <v>162</v>
      </c>
      <c r="F203" s="255" t="s">
        <v>1815</v>
      </c>
      <c r="G203" s="253"/>
      <c r="H203" s="256">
        <v>153.49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214</v>
      </c>
      <c r="AU203" s="262" t="s">
        <v>85</v>
      </c>
      <c r="AV203" s="14" t="s">
        <v>85</v>
      </c>
      <c r="AW203" s="14" t="s">
        <v>32</v>
      </c>
      <c r="AX203" s="14" t="s">
        <v>76</v>
      </c>
      <c r="AY203" s="262" t="s">
        <v>206</v>
      </c>
    </row>
    <row r="204" spans="1:51" s="14" customFormat="1" ht="12">
      <c r="A204" s="14"/>
      <c r="B204" s="252"/>
      <c r="C204" s="253"/>
      <c r="D204" s="243" t="s">
        <v>214</v>
      </c>
      <c r="E204" s="254" t="s">
        <v>164</v>
      </c>
      <c r="F204" s="255" t="s">
        <v>171</v>
      </c>
      <c r="G204" s="253"/>
      <c r="H204" s="256">
        <v>222.41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214</v>
      </c>
      <c r="AU204" s="262" t="s">
        <v>85</v>
      </c>
      <c r="AV204" s="14" t="s">
        <v>85</v>
      </c>
      <c r="AW204" s="14" t="s">
        <v>32</v>
      </c>
      <c r="AX204" s="14" t="s">
        <v>76</v>
      </c>
      <c r="AY204" s="262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</v>
      </c>
      <c r="F205" s="255" t="s">
        <v>2041</v>
      </c>
      <c r="G205" s="253"/>
      <c r="H205" s="256">
        <v>222.41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83</v>
      </c>
      <c r="AY205" s="262" t="s">
        <v>206</v>
      </c>
    </row>
    <row r="206" spans="1:65" s="2" customFormat="1" ht="37.8" customHeight="1">
      <c r="A206" s="39"/>
      <c r="B206" s="40"/>
      <c r="C206" s="228" t="s">
        <v>254</v>
      </c>
      <c r="D206" s="228" t="s">
        <v>208</v>
      </c>
      <c r="E206" s="229" t="s">
        <v>315</v>
      </c>
      <c r="F206" s="230" t="s">
        <v>316</v>
      </c>
      <c r="G206" s="231" t="s">
        <v>251</v>
      </c>
      <c r="H206" s="232">
        <v>222.41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2042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318</v>
      </c>
      <c r="G207" s="253"/>
      <c r="H207" s="256">
        <v>222.41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5" s="2" customFormat="1" ht="24.15" customHeight="1">
      <c r="A208" s="39"/>
      <c r="B208" s="40"/>
      <c r="C208" s="228" t="s">
        <v>139</v>
      </c>
      <c r="D208" s="228" t="s">
        <v>208</v>
      </c>
      <c r="E208" s="229" t="s">
        <v>320</v>
      </c>
      <c r="F208" s="230" t="s">
        <v>321</v>
      </c>
      <c r="G208" s="231" t="s">
        <v>251</v>
      </c>
      <c r="H208" s="232">
        <v>444.82</v>
      </c>
      <c r="I208" s="233"/>
      <c r="J208" s="234">
        <f>ROUND(I208*H208,2)</f>
        <v>0</v>
      </c>
      <c r="K208" s="230" t="s">
        <v>212</v>
      </c>
      <c r="L208" s="45"/>
      <c r="M208" s="235" t="s">
        <v>1</v>
      </c>
      <c r="N208" s="236" t="s">
        <v>41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113</v>
      </c>
      <c r="AT208" s="239" t="s">
        <v>208</v>
      </c>
      <c r="AU208" s="239" t="s">
        <v>85</v>
      </c>
      <c r="AY208" s="18" t="s">
        <v>206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83</v>
      </c>
      <c r="BK208" s="240">
        <f>ROUND(I208*H208,2)</f>
        <v>0</v>
      </c>
      <c r="BL208" s="18" t="s">
        <v>113</v>
      </c>
      <c r="BM208" s="239" t="s">
        <v>2043</v>
      </c>
    </row>
    <row r="209" spans="1:51" s="14" customFormat="1" ht="12">
      <c r="A209" s="14"/>
      <c r="B209" s="252"/>
      <c r="C209" s="253"/>
      <c r="D209" s="243" t="s">
        <v>214</v>
      </c>
      <c r="E209" s="254" t="s">
        <v>1</v>
      </c>
      <c r="F209" s="255" t="s">
        <v>323</v>
      </c>
      <c r="G209" s="253"/>
      <c r="H209" s="256">
        <v>222.41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214</v>
      </c>
      <c r="AU209" s="262" t="s">
        <v>85</v>
      </c>
      <c r="AV209" s="14" t="s">
        <v>85</v>
      </c>
      <c r="AW209" s="14" t="s">
        <v>32</v>
      </c>
      <c r="AX209" s="14" t="s">
        <v>76</v>
      </c>
      <c r="AY209" s="262" t="s">
        <v>206</v>
      </c>
    </row>
    <row r="210" spans="1:51" s="14" customFormat="1" ht="12">
      <c r="A210" s="14"/>
      <c r="B210" s="252"/>
      <c r="C210" s="253"/>
      <c r="D210" s="243" t="s">
        <v>214</v>
      </c>
      <c r="E210" s="254" t="s">
        <v>1</v>
      </c>
      <c r="F210" s="255" t="s">
        <v>324</v>
      </c>
      <c r="G210" s="253"/>
      <c r="H210" s="256">
        <v>222.41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214</v>
      </c>
      <c r="AU210" s="262" t="s">
        <v>85</v>
      </c>
      <c r="AV210" s="14" t="s">
        <v>85</v>
      </c>
      <c r="AW210" s="14" t="s">
        <v>32</v>
      </c>
      <c r="AX210" s="14" t="s">
        <v>76</v>
      </c>
      <c r="AY210" s="262" t="s">
        <v>206</v>
      </c>
    </row>
    <row r="211" spans="1:51" s="15" customFormat="1" ht="12">
      <c r="A211" s="15"/>
      <c r="B211" s="263"/>
      <c r="C211" s="264"/>
      <c r="D211" s="243" t="s">
        <v>214</v>
      </c>
      <c r="E211" s="265" t="s">
        <v>1</v>
      </c>
      <c r="F211" s="266" t="s">
        <v>169</v>
      </c>
      <c r="G211" s="264"/>
      <c r="H211" s="267">
        <v>444.82</v>
      </c>
      <c r="I211" s="268"/>
      <c r="J211" s="264"/>
      <c r="K211" s="264"/>
      <c r="L211" s="269"/>
      <c r="M211" s="270"/>
      <c r="N211" s="271"/>
      <c r="O211" s="271"/>
      <c r="P211" s="271"/>
      <c r="Q211" s="271"/>
      <c r="R211" s="271"/>
      <c r="S211" s="271"/>
      <c r="T211" s="27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3" t="s">
        <v>214</v>
      </c>
      <c r="AU211" s="273" t="s">
        <v>85</v>
      </c>
      <c r="AV211" s="15" t="s">
        <v>113</v>
      </c>
      <c r="AW211" s="15" t="s">
        <v>32</v>
      </c>
      <c r="AX211" s="15" t="s">
        <v>83</v>
      </c>
      <c r="AY211" s="273" t="s">
        <v>206</v>
      </c>
    </row>
    <row r="212" spans="1:65" s="2" customFormat="1" ht="16.5" customHeight="1">
      <c r="A212" s="39"/>
      <c r="B212" s="40"/>
      <c r="C212" s="228" t="s">
        <v>277</v>
      </c>
      <c r="D212" s="228" t="s">
        <v>208</v>
      </c>
      <c r="E212" s="229" t="s">
        <v>326</v>
      </c>
      <c r="F212" s="230" t="s">
        <v>327</v>
      </c>
      <c r="G212" s="231" t="s">
        <v>251</v>
      </c>
      <c r="H212" s="232">
        <v>444.82</v>
      </c>
      <c r="I212" s="233"/>
      <c r="J212" s="234">
        <f>ROUND(I212*H212,2)</f>
        <v>0</v>
      </c>
      <c r="K212" s="230" t="s">
        <v>212</v>
      </c>
      <c r="L212" s="45"/>
      <c r="M212" s="235" t="s">
        <v>1</v>
      </c>
      <c r="N212" s="236" t="s">
        <v>41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113</v>
      </c>
      <c r="AT212" s="239" t="s">
        <v>208</v>
      </c>
      <c r="AU212" s="239" t="s">
        <v>85</v>
      </c>
      <c r="AY212" s="18" t="s">
        <v>206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83</v>
      </c>
      <c r="BK212" s="240">
        <f>ROUND(I212*H212,2)</f>
        <v>0</v>
      </c>
      <c r="BL212" s="18" t="s">
        <v>113</v>
      </c>
      <c r="BM212" s="239" t="s">
        <v>2044</v>
      </c>
    </row>
    <row r="213" spans="1:51" s="14" customFormat="1" ht="12">
      <c r="A213" s="14"/>
      <c r="B213" s="252"/>
      <c r="C213" s="253"/>
      <c r="D213" s="243" t="s">
        <v>214</v>
      </c>
      <c r="E213" s="254" t="s">
        <v>1</v>
      </c>
      <c r="F213" s="255" t="s">
        <v>329</v>
      </c>
      <c r="G213" s="253"/>
      <c r="H213" s="256">
        <v>222.41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214</v>
      </c>
      <c r="AU213" s="262" t="s">
        <v>85</v>
      </c>
      <c r="AV213" s="14" t="s">
        <v>85</v>
      </c>
      <c r="AW213" s="14" t="s">
        <v>32</v>
      </c>
      <c r="AX213" s="14" t="s">
        <v>76</v>
      </c>
      <c r="AY213" s="262" t="s">
        <v>206</v>
      </c>
    </row>
    <row r="214" spans="1:51" s="14" customFormat="1" ht="12">
      <c r="A214" s="14"/>
      <c r="B214" s="252"/>
      <c r="C214" s="253"/>
      <c r="D214" s="243" t="s">
        <v>214</v>
      </c>
      <c r="E214" s="254" t="s">
        <v>1</v>
      </c>
      <c r="F214" s="255" t="s">
        <v>330</v>
      </c>
      <c r="G214" s="253"/>
      <c r="H214" s="256">
        <v>222.41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214</v>
      </c>
      <c r="AU214" s="262" t="s">
        <v>85</v>
      </c>
      <c r="AV214" s="14" t="s">
        <v>85</v>
      </c>
      <c r="AW214" s="14" t="s">
        <v>32</v>
      </c>
      <c r="AX214" s="14" t="s">
        <v>76</v>
      </c>
      <c r="AY214" s="262" t="s">
        <v>206</v>
      </c>
    </row>
    <row r="215" spans="1:51" s="15" customFormat="1" ht="12">
      <c r="A215" s="15"/>
      <c r="B215" s="263"/>
      <c r="C215" s="264"/>
      <c r="D215" s="243" t="s">
        <v>214</v>
      </c>
      <c r="E215" s="265" t="s">
        <v>1</v>
      </c>
      <c r="F215" s="266" t="s">
        <v>169</v>
      </c>
      <c r="G215" s="264"/>
      <c r="H215" s="267">
        <v>444.82</v>
      </c>
      <c r="I215" s="268"/>
      <c r="J215" s="264"/>
      <c r="K215" s="264"/>
      <c r="L215" s="269"/>
      <c r="M215" s="270"/>
      <c r="N215" s="271"/>
      <c r="O215" s="271"/>
      <c r="P215" s="271"/>
      <c r="Q215" s="271"/>
      <c r="R215" s="271"/>
      <c r="S215" s="271"/>
      <c r="T215" s="27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3" t="s">
        <v>214</v>
      </c>
      <c r="AU215" s="273" t="s">
        <v>85</v>
      </c>
      <c r="AV215" s="15" t="s">
        <v>113</v>
      </c>
      <c r="AW215" s="15" t="s">
        <v>32</v>
      </c>
      <c r="AX215" s="15" t="s">
        <v>83</v>
      </c>
      <c r="AY215" s="273" t="s">
        <v>206</v>
      </c>
    </row>
    <row r="216" spans="1:65" s="2" customFormat="1" ht="33" customHeight="1">
      <c r="A216" s="39"/>
      <c r="B216" s="40"/>
      <c r="C216" s="228" t="s">
        <v>284</v>
      </c>
      <c r="D216" s="228" t="s">
        <v>208</v>
      </c>
      <c r="E216" s="229" t="s">
        <v>332</v>
      </c>
      <c r="F216" s="230" t="s">
        <v>333</v>
      </c>
      <c r="G216" s="231" t="s">
        <v>334</v>
      </c>
      <c r="H216" s="232">
        <v>400.338</v>
      </c>
      <c r="I216" s="233"/>
      <c r="J216" s="234">
        <f>ROUND(I216*H216,2)</f>
        <v>0</v>
      </c>
      <c r="K216" s="230" t="s">
        <v>212</v>
      </c>
      <c r="L216" s="45"/>
      <c r="M216" s="235" t="s">
        <v>1</v>
      </c>
      <c r="N216" s="236" t="s">
        <v>41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113</v>
      </c>
      <c r="AT216" s="239" t="s">
        <v>208</v>
      </c>
      <c r="AU216" s="239" t="s">
        <v>85</v>
      </c>
      <c r="AY216" s="18" t="s">
        <v>206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83</v>
      </c>
      <c r="BK216" s="240">
        <f>ROUND(I216*H216,2)</f>
        <v>0</v>
      </c>
      <c r="BL216" s="18" t="s">
        <v>113</v>
      </c>
      <c r="BM216" s="239" t="s">
        <v>2045</v>
      </c>
    </row>
    <row r="217" spans="1:51" s="14" customFormat="1" ht="12">
      <c r="A217" s="14"/>
      <c r="B217" s="252"/>
      <c r="C217" s="253"/>
      <c r="D217" s="243" t="s">
        <v>214</v>
      </c>
      <c r="E217" s="254" t="s">
        <v>1</v>
      </c>
      <c r="F217" s="255" t="s">
        <v>336</v>
      </c>
      <c r="G217" s="253"/>
      <c r="H217" s="256">
        <v>400.338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214</v>
      </c>
      <c r="AU217" s="262" t="s">
        <v>85</v>
      </c>
      <c r="AV217" s="14" t="s">
        <v>85</v>
      </c>
      <c r="AW217" s="14" t="s">
        <v>32</v>
      </c>
      <c r="AX217" s="14" t="s">
        <v>83</v>
      </c>
      <c r="AY217" s="262" t="s">
        <v>206</v>
      </c>
    </row>
    <row r="218" spans="1:65" s="2" customFormat="1" ht="24.15" customHeight="1">
      <c r="A218" s="39"/>
      <c r="B218" s="40"/>
      <c r="C218" s="228" t="s">
        <v>288</v>
      </c>
      <c r="D218" s="228" t="s">
        <v>208</v>
      </c>
      <c r="E218" s="229" t="s">
        <v>338</v>
      </c>
      <c r="F218" s="230" t="s">
        <v>339</v>
      </c>
      <c r="G218" s="231" t="s">
        <v>251</v>
      </c>
      <c r="H218" s="232">
        <v>153.49</v>
      </c>
      <c r="I218" s="233"/>
      <c r="J218" s="234">
        <f>ROUND(I218*H218,2)</f>
        <v>0</v>
      </c>
      <c r="K218" s="230" t="s">
        <v>212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113</v>
      </c>
      <c r="AT218" s="239" t="s">
        <v>208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2046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312</v>
      </c>
      <c r="G219" s="253"/>
      <c r="H219" s="256">
        <v>153.49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24.15" customHeight="1">
      <c r="A220" s="39"/>
      <c r="B220" s="40"/>
      <c r="C220" s="228" t="s">
        <v>293</v>
      </c>
      <c r="D220" s="228" t="s">
        <v>208</v>
      </c>
      <c r="E220" s="229" t="s">
        <v>347</v>
      </c>
      <c r="F220" s="230" t="s">
        <v>348</v>
      </c>
      <c r="G220" s="231" t="s">
        <v>251</v>
      </c>
      <c r="H220" s="232">
        <v>44.357</v>
      </c>
      <c r="I220" s="233"/>
      <c r="J220" s="234">
        <f>ROUND(I220*H220,2)</f>
        <v>0</v>
      </c>
      <c r="K220" s="230" t="s">
        <v>212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113</v>
      </c>
      <c r="AT220" s="239" t="s">
        <v>208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2047</v>
      </c>
    </row>
    <row r="221" spans="1:51" s="13" customFormat="1" ht="12">
      <c r="A221" s="13"/>
      <c r="B221" s="241"/>
      <c r="C221" s="242"/>
      <c r="D221" s="243" t="s">
        <v>214</v>
      </c>
      <c r="E221" s="244" t="s">
        <v>1</v>
      </c>
      <c r="F221" s="245" t="s">
        <v>1919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214</v>
      </c>
      <c r="AU221" s="251" t="s">
        <v>85</v>
      </c>
      <c r="AV221" s="13" t="s">
        <v>83</v>
      </c>
      <c r="AW221" s="13" t="s">
        <v>32</v>
      </c>
      <c r="AX221" s="13" t="s">
        <v>76</v>
      </c>
      <c r="AY221" s="251" t="s">
        <v>206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2048</v>
      </c>
      <c r="G222" s="253"/>
      <c r="H222" s="256">
        <v>2.623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76</v>
      </c>
      <c r="AY222" s="262" t="s">
        <v>206</v>
      </c>
    </row>
    <row r="223" spans="1:51" s="16" customFormat="1" ht="12">
      <c r="A223" s="16"/>
      <c r="B223" s="274"/>
      <c r="C223" s="275"/>
      <c r="D223" s="243" t="s">
        <v>214</v>
      </c>
      <c r="E223" s="276" t="s">
        <v>1</v>
      </c>
      <c r="F223" s="277" t="s">
        <v>133</v>
      </c>
      <c r="G223" s="275"/>
      <c r="H223" s="278">
        <v>2.623</v>
      </c>
      <c r="I223" s="279"/>
      <c r="J223" s="275"/>
      <c r="K223" s="275"/>
      <c r="L223" s="280"/>
      <c r="M223" s="281"/>
      <c r="N223" s="282"/>
      <c r="O223" s="282"/>
      <c r="P223" s="282"/>
      <c r="Q223" s="282"/>
      <c r="R223" s="282"/>
      <c r="S223" s="282"/>
      <c r="T223" s="283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84" t="s">
        <v>214</v>
      </c>
      <c r="AU223" s="284" t="s">
        <v>85</v>
      </c>
      <c r="AV223" s="16" t="s">
        <v>93</v>
      </c>
      <c r="AW223" s="16" t="s">
        <v>32</v>
      </c>
      <c r="AX223" s="16" t="s">
        <v>76</v>
      </c>
      <c r="AY223" s="284" t="s">
        <v>206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158</v>
      </c>
      <c r="F224" s="255" t="s">
        <v>2049</v>
      </c>
      <c r="G224" s="253"/>
      <c r="H224" s="256">
        <v>44.357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83</v>
      </c>
      <c r="AY224" s="262" t="s">
        <v>206</v>
      </c>
    </row>
    <row r="225" spans="1:65" s="2" customFormat="1" ht="16.5" customHeight="1">
      <c r="A225" s="39"/>
      <c r="B225" s="40"/>
      <c r="C225" s="285" t="s">
        <v>8</v>
      </c>
      <c r="D225" s="285" t="s">
        <v>353</v>
      </c>
      <c r="E225" s="286" t="s">
        <v>354</v>
      </c>
      <c r="F225" s="287" t="s">
        <v>355</v>
      </c>
      <c r="G225" s="288" t="s">
        <v>334</v>
      </c>
      <c r="H225" s="289">
        <v>276.282</v>
      </c>
      <c r="I225" s="290"/>
      <c r="J225" s="291">
        <f>ROUND(I225*H225,2)</f>
        <v>0</v>
      </c>
      <c r="K225" s="287" t="s">
        <v>212</v>
      </c>
      <c r="L225" s="292"/>
      <c r="M225" s="293" t="s">
        <v>1</v>
      </c>
      <c r="N225" s="294" t="s">
        <v>41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248</v>
      </c>
      <c r="AT225" s="239" t="s">
        <v>353</v>
      </c>
      <c r="AU225" s="239" t="s">
        <v>85</v>
      </c>
      <c r="AY225" s="18" t="s">
        <v>206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83</v>
      </c>
      <c r="BK225" s="240">
        <f>ROUND(I225*H225,2)</f>
        <v>0</v>
      </c>
      <c r="BL225" s="18" t="s">
        <v>113</v>
      </c>
      <c r="BM225" s="239" t="s">
        <v>2050</v>
      </c>
    </row>
    <row r="226" spans="1:51" s="13" customFormat="1" ht="12">
      <c r="A226" s="13"/>
      <c r="B226" s="241"/>
      <c r="C226" s="242"/>
      <c r="D226" s="243" t="s">
        <v>214</v>
      </c>
      <c r="E226" s="244" t="s">
        <v>1</v>
      </c>
      <c r="F226" s="245" t="s">
        <v>1951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214</v>
      </c>
      <c r="AU226" s="251" t="s">
        <v>85</v>
      </c>
      <c r="AV226" s="13" t="s">
        <v>83</v>
      </c>
      <c r="AW226" s="13" t="s">
        <v>32</v>
      </c>
      <c r="AX226" s="13" t="s">
        <v>76</v>
      </c>
      <c r="AY226" s="251" t="s">
        <v>206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</v>
      </c>
      <c r="F227" s="255" t="s">
        <v>358</v>
      </c>
      <c r="G227" s="253"/>
      <c r="H227" s="256">
        <v>276.282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5" s="2" customFormat="1" ht="16.5" customHeight="1">
      <c r="A228" s="39"/>
      <c r="B228" s="40"/>
      <c r="C228" s="285" t="s">
        <v>314</v>
      </c>
      <c r="D228" s="285" t="s">
        <v>353</v>
      </c>
      <c r="E228" s="286" t="s">
        <v>1388</v>
      </c>
      <c r="F228" s="287" t="s">
        <v>1389</v>
      </c>
      <c r="G228" s="288" t="s">
        <v>334</v>
      </c>
      <c r="H228" s="289">
        <v>79.843</v>
      </c>
      <c r="I228" s="290"/>
      <c r="J228" s="291">
        <f>ROUND(I228*H228,2)</f>
        <v>0</v>
      </c>
      <c r="K228" s="287" t="s">
        <v>212</v>
      </c>
      <c r="L228" s="292"/>
      <c r="M228" s="293" t="s">
        <v>1</v>
      </c>
      <c r="N228" s="294" t="s">
        <v>41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248</v>
      </c>
      <c r="AT228" s="239" t="s">
        <v>353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2051</v>
      </c>
    </row>
    <row r="229" spans="1:51" s="13" customFormat="1" ht="12">
      <c r="A229" s="13"/>
      <c r="B229" s="241"/>
      <c r="C229" s="242"/>
      <c r="D229" s="243" t="s">
        <v>214</v>
      </c>
      <c r="E229" s="244" t="s">
        <v>1</v>
      </c>
      <c r="F229" s="245" t="s">
        <v>1919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214</v>
      </c>
      <c r="AU229" s="251" t="s">
        <v>85</v>
      </c>
      <c r="AV229" s="13" t="s">
        <v>83</v>
      </c>
      <c r="AW229" s="13" t="s">
        <v>32</v>
      </c>
      <c r="AX229" s="13" t="s">
        <v>76</v>
      </c>
      <c r="AY229" s="251" t="s">
        <v>206</v>
      </c>
    </row>
    <row r="230" spans="1:51" s="14" customFormat="1" ht="12">
      <c r="A230" s="14"/>
      <c r="B230" s="252"/>
      <c r="C230" s="253"/>
      <c r="D230" s="243" t="s">
        <v>214</v>
      </c>
      <c r="E230" s="254" t="s">
        <v>1</v>
      </c>
      <c r="F230" s="255" t="s">
        <v>368</v>
      </c>
      <c r="G230" s="253"/>
      <c r="H230" s="256">
        <v>79.843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214</v>
      </c>
      <c r="AU230" s="262" t="s">
        <v>85</v>
      </c>
      <c r="AV230" s="14" t="s">
        <v>85</v>
      </c>
      <c r="AW230" s="14" t="s">
        <v>32</v>
      </c>
      <c r="AX230" s="14" t="s">
        <v>83</v>
      </c>
      <c r="AY230" s="262" t="s">
        <v>206</v>
      </c>
    </row>
    <row r="231" spans="1:65" s="2" customFormat="1" ht="24.15" customHeight="1">
      <c r="A231" s="39"/>
      <c r="B231" s="40"/>
      <c r="C231" s="228" t="s">
        <v>319</v>
      </c>
      <c r="D231" s="228" t="s">
        <v>208</v>
      </c>
      <c r="E231" s="229" t="s">
        <v>320</v>
      </c>
      <c r="F231" s="230" t="s">
        <v>321</v>
      </c>
      <c r="G231" s="231" t="s">
        <v>251</v>
      </c>
      <c r="H231" s="232">
        <v>214.016</v>
      </c>
      <c r="I231" s="233"/>
      <c r="J231" s="234">
        <f>ROUND(I231*H231,2)</f>
        <v>0</v>
      </c>
      <c r="K231" s="230" t="s">
        <v>212</v>
      </c>
      <c r="L231" s="45"/>
      <c r="M231" s="235" t="s">
        <v>1</v>
      </c>
      <c r="N231" s="236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113</v>
      </c>
      <c r="AT231" s="239" t="s">
        <v>208</v>
      </c>
      <c r="AU231" s="239" t="s">
        <v>85</v>
      </c>
      <c r="AY231" s="18" t="s">
        <v>206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83</v>
      </c>
      <c r="BK231" s="240">
        <f>ROUND(I231*H231,2)</f>
        <v>0</v>
      </c>
      <c r="BL231" s="18" t="s">
        <v>113</v>
      </c>
      <c r="BM231" s="239" t="s">
        <v>2052</v>
      </c>
    </row>
    <row r="232" spans="1:51" s="13" customFormat="1" ht="12">
      <c r="A232" s="13"/>
      <c r="B232" s="241"/>
      <c r="C232" s="242"/>
      <c r="D232" s="243" t="s">
        <v>214</v>
      </c>
      <c r="E232" s="244" t="s">
        <v>1</v>
      </c>
      <c r="F232" s="245" t="s">
        <v>1919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214</v>
      </c>
      <c r="AU232" s="251" t="s">
        <v>85</v>
      </c>
      <c r="AV232" s="13" t="s">
        <v>83</v>
      </c>
      <c r="AW232" s="13" t="s">
        <v>32</v>
      </c>
      <c r="AX232" s="13" t="s">
        <v>76</v>
      </c>
      <c r="AY232" s="251" t="s">
        <v>206</v>
      </c>
    </row>
    <row r="233" spans="1:51" s="13" customFormat="1" ht="12">
      <c r="A233" s="13"/>
      <c r="B233" s="241"/>
      <c r="C233" s="242"/>
      <c r="D233" s="243" t="s">
        <v>214</v>
      </c>
      <c r="E233" s="244" t="s">
        <v>1</v>
      </c>
      <c r="F233" s="245" t="s">
        <v>371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214</v>
      </c>
      <c r="AU233" s="251" t="s">
        <v>85</v>
      </c>
      <c r="AV233" s="13" t="s">
        <v>83</v>
      </c>
      <c r="AW233" s="13" t="s">
        <v>32</v>
      </c>
      <c r="AX233" s="13" t="s">
        <v>76</v>
      </c>
      <c r="AY233" s="251" t="s">
        <v>206</v>
      </c>
    </row>
    <row r="234" spans="1:51" s="14" customFormat="1" ht="12">
      <c r="A234" s="14"/>
      <c r="B234" s="252"/>
      <c r="C234" s="253"/>
      <c r="D234" s="243" t="s">
        <v>214</v>
      </c>
      <c r="E234" s="254" t="s">
        <v>156</v>
      </c>
      <c r="F234" s="255" t="s">
        <v>1954</v>
      </c>
      <c r="G234" s="253"/>
      <c r="H234" s="256">
        <v>214.016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214</v>
      </c>
      <c r="AU234" s="262" t="s">
        <v>85</v>
      </c>
      <c r="AV234" s="14" t="s">
        <v>85</v>
      </c>
      <c r="AW234" s="14" t="s">
        <v>32</v>
      </c>
      <c r="AX234" s="14" t="s">
        <v>83</v>
      </c>
      <c r="AY234" s="262" t="s">
        <v>206</v>
      </c>
    </row>
    <row r="235" spans="1:65" s="2" customFormat="1" ht="37.8" customHeight="1">
      <c r="A235" s="39"/>
      <c r="B235" s="40"/>
      <c r="C235" s="228" t="s">
        <v>325</v>
      </c>
      <c r="D235" s="228" t="s">
        <v>208</v>
      </c>
      <c r="E235" s="229" t="s">
        <v>374</v>
      </c>
      <c r="F235" s="230" t="s">
        <v>375</v>
      </c>
      <c r="G235" s="231" t="s">
        <v>251</v>
      </c>
      <c r="H235" s="232">
        <v>214.016</v>
      </c>
      <c r="I235" s="233"/>
      <c r="J235" s="234">
        <f>ROUND(I235*H235,2)</f>
        <v>0</v>
      </c>
      <c r="K235" s="230" t="s">
        <v>212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113</v>
      </c>
      <c r="AT235" s="239" t="s">
        <v>208</v>
      </c>
      <c r="AU235" s="239" t="s">
        <v>85</v>
      </c>
      <c r="AY235" s="18" t="s">
        <v>206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83</v>
      </c>
      <c r="BK235" s="240">
        <f>ROUND(I235*H235,2)</f>
        <v>0</v>
      </c>
      <c r="BL235" s="18" t="s">
        <v>113</v>
      </c>
      <c r="BM235" s="239" t="s">
        <v>2053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</v>
      </c>
      <c r="F236" s="255" t="s">
        <v>156</v>
      </c>
      <c r="G236" s="253"/>
      <c r="H236" s="256">
        <v>214.016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83</v>
      </c>
      <c r="AY236" s="262" t="s">
        <v>206</v>
      </c>
    </row>
    <row r="237" spans="1:63" s="12" customFormat="1" ht="22.8" customHeight="1">
      <c r="A237" s="12"/>
      <c r="B237" s="212"/>
      <c r="C237" s="213"/>
      <c r="D237" s="214" t="s">
        <v>75</v>
      </c>
      <c r="E237" s="226" t="s">
        <v>113</v>
      </c>
      <c r="F237" s="226" t="s">
        <v>384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SUM(P238:P244)</f>
        <v>0</v>
      </c>
      <c r="Q237" s="220"/>
      <c r="R237" s="221">
        <f>SUM(R238:R244)</f>
        <v>0</v>
      </c>
      <c r="S237" s="220"/>
      <c r="T237" s="222">
        <f>SUM(T238:T244)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83</v>
      </c>
      <c r="AT237" s="224" t="s">
        <v>75</v>
      </c>
      <c r="AU237" s="224" t="s">
        <v>83</v>
      </c>
      <c r="AY237" s="223" t="s">
        <v>206</v>
      </c>
      <c r="BK237" s="225">
        <f>SUM(BK238:BK244)</f>
        <v>0</v>
      </c>
    </row>
    <row r="238" spans="1:65" s="2" customFormat="1" ht="16.5" customHeight="1">
      <c r="A238" s="39"/>
      <c r="B238" s="40"/>
      <c r="C238" s="228" t="s">
        <v>331</v>
      </c>
      <c r="D238" s="228" t="s">
        <v>208</v>
      </c>
      <c r="E238" s="229" t="s">
        <v>1399</v>
      </c>
      <c r="F238" s="230" t="s">
        <v>1400</v>
      </c>
      <c r="G238" s="231" t="s">
        <v>251</v>
      </c>
      <c r="H238" s="232">
        <v>15.66</v>
      </c>
      <c r="I238" s="233"/>
      <c r="J238" s="234">
        <f>ROUND(I238*H238,2)</f>
        <v>0</v>
      </c>
      <c r="K238" s="230" t="s">
        <v>212</v>
      </c>
      <c r="L238" s="45"/>
      <c r="M238" s="235" t="s">
        <v>1</v>
      </c>
      <c r="N238" s="236" t="s">
        <v>41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113</v>
      </c>
      <c r="AT238" s="239" t="s">
        <v>208</v>
      </c>
      <c r="AU238" s="239" t="s">
        <v>85</v>
      </c>
      <c r="AY238" s="18" t="s">
        <v>206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83</v>
      </c>
      <c r="BK238" s="240">
        <f>ROUND(I238*H238,2)</f>
        <v>0</v>
      </c>
      <c r="BL238" s="18" t="s">
        <v>113</v>
      </c>
      <c r="BM238" s="239" t="s">
        <v>2054</v>
      </c>
    </row>
    <row r="239" spans="1:51" s="13" customFormat="1" ht="12">
      <c r="A239" s="13"/>
      <c r="B239" s="241"/>
      <c r="C239" s="242"/>
      <c r="D239" s="243" t="s">
        <v>214</v>
      </c>
      <c r="E239" s="244" t="s">
        <v>1</v>
      </c>
      <c r="F239" s="245" t="s">
        <v>1919</v>
      </c>
      <c r="G239" s="242"/>
      <c r="H239" s="244" t="s">
        <v>1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214</v>
      </c>
      <c r="AU239" s="251" t="s">
        <v>85</v>
      </c>
      <c r="AV239" s="13" t="s">
        <v>83</v>
      </c>
      <c r="AW239" s="13" t="s">
        <v>32</v>
      </c>
      <c r="AX239" s="13" t="s">
        <v>76</v>
      </c>
      <c r="AY239" s="251" t="s">
        <v>206</v>
      </c>
    </row>
    <row r="240" spans="1:51" s="14" customFormat="1" ht="12">
      <c r="A240" s="14"/>
      <c r="B240" s="252"/>
      <c r="C240" s="253"/>
      <c r="D240" s="243" t="s">
        <v>214</v>
      </c>
      <c r="E240" s="254" t="s">
        <v>1</v>
      </c>
      <c r="F240" s="255" t="s">
        <v>1303</v>
      </c>
      <c r="G240" s="253"/>
      <c r="H240" s="256">
        <v>15.66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214</v>
      </c>
      <c r="AU240" s="262" t="s">
        <v>85</v>
      </c>
      <c r="AV240" s="14" t="s">
        <v>85</v>
      </c>
      <c r="AW240" s="14" t="s">
        <v>32</v>
      </c>
      <c r="AX240" s="14" t="s">
        <v>83</v>
      </c>
      <c r="AY240" s="262" t="s">
        <v>206</v>
      </c>
    </row>
    <row r="241" spans="1:65" s="2" customFormat="1" ht="16.5" customHeight="1">
      <c r="A241" s="39"/>
      <c r="B241" s="40"/>
      <c r="C241" s="228" t="s">
        <v>337</v>
      </c>
      <c r="D241" s="228" t="s">
        <v>208</v>
      </c>
      <c r="E241" s="229" t="s">
        <v>386</v>
      </c>
      <c r="F241" s="230" t="s">
        <v>387</v>
      </c>
      <c r="G241" s="231" t="s">
        <v>251</v>
      </c>
      <c r="H241" s="232">
        <v>0.509</v>
      </c>
      <c r="I241" s="233"/>
      <c r="J241" s="234">
        <f>ROUND(I241*H241,2)</f>
        <v>0</v>
      </c>
      <c r="K241" s="230" t="s">
        <v>212</v>
      </c>
      <c r="L241" s="45"/>
      <c r="M241" s="235" t="s">
        <v>1</v>
      </c>
      <c r="N241" s="236" t="s">
        <v>41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113</v>
      </c>
      <c r="AT241" s="239" t="s">
        <v>208</v>
      </c>
      <c r="AU241" s="239" t="s">
        <v>85</v>
      </c>
      <c r="AY241" s="18" t="s">
        <v>206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83</v>
      </c>
      <c r="BK241" s="240">
        <f>ROUND(I241*H241,2)</f>
        <v>0</v>
      </c>
      <c r="BL241" s="18" t="s">
        <v>113</v>
      </c>
      <c r="BM241" s="239" t="s">
        <v>2055</v>
      </c>
    </row>
    <row r="242" spans="1:51" s="13" customFormat="1" ht="12">
      <c r="A242" s="13"/>
      <c r="B242" s="241"/>
      <c r="C242" s="242"/>
      <c r="D242" s="243" t="s">
        <v>214</v>
      </c>
      <c r="E242" s="244" t="s">
        <v>1</v>
      </c>
      <c r="F242" s="245" t="s">
        <v>1958</v>
      </c>
      <c r="G242" s="242"/>
      <c r="H242" s="244" t="s">
        <v>1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214</v>
      </c>
      <c r="AU242" s="251" t="s">
        <v>85</v>
      </c>
      <c r="AV242" s="13" t="s">
        <v>83</v>
      </c>
      <c r="AW242" s="13" t="s">
        <v>32</v>
      </c>
      <c r="AX242" s="13" t="s">
        <v>76</v>
      </c>
      <c r="AY242" s="251" t="s">
        <v>206</v>
      </c>
    </row>
    <row r="243" spans="1:51" s="13" customFormat="1" ht="12">
      <c r="A243" s="13"/>
      <c r="B243" s="241"/>
      <c r="C243" s="242"/>
      <c r="D243" s="243" t="s">
        <v>214</v>
      </c>
      <c r="E243" s="244" t="s">
        <v>1</v>
      </c>
      <c r="F243" s="245" t="s">
        <v>1959</v>
      </c>
      <c r="G243" s="242"/>
      <c r="H243" s="244" t="s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214</v>
      </c>
      <c r="AU243" s="251" t="s">
        <v>85</v>
      </c>
      <c r="AV243" s="13" t="s">
        <v>83</v>
      </c>
      <c r="AW243" s="13" t="s">
        <v>32</v>
      </c>
      <c r="AX243" s="13" t="s">
        <v>76</v>
      </c>
      <c r="AY243" s="251" t="s">
        <v>206</v>
      </c>
    </row>
    <row r="244" spans="1:51" s="14" customFormat="1" ht="12">
      <c r="A244" s="14"/>
      <c r="B244" s="252"/>
      <c r="C244" s="253"/>
      <c r="D244" s="243" t="s">
        <v>214</v>
      </c>
      <c r="E244" s="254" t="s">
        <v>1</v>
      </c>
      <c r="F244" s="255" t="s">
        <v>1909</v>
      </c>
      <c r="G244" s="253"/>
      <c r="H244" s="256">
        <v>0.509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214</v>
      </c>
      <c r="AU244" s="262" t="s">
        <v>85</v>
      </c>
      <c r="AV244" s="14" t="s">
        <v>85</v>
      </c>
      <c r="AW244" s="14" t="s">
        <v>32</v>
      </c>
      <c r="AX244" s="14" t="s">
        <v>83</v>
      </c>
      <c r="AY244" s="262" t="s">
        <v>206</v>
      </c>
    </row>
    <row r="245" spans="1:63" s="12" customFormat="1" ht="22.8" customHeight="1">
      <c r="A245" s="12"/>
      <c r="B245" s="212"/>
      <c r="C245" s="213"/>
      <c r="D245" s="214" t="s">
        <v>75</v>
      </c>
      <c r="E245" s="226" t="s">
        <v>248</v>
      </c>
      <c r="F245" s="226" t="s">
        <v>420</v>
      </c>
      <c r="G245" s="213"/>
      <c r="H245" s="213"/>
      <c r="I245" s="216"/>
      <c r="J245" s="227">
        <f>BK245</f>
        <v>0</v>
      </c>
      <c r="K245" s="213"/>
      <c r="L245" s="218"/>
      <c r="M245" s="219"/>
      <c r="N245" s="220"/>
      <c r="O245" s="220"/>
      <c r="P245" s="221">
        <f>SUM(P246:P263)</f>
        <v>0</v>
      </c>
      <c r="Q245" s="220"/>
      <c r="R245" s="221">
        <f>SUM(R246:R263)</f>
        <v>2.85032</v>
      </c>
      <c r="S245" s="220"/>
      <c r="T245" s="222">
        <f>SUM(T246:T263)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3" t="s">
        <v>83</v>
      </c>
      <c r="AT245" s="224" t="s">
        <v>75</v>
      </c>
      <c r="AU245" s="224" t="s">
        <v>83</v>
      </c>
      <c r="AY245" s="223" t="s">
        <v>206</v>
      </c>
      <c r="BK245" s="225">
        <f>SUM(BK246:BK263)</f>
        <v>0</v>
      </c>
    </row>
    <row r="246" spans="1:65" s="2" customFormat="1" ht="24.15" customHeight="1">
      <c r="A246" s="39"/>
      <c r="B246" s="40"/>
      <c r="C246" s="228" t="s">
        <v>7</v>
      </c>
      <c r="D246" s="228" t="s">
        <v>208</v>
      </c>
      <c r="E246" s="229" t="s">
        <v>1960</v>
      </c>
      <c r="F246" s="230" t="s">
        <v>1961</v>
      </c>
      <c r="G246" s="231" t="s">
        <v>235</v>
      </c>
      <c r="H246" s="232">
        <v>130.5</v>
      </c>
      <c r="I246" s="233"/>
      <c r="J246" s="234">
        <f>ROUND(I246*H246,2)</f>
        <v>0</v>
      </c>
      <c r="K246" s="230" t="s">
        <v>212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0.00276</v>
      </c>
      <c r="R246" s="237">
        <f>Q246*H246</f>
        <v>0.36018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113</v>
      </c>
      <c r="AT246" s="239" t="s">
        <v>208</v>
      </c>
      <c r="AU246" s="239" t="s">
        <v>85</v>
      </c>
      <c r="AY246" s="18" t="s">
        <v>206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83</v>
      </c>
      <c r="BK246" s="240">
        <f>ROUND(I246*H246,2)</f>
        <v>0</v>
      </c>
      <c r="BL246" s="18" t="s">
        <v>113</v>
      </c>
      <c r="BM246" s="239" t="s">
        <v>2056</v>
      </c>
    </row>
    <row r="247" spans="1:51" s="13" customFormat="1" ht="12">
      <c r="A247" s="13"/>
      <c r="B247" s="241"/>
      <c r="C247" s="242"/>
      <c r="D247" s="243" t="s">
        <v>214</v>
      </c>
      <c r="E247" s="244" t="s">
        <v>1</v>
      </c>
      <c r="F247" s="245" t="s">
        <v>1919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214</v>
      </c>
      <c r="AU247" s="251" t="s">
        <v>85</v>
      </c>
      <c r="AV247" s="13" t="s">
        <v>83</v>
      </c>
      <c r="AW247" s="13" t="s">
        <v>32</v>
      </c>
      <c r="AX247" s="13" t="s">
        <v>76</v>
      </c>
      <c r="AY247" s="251" t="s">
        <v>206</v>
      </c>
    </row>
    <row r="248" spans="1:51" s="14" customFormat="1" ht="12">
      <c r="A248" s="14"/>
      <c r="B248" s="252"/>
      <c r="C248" s="253"/>
      <c r="D248" s="243" t="s">
        <v>214</v>
      </c>
      <c r="E248" s="254" t="s">
        <v>1</v>
      </c>
      <c r="F248" s="255" t="s">
        <v>2057</v>
      </c>
      <c r="G248" s="253"/>
      <c r="H248" s="256">
        <v>130.5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214</v>
      </c>
      <c r="AU248" s="262" t="s">
        <v>85</v>
      </c>
      <c r="AV248" s="14" t="s">
        <v>85</v>
      </c>
      <c r="AW248" s="14" t="s">
        <v>32</v>
      </c>
      <c r="AX248" s="14" t="s">
        <v>83</v>
      </c>
      <c r="AY248" s="262" t="s">
        <v>206</v>
      </c>
    </row>
    <row r="249" spans="1:65" s="2" customFormat="1" ht="24.15" customHeight="1">
      <c r="A249" s="39"/>
      <c r="B249" s="40"/>
      <c r="C249" s="228" t="s">
        <v>346</v>
      </c>
      <c r="D249" s="228" t="s">
        <v>208</v>
      </c>
      <c r="E249" s="229" t="s">
        <v>1964</v>
      </c>
      <c r="F249" s="230" t="s">
        <v>1965</v>
      </c>
      <c r="G249" s="231" t="s">
        <v>381</v>
      </c>
      <c r="H249" s="232">
        <v>18</v>
      </c>
      <c r="I249" s="233"/>
      <c r="J249" s="234">
        <f>ROUND(I249*H249,2)</f>
        <v>0</v>
      </c>
      <c r="K249" s="230" t="s">
        <v>212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0.05803</v>
      </c>
      <c r="R249" s="237">
        <f>Q249*H249</f>
        <v>1.04454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113</v>
      </c>
      <c r="AT249" s="239" t="s">
        <v>208</v>
      </c>
      <c r="AU249" s="239" t="s">
        <v>85</v>
      </c>
      <c r="AY249" s="18" t="s">
        <v>206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83</v>
      </c>
      <c r="BK249" s="240">
        <f>ROUND(I249*H249,2)</f>
        <v>0</v>
      </c>
      <c r="BL249" s="18" t="s">
        <v>113</v>
      </c>
      <c r="BM249" s="239" t="s">
        <v>2058</v>
      </c>
    </row>
    <row r="250" spans="1:51" s="13" customFormat="1" ht="12">
      <c r="A250" s="13"/>
      <c r="B250" s="241"/>
      <c r="C250" s="242"/>
      <c r="D250" s="243" t="s">
        <v>214</v>
      </c>
      <c r="E250" s="244" t="s">
        <v>1</v>
      </c>
      <c r="F250" s="245" t="s">
        <v>1958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214</v>
      </c>
      <c r="AU250" s="251" t="s">
        <v>85</v>
      </c>
      <c r="AV250" s="13" t="s">
        <v>83</v>
      </c>
      <c r="AW250" s="13" t="s">
        <v>32</v>
      </c>
      <c r="AX250" s="13" t="s">
        <v>76</v>
      </c>
      <c r="AY250" s="251" t="s">
        <v>206</v>
      </c>
    </row>
    <row r="251" spans="1:51" s="14" customFormat="1" ht="12">
      <c r="A251" s="14"/>
      <c r="B251" s="252"/>
      <c r="C251" s="253"/>
      <c r="D251" s="243" t="s">
        <v>214</v>
      </c>
      <c r="E251" s="254" t="s">
        <v>1</v>
      </c>
      <c r="F251" s="255" t="s">
        <v>325</v>
      </c>
      <c r="G251" s="253"/>
      <c r="H251" s="256">
        <v>18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214</v>
      </c>
      <c r="AU251" s="262" t="s">
        <v>85</v>
      </c>
      <c r="AV251" s="14" t="s">
        <v>85</v>
      </c>
      <c r="AW251" s="14" t="s">
        <v>32</v>
      </c>
      <c r="AX251" s="14" t="s">
        <v>83</v>
      </c>
      <c r="AY251" s="262" t="s">
        <v>206</v>
      </c>
    </row>
    <row r="252" spans="1:65" s="2" customFormat="1" ht="33" customHeight="1">
      <c r="A252" s="39"/>
      <c r="B252" s="40"/>
      <c r="C252" s="228" t="s">
        <v>352</v>
      </c>
      <c r="D252" s="228" t="s">
        <v>208</v>
      </c>
      <c r="E252" s="229" t="s">
        <v>2059</v>
      </c>
      <c r="F252" s="230" t="s">
        <v>2060</v>
      </c>
      <c r="G252" s="231" t="s">
        <v>381</v>
      </c>
      <c r="H252" s="232">
        <v>2</v>
      </c>
      <c r="I252" s="233"/>
      <c r="J252" s="234">
        <f>ROUND(I252*H252,2)</f>
        <v>0</v>
      </c>
      <c r="K252" s="230" t="s">
        <v>212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0.01818</v>
      </c>
      <c r="R252" s="237">
        <f>Q252*H252</f>
        <v>0.03636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113</v>
      </c>
      <c r="AT252" s="239" t="s">
        <v>208</v>
      </c>
      <c r="AU252" s="239" t="s">
        <v>85</v>
      </c>
      <c r="AY252" s="18" t="s">
        <v>206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83</v>
      </c>
      <c r="BK252" s="240">
        <f>ROUND(I252*H252,2)</f>
        <v>0</v>
      </c>
      <c r="BL252" s="18" t="s">
        <v>113</v>
      </c>
      <c r="BM252" s="239" t="s">
        <v>2061</v>
      </c>
    </row>
    <row r="253" spans="1:51" s="13" customFormat="1" ht="12">
      <c r="A253" s="13"/>
      <c r="B253" s="241"/>
      <c r="C253" s="242"/>
      <c r="D253" s="243" t="s">
        <v>214</v>
      </c>
      <c r="E253" s="244" t="s">
        <v>1</v>
      </c>
      <c r="F253" s="245" t="s">
        <v>1958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214</v>
      </c>
      <c r="AU253" s="251" t="s">
        <v>85</v>
      </c>
      <c r="AV253" s="13" t="s">
        <v>83</v>
      </c>
      <c r="AW253" s="13" t="s">
        <v>32</v>
      </c>
      <c r="AX253" s="13" t="s">
        <v>76</v>
      </c>
      <c r="AY253" s="251" t="s">
        <v>206</v>
      </c>
    </row>
    <row r="254" spans="1:51" s="14" customFormat="1" ht="12">
      <c r="A254" s="14"/>
      <c r="B254" s="252"/>
      <c r="C254" s="253"/>
      <c r="D254" s="243" t="s">
        <v>214</v>
      </c>
      <c r="E254" s="254" t="s">
        <v>1</v>
      </c>
      <c r="F254" s="255" t="s">
        <v>85</v>
      </c>
      <c r="G254" s="253"/>
      <c r="H254" s="256">
        <v>2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214</v>
      </c>
      <c r="AU254" s="262" t="s">
        <v>85</v>
      </c>
      <c r="AV254" s="14" t="s">
        <v>85</v>
      </c>
      <c r="AW254" s="14" t="s">
        <v>32</v>
      </c>
      <c r="AX254" s="14" t="s">
        <v>83</v>
      </c>
      <c r="AY254" s="262" t="s">
        <v>206</v>
      </c>
    </row>
    <row r="255" spans="1:65" s="2" customFormat="1" ht="33" customHeight="1">
      <c r="A255" s="39"/>
      <c r="B255" s="40"/>
      <c r="C255" s="228" t="s">
        <v>359</v>
      </c>
      <c r="D255" s="228" t="s">
        <v>208</v>
      </c>
      <c r="E255" s="229" t="s">
        <v>1967</v>
      </c>
      <c r="F255" s="230" t="s">
        <v>1968</v>
      </c>
      <c r="G255" s="231" t="s">
        <v>381</v>
      </c>
      <c r="H255" s="232">
        <v>16</v>
      </c>
      <c r="I255" s="233"/>
      <c r="J255" s="234">
        <f>ROUND(I255*H255,2)</f>
        <v>0</v>
      </c>
      <c r="K255" s="230" t="s">
        <v>212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0.02672</v>
      </c>
      <c r="R255" s="237">
        <f>Q255*H255</f>
        <v>0.42752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113</v>
      </c>
      <c r="AT255" s="239" t="s">
        <v>208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2062</v>
      </c>
    </row>
    <row r="256" spans="1:51" s="13" customFormat="1" ht="12">
      <c r="A256" s="13"/>
      <c r="B256" s="241"/>
      <c r="C256" s="242"/>
      <c r="D256" s="243" t="s">
        <v>214</v>
      </c>
      <c r="E256" s="244" t="s">
        <v>1</v>
      </c>
      <c r="F256" s="245" t="s">
        <v>1958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214</v>
      </c>
      <c r="AU256" s="251" t="s">
        <v>85</v>
      </c>
      <c r="AV256" s="13" t="s">
        <v>83</v>
      </c>
      <c r="AW256" s="13" t="s">
        <v>32</v>
      </c>
      <c r="AX256" s="13" t="s">
        <v>76</v>
      </c>
      <c r="AY256" s="251" t="s">
        <v>206</v>
      </c>
    </row>
    <row r="257" spans="1:51" s="14" customFormat="1" ht="12">
      <c r="A257" s="14"/>
      <c r="B257" s="252"/>
      <c r="C257" s="253"/>
      <c r="D257" s="243" t="s">
        <v>214</v>
      </c>
      <c r="E257" s="254" t="s">
        <v>1</v>
      </c>
      <c r="F257" s="255" t="s">
        <v>314</v>
      </c>
      <c r="G257" s="253"/>
      <c r="H257" s="256">
        <v>16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214</v>
      </c>
      <c r="AU257" s="262" t="s">
        <v>85</v>
      </c>
      <c r="AV257" s="14" t="s">
        <v>85</v>
      </c>
      <c r="AW257" s="14" t="s">
        <v>32</v>
      </c>
      <c r="AX257" s="14" t="s">
        <v>83</v>
      </c>
      <c r="AY257" s="262" t="s">
        <v>206</v>
      </c>
    </row>
    <row r="258" spans="1:65" s="2" customFormat="1" ht="24.15" customHeight="1">
      <c r="A258" s="39"/>
      <c r="B258" s="40"/>
      <c r="C258" s="228" t="s">
        <v>364</v>
      </c>
      <c r="D258" s="228" t="s">
        <v>208</v>
      </c>
      <c r="E258" s="229" t="s">
        <v>1970</v>
      </c>
      <c r="F258" s="230" t="s">
        <v>1971</v>
      </c>
      <c r="G258" s="231" t="s">
        <v>381</v>
      </c>
      <c r="H258" s="232">
        <v>18</v>
      </c>
      <c r="I258" s="233"/>
      <c r="J258" s="234">
        <f>ROUND(I258*H258,2)</f>
        <v>0</v>
      </c>
      <c r="K258" s="230" t="s">
        <v>212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113</v>
      </c>
      <c r="AT258" s="239" t="s">
        <v>208</v>
      </c>
      <c r="AU258" s="239" t="s">
        <v>85</v>
      </c>
      <c r="AY258" s="18" t="s">
        <v>206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83</v>
      </c>
      <c r="BK258" s="240">
        <f>ROUND(I258*H258,2)</f>
        <v>0</v>
      </c>
      <c r="BL258" s="18" t="s">
        <v>113</v>
      </c>
      <c r="BM258" s="239" t="s">
        <v>2063</v>
      </c>
    </row>
    <row r="259" spans="1:51" s="13" customFormat="1" ht="12">
      <c r="A259" s="13"/>
      <c r="B259" s="241"/>
      <c r="C259" s="242"/>
      <c r="D259" s="243" t="s">
        <v>214</v>
      </c>
      <c r="E259" s="244" t="s">
        <v>1</v>
      </c>
      <c r="F259" s="245" t="s">
        <v>1958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214</v>
      </c>
      <c r="AU259" s="251" t="s">
        <v>85</v>
      </c>
      <c r="AV259" s="13" t="s">
        <v>83</v>
      </c>
      <c r="AW259" s="13" t="s">
        <v>32</v>
      </c>
      <c r="AX259" s="13" t="s">
        <v>76</v>
      </c>
      <c r="AY259" s="251" t="s">
        <v>206</v>
      </c>
    </row>
    <row r="260" spans="1:51" s="14" customFormat="1" ht="12">
      <c r="A260" s="14"/>
      <c r="B260" s="252"/>
      <c r="C260" s="253"/>
      <c r="D260" s="243" t="s">
        <v>214</v>
      </c>
      <c r="E260" s="254" t="s">
        <v>1</v>
      </c>
      <c r="F260" s="255" t="s">
        <v>325</v>
      </c>
      <c r="G260" s="253"/>
      <c r="H260" s="256">
        <v>18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214</v>
      </c>
      <c r="AU260" s="262" t="s">
        <v>85</v>
      </c>
      <c r="AV260" s="14" t="s">
        <v>85</v>
      </c>
      <c r="AW260" s="14" t="s">
        <v>32</v>
      </c>
      <c r="AX260" s="14" t="s">
        <v>83</v>
      </c>
      <c r="AY260" s="262" t="s">
        <v>206</v>
      </c>
    </row>
    <row r="261" spans="1:65" s="2" customFormat="1" ht="33" customHeight="1">
      <c r="A261" s="39"/>
      <c r="B261" s="40"/>
      <c r="C261" s="228" t="s">
        <v>369</v>
      </c>
      <c r="D261" s="228" t="s">
        <v>208</v>
      </c>
      <c r="E261" s="229" t="s">
        <v>1973</v>
      </c>
      <c r="F261" s="230" t="s">
        <v>1974</v>
      </c>
      <c r="G261" s="231" t="s">
        <v>381</v>
      </c>
      <c r="H261" s="232">
        <v>18</v>
      </c>
      <c r="I261" s="233"/>
      <c r="J261" s="234">
        <f>ROUND(I261*H261,2)</f>
        <v>0</v>
      </c>
      <c r="K261" s="230" t="s">
        <v>212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0.05454</v>
      </c>
      <c r="R261" s="237">
        <f>Q261*H261</f>
        <v>0.9817199999999999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113</v>
      </c>
      <c r="AT261" s="239" t="s">
        <v>208</v>
      </c>
      <c r="AU261" s="239" t="s">
        <v>85</v>
      </c>
      <c r="AY261" s="18" t="s">
        <v>206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83</v>
      </c>
      <c r="BK261" s="240">
        <f>ROUND(I261*H261,2)</f>
        <v>0</v>
      </c>
      <c r="BL261" s="18" t="s">
        <v>113</v>
      </c>
      <c r="BM261" s="239" t="s">
        <v>2064</v>
      </c>
    </row>
    <row r="262" spans="1:51" s="13" customFormat="1" ht="12">
      <c r="A262" s="13"/>
      <c r="B262" s="241"/>
      <c r="C262" s="242"/>
      <c r="D262" s="243" t="s">
        <v>214</v>
      </c>
      <c r="E262" s="244" t="s">
        <v>1</v>
      </c>
      <c r="F262" s="245" t="s">
        <v>1958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214</v>
      </c>
      <c r="AU262" s="251" t="s">
        <v>85</v>
      </c>
      <c r="AV262" s="13" t="s">
        <v>83</v>
      </c>
      <c r="AW262" s="13" t="s">
        <v>32</v>
      </c>
      <c r="AX262" s="13" t="s">
        <v>76</v>
      </c>
      <c r="AY262" s="251" t="s">
        <v>206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325</v>
      </c>
      <c r="G263" s="253"/>
      <c r="H263" s="256">
        <v>18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3" s="12" customFormat="1" ht="22.8" customHeight="1">
      <c r="A264" s="12"/>
      <c r="B264" s="212"/>
      <c r="C264" s="213"/>
      <c r="D264" s="214" t="s">
        <v>75</v>
      </c>
      <c r="E264" s="226" t="s">
        <v>683</v>
      </c>
      <c r="F264" s="226" t="s">
        <v>684</v>
      </c>
      <c r="G264" s="213"/>
      <c r="H264" s="213"/>
      <c r="I264" s="216"/>
      <c r="J264" s="227">
        <f>BK264</f>
        <v>0</v>
      </c>
      <c r="K264" s="213"/>
      <c r="L264" s="218"/>
      <c r="M264" s="219"/>
      <c r="N264" s="220"/>
      <c r="O264" s="220"/>
      <c r="P264" s="221">
        <f>SUM(P265:P266)</f>
        <v>0</v>
      </c>
      <c r="Q264" s="220"/>
      <c r="R264" s="221">
        <f>SUM(R265:R266)</f>
        <v>0</v>
      </c>
      <c r="S264" s="220"/>
      <c r="T264" s="222">
        <f>SUM(T265:T266)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3" t="s">
        <v>83</v>
      </c>
      <c r="AT264" s="224" t="s">
        <v>75</v>
      </c>
      <c r="AU264" s="224" t="s">
        <v>83</v>
      </c>
      <c r="AY264" s="223" t="s">
        <v>206</v>
      </c>
      <c r="BK264" s="225">
        <f>SUM(BK265:BK266)</f>
        <v>0</v>
      </c>
    </row>
    <row r="265" spans="1:65" s="2" customFormat="1" ht="24.15" customHeight="1">
      <c r="A265" s="39"/>
      <c r="B265" s="40"/>
      <c r="C265" s="228" t="s">
        <v>373</v>
      </c>
      <c r="D265" s="228" t="s">
        <v>208</v>
      </c>
      <c r="E265" s="229" t="s">
        <v>686</v>
      </c>
      <c r="F265" s="230" t="s">
        <v>687</v>
      </c>
      <c r="G265" s="231" t="s">
        <v>334</v>
      </c>
      <c r="H265" s="232">
        <v>3.25</v>
      </c>
      <c r="I265" s="233"/>
      <c r="J265" s="234">
        <f>ROUND(I265*H265,2)</f>
        <v>0</v>
      </c>
      <c r="K265" s="230" t="s">
        <v>212</v>
      </c>
      <c r="L265" s="45"/>
      <c r="M265" s="235" t="s">
        <v>1</v>
      </c>
      <c r="N265" s="236" t="s">
        <v>41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113</v>
      </c>
      <c r="AT265" s="239" t="s">
        <v>208</v>
      </c>
      <c r="AU265" s="239" t="s">
        <v>85</v>
      </c>
      <c r="AY265" s="18" t="s">
        <v>206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83</v>
      </c>
      <c r="BK265" s="240">
        <f>ROUND(I265*H265,2)</f>
        <v>0</v>
      </c>
      <c r="BL265" s="18" t="s">
        <v>113</v>
      </c>
      <c r="BM265" s="239" t="s">
        <v>2065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2066</v>
      </c>
      <c r="G266" s="253"/>
      <c r="H266" s="256">
        <v>3.25</v>
      </c>
      <c r="I266" s="257"/>
      <c r="J266" s="253"/>
      <c r="K266" s="253"/>
      <c r="L266" s="258"/>
      <c r="M266" s="300"/>
      <c r="N266" s="301"/>
      <c r="O266" s="301"/>
      <c r="P266" s="301"/>
      <c r="Q266" s="301"/>
      <c r="R266" s="301"/>
      <c r="S266" s="301"/>
      <c r="T266" s="30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31" s="2" customFormat="1" ht="6.95" customHeight="1">
      <c r="A267" s="39"/>
      <c r="B267" s="67"/>
      <c r="C267" s="68"/>
      <c r="D267" s="68"/>
      <c r="E267" s="68"/>
      <c r="F267" s="68"/>
      <c r="G267" s="68"/>
      <c r="H267" s="68"/>
      <c r="I267" s="68"/>
      <c r="J267" s="68"/>
      <c r="K267" s="68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124:K2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  <c r="AZ2" s="147" t="s">
        <v>1303</v>
      </c>
      <c r="BA2" s="147" t="s">
        <v>1</v>
      </c>
      <c r="BB2" s="147" t="s">
        <v>1</v>
      </c>
      <c r="BC2" s="147" t="s">
        <v>2067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2068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1309</v>
      </c>
      <c r="BA4" s="147" t="s">
        <v>1</v>
      </c>
      <c r="BB4" s="147" t="s">
        <v>1</v>
      </c>
      <c r="BC4" s="147" t="s">
        <v>2069</v>
      </c>
      <c r="BD4" s="147" t="s">
        <v>85</v>
      </c>
    </row>
    <row r="5" spans="2:56" s="1" customFormat="1" ht="6.95" customHeight="1">
      <c r="B5" s="21"/>
      <c r="L5" s="21"/>
      <c r="AZ5" s="147" t="s">
        <v>1909</v>
      </c>
      <c r="BA5" s="147" t="s">
        <v>1</v>
      </c>
      <c r="BB5" s="147" t="s">
        <v>1</v>
      </c>
      <c r="BC5" s="147" t="s">
        <v>2070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2071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</v>
      </c>
      <c r="BB7" s="147" t="s">
        <v>1</v>
      </c>
      <c r="BC7" s="147" t="s">
        <v>2072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2073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1914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2074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2075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2076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2074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ROUND((SUM(BE125:BE233)),2)</f>
        <v>0</v>
      </c>
      <c r="G35" s="39"/>
      <c r="H35" s="39"/>
      <c r="I35" s="166">
        <v>0.21</v>
      </c>
      <c r="J35" s="165">
        <f>ROUND(((SUM(BE125:BE233))*I35),2)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ROUND((SUM(BF125:BF233)),2)</f>
        <v>0</v>
      </c>
      <c r="G36" s="39"/>
      <c r="H36" s="39"/>
      <c r="I36" s="166">
        <v>0.15</v>
      </c>
      <c r="J36" s="165">
        <f>ROUND(((SUM(BF125:BF233))*I36),2)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ROUND((SUM(BG125:BG233)),2)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ROUND((SUM(BH125:BH233)),2)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ROUND((SUM(BI125:BI233)),2)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1914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3 - Kanalizační přípojky splašková stoka SB-2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182</v>
      </c>
      <c r="E101" s="198"/>
      <c r="F101" s="198"/>
      <c r="G101" s="198"/>
      <c r="H101" s="198"/>
      <c r="I101" s="198"/>
      <c r="J101" s="199">
        <f>J207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184</v>
      </c>
      <c r="E102" s="198"/>
      <c r="F102" s="198"/>
      <c r="G102" s="198"/>
      <c r="H102" s="198"/>
      <c r="I102" s="198"/>
      <c r="J102" s="199">
        <f>J215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186</v>
      </c>
      <c r="E103" s="198"/>
      <c r="F103" s="198"/>
      <c r="G103" s="198"/>
      <c r="H103" s="198"/>
      <c r="I103" s="198"/>
      <c r="J103" s="199">
        <f>J231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5" t="str">
        <f>E7</f>
        <v>Veřejná infrastruktura Obytná zóna - NOVÁ DUKLA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1914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3 - Kanalizační přípojky splašková stoka SB-2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Ústí nad Orlicí</v>
      </c>
      <c r="G119" s="41"/>
      <c r="H119" s="41"/>
      <c r="I119" s="33" t="s">
        <v>22</v>
      </c>
      <c r="J119" s="80" t="str">
        <f>IF(J14="","",J14)</f>
        <v>20. 2. 2023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30</v>
      </c>
      <c r="J121" s="37" t="str">
        <f>E23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192</v>
      </c>
      <c r="D124" s="204" t="s">
        <v>61</v>
      </c>
      <c r="E124" s="204" t="s">
        <v>57</v>
      </c>
      <c r="F124" s="204" t="s">
        <v>58</v>
      </c>
      <c r="G124" s="204" t="s">
        <v>193</v>
      </c>
      <c r="H124" s="204" t="s">
        <v>194</v>
      </c>
      <c r="I124" s="204" t="s">
        <v>195</v>
      </c>
      <c r="J124" s="204" t="s">
        <v>176</v>
      </c>
      <c r="K124" s="205" t="s">
        <v>196</v>
      </c>
      <c r="L124" s="206"/>
      <c r="M124" s="101" t="s">
        <v>1</v>
      </c>
      <c r="N124" s="102" t="s">
        <v>40</v>
      </c>
      <c r="O124" s="102" t="s">
        <v>197</v>
      </c>
      <c r="P124" s="102" t="s">
        <v>198</v>
      </c>
      <c r="Q124" s="102" t="s">
        <v>199</v>
      </c>
      <c r="R124" s="102" t="s">
        <v>200</v>
      </c>
      <c r="S124" s="102" t="s">
        <v>201</v>
      </c>
      <c r="T124" s="103" t="s">
        <v>202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203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0.5511649999999999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178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204</v>
      </c>
      <c r="F126" s="215" t="s">
        <v>205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P127+P207+P215+P231</f>
        <v>0</v>
      </c>
      <c r="Q126" s="220"/>
      <c r="R126" s="221">
        <f>R127+R207+R215+R231</f>
        <v>0.5511649999999999</v>
      </c>
      <c r="S126" s="220"/>
      <c r="T126" s="222">
        <f>T127+T207+T215+T231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83</v>
      </c>
      <c r="AT126" s="224" t="s">
        <v>75</v>
      </c>
      <c r="AU126" s="224" t="s">
        <v>76</v>
      </c>
      <c r="AY126" s="223" t="s">
        <v>206</v>
      </c>
      <c r="BK126" s="225">
        <f>BK127+BK207+BK215+BK231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83</v>
      </c>
      <c r="F127" s="226" t="s">
        <v>207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SUM(P128:P206)</f>
        <v>0</v>
      </c>
      <c r="Q127" s="220"/>
      <c r="R127" s="221">
        <f>SUM(R128:R206)</f>
        <v>0.069815</v>
      </c>
      <c r="S127" s="220"/>
      <c r="T127" s="222">
        <f>SUM(T128:T206)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83</v>
      </c>
      <c r="AY127" s="223" t="s">
        <v>206</v>
      </c>
      <c r="BK127" s="225">
        <f>SUM(BK128:BK206)</f>
        <v>0</v>
      </c>
    </row>
    <row r="128" spans="1:65" s="2" customFormat="1" ht="24.15" customHeight="1">
      <c r="A128" s="39"/>
      <c r="B128" s="40"/>
      <c r="C128" s="228" t="s">
        <v>83</v>
      </c>
      <c r="D128" s="228" t="s">
        <v>208</v>
      </c>
      <c r="E128" s="229" t="s">
        <v>222</v>
      </c>
      <c r="F128" s="230" t="s">
        <v>223</v>
      </c>
      <c r="G128" s="231" t="s">
        <v>224</v>
      </c>
      <c r="H128" s="232">
        <v>12</v>
      </c>
      <c r="I128" s="233"/>
      <c r="J128" s="234">
        <f>ROUND(I128*H128,2)</f>
        <v>0</v>
      </c>
      <c r="K128" s="230" t="s">
        <v>212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3E-05</v>
      </c>
      <c r="R128" s="237">
        <f>Q128*H128</f>
        <v>0.00036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113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113</v>
      </c>
      <c r="BM128" s="239" t="s">
        <v>2077</v>
      </c>
    </row>
    <row r="129" spans="1:51" s="13" customFormat="1" ht="12">
      <c r="A129" s="13"/>
      <c r="B129" s="241"/>
      <c r="C129" s="242"/>
      <c r="D129" s="243" t="s">
        <v>214</v>
      </c>
      <c r="E129" s="244" t="s">
        <v>1</v>
      </c>
      <c r="F129" s="245" t="s">
        <v>1919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214</v>
      </c>
      <c r="AU129" s="251" t="s">
        <v>85</v>
      </c>
      <c r="AV129" s="13" t="s">
        <v>83</v>
      </c>
      <c r="AW129" s="13" t="s">
        <v>32</v>
      </c>
      <c r="AX129" s="13" t="s">
        <v>76</v>
      </c>
      <c r="AY129" s="251" t="s">
        <v>206</v>
      </c>
    </row>
    <row r="130" spans="1:51" s="14" customFormat="1" ht="12">
      <c r="A130" s="14"/>
      <c r="B130" s="252"/>
      <c r="C130" s="253"/>
      <c r="D130" s="243" t="s">
        <v>214</v>
      </c>
      <c r="E130" s="254" t="s">
        <v>1</v>
      </c>
      <c r="F130" s="255" t="s">
        <v>284</v>
      </c>
      <c r="G130" s="253"/>
      <c r="H130" s="256">
        <v>12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214</v>
      </c>
      <c r="AU130" s="262" t="s">
        <v>85</v>
      </c>
      <c r="AV130" s="14" t="s">
        <v>85</v>
      </c>
      <c r="AW130" s="14" t="s">
        <v>32</v>
      </c>
      <c r="AX130" s="14" t="s">
        <v>83</v>
      </c>
      <c r="AY130" s="262" t="s">
        <v>206</v>
      </c>
    </row>
    <row r="131" spans="1:65" s="2" customFormat="1" ht="24.15" customHeight="1">
      <c r="A131" s="39"/>
      <c r="B131" s="40"/>
      <c r="C131" s="228" t="s">
        <v>85</v>
      </c>
      <c r="D131" s="228" t="s">
        <v>208</v>
      </c>
      <c r="E131" s="229" t="s">
        <v>228</v>
      </c>
      <c r="F131" s="230" t="s">
        <v>229</v>
      </c>
      <c r="G131" s="231" t="s">
        <v>230</v>
      </c>
      <c r="H131" s="232">
        <v>1.2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2078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1919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2079</v>
      </c>
      <c r="G133" s="253"/>
      <c r="H133" s="256">
        <v>1.2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33" customHeight="1">
      <c r="A134" s="39"/>
      <c r="B134" s="40"/>
      <c r="C134" s="228" t="s">
        <v>93</v>
      </c>
      <c r="D134" s="228" t="s">
        <v>208</v>
      </c>
      <c r="E134" s="229" t="s">
        <v>255</v>
      </c>
      <c r="F134" s="230" t="s">
        <v>256</v>
      </c>
      <c r="G134" s="231" t="s">
        <v>251</v>
      </c>
      <c r="H134" s="232">
        <v>38.7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2080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1923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2081</v>
      </c>
      <c r="G136" s="253"/>
      <c r="H136" s="256">
        <v>12.1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76</v>
      </c>
      <c r="AY136" s="262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2082</v>
      </c>
      <c r="G137" s="253"/>
      <c r="H137" s="256">
        <v>18.36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76</v>
      </c>
      <c r="AY137" s="262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2083</v>
      </c>
      <c r="G138" s="253"/>
      <c r="H138" s="256">
        <v>17.44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2084</v>
      </c>
      <c r="G139" s="253"/>
      <c r="H139" s="256">
        <v>-6.44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76</v>
      </c>
      <c r="AY139" s="262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2085</v>
      </c>
      <c r="G140" s="253"/>
      <c r="H140" s="256">
        <v>-2.76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5" customFormat="1" ht="12">
      <c r="A141" s="15"/>
      <c r="B141" s="263"/>
      <c r="C141" s="264"/>
      <c r="D141" s="243" t="s">
        <v>214</v>
      </c>
      <c r="E141" s="265" t="s">
        <v>171</v>
      </c>
      <c r="F141" s="266" t="s">
        <v>169</v>
      </c>
      <c r="G141" s="264"/>
      <c r="H141" s="267">
        <v>38.7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3" t="s">
        <v>214</v>
      </c>
      <c r="AU141" s="273" t="s">
        <v>85</v>
      </c>
      <c r="AV141" s="15" t="s">
        <v>113</v>
      </c>
      <c r="AW141" s="15" t="s">
        <v>32</v>
      </c>
      <c r="AX141" s="15" t="s">
        <v>76</v>
      </c>
      <c r="AY141" s="273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266</v>
      </c>
      <c r="G142" s="253"/>
      <c r="H142" s="256">
        <v>38.7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83</v>
      </c>
      <c r="AY142" s="262" t="s">
        <v>206</v>
      </c>
    </row>
    <row r="143" spans="1:65" s="2" customFormat="1" ht="21.75" customHeight="1">
      <c r="A143" s="39"/>
      <c r="B143" s="40"/>
      <c r="C143" s="228" t="s">
        <v>113</v>
      </c>
      <c r="D143" s="228" t="s">
        <v>208</v>
      </c>
      <c r="E143" s="229" t="s">
        <v>1351</v>
      </c>
      <c r="F143" s="230" t="s">
        <v>1352</v>
      </c>
      <c r="G143" s="231" t="s">
        <v>211</v>
      </c>
      <c r="H143" s="232">
        <v>119.75</v>
      </c>
      <c r="I143" s="233"/>
      <c r="J143" s="234">
        <f>ROUND(I143*H143,2)</f>
        <v>0</v>
      </c>
      <c r="K143" s="230" t="s">
        <v>212</v>
      </c>
      <c r="L143" s="45"/>
      <c r="M143" s="235" t="s">
        <v>1</v>
      </c>
      <c r="N143" s="236" t="s">
        <v>41</v>
      </c>
      <c r="O143" s="92"/>
      <c r="P143" s="237">
        <f>O143*H143</f>
        <v>0</v>
      </c>
      <c r="Q143" s="237">
        <v>0.00058</v>
      </c>
      <c r="R143" s="237">
        <f>Q143*H143</f>
        <v>0.069455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113</v>
      </c>
      <c r="AT143" s="239" t="s">
        <v>208</v>
      </c>
      <c r="AU143" s="239" t="s">
        <v>85</v>
      </c>
      <c r="AY143" s="18" t="s">
        <v>206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83</v>
      </c>
      <c r="BK143" s="240">
        <f>ROUND(I143*H143,2)</f>
        <v>0</v>
      </c>
      <c r="BL143" s="18" t="s">
        <v>113</v>
      </c>
      <c r="BM143" s="239" t="s">
        <v>2086</v>
      </c>
    </row>
    <row r="144" spans="1:51" s="13" customFormat="1" ht="12">
      <c r="A144" s="13"/>
      <c r="B144" s="241"/>
      <c r="C144" s="242"/>
      <c r="D144" s="243" t="s">
        <v>214</v>
      </c>
      <c r="E144" s="244" t="s">
        <v>1</v>
      </c>
      <c r="F144" s="245" t="s">
        <v>1923</v>
      </c>
      <c r="G144" s="242"/>
      <c r="H144" s="244" t="s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214</v>
      </c>
      <c r="AU144" s="251" t="s">
        <v>85</v>
      </c>
      <c r="AV144" s="13" t="s">
        <v>83</v>
      </c>
      <c r="AW144" s="13" t="s">
        <v>32</v>
      </c>
      <c r="AX144" s="13" t="s">
        <v>76</v>
      </c>
      <c r="AY144" s="251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2087</v>
      </c>
      <c r="G145" s="253"/>
      <c r="H145" s="256">
        <v>30.24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2088</v>
      </c>
      <c r="G146" s="253"/>
      <c r="H146" s="256">
        <v>45.9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76</v>
      </c>
      <c r="AY146" s="262" t="s">
        <v>206</v>
      </c>
    </row>
    <row r="147" spans="1:51" s="14" customFormat="1" ht="12">
      <c r="A147" s="14"/>
      <c r="B147" s="252"/>
      <c r="C147" s="253"/>
      <c r="D147" s="243" t="s">
        <v>214</v>
      </c>
      <c r="E147" s="254" t="s">
        <v>1</v>
      </c>
      <c r="F147" s="255" t="s">
        <v>2089</v>
      </c>
      <c r="G147" s="253"/>
      <c r="H147" s="256">
        <v>43.61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214</v>
      </c>
      <c r="AU147" s="262" t="s">
        <v>85</v>
      </c>
      <c r="AV147" s="14" t="s">
        <v>85</v>
      </c>
      <c r="AW147" s="14" t="s">
        <v>32</v>
      </c>
      <c r="AX147" s="14" t="s">
        <v>76</v>
      </c>
      <c r="AY147" s="262" t="s">
        <v>206</v>
      </c>
    </row>
    <row r="148" spans="1:51" s="15" customFormat="1" ht="12">
      <c r="A148" s="15"/>
      <c r="B148" s="263"/>
      <c r="C148" s="264"/>
      <c r="D148" s="243" t="s">
        <v>214</v>
      </c>
      <c r="E148" s="265" t="s">
        <v>1309</v>
      </c>
      <c r="F148" s="266" t="s">
        <v>169</v>
      </c>
      <c r="G148" s="264"/>
      <c r="H148" s="267">
        <v>119.75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3" t="s">
        <v>214</v>
      </c>
      <c r="AU148" s="273" t="s">
        <v>85</v>
      </c>
      <c r="AV148" s="15" t="s">
        <v>113</v>
      </c>
      <c r="AW148" s="15" t="s">
        <v>32</v>
      </c>
      <c r="AX148" s="15" t="s">
        <v>83</v>
      </c>
      <c r="AY148" s="273" t="s">
        <v>206</v>
      </c>
    </row>
    <row r="149" spans="1:65" s="2" customFormat="1" ht="21.75" customHeight="1">
      <c r="A149" s="39"/>
      <c r="B149" s="40"/>
      <c r="C149" s="228" t="s">
        <v>116</v>
      </c>
      <c r="D149" s="228" t="s">
        <v>208</v>
      </c>
      <c r="E149" s="229" t="s">
        <v>1355</v>
      </c>
      <c r="F149" s="230" t="s">
        <v>1356</v>
      </c>
      <c r="G149" s="231" t="s">
        <v>211</v>
      </c>
      <c r="H149" s="232">
        <v>119.75</v>
      </c>
      <c r="I149" s="233"/>
      <c r="J149" s="234">
        <f>ROUND(I149*H149,2)</f>
        <v>0</v>
      </c>
      <c r="K149" s="230" t="s">
        <v>212</v>
      </c>
      <c r="L149" s="45"/>
      <c r="M149" s="235" t="s">
        <v>1</v>
      </c>
      <c r="N149" s="236" t="s">
        <v>41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113</v>
      </c>
      <c r="AT149" s="239" t="s">
        <v>208</v>
      </c>
      <c r="AU149" s="239" t="s">
        <v>85</v>
      </c>
      <c r="AY149" s="18" t="s">
        <v>206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83</v>
      </c>
      <c r="BK149" s="240">
        <f>ROUND(I149*H149,2)</f>
        <v>0</v>
      </c>
      <c r="BL149" s="18" t="s">
        <v>113</v>
      </c>
      <c r="BM149" s="239" t="s">
        <v>2090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1309</v>
      </c>
      <c r="G150" s="253"/>
      <c r="H150" s="256">
        <v>119.75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83</v>
      </c>
      <c r="AY150" s="262" t="s">
        <v>206</v>
      </c>
    </row>
    <row r="151" spans="1:65" s="2" customFormat="1" ht="37.8" customHeight="1">
      <c r="A151" s="39"/>
      <c r="B151" s="40"/>
      <c r="C151" s="228" t="s">
        <v>238</v>
      </c>
      <c r="D151" s="228" t="s">
        <v>208</v>
      </c>
      <c r="E151" s="229" t="s">
        <v>289</v>
      </c>
      <c r="F151" s="230" t="s">
        <v>290</v>
      </c>
      <c r="G151" s="231" t="s">
        <v>251</v>
      </c>
      <c r="H151" s="232">
        <v>38.7</v>
      </c>
      <c r="I151" s="233"/>
      <c r="J151" s="234">
        <f>ROUND(I151*H151,2)</f>
        <v>0</v>
      </c>
      <c r="K151" s="230" t="s">
        <v>212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113</v>
      </c>
      <c r="AT151" s="239" t="s">
        <v>208</v>
      </c>
      <c r="AU151" s="239" t="s">
        <v>85</v>
      </c>
      <c r="AY151" s="18" t="s">
        <v>206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83</v>
      </c>
      <c r="BK151" s="240">
        <f>ROUND(I151*H151,2)</f>
        <v>0</v>
      </c>
      <c r="BL151" s="18" t="s">
        <v>113</v>
      </c>
      <c r="BM151" s="239" t="s">
        <v>2091</v>
      </c>
    </row>
    <row r="152" spans="1:51" s="13" customFormat="1" ht="12">
      <c r="A152" s="13"/>
      <c r="B152" s="241"/>
      <c r="C152" s="242"/>
      <c r="D152" s="243" t="s">
        <v>214</v>
      </c>
      <c r="E152" s="244" t="s">
        <v>1</v>
      </c>
      <c r="F152" s="245" t="s">
        <v>292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214</v>
      </c>
      <c r="AU152" s="251" t="s">
        <v>85</v>
      </c>
      <c r="AV152" s="13" t="s">
        <v>83</v>
      </c>
      <c r="AW152" s="13" t="s">
        <v>32</v>
      </c>
      <c r="AX152" s="13" t="s">
        <v>76</v>
      </c>
      <c r="AY152" s="251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164</v>
      </c>
      <c r="G153" s="253"/>
      <c r="H153" s="256">
        <v>38.7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83</v>
      </c>
      <c r="AY153" s="262" t="s">
        <v>206</v>
      </c>
    </row>
    <row r="154" spans="1:65" s="2" customFormat="1" ht="37.8" customHeight="1">
      <c r="A154" s="39"/>
      <c r="B154" s="40"/>
      <c r="C154" s="228" t="s">
        <v>243</v>
      </c>
      <c r="D154" s="228" t="s">
        <v>208</v>
      </c>
      <c r="E154" s="229" t="s">
        <v>294</v>
      </c>
      <c r="F154" s="230" t="s">
        <v>295</v>
      </c>
      <c r="G154" s="231" t="s">
        <v>251</v>
      </c>
      <c r="H154" s="232">
        <v>23</v>
      </c>
      <c r="I154" s="233"/>
      <c r="J154" s="234">
        <f>ROUND(I154*H154,2)</f>
        <v>0</v>
      </c>
      <c r="K154" s="230" t="s">
        <v>212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113</v>
      </c>
      <c r="AT154" s="239" t="s">
        <v>208</v>
      </c>
      <c r="AU154" s="239" t="s">
        <v>85</v>
      </c>
      <c r="AY154" s="18" t="s">
        <v>206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83</v>
      </c>
      <c r="BK154" s="240">
        <f>ROUND(I154*H154,2)</f>
        <v>0</v>
      </c>
      <c r="BL154" s="18" t="s">
        <v>113</v>
      </c>
      <c r="BM154" s="239" t="s">
        <v>2092</v>
      </c>
    </row>
    <row r="155" spans="1:51" s="13" customFormat="1" ht="12">
      <c r="A155" s="13"/>
      <c r="B155" s="241"/>
      <c r="C155" s="242"/>
      <c r="D155" s="243" t="s">
        <v>214</v>
      </c>
      <c r="E155" s="244" t="s">
        <v>1</v>
      </c>
      <c r="F155" s="245" t="s">
        <v>1919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214</v>
      </c>
      <c r="AU155" s="251" t="s">
        <v>85</v>
      </c>
      <c r="AV155" s="13" t="s">
        <v>83</v>
      </c>
      <c r="AW155" s="13" t="s">
        <v>32</v>
      </c>
      <c r="AX155" s="13" t="s">
        <v>76</v>
      </c>
      <c r="AY155" s="251" t="s">
        <v>206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2093</v>
      </c>
      <c r="G156" s="253"/>
      <c r="H156" s="256">
        <v>16.1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76</v>
      </c>
      <c r="AY156" s="262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2094</v>
      </c>
      <c r="G157" s="253"/>
      <c r="H157" s="256">
        <v>6.9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76</v>
      </c>
      <c r="AY157" s="262" t="s">
        <v>206</v>
      </c>
    </row>
    <row r="158" spans="1:51" s="15" customFormat="1" ht="12">
      <c r="A158" s="15"/>
      <c r="B158" s="263"/>
      <c r="C158" s="264"/>
      <c r="D158" s="243" t="s">
        <v>214</v>
      </c>
      <c r="E158" s="265" t="s">
        <v>1</v>
      </c>
      <c r="F158" s="266" t="s">
        <v>169</v>
      </c>
      <c r="G158" s="264"/>
      <c r="H158" s="267">
        <v>23</v>
      </c>
      <c r="I158" s="268"/>
      <c r="J158" s="264"/>
      <c r="K158" s="264"/>
      <c r="L158" s="269"/>
      <c r="M158" s="270"/>
      <c r="N158" s="271"/>
      <c r="O158" s="271"/>
      <c r="P158" s="271"/>
      <c r="Q158" s="271"/>
      <c r="R158" s="271"/>
      <c r="S158" s="271"/>
      <c r="T158" s="27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3" t="s">
        <v>214</v>
      </c>
      <c r="AU158" s="273" t="s">
        <v>85</v>
      </c>
      <c r="AV158" s="15" t="s">
        <v>113</v>
      </c>
      <c r="AW158" s="15" t="s">
        <v>32</v>
      </c>
      <c r="AX158" s="15" t="s">
        <v>83</v>
      </c>
      <c r="AY158" s="273" t="s">
        <v>206</v>
      </c>
    </row>
    <row r="159" spans="1:65" s="2" customFormat="1" ht="37.8" customHeight="1">
      <c r="A159" s="39"/>
      <c r="B159" s="40"/>
      <c r="C159" s="228" t="s">
        <v>248</v>
      </c>
      <c r="D159" s="228" t="s">
        <v>208</v>
      </c>
      <c r="E159" s="229" t="s">
        <v>300</v>
      </c>
      <c r="F159" s="230" t="s">
        <v>301</v>
      </c>
      <c r="G159" s="231" t="s">
        <v>251</v>
      </c>
      <c r="H159" s="232">
        <v>38.7</v>
      </c>
      <c r="I159" s="233"/>
      <c r="J159" s="234">
        <f>ROUND(I159*H159,2)</f>
        <v>0</v>
      </c>
      <c r="K159" s="230" t="s">
        <v>212</v>
      </c>
      <c r="L159" s="45"/>
      <c r="M159" s="235" t="s">
        <v>1</v>
      </c>
      <c r="N159" s="236" t="s">
        <v>41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113</v>
      </c>
      <c r="AT159" s="239" t="s">
        <v>208</v>
      </c>
      <c r="AU159" s="239" t="s">
        <v>85</v>
      </c>
      <c r="AY159" s="18" t="s">
        <v>206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83</v>
      </c>
      <c r="BK159" s="240">
        <f>ROUND(I159*H159,2)</f>
        <v>0</v>
      </c>
      <c r="BL159" s="18" t="s">
        <v>113</v>
      </c>
      <c r="BM159" s="239" t="s">
        <v>2095</v>
      </c>
    </row>
    <row r="160" spans="1:51" s="13" customFormat="1" ht="12">
      <c r="A160" s="13"/>
      <c r="B160" s="241"/>
      <c r="C160" s="242"/>
      <c r="D160" s="243" t="s">
        <v>214</v>
      </c>
      <c r="E160" s="244" t="s">
        <v>1</v>
      </c>
      <c r="F160" s="245" t="s">
        <v>1919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214</v>
      </c>
      <c r="AU160" s="251" t="s">
        <v>85</v>
      </c>
      <c r="AV160" s="13" t="s">
        <v>83</v>
      </c>
      <c r="AW160" s="13" t="s">
        <v>32</v>
      </c>
      <c r="AX160" s="13" t="s">
        <v>76</v>
      </c>
      <c r="AY160" s="251" t="s">
        <v>206</v>
      </c>
    </row>
    <row r="161" spans="1:51" s="13" customFormat="1" ht="12">
      <c r="A161" s="13"/>
      <c r="B161" s="241"/>
      <c r="C161" s="242"/>
      <c r="D161" s="243" t="s">
        <v>214</v>
      </c>
      <c r="E161" s="244" t="s">
        <v>1</v>
      </c>
      <c r="F161" s="245" t="s">
        <v>303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214</v>
      </c>
      <c r="AU161" s="251" t="s">
        <v>85</v>
      </c>
      <c r="AV161" s="13" t="s">
        <v>83</v>
      </c>
      <c r="AW161" s="13" t="s">
        <v>32</v>
      </c>
      <c r="AX161" s="13" t="s">
        <v>76</v>
      </c>
      <c r="AY161" s="251" t="s">
        <v>206</v>
      </c>
    </row>
    <row r="162" spans="1:51" s="13" customFormat="1" ht="12">
      <c r="A162" s="13"/>
      <c r="B162" s="241"/>
      <c r="C162" s="242"/>
      <c r="D162" s="243" t="s">
        <v>214</v>
      </c>
      <c r="E162" s="244" t="s">
        <v>1</v>
      </c>
      <c r="F162" s="245" t="s">
        <v>1370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214</v>
      </c>
      <c r="AU162" s="251" t="s">
        <v>85</v>
      </c>
      <c r="AV162" s="13" t="s">
        <v>83</v>
      </c>
      <c r="AW162" s="13" t="s">
        <v>32</v>
      </c>
      <c r="AX162" s="13" t="s">
        <v>76</v>
      </c>
      <c r="AY162" s="251" t="s">
        <v>206</v>
      </c>
    </row>
    <row r="163" spans="1:51" s="14" customFormat="1" ht="12">
      <c r="A163" s="14"/>
      <c r="B163" s="252"/>
      <c r="C163" s="253"/>
      <c r="D163" s="243" t="s">
        <v>214</v>
      </c>
      <c r="E163" s="254" t="s">
        <v>1</v>
      </c>
      <c r="F163" s="255" t="s">
        <v>2096</v>
      </c>
      <c r="G163" s="253"/>
      <c r="H163" s="256">
        <v>2.76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214</v>
      </c>
      <c r="AU163" s="262" t="s">
        <v>85</v>
      </c>
      <c r="AV163" s="14" t="s">
        <v>85</v>
      </c>
      <c r="AW163" s="14" t="s">
        <v>32</v>
      </c>
      <c r="AX163" s="14" t="s">
        <v>76</v>
      </c>
      <c r="AY163" s="262" t="s">
        <v>206</v>
      </c>
    </row>
    <row r="164" spans="1:51" s="16" customFormat="1" ht="12">
      <c r="A164" s="16"/>
      <c r="B164" s="274"/>
      <c r="C164" s="275"/>
      <c r="D164" s="243" t="s">
        <v>214</v>
      </c>
      <c r="E164" s="276" t="s">
        <v>1303</v>
      </c>
      <c r="F164" s="277" t="s">
        <v>133</v>
      </c>
      <c r="G164" s="275"/>
      <c r="H164" s="278">
        <v>2.76</v>
      </c>
      <c r="I164" s="279"/>
      <c r="J164" s="275"/>
      <c r="K164" s="275"/>
      <c r="L164" s="280"/>
      <c r="M164" s="281"/>
      <c r="N164" s="282"/>
      <c r="O164" s="282"/>
      <c r="P164" s="282"/>
      <c r="Q164" s="282"/>
      <c r="R164" s="282"/>
      <c r="S164" s="282"/>
      <c r="T164" s="283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84" t="s">
        <v>214</v>
      </c>
      <c r="AU164" s="284" t="s">
        <v>85</v>
      </c>
      <c r="AV164" s="16" t="s">
        <v>93</v>
      </c>
      <c r="AW164" s="16" t="s">
        <v>32</v>
      </c>
      <c r="AX164" s="16" t="s">
        <v>76</v>
      </c>
      <c r="AY164" s="284" t="s">
        <v>206</v>
      </c>
    </row>
    <row r="165" spans="1:51" s="13" customFormat="1" ht="12">
      <c r="A165" s="13"/>
      <c r="B165" s="241"/>
      <c r="C165" s="242"/>
      <c r="D165" s="243" t="s">
        <v>214</v>
      </c>
      <c r="E165" s="244" t="s">
        <v>1</v>
      </c>
      <c r="F165" s="245" t="s">
        <v>1372</v>
      </c>
      <c r="G165" s="242"/>
      <c r="H165" s="244" t="s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214</v>
      </c>
      <c r="AU165" s="251" t="s">
        <v>85</v>
      </c>
      <c r="AV165" s="13" t="s">
        <v>83</v>
      </c>
      <c r="AW165" s="13" t="s">
        <v>32</v>
      </c>
      <c r="AX165" s="13" t="s">
        <v>76</v>
      </c>
      <c r="AY165" s="251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2097</v>
      </c>
      <c r="G166" s="253"/>
      <c r="H166" s="256">
        <v>8.28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6" customFormat="1" ht="12">
      <c r="A167" s="16"/>
      <c r="B167" s="274"/>
      <c r="C167" s="275"/>
      <c r="D167" s="243" t="s">
        <v>214</v>
      </c>
      <c r="E167" s="276" t="s">
        <v>1305</v>
      </c>
      <c r="F167" s="277" t="s">
        <v>133</v>
      </c>
      <c r="G167" s="275"/>
      <c r="H167" s="278">
        <v>8.28</v>
      </c>
      <c r="I167" s="279"/>
      <c r="J167" s="275"/>
      <c r="K167" s="275"/>
      <c r="L167" s="280"/>
      <c r="M167" s="281"/>
      <c r="N167" s="282"/>
      <c r="O167" s="282"/>
      <c r="P167" s="282"/>
      <c r="Q167" s="282"/>
      <c r="R167" s="282"/>
      <c r="S167" s="282"/>
      <c r="T167" s="283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84" t="s">
        <v>214</v>
      </c>
      <c r="AU167" s="284" t="s">
        <v>85</v>
      </c>
      <c r="AV167" s="16" t="s">
        <v>93</v>
      </c>
      <c r="AW167" s="16" t="s">
        <v>32</v>
      </c>
      <c r="AX167" s="16" t="s">
        <v>76</v>
      </c>
      <c r="AY167" s="284" t="s">
        <v>206</v>
      </c>
    </row>
    <row r="168" spans="1:51" s="13" customFormat="1" ht="12">
      <c r="A168" s="13"/>
      <c r="B168" s="241"/>
      <c r="C168" s="242"/>
      <c r="D168" s="243" t="s">
        <v>214</v>
      </c>
      <c r="E168" s="244" t="s">
        <v>1</v>
      </c>
      <c r="F168" s="245" t="s">
        <v>1939</v>
      </c>
      <c r="G168" s="242"/>
      <c r="H168" s="244" t="s">
        <v>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214</v>
      </c>
      <c r="AU168" s="251" t="s">
        <v>85</v>
      </c>
      <c r="AV168" s="13" t="s">
        <v>83</v>
      </c>
      <c r="AW168" s="13" t="s">
        <v>32</v>
      </c>
      <c r="AX168" s="13" t="s">
        <v>76</v>
      </c>
      <c r="AY168" s="251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2098</v>
      </c>
      <c r="G169" s="253"/>
      <c r="H169" s="256">
        <v>0.971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1909</v>
      </c>
      <c r="F170" s="255" t="s">
        <v>2099</v>
      </c>
      <c r="G170" s="253"/>
      <c r="H170" s="256">
        <v>0.085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6" customFormat="1" ht="12">
      <c r="A171" s="16"/>
      <c r="B171" s="274"/>
      <c r="C171" s="275"/>
      <c r="D171" s="243" t="s">
        <v>214</v>
      </c>
      <c r="E171" s="276" t="s">
        <v>1</v>
      </c>
      <c r="F171" s="277" t="s">
        <v>133</v>
      </c>
      <c r="G171" s="275"/>
      <c r="H171" s="278">
        <v>1.056</v>
      </c>
      <c r="I171" s="279"/>
      <c r="J171" s="275"/>
      <c r="K171" s="275"/>
      <c r="L171" s="280"/>
      <c r="M171" s="281"/>
      <c r="N171" s="282"/>
      <c r="O171" s="282"/>
      <c r="P171" s="282"/>
      <c r="Q171" s="282"/>
      <c r="R171" s="282"/>
      <c r="S171" s="282"/>
      <c r="T171" s="283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84" t="s">
        <v>214</v>
      </c>
      <c r="AU171" s="284" t="s">
        <v>85</v>
      </c>
      <c r="AV171" s="16" t="s">
        <v>93</v>
      </c>
      <c r="AW171" s="16" t="s">
        <v>32</v>
      </c>
      <c r="AX171" s="16" t="s">
        <v>76</v>
      </c>
      <c r="AY171" s="284" t="s">
        <v>206</v>
      </c>
    </row>
    <row r="172" spans="1:51" s="15" customFormat="1" ht="12">
      <c r="A172" s="15"/>
      <c r="B172" s="263"/>
      <c r="C172" s="264"/>
      <c r="D172" s="243" t="s">
        <v>214</v>
      </c>
      <c r="E172" s="265" t="s">
        <v>168</v>
      </c>
      <c r="F172" s="266" t="s">
        <v>169</v>
      </c>
      <c r="G172" s="264"/>
      <c r="H172" s="267">
        <v>12.096</v>
      </c>
      <c r="I172" s="268"/>
      <c r="J172" s="264"/>
      <c r="K172" s="264"/>
      <c r="L172" s="269"/>
      <c r="M172" s="270"/>
      <c r="N172" s="271"/>
      <c r="O172" s="271"/>
      <c r="P172" s="271"/>
      <c r="Q172" s="271"/>
      <c r="R172" s="271"/>
      <c r="S172" s="271"/>
      <c r="T172" s="27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3" t="s">
        <v>214</v>
      </c>
      <c r="AU172" s="273" t="s">
        <v>85</v>
      </c>
      <c r="AV172" s="15" t="s">
        <v>113</v>
      </c>
      <c r="AW172" s="15" t="s">
        <v>32</v>
      </c>
      <c r="AX172" s="15" t="s">
        <v>76</v>
      </c>
      <c r="AY172" s="273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162</v>
      </c>
      <c r="F173" s="255" t="s">
        <v>1815</v>
      </c>
      <c r="G173" s="253"/>
      <c r="H173" s="256">
        <v>26.604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164</v>
      </c>
      <c r="F174" s="255" t="s">
        <v>171</v>
      </c>
      <c r="G174" s="253"/>
      <c r="H174" s="256">
        <v>38.7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313</v>
      </c>
      <c r="G175" s="253"/>
      <c r="H175" s="256">
        <v>38.7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83</v>
      </c>
      <c r="AY175" s="262" t="s">
        <v>206</v>
      </c>
    </row>
    <row r="176" spans="1:65" s="2" customFormat="1" ht="37.8" customHeight="1">
      <c r="A176" s="39"/>
      <c r="B176" s="40"/>
      <c r="C176" s="228" t="s">
        <v>254</v>
      </c>
      <c r="D176" s="228" t="s">
        <v>208</v>
      </c>
      <c r="E176" s="229" t="s">
        <v>315</v>
      </c>
      <c r="F176" s="230" t="s">
        <v>316</v>
      </c>
      <c r="G176" s="231" t="s">
        <v>251</v>
      </c>
      <c r="H176" s="232">
        <v>38.7</v>
      </c>
      <c r="I176" s="233"/>
      <c r="J176" s="234">
        <f>ROUND(I176*H176,2)</f>
        <v>0</v>
      </c>
      <c r="K176" s="230" t="s">
        <v>212</v>
      </c>
      <c r="L176" s="45"/>
      <c r="M176" s="235" t="s">
        <v>1</v>
      </c>
      <c r="N176" s="236" t="s">
        <v>41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113</v>
      </c>
      <c r="AT176" s="239" t="s">
        <v>208</v>
      </c>
      <c r="AU176" s="239" t="s">
        <v>85</v>
      </c>
      <c r="AY176" s="18" t="s">
        <v>206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83</v>
      </c>
      <c r="BK176" s="240">
        <f>ROUND(I176*H176,2)</f>
        <v>0</v>
      </c>
      <c r="BL176" s="18" t="s">
        <v>113</v>
      </c>
      <c r="BM176" s="239" t="s">
        <v>2100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318</v>
      </c>
      <c r="G177" s="253"/>
      <c r="H177" s="256">
        <v>38.7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83</v>
      </c>
      <c r="AY177" s="262" t="s">
        <v>206</v>
      </c>
    </row>
    <row r="178" spans="1:65" s="2" customFormat="1" ht="24.15" customHeight="1">
      <c r="A178" s="39"/>
      <c r="B178" s="40"/>
      <c r="C178" s="228" t="s">
        <v>139</v>
      </c>
      <c r="D178" s="228" t="s">
        <v>208</v>
      </c>
      <c r="E178" s="229" t="s">
        <v>320</v>
      </c>
      <c r="F178" s="230" t="s">
        <v>321</v>
      </c>
      <c r="G178" s="231" t="s">
        <v>251</v>
      </c>
      <c r="H178" s="232">
        <v>77.4</v>
      </c>
      <c r="I178" s="233"/>
      <c r="J178" s="234">
        <f>ROUND(I178*H178,2)</f>
        <v>0</v>
      </c>
      <c r="K178" s="230" t="s">
        <v>212</v>
      </c>
      <c r="L178" s="45"/>
      <c r="M178" s="235" t="s">
        <v>1</v>
      </c>
      <c r="N178" s="236" t="s">
        <v>41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113</v>
      </c>
      <c r="AT178" s="239" t="s">
        <v>208</v>
      </c>
      <c r="AU178" s="239" t="s">
        <v>85</v>
      </c>
      <c r="AY178" s="18" t="s">
        <v>206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83</v>
      </c>
      <c r="BK178" s="240">
        <f>ROUND(I178*H178,2)</f>
        <v>0</v>
      </c>
      <c r="BL178" s="18" t="s">
        <v>113</v>
      </c>
      <c r="BM178" s="239" t="s">
        <v>2101</v>
      </c>
    </row>
    <row r="179" spans="1:51" s="14" customFormat="1" ht="12">
      <c r="A179" s="14"/>
      <c r="B179" s="252"/>
      <c r="C179" s="253"/>
      <c r="D179" s="243" t="s">
        <v>214</v>
      </c>
      <c r="E179" s="254" t="s">
        <v>1</v>
      </c>
      <c r="F179" s="255" t="s">
        <v>323</v>
      </c>
      <c r="G179" s="253"/>
      <c r="H179" s="256">
        <v>38.7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214</v>
      </c>
      <c r="AU179" s="262" t="s">
        <v>85</v>
      </c>
      <c r="AV179" s="14" t="s">
        <v>85</v>
      </c>
      <c r="AW179" s="14" t="s">
        <v>32</v>
      </c>
      <c r="AX179" s="14" t="s">
        <v>76</v>
      </c>
      <c r="AY179" s="262" t="s">
        <v>206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324</v>
      </c>
      <c r="G180" s="253"/>
      <c r="H180" s="256">
        <v>38.7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76</v>
      </c>
      <c r="AY180" s="262" t="s">
        <v>206</v>
      </c>
    </row>
    <row r="181" spans="1:51" s="15" customFormat="1" ht="12">
      <c r="A181" s="15"/>
      <c r="B181" s="263"/>
      <c r="C181" s="264"/>
      <c r="D181" s="243" t="s">
        <v>214</v>
      </c>
      <c r="E181" s="265" t="s">
        <v>1</v>
      </c>
      <c r="F181" s="266" t="s">
        <v>169</v>
      </c>
      <c r="G181" s="264"/>
      <c r="H181" s="267">
        <v>77.4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3" t="s">
        <v>214</v>
      </c>
      <c r="AU181" s="273" t="s">
        <v>85</v>
      </c>
      <c r="AV181" s="15" t="s">
        <v>113</v>
      </c>
      <c r="AW181" s="15" t="s">
        <v>32</v>
      </c>
      <c r="AX181" s="15" t="s">
        <v>83</v>
      </c>
      <c r="AY181" s="273" t="s">
        <v>206</v>
      </c>
    </row>
    <row r="182" spans="1:65" s="2" customFormat="1" ht="16.5" customHeight="1">
      <c r="A182" s="39"/>
      <c r="B182" s="40"/>
      <c r="C182" s="228" t="s">
        <v>277</v>
      </c>
      <c r="D182" s="228" t="s">
        <v>208</v>
      </c>
      <c r="E182" s="229" t="s">
        <v>326</v>
      </c>
      <c r="F182" s="230" t="s">
        <v>327</v>
      </c>
      <c r="G182" s="231" t="s">
        <v>251</v>
      </c>
      <c r="H182" s="232">
        <v>77.4</v>
      </c>
      <c r="I182" s="233"/>
      <c r="J182" s="234">
        <f>ROUND(I182*H182,2)</f>
        <v>0</v>
      </c>
      <c r="K182" s="230" t="s">
        <v>212</v>
      </c>
      <c r="L182" s="45"/>
      <c r="M182" s="235" t="s">
        <v>1</v>
      </c>
      <c r="N182" s="236" t="s">
        <v>41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113</v>
      </c>
      <c r="AT182" s="239" t="s">
        <v>208</v>
      </c>
      <c r="AU182" s="239" t="s">
        <v>85</v>
      </c>
      <c r="AY182" s="18" t="s">
        <v>206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83</v>
      </c>
      <c r="BK182" s="240">
        <f>ROUND(I182*H182,2)</f>
        <v>0</v>
      </c>
      <c r="BL182" s="18" t="s">
        <v>113</v>
      </c>
      <c r="BM182" s="239" t="s">
        <v>2102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329</v>
      </c>
      <c r="G183" s="253"/>
      <c r="H183" s="256">
        <v>38.7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4" customFormat="1" ht="12">
      <c r="A184" s="14"/>
      <c r="B184" s="252"/>
      <c r="C184" s="253"/>
      <c r="D184" s="243" t="s">
        <v>214</v>
      </c>
      <c r="E184" s="254" t="s">
        <v>1</v>
      </c>
      <c r="F184" s="255" t="s">
        <v>330</v>
      </c>
      <c r="G184" s="253"/>
      <c r="H184" s="256">
        <v>38.7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214</v>
      </c>
      <c r="AU184" s="262" t="s">
        <v>85</v>
      </c>
      <c r="AV184" s="14" t="s">
        <v>85</v>
      </c>
      <c r="AW184" s="14" t="s">
        <v>32</v>
      </c>
      <c r="AX184" s="14" t="s">
        <v>76</v>
      </c>
      <c r="AY184" s="262" t="s">
        <v>206</v>
      </c>
    </row>
    <row r="185" spans="1:51" s="15" customFormat="1" ht="12">
      <c r="A185" s="15"/>
      <c r="B185" s="263"/>
      <c r="C185" s="264"/>
      <c r="D185" s="243" t="s">
        <v>214</v>
      </c>
      <c r="E185" s="265" t="s">
        <v>1</v>
      </c>
      <c r="F185" s="266" t="s">
        <v>169</v>
      </c>
      <c r="G185" s="264"/>
      <c r="H185" s="267">
        <v>77.4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3" t="s">
        <v>214</v>
      </c>
      <c r="AU185" s="273" t="s">
        <v>85</v>
      </c>
      <c r="AV185" s="15" t="s">
        <v>113</v>
      </c>
      <c r="AW185" s="15" t="s">
        <v>32</v>
      </c>
      <c r="AX185" s="15" t="s">
        <v>83</v>
      </c>
      <c r="AY185" s="273" t="s">
        <v>206</v>
      </c>
    </row>
    <row r="186" spans="1:65" s="2" customFormat="1" ht="33" customHeight="1">
      <c r="A186" s="39"/>
      <c r="B186" s="40"/>
      <c r="C186" s="228" t="s">
        <v>284</v>
      </c>
      <c r="D186" s="228" t="s">
        <v>208</v>
      </c>
      <c r="E186" s="229" t="s">
        <v>332</v>
      </c>
      <c r="F186" s="230" t="s">
        <v>333</v>
      </c>
      <c r="G186" s="231" t="s">
        <v>334</v>
      </c>
      <c r="H186" s="232">
        <v>69.66</v>
      </c>
      <c r="I186" s="233"/>
      <c r="J186" s="234">
        <f>ROUND(I186*H186,2)</f>
        <v>0</v>
      </c>
      <c r="K186" s="230" t="s">
        <v>212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113</v>
      </c>
      <c r="AT186" s="239" t="s">
        <v>208</v>
      </c>
      <c r="AU186" s="239" t="s">
        <v>85</v>
      </c>
      <c r="AY186" s="18" t="s">
        <v>206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83</v>
      </c>
      <c r="BK186" s="240">
        <f>ROUND(I186*H186,2)</f>
        <v>0</v>
      </c>
      <c r="BL186" s="18" t="s">
        <v>113</v>
      </c>
      <c r="BM186" s="239" t="s">
        <v>2103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336</v>
      </c>
      <c r="G187" s="253"/>
      <c r="H187" s="256">
        <v>69.66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83</v>
      </c>
      <c r="AY187" s="262" t="s">
        <v>206</v>
      </c>
    </row>
    <row r="188" spans="1:65" s="2" customFormat="1" ht="24.15" customHeight="1">
      <c r="A188" s="39"/>
      <c r="B188" s="40"/>
      <c r="C188" s="228" t="s">
        <v>288</v>
      </c>
      <c r="D188" s="228" t="s">
        <v>208</v>
      </c>
      <c r="E188" s="229" t="s">
        <v>338</v>
      </c>
      <c r="F188" s="230" t="s">
        <v>339</v>
      </c>
      <c r="G188" s="231" t="s">
        <v>251</v>
      </c>
      <c r="H188" s="232">
        <v>26.604</v>
      </c>
      <c r="I188" s="233"/>
      <c r="J188" s="234">
        <f>ROUND(I188*H188,2)</f>
        <v>0</v>
      </c>
      <c r="K188" s="230" t="s">
        <v>212</v>
      </c>
      <c r="L188" s="45"/>
      <c r="M188" s="235" t="s">
        <v>1</v>
      </c>
      <c r="N188" s="236" t="s">
        <v>41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113</v>
      </c>
      <c r="AT188" s="239" t="s">
        <v>208</v>
      </c>
      <c r="AU188" s="239" t="s">
        <v>85</v>
      </c>
      <c r="AY188" s="18" t="s">
        <v>206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83</v>
      </c>
      <c r="BK188" s="240">
        <f>ROUND(I188*H188,2)</f>
        <v>0</v>
      </c>
      <c r="BL188" s="18" t="s">
        <v>113</v>
      </c>
      <c r="BM188" s="239" t="s">
        <v>2104</v>
      </c>
    </row>
    <row r="189" spans="1:51" s="14" customFormat="1" ht="12">
      <c r="A189" s="14"/>
      <c r="B189" s="252"/>
      <c r="C189" s="253"/>
      <c r="D189" s="243" t="s">
        <v>214</v>
      </c>
      <c r="E189" s="254" t="s">
        <v>1</v>
      </c>
      <c r="F189" s="255" t="s">
        <v>312</v>
      </c>
      <c r="G189" s="253"/>
      <c r="H189" s="256">
        <v>26.604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214</v>
      </c>
      <c r="AU189" s="262" t="s">
        <v>85</v>
      </c>
      <c r="AV189" s="14" t="s">
        <v>85</v>
      </c>
      <c r="AW189" s="14" t="s">
        <v>32</v>
      </c>
      <c r="AX189" s="14" t="s">
        <v>83</v>
      </c>
      <c r="AY189" s="262" t="s">
        <v>206</v>
      </c>
    </row>
    <row r="190" spans="1:65" s="2" customFormat="1" ht="24.15" customHeight="1">
      <c r="A190" s="39"/>
      <c r="B190" s="40"/>
      <c r="C190" s="228" t="s">
        <v>293</v>
      </c>
      <c r="D190" s="228" t="s">
        <v>208</v>
      </c>
      <c r="E190" s="229" t="s">
        <v>347</v>
      </c>
      <c r="F190" s="230" t="s">
        <v>348</v>
      </c>
      <c r="G190" s="231" t="s">
        <v>251</v>
      </c>
      <c r="H190" s="232">
        <v>7.818</v>
      </c>
      <c r="I190" s="233"/>
      <c r="J190" s="234">
        <f>ROUND(I190*H190,2)</f>
        <v>0</v>
      </c>
      <c r="K190" s="230" t="s">
        <v>212</v>
      </c>
      <c r="L190" s="45"/>
      <c r="M190" s="235" t="s">
        <v>1</v>
      </c>
      <c r="N190" s="236" t="s">
        <v>41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113</v>
      </c>
      <c r="AT190" s="239" t="s">
        <v>208</v>
      </c>
      <c r="AU190" s="239" t="s">
        <v>85</v>
      </c>
      <c r="AY190" s="18" t="s">
        <v>206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83</v>
      </c>
      <c r="BK190" s="240">
        <f>ROUND(I190*H190,2)</f>
        <v>0</v>
      </c>
      <c r="BL190" s="18" t="s">
        <v>113</v>
      </c>
      <c r="BM190" s="239" t="s">
        <v>2105</v>
      </c>
    </row>
    <row r="191" spans="1:51" s="13" customFormat="1" ht="12">
      <c r="A191" s="13"/>
      <c r="B191" s="241"/>
      <c r="C191" s="242"/>
      <c r="D191" s="243" t="s">
        <v>214</v>
      </c>
      <c r="E191" s="244" t="s">
        <v>1</v>
      </c>
      <c r="F191" s="245" t="s">
        <v>1919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214</v>
      </c>
      <c r="AU191" s="251" t="s">
        <v>85</v>
      </c>
      <c r="AV191" s="13" t="s">
        <v>83</v>
      </c>
      <c r="AW191" s="13" t="s">
        <v>32</v>
      </c>
      <c r="AX191" s="13" t="s">
        <v>76</v>
      </c>
      <c r="AY191" s="251" t="s">
        <v>206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2106</v>
      </c>
      <c r="G192" s="253"/>
      <c r="H192" s="256">
        <v>0.462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76</v>
      </c>
      <c r="AY192" s="262" t="s">
        <v>206</v>
      </c>
    </row>
    <row r="193" spans="1:51" s="16" customFormat="1" ht="12">
      <c r="A193" s="16"/>
      <c r="B193" s="274"/>
      <c r="C193" s="275"/>
      <c r="D193" s="243" t="s">
        <v>214</v>
      </c>
      <c r="E193" s="276" t="s">
        <v>1</v>
      </c>
      <c r="F193" s="277" t="s">
        <v>133</v>
      </c>
      <c r="G193" s="275"/>
      <c r="H193" s="278">
        <v>0.462</v>
      </c>
      <c r="I193" s="279"/>
      <c r="J193" s="275"/>
      <c r="K193" s="275"/>
      <c r="L193" s="280"/>
      <c r="M193" s="281"/>
      <c r="N193" s="282"/>
      <c r="O193" s="282"/>
      <c r="P193" s="282"/>
      <c r="Q193" s="282"/>
      <c r="R193" s="282"/>
      <c r="S193" s="282"/>
      <c r="T193" s="283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4" t="s">
        <v>214</v>
      </c>
      <c r="AU193" s="284" t="s">
        <v>85</v>
      </c>
      <c r="AV193" s="16" t="s">
        <v>93</v>
      </c>
      <c r="AW193" s="16" t="s">
        <v>32</v>
      </c>
      <c r="AX193" s="16" t="s">
        <v>76</v>
      </c>
      <c r="AY193" s="284" t="s">
        <v>206</v>
      </c>
    </row>
    <row r="194" spans="1:51" s="14" customFormat="1" ht="12">
      <c r="A194" s="14"/>
      <c r="B194" s="252"/>
      <c r="C194" s="253"/>
      <c r="D194" s="243" t="s">
        <v>214</v>
      </c>
      <c r="E194" s="254" t="s">
        <v>158</v>
      </c>
      <c r="F194" s="255" t="s">
        <v>2107</v>
      </c>
      <c r="G194" s="253"/>
      <c r="H194" s="256">
        <v>7.818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214</v>
      </c>
      <c r="AU194" s="262" t="s">
        <v>85</v>
      </c>
      <c r="AV194" s="14" t="s">
        <v>85</v>
      </c>
      <c r="AW194" s="14" t="s">
        <v>32</v>
      </c>
      <c r="AX194" s="14" t="s">
        <v>83</v>
      </c>
      <c r="AY194" s="262" t="s">
        <v>206</v>
      </c>
    </row>
    <row r="195" spans="1:65" s="2" customFormat="1" ht="16.5" customHeight="1">
      <c r="A195" s="39"/>
      <c r="B195" s="40"/>
      <c r="C195" s="285" t="s">
        <v>8</v>
      </c>
      <c r="D195" s="285" t="s">
        <v>353</v>
      </c>
      <c r="E195" s="286" t="s">
        <v>354</v>
      </c>
      <c r="F195" s="287" t="s">
        <v>355</v>
      </c>
      <c r="G195" s="288" t="s">
        <v>334</v>
      </c>
      <c r="H195" s="289">
        <v>47.887</v>
      </c>
      <c r="I195" s="290"/>
      <c r="J195" s="291">
        <f>ROUND(I195*H195,2)</f>
        <v>0</v>
      </c>
      <c r="K195" s="287" t="s">
        <v>212</v>
      </c>
      <c r="L195" s="292"/>
      <c r="M195" s="293" t="s">
        <v>1</v>
      </c>
      <c r="N195" s="294" t="s">
        <v>41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248</v>
      </c>
      <c r="AT195" s="239" t="s">
        <v>353</v>
      </c>
      <c r="AU195" s="239" t="s">
        <v>85</v>
      </c>
      <c r="AY195" s="18" t="s">
        <v>206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83</v>
      </c>
      <c r="BK195" s="240">
        <f>ROUND(I195*H195,2)</f>
        <v>0</v>
      </c>
      <c r="BL195" s="18" t="s">
        <v>113</v>
      </c>
      <c r="BM195" s="239" t="s">
        <v>2108</v>
      </c>
    </row>
    <row r="196" spans="1:51" s="13" customFormat="1" ht="12">
      <c r="A196" s="13"/>
      <c r="B196" s="241"/>
      <c r="C196" s="242"/>
      <c r="D196" s="243" t="s">
        <v>214</v>
      </c>
      <c r="E196" s="244" t="s">
        <v>1</v>
      </c>
      <c r="F196" s="245" t="s">
        <v>1951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214</v>
      </c>
      <c r="AU196" s="251" t="s">
        <v>85</v>
      </c>
      <c r="AV196" s="13" t="s">
        <v>83</v>
      </c>
      <c r="AW196" s="13" t="s">
        <v>32</v>
      </c>
      <c r="AX196" s="13" t="s">
        <v>76</v>
      </c>
      <c r="AY196" s="251" t="s">
        <v>206</v>
      </c>
    </row>
    <row r="197" spans="1:51" s="14" customFormat="1" ht="12">
      <c r="A197" s="14"/>
      <c r="B197" s="252"/>
      <c r="C197" s="253"/>
      <c r="D197" s="243" t="s">
        <v>214</v>
      </c>
      <c r="E197" s="254" t="s">
        <v>1</v>
      </c>
      <c r="F197" s="255" t="s">
        <v>358</v>
      </c>
      <c r="G197" s="253"/>
      <c r="H197" s="256">
        <v>47.887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214</v>
      </c>
      <c r="AU197" s="262" t="s">
        <v>85</v>
      </c>
      <c r="AV197" s="14" t="s">
        <v>85</v>
      </c>
      <c r="AW197" s="14" t="s">
        <v>32</v>
      </c>
      <c r="AX197" s="14" t="s">
        <v>83</v>
      </c>
      <c r="AY197" s="262" t="s">
        <v>206</v>
      </c>
    </row>
    <row r="198" spans="1:65" s="2" customFormat="1" ht="16.5" customHeight="1">
      <c r="A198" s="39"/>
      <c r="B198" s="40"/>
      <c r="C198" s="285" t="s">
        <v>314</v>
      </c>
      <c r="D198" s="285" t="s">
        <v>353</v>
      </c>
      <c r="E198" s="286" t="s">
        <v>1388</v>
      </c>
      <c r="F198" s="287" t="s">
        <v>1389</v>
      </c>
      <c r="G198" s="288" t="s">
        <v>334</v>
      </c>
      <c r="H198" s="289">
        <v>14.072</v>
      </c>
      <c r="I198" s="290"/>
      <c r="J198" s="291">
        <f>ROUND(I198*H198,2)</f>
        <v>0</v>
      </c>
      <c r="K198" s="287" t="s">
        <v>212</v>
      </c>
      <c r="L198" s="292"/>
      <c r="M198" s="293" t="s">
        <v>1</v>
      </c>
      <c r="N198" s="294" t="s">
        <v>41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248</v>
      </c>
      <c r="AT198" s="239" t="s">
        <v>353</v>
      </c>
      <c r="AU198" s="239" t="s">
        <v>85</v>
      </c>
      <c r="AY198" s="18" t="s">
        <v>206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83</v>
      </c>
      <c r="BK198" s="240">
        <f>ROUND(I198*H198,2)</f>
        <v>0</v>
      </c>
      <c r="BL198" s="18" t="s">
        <v>113</v>
      </c>
      <c r="BM198" s="239" t="s">
        <v>2109</v>
      </c>
    </row>
    <row r="199" spans="1:51" s="13" customFormat="1" ht="12">
      <c r="A199" s="13"/>
      <c r="B199" s="241"/>
      <c r="C199" s="242"/>
      <c r="D199" s="243" t="s">
        <v>214</v>
      </c>
      <c r="E199" s="244" t="s">
        <v>1</v>
      </c>
      <c r="F199" s="245" t="s">
        <v>1919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214</v>
      </c>
      <c r="AU199" s="251" t="s">
        <v>85</v>
      </c>
      <c r="AV199" s="13" t="s">
        <v>83</v>
      </c>
      <c r="AW199" s="13" t="s">
        <v>32</v>
      </c>
      <c r="AX199" s="13" t="s">
        <v>76</v>
      </c>
      <c r="AY199" s="251" t="s">
        <v>206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</v>
      </c>
      <c r="F200" s="255" t="s">
        <v>368</v>
      </c>
      <c r="G200" s="253"/>
      <c r="H200" s="256">
        <v>14.072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83</v>
      </c>
      <c r="AY200" s="262" t="s">
        <v>206</v>
      </c>
    </row>
    <row r="201" spans="1:65" s="2" customFormat="1" ht="24.15" customHeight="1">
      <c r="A201" s="39"/>
      <c r="B201" s="40"/>
      <c r="C201" s="228" t="s">
        <v>319</v>
      </c>
      <c r="D201" s="228" t="s">
        <v>208</v>
      </c>
      <c r="E201" s="229" t="s">
        <v>320</v>
      </c>
      <c r="F201" s="230" t="s">
        <v>321</v>
      </c>
      <c r="G201" s="231" t="s">
        <v>251</v>
      </c>
      <c r="H201" s="232">
        <v>37.267</v>
      </c>
      <c r="I201" s="233"/>
      <c r="J201" s="234">
        <f>ROUND(I201*H201,2)</f>
        <v>0</v>
      </c>
      <c r="K201" s="230" t="s">
        <v>212</v>
      </c>
      <c r="L201" s="45"/>
      <c r="M201" s="235" t="s">
        <v>1</v>
      </c>
      <c r="N201" s="236" t="s">
        <v>41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113</v>
      </c>
      <c r="AT201" s="239" t="s">
        <v>208</v>
      </c>
      <c r="AU201" s="239" t="s">
        <v>85</v>
      </c>
      <c r="AY201" s="18" t="s">
        <v>206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83</v>
      </c>
      <c r="BK201" s="240">
        <f>ROUND(I201*H201,2)</f>
        <v>0</v>
      </c>
      <c r="BL201" s="18" t="s">
        <v>113</v>
      </c>
      <c r="BM201" s="239" t="s">
        <v>2110</v>
      </c>
    </row>
    <row r="202" spans="1:51" s="13" customFormat="1" ht="12">
      <c r="A202" s="13"/>
      <c r="B202" s="241"/>
      <c r="C202" s="242"/>
      <c r="D202" s="243" t="s">
        <v>214</v>
      </c>
      <c r="E202" s="244" t="s">
        <v>1</v>
      </c>
      <c r="F202" s="245" t="s">
        <v>1919</v>
      </c>
      <c r="G202" s="242"/>
      <c r="H202" s="244" t="s">
        <v>1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214</v>
      </c>
      <c r="AU202" s="251" t="s">
        <v>85</v>
      </c>
      <c r="AV202" s="13" t="s">
        <v>83</v>
      </c>
      <c r="AW202" s="13" t="s">
        <v>32</v>
      </c>
      <c r="AX202" s="13" t="s">
        <v>76</v>
      </c>
      <c r="AY202" s="251" t="s">
        <v>206</v>
      </c>
    </row>
    <row r="203" spans="1:51" s="13" customFormat="1" ht="12">
      <c r="A203" s="13"/>
      <c r="B203" s="241"/>
      <c r="C203" s="242"/>
      <c r="D203" s="243" t="s">
        <v>214</v>
      </c>
      <c r="E203" s="244" t="s">
        <v>1</v>
      </c>
      <c r="F203" s="245" t="s">
        <v>371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214</v>
      </c>
      <c r="AU203" s="251" t="s">
        <v>85</v>
      </c>
      <c r="AV203" s="13" t="s">
        <v>83</v>
      </c>
      <c r="AW203" s="13" t="s">
        <v>32</v>
      </c>
      <c r="AX203" s="13" t="s">
        <v>76</v>
      </c>
      <c r="AY203" s="251" t="s">
        <v>206</v>
      </c>
    </row>
    <row r="204" spans="1:51" s="14" customFormat="1" ht="12">
      <c r="A204" s="14"/>
      <c r="B204" s="252"/>
      <c r="C204" s="253"/>
      <c r="D204" s="243" t="s">
        <v>214</v>
      </c>
      <c r="E204" s="254" t="s">
        <v>156</v>
      </c>
      <c r="F204" s="255" t="s">
        <v>1954</v>
      </c>
      <c r="G204" s="253"/>
      <c r="H204" s="256">
        <v>37.267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214</v>
      </c>
      <c r="AU204" s="262" t="s">
        <v>85</v>
      </c>
      <c r="AV204" s="14" t="s">
        <v>85</v>
      </c>
      <c r="AW204" s="14" t="s">
        <v>32</v>
      </c>
      <c r="AX204" s="14" t="s">
        <v>83</v>
      </c>
      <c r="AY204" s="262" t="s">
        <v>206</v>
      </c>
    </row>
    <row r="205" spans="1:65" s="2" customFormat="1" ht="37.8" customHeight="1">
      <c r="A205" s="39"/>
      <c r="B205" s="40"/>
      <c r="C205" s="228" t="s">
        <v>325</v>
      </c>
      <c r="D205" s="228" t="s">
        <v>208</v>
      </c>
      <c r="E205" s="229" t="s">
        <v>374</v>
      </c>
      <c r="F205" s="230" t="s">
        <v>375</v>
      </c>
      <c r="G205" s="231" t="s">
        <v>251</v>
      </c>
      <c r="H205" s="232">
        <v>37.267</v>
      </c>
      <c r="I205" s="233"/>
      <c r="J205" s="234">
        <f>ROUND(I205*H205,2)</f>
        <v>0</v>
      </c>
      <c r="K205" s="230" t="s">
        <v>212</v>
      </c>
      <c r="L205" s="45"/>
      <c r="M205" s="235" t="s">
        <v>1</v>
      </c>
      <c r="N205" s="236" t="s">
        <v>41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113</v>
      </c>
      <c r="AT205" s="239" t="s">
        <v>208</v>
      </c>
      <c r="AU205" s="239" t="s">
        <v>85</v>
      </c>
      <c r="AY205" s="18" t="s">
        <v>206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83</v>
      </c>
      <c r="BK205" s="240">
        <f>ROUND(I205*H205,2)</f>
        <v>0</v>
      </c>
      <c r="BL205" s="18" t="s">
        <v>113</v>
      </c>
      <c r="BM205" s="239" t="s">
        <v>2111</v>
      </c>
    </row>
    <row r="206" spans="1:51" s="14" customFormat="1" ht="12">
      <c r="A206" s="14"/>
      <c r="B206" s="252"/>
      <c r="C206" s="253"/>
      <c r="D206" s="243" t="s">
        <v>214</v>
      </c>
      <c r="E206" s="254" t="s">
        <v>1</v>
      </c>
      <c r="F206" s="255" t="s">
        <v>156</v>
      </c>
      <c r="G206" s="253"/>
      <c r="H206" s="256">
        <v>37.267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214</v>
      </c>
      <c r="AU206" s="262" t="s">
        <v>85</v>
      </c>
      <c r="AV206" s="14" t="s">
        <v>85</v>
      </c>
      <c r="AW206" s="14" t="s">
        <v>32</v>
      </c>
      <c r="AX206" s="14" t="s">
        <v>83</v>
      </c>
      <c r="AY206" s="262" t="s">
        <v>206</v>
      </c>
    </row>
    <row r="207" spans="1:63" s="12" customFormat="1" ht="22.8" customHeight="1">
      <c r="A207" s="12"/>
      <c r="B207" s="212"/>
      <c r="C207" s="213"/>
      <c r="D207" s="214" t="s">
        <v>75</v>
      </c>
      <c r="E207" s="226" t="s">
        <v>113</v>
      </c>
      <c r="F207" s="226" t="s">
        <v>384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SUM(P208:P214)</f>
        <v>0</v>
      </c>
      <c r="Q207" s="220"/>
      <c r="R207" s="221">
        <f>SUM(R208:R214)</f>
        <v>0</v>
      </c>
      <c r="S207" s="220"/>
      <c r="T207" s="222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83</v>
      </c>
      <c r="AT207" s="224" t="s">
        <v>75</v>
      </c>
      <c r="AU207" s="224" t="s">
        <v>83</v>
      </c>
      <c r="AY207" s="223" t="s">
        <v>206</v>
      </c>
      <c r="BK207" s="225">
        <f>SUM(BK208:BK214)</f>
        <v>0</v>
      </c>
    </row>
    <row r="208" spans="1:65" s="2" customFormat="1" ht="16.5" customHeight="1">
      <c r="A208" s="39"/>
      <c r="B208" s="40"/>
      <c r="C208" s="228" t="s">
        <v>331</v>
      </c>
      <c r="D208" s="228" t="s">
        <v>208</v>
      </c>
      <c r="E208" s="229" t="s">
        <v>1399</v>
      </c>
      <c r="F208" s="230" t="s">
        <v>1400</v>
      </c>
      <c r="G208" s="231" t="s">
        <v>251</v>
      </c>
      <c r="H208" s="232">
        <v>2.76</v>
      </c>
      <c r="I208" s="233"/>
      <c r="J208" s="234">
        <f>ROUND(I208*H208,2)</f>
        <v>0</v>
      </c>
      <c r="K208" s="230" t="s">
        <v>212</v>
      </c>
      <c r="L208" s="45"/>
      <c r="M208" s="235" t="s">
        <v>1</v>
      </c>
      <c r="N208" s="236" t="s">
        <v>41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113</v>
      </c>
      <c r="AT208" s="239" t="s">
        <v>208</v>
      </c>
      <c r="AU208" s="239" t="s">
        <v>85</v>
      </c>
      <c r="AY208" s="18" t="s">
        <v>206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83</v>
      </c>
      <c r="BK208" s="240">
        <f>ROUND(I208*H208,2)</f>
        <v>0</v>
      </c>
      <c r="BL208" s="18" t="s">
        <v>113</v>
      </c>
      <c r="BM208" s="239" t="s">
        <v>2112</v>
      </c>
    </row>
    <row r="209" spans="1:51" s="13" customFormat="1" ht="12">
      <c r="A209" s="13"/>
      <c r="B209" s="241"/>
      <c r="C209" s="242"/>
      <c r="D209" s="243" t="s">
        <v>214</v>
      </c>
      <c r="E209" s="244" t="s">
        <v>1</v>
      </c>
      <c r="F209" s="245" t="s">
        <v>1919</v>
      </c>
      <c r="G209" s="242"/>
      <c r="H209" s="244" t="s">
        <v>1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214</v>
      </c>
      <c r="AU209" s="251" t="s">
        <v>85</v>
      </c>
      <c r="AV209" s="13" t="s">
        <v>83</v>
      </c>
      <c r="AW209" s="13" t="s">
        <v>32</v>
      </c>
      <c r="AX209" s="13" t="s">
        <v>76</v>
      </c>
      <c r="AY209" s="251" t="s">
        <v>206</v>
      </c>
    </row>
    <row r="210" spans="1:51" s="14" customFormat="1" ht="12">
      <c r="A210" s="14"/>
      <c r="B210" s="252"/>
      <c r="C210" s="253"/>
      <c r="D210" s="243" t="s">
        <v>214</v>
      </c>
      <c r="E210" s="254" t="s">
        <v>1</v>
      </c>
      <c r="F210" s="255" t="s">
        <v>1303</v>
      </c>
      <c r="G210" s="253"/>
      <c r="H210" s="256">
        <v>2.76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214</v>
      </c>
      <c r="AU210" s="262" t="s">
        <v>85</v>
      </c>
      <c r="AV210" s="14" t="s">
        <v>85</v>
      </c>
      <c r="AW210" s="14" t="s">
        <v>32</v>
      </c>
      <c r="AX210" s="14" t="s">
        <v>83</v>
      </c>
      <c r="AY210" s="262" t="s">
        <v>206</v>
      </c>
    </row>
    <row r="211" spans="1:65" s="2" customFormat="1" ht="16.5" customHeight="1">
      <c r="A211" s="39"/>
      <c r="B211" s="40"/>
      <c r="C211" s="228" t="s">
        <v>337</v>
      </c>
      <c r="D211" s="228" t="s">
        <v>208</v>
      </c>
      <c r="E211" s="229" t="s">
        <v>386</v>
      </c>
      <c r="F211" s="230" t="s">
        <v>387</v>
      </c>
      <c r="G211" s="231" t="s">
        <v>251</v>
      </c>
      <c r="H211" s="232">
        <v>0.085</v>
      </c>
      <c r="I211" s="233"/>
      <c r="J211" s="234">
        <f>ROUND(I211*H211,2)</f>
        <v>0</v>
      </c>
      <c r="K211" s="230" t="s">
        <v>212</v>
      </c>
      <c r="L211" s="45"/>
      <c r="M211" s="235" t="s">
        <v>1</v>
      </c>
      <c r="N211" s="236" t="s">
        <v>41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113</v>
      </c>
      <c r="AT211" s="239" t="s">
        <v>208</v>
      </c>
      <c r="AU211" s="239" t="s">
        <v>85</v>
      </c>
      <c r="AY211" s="18" t="s">
        <v>206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83</v>
      </c>
      <c r="BK211" s="240">
        <f>ROUND(I211*H211,2)</f>
        <v>0</v>
      </c>
      <c r="BL211" s="18" t="s">
        <v>113</v>
      </c>
      <c r="BM211" s="239" t="s">
        <v>2113</v>
      </c>
    </row>
    <row r="212" spans="1:51" s="13" customFormat="1" ht="12">
      <c r="A212" s="13"/>
      <c r="B212" s="241"/>
      <c r="C212" s="242"/>
      <c r="D212" s="243" t="s">
        <v>214</v>
      </c>
      <c r="E212" s="244" t="s">
        <v>1</v>
      </c>
      <c r="F212" s="245" t="s">
        <v>1958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214</v>
      </c>
      <c r="AU212" s="251" t="s">
        <v>85</v>
      </c>
      <c r="AV212" s="13" t="s">
        <v>83</v>
      </c>
      <c r="AW212" s="13" t="s">
        <v>32</v>
      </c>
      <c r="AX212" s="13" t="s">
        <v>76</v>
      </c>
      <c r="AY212" s="251" t="s">
        <v>206</v>
      </c>
    </row>
    <row r="213" spans="1:51" s="13" customFormat="1" ht="12">
      <c r="A213" s="13"/>
      <c r="B213" s="241"/>
      <c r="C213" s="242"/>
      <c r="D213" s="243" t="s">
        <v>214</v>
      </c>
      <c r="E213" s="244" t="s">
        <v>1</v>
      </c>
      <c r="F213" s="245" t="s">
        <v>1959</v>
      </c>
      <c r="G213" s="242"/>
      <c r="H213" s="244" t="s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214</v>
      </c>
      <c r="AU213" s="251" t="s">
        <v>85</v>
      </c>
      <c r="AV213" s="13" t="s">
        <v>83</v>
      </c>
      <c r="AW213" s="13" t="s">
        <v>32</v>
      </c>
      <c r="AX213" s="13" t="s">
        <v>76</v>
      </c>
      <c r="AY213" s="251" t="s">
        <v>206</v>
      </c>
    </row>
    <row r="214" spans="1:51" s="14" customFormat="1" ht="12">
      <c r="A214" s="14"/>
      <c r="B214" s="252"/>
      <c r="C214" s="253"/>
      <c r="D214" s="243" t="s">
        <v>214</v>
      </c>
      <c r="E214" s="254" t="s">
        <v>1</v>
      </c>
      <c r="F214" s="255" t="s">
        <v>1909</v>
      </c>
      <c r="G214" s="253"/>
      <c r="H214" s="256">
        <v>0.085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214</v>
      </c>
      <c r="AU214" s="262" t="s">
        <v>85</v>
      </c>
      <c r="AV214" s="14" t="s">
        <v>85</v>
      </c>
      <c r="AW214" s="14" t="s">
        <v>32</v>
      </c>
      <c r="AX214" s="14" t="s">
        <v>83</v>
      </c>
      <c r="AY214" s="262" t="s">
        <v>206</v>
      </c>
    </row>
    <row r="215" spans="1:63" s="12" customFormat="1" ht="22.8" customHeight="1">
      <c r="A215" s="12"/>
      <c r="B215" s="212"/>
      <c r="C215" s="213"/>
      <c r="D215" s="214" t="s">
        <v>75</v>
      </c>
      <c r="E215" s="226" t="s">
        <v>248</v>
      </c>
      <c r="F215" s="226" t="s">
        <v>420</v>
      </c>
      <c r="G215" s="213"/>
      <c r="H215" s="213"/>
      <c r="I215" s="216"/>
      <c r="J215" s="227">
        <f>BK215</f>
        <v>0</v>
      </c>
      <c r="K215" s="213"/>
      <c r="L215" s="218"/>
      <c r="M215" s="219"/>
      <c r="N215" s="220"/>
      <c r="O215" s="220"/>
      <c r="P215" s="221">
        <f>SUM(P216:P230)</f>
        <v>0</v>
      </c>
      <c r="Q215" s="220"/>
      <c r="R215" s="221">
        <f>SUM(R216:R230)</f>
        <v>0.48134999999999994</v>
      </c>
      <c r="S215" s="220"/>
      <c r="T215" s="222">
        <f>SUM(T216:T230)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83</v>
      </c>
      <c r="AT215" s="224" t="s">
        <v>75</v>
      </c>
      <c r="AU215" s="224" t="s">
        <v>83</v>
      </c>
      <c r="AY215" s="223" t="s">
        <v>206</v>
      </c>
      <c r="BK215" s="225">
        <f>SUM(BK216:BK230)</f>
        <v>0</v>
      </c>
    </row>
    <row r="216" spans="1:65" s="2" customFormat="1" ht="24.15" customHeight="1">
      <c r="A216" s="39"/>
      <c r="B216" s="40"/>
      <c r="C216" s="228" t="s">
        <v>7</v>
      </c>
      <c r="D216" s="228" t="s">
        <v>208</v>
      </c>
      <c r="E216" s="229" t="s">
        <v>1960</v>
      </c>
      <c r="F216" s="230" t="s">
        <v>1961</v>
      </c>
      <c r="G216" s="231" t="s">
        <v>235</v>
      </c>
      <c r="H216" s="232">
        <v>23</v>
      </c>
      <c r="I216" s="233"/>
      <c r="J216" s="234">
        <f>ROUND(I216*H216,2)</f>
        <v>0</v>
      </c>
      <c r="K216" s="230" t="s">
        <v>212</v>
      </c>
      <c r="L216" s="45"/>
      <c r="M216" s="235" t="s">
        <v>1</v>
      </c>
      <c r="N216" s="236" t="s">
        <v>41</v>
      </c>
      <c r="O216" s="92"/>
      <c r="P216" s="237">
        <f>O216*H216</f>
        <v>0</v>
      </c>
      <c r="Q216" s="237">
        <v>0.00276</v>
      </c>
      <c r="R216" s="237">
        <f>Q216*H216</f>
        <v>0.06348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113</v>
      </c>
      <c r="AT216" s="239" t="s">
        <v>208</v>
      </c>
      <c r="AU216" s="239" t="s">
        <v>85</v>
      </c>
      <c r="AY216" s="18" t="s">
        <v>206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83</v>
      </c>
      <c r="BK216" s="240">
        <f>ROUND(I216*H216,2)</f>
        <v>0</v>
      </c>
      <c r="BL216" s="18" t="s">
        <v>113</v>
      </c>
      <c r="BM216" s="239" t="s">
        <v>2114</v>
      </c>
    </row>
    <row r="217" spans="1:51" s="13" customFormat="1" ht="12">
      <c r="A217" s="13"/>
      <c r="B217" s="241"/>
      <c r="C217" s="242"/>
      <c r="D217" s="243" t="s">
        <v>214</v>
      </c>
      <c r="E217" s="244" t="s">
        <v>1</v>
      </c>
      <c r="F217" s="245" t="s">
        <v>1919</v>
      </c>
      <c r="G217" s="242"/>
      <c r="H217" s="244" t="s">
        <v>1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1" t="s">
        <v>214</v>
      </c>
      <c r="AU217" s="251" t="s">
        <v>85</v>
      </c>
      <c r="AV217" s="13" t="s">
        <v>83</v>
      </c>
      <c r="AW217" s="13" t="s">
        <v>32</v>
      </c>
      <c r="AX217" s="13" t="s">
        <v>76</v>
      </c>
      <c r="AY217" s="251" t="s">
        <v>206</v>
      </c>
    </row>
    <row r="218" spans="1:51" s="14" customFormat="1" ht="12">
      <c r="A218" s="14"/>
      <c r="B218" s="252"/>
      <c r="C218" s="253"/>
      <c r="D218" s="243" t="s">
        <v>214</v>
      </c>
      <c r="E218" s="254" t="s">
        <v>1</v>
      </c>
      <c r="F218" s="255" t="s">
        <v>2115</v>
      </c>
      <c r="G218" s="253"/>
      <c r="H218" s="256">
        <v>23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214</v>
      </c>
      <c r="AU218" s="262" t="s">
        <v>85</v>
      </c>
      <c r="AV218" s="14" t="s">
        <v>85</v>
      </c>
      <c r="AW218" s="14" t="s">
        <v>32</v>
      </c>
      <c r="AX218" s="14" t="s">
        <v>83</v>
      </c>
      <c r="AY218" s="262" t="s">
        <v>206</v>
      </c>
    </row>
    <row r="219" spans="1:65" s="2" customFormat="1" ht="24.15" customHeight="1">
      <c r="A219" s="39"/>
      <c r="B219" s="40"/>
      <c r="C219" s="228" t="s">
        <v>346</v>
      </c>
      <c r="D219" s="228" t="s">
        <v>208</v>
      </c>
      <c r="E219" s="229" t="s">
        <v>1964</v>
      </c>
      <c r="F219" s="230" t="s">
        <v>1965</v>
      </c>
      <c r="G219" s="231" t="s">
        <v>381</v>
      </c>
      <c r="H219" s="232">
        <v>3</v>
      </c>
      <c r="I219" s="233"/>
      <c r="J219" s="234">
        <f>ROUND(I219*H219,2)</f>
        <v>0</v>
      </c>
      <c r="K219" s="230" t="s">
        <v>212</v>
      </c>
      <c r="L219" s="45"/>
      <c r="M219" s="235" t="s">
        <v>1</v>
      </c>
      <c r="N219" s="236" t="s">
        <v>41</v>
      </c>
      <c r="O219" s="92"/>
      <c r="P219" s="237">
        <f>O219*H219</f>
        <v>0</v>
      </c>
      <c r="Q219" s="237">
        <v>0.05803</v>
      </c>
      <c r="R219" s="237">
        <f>Q219*H219</f>
        <v>0.17409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113</v>
      </c>
      <c r="AT219" s="239" t="s">
        <v>208</v>
      </c>
      <c r="AU219" s="239" t="s">
        <v>85</v>
      </c>
      <c r="AY219" s="18" t="s">
        <v>206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83</v>
      </c>
      <c r="BK219" s="240">
        <f>ROUND(I219*H219,2)</f>
        <v>0</v>
      </c>
      <c r="BL219" s="18" t="s">
        <v>113</v>
      </c>
      <c r="BM219" s="239" t="s">
        <v>2116</v>
      </c>
    </row>
    <row r="220" spans="1:51" s="13" customFormat="1" ht="12">
      <c r="A220" s="13"/>
      <c r="B220" s="241"/>
      <c r="C220" s="242"/>
      <c r="D220" s="243" t="s">
        <v>214</v>
      </c>
      <c r="E220" s="244" t="s">
        <v>1</v>
      </c>
      <c r="F220" s="245" t="s">
        <v>1958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214</v>
      </c>
      <c r="AU220" s="251" t="s">
        <v>85</v>
      </c>
      <c r="AV220" s="13" t="s">
        <v>83</v>
      </c>
      <c r="AW220" s="13" t="s">
        <v>32</v>
      </c>
      <c r="AX220" s="13" t="s">
        <v>76</v>
      </c>
      <c r="AY220" s="251" t="s">
        <v>206</v>
      </c>
    </row>
    <row r="221" spans="1:51" s="14" customFormat="1" ht="12">
      <c r="A221" s="14"/>
      <c r="B221" s="252"/>
      <c r="C221" s="253"/>
      <c r="D221" s="243" t="s">
        <v>214</v>
      </c>
      <c r="E221" s="254" t="s">
        <v>1</v>
      </c>
      <c r="F221" s="255" t="s">
        <v>93</v>
      </c>
      <c r="G221" s="253"/>
      <c r="H221" s="256">
        <v>3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214</v>
      </c>
      <c r="AU221" s="262" t="s">
        <v>85</v>
      </c>
      <c r="AV221" s="14" t="s">
        <v>85</v>
      </c>
      <c r="AW221" s="14" t="s">
        <v>32</v>
      </c>
      <c r="AX221" s="14" t="s">
        <v>83</v>
      </c>
      <c r="AY221" s="262" t="s">
        <v>206</v>
      </c>
    </row>
    <row r="222" spans="1:65" s="2" customFormat="1" ht="33" customHeight="1">
      <c r="A222" s="39"/>
      <c r="B222" s="40"/>
      <c r="C222" s="228" t="s">
        <v>352</v>
      </c>
      <c r="D222" s="228" t="s">
        <v>208</v>
      </c>
      <c r="E222" s="229" t="s">
        <v>1967</v>
      </c>
      <c r="F222" s="230" t="s">
        <v>1968</v>
      </c>
      <c r="G222" s="231" t="s">
        <v>381</v>
      </c>
      <c r="H222" s="232">
        <v>3</v>
      </c>
      <c r="I222" s="233"/>
      <c r="J222" s="234">
        <f>ROUND(I222*H222,2)</f>
        <v>0</v>
      </c>
      <c r="K222" s="230" t="s">
        <v>212</v>
      </c>
      <c r="L222" s="45"/>
      <c r="M222" s="235" t="s">
        <v>1</v>
      </c>
      <c r="N222" s="236" t="s">
        <v>41</v>
      </c>
      <c r="O222" s="92"/>
      <c r="P222" s="237">
        <f>O222*H222</f>
        <v>0</v>
      </c>
      <c r="Q222" s="237">
        <v>0.02672</v>
      </c>
      <c r="R222" s="237">
        <f>Q222*H222</f>
        <v>0.08016000000000001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113</v>
      </c>
      <c r="AT222" s="239" t="s">
        <v>208</v>
      </c>
      <c r="AU222" s="239" t="s">
        <v>85</v>
      </c>
      <c r="AY222" s="18" t="s">
        <v>206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83</v>
      </c>
      <c r="BK222" s="240">
        <f>ROUND(I222*H222,2)</f>
        <v>0</v>
      </c>
      <c r="BL222" s="18" t="s">
        <v>113</v>
      </c>
      <c r="BM222" s="239" t="s">
        <v>2117</v>
      </c>
    </row>
    <row r="223" spans="1:51" s="13" customFormat="1" ht="12">
      <c r="A223" s="13"/>
      <c r="B223" s="241"/>
      <c r="C223" s="242"/>
      <c r="D223" s="243" t="s">
        <v>214</v>
      </c>
      <c r="E223" s="244" t="s">
        <v>1</v>
      </c>
      <c r="F223" s="245" t="s">
        <v>1958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214</v>
      </c>
      <c r="AU223" s="251" t="s">
        <v>85</v>
      </c>
      <c r="AV223" s="13" t="s">
        <v>83</v>
      </c>
      <c r="AW223" s="13" t="s">
        <v>32</v>
      </c>
      <c r="AX223" s="13" t="s">
        <v>76</v>
      </c>
      <c r="AY223" s="251" t="s">
        <v>206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93</v>
      </c>
      <c r="G224" s="253"/>
      <c r="H224" s="256">
        <v>3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83</v>
      </c>
      <c r="AY224" s="262" t="s">
        <v>206</v>
      </c>
    </row>
    <row r="225" spans="1:65" s="2" customFormat="1" ht="24.15" customHeight="1">
      <c r="A225" s="39"/>
      <c r="B225" s="40"/>
      <c r="C225" s="228" t="s">
        <v>359</v>
      </c>
      <c r="D225" s="228" t="s">
        <v>208</v>
      </c>
      <c r="E225" s="229" t="s">
        <v>1970</v>
      </c>
      <c r="F225" s="230" t="s">
        <v>1971</v>
      </c>
      <c r="G225" s="231" t="s">
        <v>381</v>
      </c>
      <c r="H225" s="232">
        <v>3</v>
      </c>
      <c r="I225" s="233"/>
      <c r="J225" s="234">
        <f>ROUND(I225*H225,2)</f>
        <v>0</v>
      </c>
      <c r="K225" s="230" t="s">
        <v>212</v>
      </c>
      <c r="L225" s="45"/>
      <c r="M225" s="235" t="s">
        <v>1</v>
      </c>
      <c r="N225" s="236" t="s">
        <v>41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113</v>
      </c>
      <c r="AT225" s="239" t="s">
        <v>208</v>
      </c>
      <c r="AU225" s="239" t="s">
        <v>85</v>
      </c>
      <c r="AY225" s="18" t="s">
        <v>206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83</v>
      </c>
      <c r="BK225" s="240">
        <f>ROUND(I225*H225,2)</f>
        <v>0</v>
      </c>
      <c r="BL225" s="18" t="s">
        <v>113</v>
      </c>
      <c r="BM225" s="239" t="s">
        <v>2118</v>
      </c>
    </row>
    <row r="226" spans="1:51" s="13" customFormat="1" ht="12">
      <c r="A226" s="13"/>
      <c r="B226" s="241"/>
      <c r="C226" s="242"/>
      <c r="D226" s="243" t="s">
        <v>214</v>
      </c>
      <c r="E226" s="244" t="s">
        <v>1</v>
      </c>
      <c r="F226" s="245" t="s">
        <v>1958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214</v>
      </c>
      <c r="AU226" s="251" t="s">
        <v>85</v>
      </c>
      <c r="AV226" s="13" t="s">
        <v>83</v>
      </c>
      <c r="AW226" s="13" t="s">
        <v>32</v>
      </c>
      <c r="AX226" s="13" t="s">
        <v>76</v>
      </c>
      <c r="AY226" s="251" t="s">
        <v>206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</v>
      </c>
      <c r="F227" s="255" t="s">
        <v>93</v>
      </c>
      <c r="G227" s="253"/>
      <c r="H227" s="256">
        <v>3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5" s="2" customFormat="1" ht="33" customHeight="1">
      <c r="A228" s="39"/>
      <c r="B228" s="40"/>
      <c r="C228" s="228" t="s">
        <v>364</v>
      </c>
      <c r="D228" s="228" t="s">
        <v>208</v>
      </c>
      <c r="E228" s="229" t="s">
        <v>1973</v>
      </c>
      <c r="F228" s="230" t="s">
        <v>1974</v>
      </c>
      <c r="G228" s="231" t="s">
        <v>381</v>
      </c>
      <c r="H228" s="232">
        <v>3</v>
      </c>
      <c r="I228" s="233"/>
      <c r="J228" s="234">
        <f>ROUND(I228*H228,2)</f>
        <v>0</v>
      </c>
      <c r="K228" s="230" t="s">
        <v>212</v>
      </c>
      <c r="L228" s="45"/>
      <c r="M228" s="235" t="s">
        <v>1</v>
      </c>
      <c r="N228" s="236" t="s">
        <v>41</v>
      </c>
      <c r="O228" s="92"/>
      <c r="P228" s="237">
        <f>O228*H228</f>
        <v>0</v>
      </c>
      <c r="Q228" s="237">
        <v>0.05454</v>
      </c>
      <c r="R228" s="237">
        <f>Q228*H228</f>
        <v>0.16362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113</v>
      </c>
      <c r="AT228" s="239" t="s">
        <v>208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2119</v>
      </c>
    </row>
    <row r="229" spans="1:51" s="13" customFormat="1" ht="12">
      <c r="A229" s="13"/>
      <c r="B229" s="241"/>
      <c r="C229" s="242"/>
      <c r="D229" s="243" t="s">
        <v>214</v>
      </c>
      <c r="E229" s="244" t="s">
        <v>1</v>
      </c>
      <c r="F229" s="245" t="s">
        <v>1958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214</v>
      </c>
      <c r="AU229" s="251" t="s">
        <v>85</v>
      </c>
      <c r="AV229" s="13" t="s">
        <v>83</v>
      </c>
      <c r="AW229" s="13" t="s">
        <v>32</v>
      </c>
      <c r="AX229" s="13" t="s">
        <v>76</v>
      </c>
      <c r="AY229" s="251" t="s">
        <v>206</v>
      </c>
    </row>
    <row r="230" spans="1:51" s="14" customFormat="1" ht="12">
      <c r="A230" s="14"/>
      <c r="B230" s="252"/>
      <c r="C230" s="253"/>
      <c r="D230" s="243" t="s">
        <v>214</v>
      </c>
      <c r="E230" s="254" t="s">
        <v>1</v>
      </c>
      <c r="F230" s="255" t="s">
        <v>93</v>
      </c>
      <c r="G230" s="253"/>
      <c r="H230" s="256">
        <v>3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214</v>
      </c>
      <c r="AU230" s="262" t="s">
        <v>85</v>
      </c>
      <c r="AV230" s="14" t="s">
        <v>85</v>
      </c>
      <c r="AW230" s="14" t="s">
        <v>32</v>
      </c>
      <c r="AX230" s="14" t="s">
        <v>83</v>
      </c>
      <c r="AY230" s="262" t="s">
        <v>206</v>
      </c>
    </row>
    <row r="231" spans="1:63" s="12" customFormat="1" ht="22.8" customHeight="1">
      <c r="A231" s="12"/>
      <c r="B231" s="212"/>
      <c r="C231" s="213"/>
      <c r="D231" s="214" t="s">
        <v>75</v>
      </c>
      <c r="E231" s="226" t="s">
        <v>683</v>
      </c>
      <c r="F231" s="226" t="s">
        <v>684</v>
      </c>
      <c r="G231" s="213"/>
      <c r="H231" s="213"/>
      <c r="I231" s="216"/>
      <c r="J231" s="227">
        <f>BK231</f>
        <v>0</v>
      </c>
      <c r="K231" s="213"/>
      <c r="L231" s="218"/>
      <c r="M231" s="219"/>
      <c r="N231" s="220"/>
      <c r="O231" s="220"/>
      <c r="P231" s="221">
        <f>SUM(P232:P233)</f>
        <v>0</v>
      </c>
      <c r="Q231" s="220"/>
      <c r="R231" s="221">
        <f>SUM(R232:R233)</f>
        <v>0</v>
      </c>
      <c r="S231" s="220"/>
      <c r="T231" s="222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3" t="s">
        <v>83</v>
      </c>
      <c r="AT231" s="224" t="s">
        <v>75</v>
      </c>
      <c r="AU231" s="224" t="s">
        <v>83</v>
      </c>
      <c r="AY231" s="223" t="s">
        <v>206</v>
      </c>
      <c r="BK231" s="225">
        <f>SUM(BK232:BK233)</f>
        <v>0</v>
      </c>
    </row>
    <row r="232" spans="1:65" s="2" customFormat="1" ht="24.15" customHeight="1">
      <c r="A232" s="39"/>
      <c r="B232" s="40"/>
      <c r="C232" s="228" t="s">
        <v>369</v>
      </c>
      <c r="D232" s="228" t="s">
        <v>208</v>
      </c>
      <c r="E232" s="229" t="s">
        <v>686</v>
      </c>
      <c r="F232" s="230" t="s">
        <v>687</v>
      </c>
      <c r="G232" s="231" t="s">
        <v>334</v>
      </c>
      <c r="H232" s="232">
        <v>0.551</v>
      </c>
      <c r="I232" s="233"/>
      <c r="J232" s="234">
        <f>ROUND(I232*H232,2)</f>
        <v>0</v>
      </c>
      <c r="K232" s="230" t="s">
        <v>212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113</v>
      </c>
      <c r="AT232" s="239" t="s">
        <v>208</v>
      </c>
      <c r="AU232" s="239" t="s">
        <v>85</v>
      </c>
      <c r="AY232" s="18" t="s">
        <v>206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83</v>
      </c>
      <c r="BK232" s="240">
        <f>ROUND(I232*H232,2)</f>
        <v>0</v>
      </c>
      <c r="BL232" s="18" t="s">
        <v>113</v>
      </c>
      <c r="BM232" s="239" t="s">
        <v>2120</v>
      </c>
    </row>
    <row r="233" spans="1:51" s="14" customFormat="1" ht="12">
      <c r="A233" s="14"/>
      <c r="B233" s="252"/>
      <c r="C233" s="253"/>
      <c r="D233" s="243" t="s">
        <v>214</v>
      </c>
      <c r="E233" s="254" t="s">
        <v>1</v>
      </c>
      <c r="F233" s="255" t="s">
        <v>2121</v>
      </c>
      <c r="G233" s="253"/>
      <c r="H233" s="256">
        <v>0.551</v>
      </c>
      <c r="I233" s="257"/>
      <c r="J233" s="253"/>
      <c r="K233" s="253"/>
      <c r="L233" s="258"/>
      <c r="M233" s="300"/>
      <c r="N233" s="301"/>
      <c r="O233" s="301"/>
      <c r="P233" s="301"/>
      <c r="Q233" s="301"/>
      <c r="R233" s="301"/>
      <c r="S233" s="301"/>
      <c r="T233" s="30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214</v>
      </c>
      <c r="AU233" s="262" t="s">
        <v>85</v>
      </c>
      <c r="AV233" s="14" t="s">
        <v>85</v>
      </c>
      <c r="AW233" s="14" t="s">
        <v>32</v>
      </c>
      <c r="AX233" s="14" t="s">
        <v>83</v>
      </c>
      <c r="AY233" s="262" t="s">
        <v>206</v>
      </c>
    </row>
    <row r="234" spans="1:31" s="2" customFormat="1" ht="6.95" customHeight="1">
      <c r="A234" s="39"/>
      <c r="B234" s="67"/>
      <c r="C234" s="68"/>
      <c r="D234" s="68"/>
      <c r="E234" s="68"/>
      <c r="F234" s="68"/>
      <c r="G234" s="68"/>
      <c r="H234" s="68"/>
      <c r="I234" s="68"/>
      <c r="J234" s="68"/>
      <c r="K234" s="68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124:K2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</row>
    <row r="4" spans="2:4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</row>
    <row r="8" spans="1:31" s="2" customFormat="1" ht="12" customHeight="1">
      <c r="A8" s="39"/>
      <c r="B8" s="45"/>
      <c r="C8" s="39"/>
      <c r="D8" s="152" t="s">
        <v>146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4" t="s">
        <v>2122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2" t="s">
        <v>18</v>
      </c>
      <c r="E11" s="39"/>
      <c r="F11" s="142" t="s">
        <v>1</v>
      </c>
      <c r="G11" s="39"/>
      <c r="H11" s="39"/>
      <c r="I11" s="152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20</v>
      </c>
      <c r="E12" s="39"/>
      <c r="F12" s="142" t="s">
        <v>21</v>
      </c>
      <c r="G12" s="39"/>
      <c r="H12" s="39"/>
      <c r="I12" s="152" t="s">
        <v>22</v>
      </c>
      <c r="J12" s="155" t="str">
        <f>'Rekapitulace stavby'!AN8</f>
        <v>20. 2. 2023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24</v>
      </c>
      <c r="E14" s="39"/>
      <c r="F14" s="39"/>
      <c r="G14" s="39"/>
      <c r="H14" s="39"/>
      <c r="I14" s="152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2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2" t="s">
        <v>28</v>
      </c>
      <c r="E17" s="39"/>
      <c r="F17" s="39"/>
      <c r="G17" s="39"/>
      <c r="H17" s="39"/>
      <c r="I17" s="15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2" t="s">
        <v>30</v>
      </c>
      <c r="E20" s="39"/>
      <c r="F20" s="39"/>
      <c r="G20" s="39"/>
      <c r="H20" s="39"/>
      <c r="I20" s="152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2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2" t="s">
        <v>33</v>
      </c>
      <c r="E23" s="39"/>
      <c r="F23" s="39"/>
      <c r="G23" s="39"/>
      <c r="H23" s="39"/>
      <c r="I23" s="152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2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0"/>
      <c r="E29" s="160"/>
      <c r="F29" s="160"/>
      <c r="G29" s="160"/>
      <c r="H29" s="160"/>
      <c r="I29" s="160"/>
      <c r="J29" s="160"/>
      <c r="K29" s="16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1" t="s">
        <v>36</v>
      </c>
      <c r="E30" s="39"/>
      <c r="F30" s="39"/>
      <c r="G30" s="39"/>
      <c r="H30" s="39"/>
      <c r="I30" s="39"/>
      <c r="J30" s="16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3" t="s">
        <v>38</v>
      </c>
      <c r="G32" s="39"/>
      <c r="H32" s="39"/>
      <c r="I32" s="163" t="s">
        <v>37</v>
      </c>
      <c r="J32" s="16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4" t="s">
        <v>40</v>
      </c>
      <c r="E33" s="152" t="s">
        <v>41</v>
      </c>
      <c r="F33" s="165">
        <f>ROUND((SUM(BE121:BE148)),2)</f>
        <v>0</v>
      </c>
      <c r="G33" s="39"/>
      <c r="H33" s="39"/>
      <c r="I33" s="166">
        <v>0.21</v>
      </c>
      <c r="J33" s="165">
        <f>ROUND(((SUM(BE121:BE148))*I33),2)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2" t="s">
        <v>42</v>
      </c>
      <c r="F34" s="165">
        <f>ROUND((SUM(BF121:BF148)),2)</f>
        <v>0</v>
      </c>
      <c r="G34" s="39"/>
      <c r="H34" s="39"/>
      <c r="I34" s="166">
        <v>0.15</v>
      </c>
      <c r="J34" s="165">
        <f>ROUND(((SUM(BF121:BF148))*I34),2)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2" t="s">
        <v>43</v>
      </c>
      <c r="F35" s="165">
        <f>ROUND((SUM(BG121:BG148)),2)</f>
        <v>0</v>
      </c>
      <c r="G35" s="39"/>
      <c r="H35" s="39"/>
      <c r="I35" s="166">
        <v>0.21</v>
      </c>
      <c r="J35" s="16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2" t="s">
        <v>44</v>
      </c>
      <c r="F36" s="165">
        <f>ROUND((SUM(BH121:BH148)),2)</f>
        <v>0</v>
      </c>
      <c r="G36" s="39"/>
      <c r="H36" s="39"/>
      <c r="I36" s="166">
        <v>0.15</v>
      </c>
      <c r="J36" s="16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45</v>
      </c>
      <c r="F37" s="165">
        <f>ROUND((SUM(BI121:BI148)),2)</f>
        <v>0</v>
      </c>
      <c r="G37" s="39"/>
      <c r="H37" s="39"/>
      <c r="I37" s="166">
        <v>0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7"/>
      <c r="D39" s="168" t="s">
        <v>46</v>
      </c>
      <c r="E39" s="169"/>
      <c r="F39" s="169"/>
      <c r="G39" s="170" t="s">
        <v>47</v>
      </c>
      <c r="H39" s="171" t="s">
        <v>48</v>
      </c>
      <c r="I39" s="169"/>
      <c r="J39" s="172">
        <f>SUM(J30:J37)</f>
        <v>0</v>
      </c>
      <c r="K39" s="17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Ústí nad Orlicí</v>
      </c>
      <c r="G89" s="41"/>
      <c r="H89" s="41"/>
      <c r="I89" s="33" t="s">
        <v>22</v>
      </c>
      <c r="J89" s="80" t="str">
        <f>IF(J12="","",J12)</f>
        <v>20. 2. 2023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6" t="s">
        <v>175</v>
      </c>
      <c r="D94" s="187"/>
      <c r="E94" s="187"/>
      <c r="F94" s="187"/>
      <c r="G94" s="187"/>
      <c r="H94" s="187"/>
      <c r="I94" s="187"/>
      <c r="J94" s="188" t="s">
        <v>176</v>
      </c>
      <c r="K94" s="18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9" t="s">
        <v>177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178</v>
      </c>
    </row>
    <row r="97" spans="1:31" s="9" customFormat="1" ht="24.95" customHeight="1">
      <c r="A97" s="9"/>
      <c r="B97" s="190"/>
      <c r="C97" s="191"/>
      <c r="D97" s="192" t="s">
        <v>2123</v>
      </c>
      <c r="E97" s="193"/>
      <c r="F97" s="193"/>
      <c r="G97" s="193"/>
      <c r="H97" s="193"/>
      <c r="I97" s="193"/>
      <c r="J97" s="194">
        <f>J122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4"/>
      <c r="D98" s="197" t="s">
        <v>2124</v>
      </c>
      <c r="E98" s="198"/>
      <c r="F98" s="198"/>
      <c r="G98" s="198"/>
      <c r="H98" s="198"/>
      <c r="I98" s="198"/>
      <c r="J98" s="199">
        <f>J123</f>
        <v>0</v>
      </c>
      <c r="K98" s="134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4"/>
      <c r="D99" s="197" t="s">
        <v>2125</v>
      </c>
      <c r="E99" s="198"/>
      <c r="F99" s="198"/>
      <c r="G99" s="198"/>
      <c r="H99" s="198"/>
      <c r="I99" s="198"/>
      <c r="J99" s="199">
        <f>J136</f>
        <v>0</v>
      </c>
      <c r="K99" s="134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4"/>
      <c r="D100" s="197" t="s">
        <v>2126</v>
      </c>
      <c r="E100" s="198"/>
      <c r="F100" s="198"/>
      <c r="G100" s="198"/>
      <c r="H100" s="198"/>
      <c r="I100" s="198"/>
      <c r="J100" s="199">
        <f>J141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2127</v>
      </c>
      <c r="E101" s="198"/>
      <c r="F101" s="198"/>
      <c r="G101" s="198"/>
      <c r="H101" s="198"/>
      <c r="I101" s="198"/>
      <c r="J101" s="199">
        <f>J145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191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5" t="str">
        <f>E7</f>
        <v>Veřejná infrastruktura Obytná zóna - NOVÁ DUKLA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 xml:space="preserve">VRN - Vedlejší náklady stavby 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Ústí nad Orlicí</v>
      </c>
      <c r="G115" s="41"/>
      <c r="H115" s="41"/>
      <c r="I115" s="33" t="s">
        <v>22</v>
      </c>
      <c r="J115" s="80" t="str">
        <f>IF(J12="","",J12)</f>
        <v>20. 2. 2023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30</v>
      </c>
      <c r="J117" s="37" t="str">
        <f>E21</f>
        <v>Ing. Pravec František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Kašparová Věra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1"/>
      <c r="B120" s="202"/>
      <c r="C120" s="203" t="s">
        <v>192</v>
      </c>
      <c r="D120" s="204" t="s">
        <v>61</v>
      </c>
      <c r="E120" s="204" t="s">
        <v>57</v>
      </c>
      <c r="F120" s="204" t="s">
        <v>58</v>
      </c>
      <c r="G120" s="204" t="s">
        <v>193</v>
      </c>
      <c r="H120" s="204" t="s">
        <v>194</v>
      </c>
      <c r="I120" s="204" t="s">
        <v>195</v>
      </c>
      <c r="J120" s="204" t="s">
        <v>176</v>
      </c>
      <c r="K120" s="205" t="s">
        <v>196</v>
      </c>
      <c r="L120" s="206"/>
      <c r="M120" s="101" t="s">
        <v>1</v>
      </c>
      <c r="N120" s="102" t="s">
        <v>40</v>
      </c>
      <c r="O120" s="102" t="s">
        <v>197</v>
      </c>
      <c r="P120" s="102" t="s">
        <v>198</v>
      </c>
      <c r="Q120" s="102" t="s">
        <v>199</v>
      </c>
      <c r="R120" s="102" t="s">
        <v>200</v>
      </c>
      <c r="S120" s="102" t="s">
        <v>201</v>
      </c>
      <c r="T120" s="103" t="s">
        <v>202</v>
      </c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63" s="2" customFormat="1" ht="22.8" customHeight="1">
      <c r="A121" s="39"/>
      <c r="B121" s="40"/>
      <c r="C121" s="108" t="s">
        <v>203</v>
      </c>
      <c r="D121" s="41"/>
      <c r="E121" s="41"/>
      <c r="F121" s="41"/>
      <c r="G121" s="41"/>
      <c r="H121" s="41"/>
      <c r="I121" s="41"/>
      <c r="J121" s="207">
        <f>BK121</f>
        <v>0</v>
      </c>
      <c r="K121" s="41"/>
      <c r="L121" s="45"/>
      <c r="M121" s="104"/>
      <c r="N121" s="208"/>
      <c r="O121" s="105"/>
      <c r="P121" s="209">
        <f>P122</f>
        <v>0</v>
      </c>
      <c r="Q121" s="105"/>
      <c r="R121" s="209">
        <f>R122</f>
        <v>0</v>
      </c>
      <c r="S121" s="105"/>
      <c r="T121" s="210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178</v>
      </c>
      <c r="BK121" s="211">
        <f>BK122</f>
        <v>0</v>
      </c>
    </row>
    <row r="122" spans="1:63" s="12" customFormat="1" ht="25.9" customHeight="1">
      <c r="A122" s="12"/>
      <c r="B122" s="212"/>
      <c r="C122" s="213"/>
      <c r="D122" s="214" t="s">
        <v>75</v>
      </c>
      <c r="E122" s="215" t="s">
        <v>128</v>
      </c>
      <c r="F122" s="215" t="s">
        <v>2128</v>
      </c>
      <c r="G122" s="213"/>
      <c r="H122" s="213"/>
      <c r="I122" s="216"/>
      <c r="J122" s="217">
        <f>BK122</f>
        <v>0</v>
      </c>
      <c r="K122" s="213"/>
      <c r="L122" s="218"/>
      <c r="M122" s="219"/>
      <c r="N122" s="220"/>
      <c r="O122" s="220"/>
      <c r="P122" s="221">
        <f>P123+P136+P141+P145</f>
        <v>0</v>
      </c>
      <c r="Q122" s="220"/>
      <c r="R122" s="221">
        <f>R123+R136+R141+R145</f>
        <v>0</v>
      </c>
      <c r="S122" s="220"/>
      <c r="T122" s="222">
        <f>T123+T136+T141+T145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116</v>
      </c>
      <c r="AT122" s="224" t="s">
        <v>75</v>
      </c>
      <c r="AU122" s="224" t="s">
        <v>76</v>
      </c>
      <c r="AY122" s="223" t="s">
        <v>206</v>
      </c>
      <c r="BK122" s="225">
        <f>BK123+BK136+BK141+BK145</f>
        <v>0</v>
      </c>
    </row>
    <row r="123" spans="1:63" s="12" customFormat="1" ht="22.8" customHeight="1">
      <c r="A123" s="12"/>
      <c r="B123" s="212"/>
      <c r="C123" s="213"/>
      <c r="D123" s="214" t="s">
        <v>75</v>
      </c>
      <c r="E123" s="226" t="s">
        <v>76</v>
      </c>
      <c r="F123" s="226" t="s">
        <v>2128</v>
      </c>
      <c r="G123" s="213"/>
      <c r="H123" s="213"/>
      <c r="I123" s="216"/>
      <c r="J123" s="227">
        <f>BK123</f>
        <v>0</v>
      </c>
      <c r="K123" s="213"/>
      <c r="L123" s="218"/>
      <c r="M123" s="219"/>
      <c r="N123" s="220"/>
      <c r="O123" s="220"/>
      <c r="P123" s="221">
        <f>SUM(P124:P135)</f>
        <v>0</v>
      </c>
      <c r="Q123" s="220"/>
      <c r="R123" s="221">
        <f>SUM(R124:R135)</f>
        <v>0</v>
      </c>
      <c r="S123" s="220"/>
      <c r="T123" s="222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116</v>
      </c>
      <c r="AT123" s="224" t="s">
        <v>75</v>
      </c>
      <c r="AU123" s="224" t="s">
        <v>83</v>
      </c>
      <c r="AY123" s="223" t="s">
        <v>206</v>
      </c>
      <c r="BK123" s="225">
        <f>SUM(BK124:BK135)</f>
        <v>0</v>
      </c>
    </row>
    <row r="124" spans="1:65" s="2" customFormat="1" ht="16.5" customHeight="1">
      <c r="A124" s="39"/>
      <c r="B124" s="40"/>
      <c r="C124" s="228" t="s">
        <v>83</v>
      </c>
      <c r="D124" s="228" t="s">
        <v>208</v>
      </c>
      <c r="E124" s="229" t="s">
        <v>2129</v>
      </c>
      <c r="F124" s="230" t="s">
        <v>2130</v>
      </c>
      <c r="G124" s="231" t="s">
        <v>2131</v>
      </c>
      <c r="H124" s="232">
        <v>1</v>
      </c>
      <c r="I124" s="233"/>
      <c r="J124" s="234">
        <f>ROUND(I124*H124,2)</f>
        <v>0</v>
      </c>
      <c r="K124" s="230" t="s">
        <v>1</v>
      </c>
      <c r="L124" s="45"/>
      <c r="M124" s="235" t="s">
        <v>1</v>
      </c>
      <c r="N124" s="236" t="s">
        <v>41</v>
      </c>
      <c r="O124" s="92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9" t="s">
        <v>2132</v>
      </c>
      <c r="AT124" s="239" t="s">
        <v>208</v>
      </c>
      <c r="AU124" s="239" t="s">
        <v>85</v>
      </c>
      <c r="AY124" s="18" t="s">
        <v>206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8" t="s">
        <v>83</v>
      </c>
      <c r="BK124" s="240">
        <f>ROUND(I124*H124,2)</f>
        <v>0</v>
      </c>
      <c r="BL124" s="18" t="s">
        <v>2132</v>
      </c>
      <c r="BM124" s="239" t="s">
        <v>2133</v>
      </c>
    </row>
    <row r="125" spans="1:51" s="14" customFormat="1" ht="12">
      <c r="A125" s="14"/>
      <c r="B125" s="252"/>
      <c r="C125" s="253"/>
      <c r="D125" s="243" t="s">
        <v>214</v>
      </c>
      <c r="E125" s="254" t="s">
        <v>1</v>
      </c>
      <c r="F125" s="255" t="s">
        <v>83</v>
      </c>
      <c r="G125" s="253"/>
      <c r="H125" s="256">
        <v>1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2" t="s">
        <v>214</v>
      </c>
      <c r="AU125" s="262" t="s">
        <v>85</v>
      </c>
      <c r="AV125" s="14" t="s">
        <v>85</v>
      </c>
      <c r="AW125" s="14" t="s">
        <v>32</v>
      </c>
      <c r="AX125" s="14" t="s">
        <v>83</v>
      </c>
      <c r="AY125" s="262" t="s">
        <v>206</v>
      </c>
    </row>
    <row r="126" spans="1:65" s="2" customFormat="1" ht="16.5" customHeight="1">
      <c r="A126" s="39"/>
      <c r="B126" s="40"/>
      <c r="C126" s="228" t="s">
        <v>85</v>
      </c>
      <c r="D126" s="228" t="s">
        <v>208</v>
      </c>
      <c r="E126" s="229" t="s">
        <v>2134</v>
      </c>
      <c r="F126" s="230" t="s">
        <v>2135</v>
      </c>
      <c r="G126" s="231" t="s">
        <v>2131</v>
      </c>
      <c r="H126" s="232">
        <v>1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41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2132</v>
      </c>
      <c r="AT126" s="239" t="s">
        <v>208</v>
      </c>
      <c r="AU126" s="239" t="s">
        <v>85</v>
      </c>
      <c r="AY126" s="18" t="s">
        <v>206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83</v>
      </c>
      <c r="BK126" s="240">
        <f>ROUND(I126*H126,2)</f>
        <v>0</v>
      </c>
      <c r="BL126" s="18" t="s">
        <v>2132</v>
      </c>
      <c r="BM126" s="239" t="s">
        <v>2136</v>
      </c>
    </row>
    <row r="127" spans="1:51" s="14" customFormat="1" ht="12">
      <c r="A127" s="14"/>
      <c r="B127" s="252"/>
      <c r="C127" s="253"/>
      <c r="D127" s="243" t="s">
        <v>214</v>
      </c>
      <c r="E127" s="254" t="s">
        <v>1</v>
      </c>
      <c r="F127" s="255" t="s">
        <v>83</v>
      </c>
      <c r="G127" s="253"/>
      <c r="H127" s="256">
        <v>1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2" t="s">
        <v>214</v>
      </c>
      <c r="AU127" s="262" t="s">
        <v>85</v>
      </c>
      <c r="AV127" s="14" t="s">
        <v>85</v>
      </c>
      <c r="AW127" s="14" t="s">
        <v>32</v>
      </c>
      <c r="AX127" s="14" t="s">
        <v>83</v>
      </c>
      <c r="AY127" s="262" t="s">
        <v>206</v>
      </c>
    </row>
    <row r="128" spans="1:65" s="2" customFormat="1" ht="16.5" customHeight="1">
      <c r="A128" s="39"/>
      <c r="B128" s="40"/>
      <c r="C128" s="228" t="s">
        <v>93</v>
      </c>
      <c r="D128" s="228" t="s">
        <v>208</v>
      </c>
      <c r="E128" s="229" t="s">
        <v>2137</v>
      </c>
      <c r="F128" s="230" t="s">
        <v>2138</v>
      </c>
      <c r="G128" s="231" t="s">
        <v>2131</v>
      </c>
      <c r="H128" s="232">
        <v>1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2132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2132</v>
      </c>
      <c r="BM128" s="239" t="s">
        <v>2139</v>
      </c>
    </row>
    <row r="129" spans="1:51" s="14" customFormat="1" ht="12">
      <c r="A129" s="14"/>
      <c r="B129" s="252"/>
      <c r="C129" s="253"/>
      <c r="D129" s="243" t="s">
        <v>214</v>
      </c>
      <c r="E129" s="254" t="s">
        <v>1</v>
      </c>
      <c r="F129" s="255" t="s">
        <v>83</v>
      </c>
      <c r="G129" s="253"/>
      <c r="H129" s="256">
        <v>1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2" t="s">
        <v>214</v>
      </c>
      <c r="AU129" s="262" t="s">
        <v>85</v>
      </c>
      <c r="AV129" s="14" t="s">
        <v>85</v>
      </c>
      <c r="AW129" s="14" t="s">
        <v>32</v>
      </c>
      <c r="AX129" s="14" t="s">
        <v>83</v>
      </c>
      <c r="AY129" s="262" t="s">
        <v>206</v>
      </c>
    </row>
    <row r="130" spans="1:65" s="2" customFormat="1" ht="16.5" customHeight="1">
      <c r="A130" s="39"/>
      <c r="B130" s="40"/>
      <c r="C130" s="228" t="s">
        <v>113</v>
      </c>
      <c r="D130" s="228" t="s">
        <v>208</v>
      </c>
      <c r="E130" s="229" t="s">
        <v>2140</v>
      </c>
      <c r="F130" s="230" t="s">
        <v>2141</v>
      </c>
      <c r="G130" s="231" t="s">
        <v>2131</v>
      </c>
      <c r="H130" s="232">
        <v>1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41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2132</v>
      </c>
      <c r="AT130" s="239" t="s">
        <v>208</v>
      </c>
      <c r="AU130" s="239" t="s">
        <v>85</v>
      </c>
      <c r="AY130" s="18" t="s">
        <v>206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83</v>
      </c>
      <c r="BK130" s="240">
        <f>ROUND(I130*H130,2)</f>
        <v>0</v>
      </c>
      <c r="BL130" s="18" t="s">
        <v>2132</v>
      </c>
      <c r="BM130" s="239" t="s">
        <v>2142</v>
      </c>
    </row>
    <row r="131" spans="1:51" s="13" customFormat="1" ht="12">
      <c r="A131" s="13"/>
      <c r="B131" s="241"/>
      <c r="C131" s="242"/>
      <c r="D131" s="243" t="s">
        <v>214</v>
      </c>
      <c r="E131" s="244" t="s">
        <v>1</v>
      </c>
      <c r="F131" s="245" t="s">
        <v>2143</v>
      </c>
      <c r="G131" s="242"/>
      <c r="H131" s="244" t="s">
        <v>1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214</v>
      </c>
      <c r="AU131" s="251" t="s">
        <v>85</v>
      </c>
      <c r="AV131" s="13" t="s">
        <v>83</v>
      </c>
      <c r="AW131" s="13" t="s">
        <v>32</v>
      </c>
      <c r="AX131" s="13" t="s">
        <v>76</v>
      </c>
      <c r="AY131" s="251" t="s">
        <v>206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2144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3" customFormat="1" ht="12">
      <c r="A133" s="13"/>
      <c r="B133" s="241"/>
      <c r="C133" s="242"/>
      <c r="D133" s="243" t="s">
        <v>214</v>
      </c>
      <c r="E133" s="244" t="s">
        <v>1</v>
      </c>
      <c r="F133" s="245" t="s">
        <v>2145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214</v>
      </c>
      <c r="AU133" s="251" t="s">
        <v>85</v>
      </c>
      <c r="AV133" s="13" t="s">
        <v>83</v>
      </c>
      <c r="AW133" s="13" t="s">
        <v>32</v>
      </c>
      <c r="AX133" s="13" t="s">
        <v>76</v>
      </c>
      <c r="AY133" s="251" t="s">
        <v>206</v>
      </c>
    </row>
    <row r="134" spans="1:51" s="13" customFormat="1" ht="12">
      <c r="A134" s="13"/>
      <c r="B134" s="241"/>
      <c r="C134" s="242"/>
      <c r="D134" s="243" t="s">
        <v>214</v>
      </c>
      <c r="E134" s="244" t="s">
        <v>1</v>
      </c>
      <c r="F134" s="245" t="s">
        <v>2146</v>
      </c>
      <c r="G134" s="242"/>
      <c r="H134" s="244" t="s">
        <v>1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214</v>
      </c>
      <c r="AU134" s="251" t="s">
        <v>85</v>
      </c>
      <c r="AV134" s="13" t="s">
        <v>83</v>
      </c>
      <c r="AW134" s="13" t="s">
        <v>32</v>
      </c>
      <c r="AX134" s="13" t="s">
        <v>76</v>
      </c>
      <c r="AY134" s="251" t="s">
        <v>206</v>
      </c>
    </row>
    <row r="135" spans="1:51" s="14" customFormat="1" ht="12">
      <c r="A135" s="14"/>
      <c r="B135" s="252"/>
      <c r="C135" s="253"/>
      <c r="D135" s="243" t="s">
        <v>214</v>
      </c>
      <c r="E135" s="254" t="s">
        <v>1</v>
      </c>
      <c r="F135" s="255" t="s">
        <v>83</v>
      </c>
      <c r="G135" s="253"/>
      <c r="H135" s="256">
        <v>1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214</v>
      </c>
      <c r="AU135" s="262" t="s">
        <v>85</v>
      </c>
      <c r="AV135" s="14" t="s">
        <v>85</v>
      </c>
      <c r="AW135" s="14" t="s">
        <v>32</v>
      </c>
      <c r="AX135" s="14" t="s">
        <v>83</v>
      </c>
      <c r="AY135" s="262" t="s">
        <v>206</v>
      </c>
    </row>
    <row r="136" spans="1:63" s="12" customFormat="1" ht="22.8" customHeight="1">
      <c r="A136" s="12"/>
      <c r="B136" s="212"/>
      <c r="C136" s="213"/>
      <c r="D136" s="214" t="s">
        <v>75</v>
      </c>
      <c r="E136" s="226" t="s">
        <v>2147</v>
      </c>
      <c r="F136" s="226" t="s">
        <v>2135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SUM(P137:P140)</f>
        <v>0</v>
      </c>
      <c r="Q136" s="220"/>
      <c r="R136" s="221">
        <f>SUM(R137:R140)</f>
        <v>0</v>
      </c>
      <c r="S136" s="220"/>
      <c r="T136" s="222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116</v>
      </c>
      <c r="AT136" s="224" t="s">
        <v>75</v>
      </c>
      <c r="AU136" s="224" t="s">
        <v>83</v>
      </c>
      <c r="AY136" s="223" t="s">
        <v>206</v>
      </c>
      <c r="BK136" s="225">
        <f>SUM(BK137:BK140)</f>
        <v>0</v>
      </c>
    </row>
    <row r="137" spans="1:65" s="2" customFormat="1" ht="16.5" customHeight="1">
      <c r="A137" s="39"/>
      <c r="B137" s="40"/>
      <c r="C137" s="228" t="s">
        <v>116</v>
      </c>
      <c r="D137" s="228" t="s">
        <v>208</v>
      </c>
      <c r="E137" s="229" t="s">
        <v>2148</v>
      </c>
      <c r="F137" s="230" t="s">
        <v>2149</v>
      </c>
      <c r="G137" s="231" t="s">
        <v>2131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2132</v>
      </c>
      <c r="AT137" s="239" t="s">
        <v>208</v>
      </c>
      <c r="AU137" s="239" t="s">
        <v>85</v>
      </c>
      <c r="AY137" s="18" t="s">
        <v>206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83</v>
      </c>
      <c r="BK137" s="240">
        <f>ROUND(I137*H137,2)</f>
        <v>0</v>
      </c>
      <c r="BL137" s="18" t="s">
        <v>2132</v>
      </c>
      <c r="BM137" s="239" t="s">
        <v>2150</v>
      </c>
    </row>
    <row r="138" spans="1:51" s="13" customFormat="1" ht="12">
      <c r="A138" s="13"/>
      <c r="B138" s="241"/>
      <c r="C138" s="242"/>
      <c r="D138" s="243" t="s">
        <v>214</v>
      </c>
      <c r="E138" s="244" t="s">
        <v>1</v>
      </c>
      <c r="F138" s="245" t="s">
        <v>2151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214</v>
      </c>
      <c r="AU138" s="251" t="s">
        <v>85</v>
      </c>
      <c r="AV138" s="13" t="s">
        <v>83</v>
      </c>
      <c r="AW138" s="13" t="s">
        <v>32</v>
      </c>
      <c r="AX138" s="13" t="s">
        <v>76</v>
      </c>
      <c r="AY138" s="251" t="s">
        <v>206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2152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83</v>
      </c>
      <c r="G140" s="253"/>
      <c r="H140" s="256">
        <v>1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83</v>
      </c>
      <c r="AY140" s="262" t="s">
        <v>206</v>
      </c>
    </row>
    <row r="141" spans="1:63" s="12" customFormat="1" ht="22.8" customHeight="1">
      <c r="A141" s="12"/>
      <c r="B141" s="212"/>
      <c r="C141" s="213"/>
      <c r="D141" s="214" t="s">
        <v>75</v>
      </c>
      <c r="E141" s="226" t="s">
        <v>2153</v>
      </c>
      <c r="F141" s="226" t="s">
        <v>2154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SUM(P142:P144)</f>
        <v>0</v>
      </c>
      <c r="Q141" s="220"/>
      <c r="R141" s="221">
        <f>SUM(R142:R144)</f>
        <v>0</v>
      </c>
      <c r="S141" s="220"/>
      <c r="T141" s="222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116</v>
      </c>
      <c r="AT141" s="224" t="s">
        <v>75</v>
      </c>
      <c r="AU141" s="224" t="s">
        <v>83</v>
      </c>
      <c r="AY141" s="223" t="s">
        <v>206</v>
      </c>
      <c r="BK141" s="225">
        <f>SUM(BK142:BK144)</f>
        <v>0</v>
      </c>
    </row>
    <row r="142" spans="1:65" s="2" customFormat="1" ht="16.5" customHeight="1">
      <c r="A142" s="39"/>
      <c r="B142" s="40"/>
      <c r="C142" s="228" t="s">
        <v>238</v>
      </c>
      <c r="D142" s="228" t="s">
        <v>208</v>
      </c>
      <c r="E142" s="229" t="s">
        <v>2155</v>
      </c>
      <c r="F142" s="230" t="s">
        <v>2156</v>
      </c>
      <c r="G142" s="231" t="s">
        <v>2131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2132</v>
      </c>
      <c r="AT142" s="239" t="s">
        <v>208</v>
      </c>
      <c r="AU142" s="239" t="s">
        <v>85</v>
      </c>
      <c r="AY142" s="18" t="s">
        <v>206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83</v>
      </c>
      <c r="BK142" s="240">
        <f>ROUND(I142*H142,2)</f>
        <v>0</v>
      </c>
      <c r="BL142" s="18" t="s">
        <v>2132</v>
      </c>
      <c r="BM142" s="239" t="s">
        <v>2157</v>
      </c>
    </row>
    <row r="143" spans="1:51" s="13" customFormat="1" ht="12">
      <c r="A143" s="13"/>
      <c r="B143" s="241"/>
      <c r="C143" s="242"/>
      <c r="D143" s="243" t="s">
        <v>214</v>
      </c>
      <c r="E143" s="244" t="s">
        <v>1</v>
      </c>
      <c r="F143" s="245" t="s">
        <v>2158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214</v>
      </c>
      <c r="AU143" s="251" t="s">
        <v>85</v>
      </c>
      <c r="AV143" s="13" t="s">
        <v>83</v>
      </c>
      <c r="AW143" s="13" t="s">
        <v>32</v>
      </c>
      <c r="AX143" s="13" t="s">
        <v>76</v>
      </c>
      <c r="AY143" s="251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83</v>
      </c>
      <c r="G144" s="253"/>
      <c r="H144" s="256">
        <v>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83</v>
      </c>
      <c r="AY144" s="262" t="s">
        <v>206</v>
      </c>
    </row>
    <row r="145" spans="1:63" s="12" customFormat="1" ht="22.8" customHeight="1">
      <c r="A145" s="12"/>
      <c r="B145" s="212"/>
      <c r="C145" s="213"/>
      <c r="D145" s="214" t="s">
        <v>75</v>
      </c>
      <c r="E145" s="226" t="s">
        <v>2159</v>
      </c>
      <c r="F145" s="226" t="s">
        <v>2160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SUM(P146:P148)</f>
        <v>0</v>
      </c>
      <c r="Q145" s="220"/>
      <c r="R145" s="221">
        <f>SUM(R146:R148)</f>
        <v>0</v>
      </c>
      <c r="S145" s="220"/>
      <c r="T145" s="222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116</v>
      </c>
      <c r="AT145" s="224" t="s">
        <v>75</v>
      </c>
      <c r="AU145" s="224" t="s">
        <v>83</v>
      </c>
      <c r="AY145" s="223" t="s">
        <v>206</v>
      </c>
      <c r="BK145" s="225">
        <f>SUM(BK146:BK148)</f>
        <v>0</v>
      </c>
    </row>
    <row r="146" spans="1:65" s="2" customFormat="1" ht="21.75" customHeight="1">
      <c r="A146" s="39"/>
      <c r="B146" s="40"/>
      <c r="C146" s="228" t="s">
        <v>243</v>
      </c>
      <c r="D146" s="228" t="s">
        <v>208</v>
      </c>
      <c r="E146" s="229" t="s">
        <v>2161</v>
      </c>
      <c r="F146" s="230" t="s">
        <v>2162</v>
      </c>
      <c r="G146" s="231" t="s">
        <v>2131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41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2132</v>
      </c>
      <c r="AT146" s="239" t="s">
        <v>208</v>
      </c>
      <c r="AU146" s="239" t="s">
        <v>85</v>
      </c>
      <c r="AY146" s="18" t="s">
        <v>206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83</v>
      </c>
      <c r="BK146" s="240">
        <f>ROUND(I146*H146,2)</f>
        <v>0</v>
      </c>
      <c r="BL146" s="18" t="s">
        <v>2132</v>
      </c>
      <c r="BM146" s="239" t="s">
        <v>2163</v>
      </c>
    </row>
    <row r="147" spans="1:51" s="13" customFormat="1" ht="12">
      <c r="A147" s="13"/>
      <c r="B147" s="241"/>
      <c r="C147" s="242"/>
      <c r="D147" s="243" t="s">
        <v>214</v>
      </c>
      <c r="E147" s="244" t="s">
        <v>1</v>
      </c>
      <c r="F147" s="245" t="s">
        <v>2164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214</v>
      </c>
      <c r="AU147" s="251" t="s">
        <v>85</v>
      </c>
      <c r="AV147" s="13" t="s">
        <v>83</v>
      </c>
      <c r="AW147" s="13" t="s">
        <v>32</v>
      </c>
      <c r="AX147" s="13" t="s">
        <v>76</v>
      </c>
      <c r="AY147" s="251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83</v>
      </c>
      <c r="G148" s="253"/>
      <c r="H148" s="256">
        <v>1</v>
      </c>
      <c r="I148" s="257"/>
      <c r="J148" s="253"/>
      <c r="K148" s="253"/>
      <c r="L148" s="258"/>
      <c r="M148" s="300"/>
      <c r="N148" s="301"/>
      <c r="O148" s="301"/>
      <c r="P148" s="301"/>
      <c r="Q148" s="301"/>
      <c r="R148" s="301"/>
      <c r="S148" s="301"/>
      <c r="T148" s="30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83</v>
      </c>
      <c r="AY148" s="262" t="s">
        <v>206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20:K14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0" t="s">
        <v>2165</v>
      </c>
      <c r="H4" s="21"/>
    </row>
    <row r="5" spans="2:8" s="1" customFormat="1" ht="12" customHeight="1">
      <c r="B5" s="21"/>
      <c r="C5" s="303" t="s">
        <v>13</v>
      </c>
      <c r="D5" s="158" t="s">
        <v>14</v>
      </c>
      <c r="E5" s="1"/>
      <c r="F5" s="1"/>
      <c r="H5" s="21"/>
    </row>
    <row r="6" spans="2:8" s="1" customFormat="1" ht="36.95" customHeight="1">
      <c r="B6" s="21"/>
      <c r="C6" s="304" t="s">
        <v>16</v>
      </c>
      <c r="D6" s="305" t="s">
        <v>17</v>
      </c>
      <c r="E6" s="1"/>
      <c r="F6" s="1"/>
      <c r="H6" s="21"/>
    </row>
    <row r="7" spans="2:8" s="1" customFormat="1" ht="16.5" customHeight="1">
      <c r="B7" s="21"/>
      <c r="C7" s="152" t="s">
        <v>22</v>
      </c>
      <c r="D7" s="155" t="str">
        <f>'Rekapitulace stavby'!AN8</f>
        <v>20. 2. 2023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1"/>
      <c r="B9" s="306"/>
      <c r="C9" s="307" t="s">
        <v>57</v>
      </c>
      <c r="D9" s="308" t="s">
        <v>58</v>
      </c>
      <c r="E9" s="308" t="s">
        <v>193</v>
      </c>
      <c r="F9" s="309" t="s">
        <v>2166</v>
      </c>
      <c r="G9" s="201"/>
      <c r="H9" s="306"/>
    </row>
    <row r="10" spans="1:8" s="2" customFormat="1" ht="26.4" customHeight="1">
      <c r="A10" s="39"/>
      <c r="B10" s="45"/>
      <c r="C10" s="310" t="s">
        <v>2167</v>
      </c>
      <c r="D10" s="310" t="s">
        <v>87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1" t="s">
        <v>132</v>
      </c>
      <c r="D11" s="312" t="s">
        <v>133</v>
      </c>
      <c r="E11" s="313" t="s">
        <v>1</v>
      </c>
      <c r="F11" s="314">
        <v>0.24</v>
      </c>
      <c r="G11" s="39"/>
      <c r="H11" s="45"/>
    </row>
    <row r="12" spans="1:8" s="2" customFormat="1" ht="16.8" customHeight="1">
      <c r="A12" s="39"/>
      <c r="B12" s="45"/>
      <c r="C12" s="315" t="s">
        <v>1</v>
      </c>
      <c r="D12" s="315" t="s">
        <v>308</v>
      </c>
      <c r="E12" s="18" t="s">
        <v>1</v>
      </c>
      <c r="F12" s="316">
        <v>0</v>
      </c>
      <c r="G12" s="39"/>
      <c r="H12" s="45"/>
    </row>
    <row r="13" spans="1:8" s="2" customFormat="1" ht="16.8" customHeight="1">
      <c r="A13" s="39"/>
      <c r="B13" s="45"/>
      <c r="C13" s="315" t="s">
        <v>1</v>
      </c>
      <c r="D13" s="315" t="s">
        <v>309</v>
      </c>
      <c r="E13" s="18" t="s">
        <v>1</v>
      </c>
      <c r="F13" s="316">
        <v>0.24</v>
      </c>
      <c r="G13" s="39"/>
      <c r="H13" s="45"/>
    </row>
    <row r="14" spans="1:8" s="2" customFormat="1" ht="16.8" customHeight="1">
      <c r="A14" s="39"/>
      <c r="B14" s="45"/>
      <c r="C14" s="315" t="s">
        <v>132</v>
      </c>
      <c r="D14" s="315" t="s">
        <v>133</v>
      </c>
      <c r="E14" s="18" t="s">
        <v>1</v>
      </c>
      <c r="F14" s="316">
        <v>0.24</v>
      </c>
      <c r="G14" s="39"/>
      <c r="H14" s="45"/>
    </row>
    <row r="15" spans="1:8" s="2" customFormat="1" ht="16.8" customHeight="1">
      <c r="A15" s="39"/>
      <c r="B15" s="45"/>
      <c r="C15" s="317" t="s">
        <v>2168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15" t="s">
        <v>300</v>
      </c>
      <c r="D16" s="315" t="s">
        <v>301</v>
      </c>
      <c r="E16" s="18" t="s">
        <v>251</v>
      </c>
      <c r="F16" s="316">
        <v>111.797</v>
      </c>
      <c r="G16" s="39"/>
      <c r="H16" s="45"/>
    </row>
    <row r="17" spans="1:8" s="2" customFormat="1" ht="16.8" customHeight="1">
      <c r="A17" s="39"/>
      <c r="B17" s="45"/>
      <c r="C17" s="315" t="s">
        <v>391</v>
      </c>
      <c r="D17" s="315" t="s">
        <v>392</v>
      </c>
      <c r="E17" s="18" t="s">
        <v>388</v>
      </c>
      <c r="F17" s="316">
        <v>0.24</v>
      </c>
      <c r="G17" s="39"/>
      <c r="H17" s="45"/>
    </row>
    <row r="18" spans="1:8" s="2" customFormat="1" ht="16.8" customHeight="1">
      <c r="A18" s="39"/>
      <c r="B18" s="45"/>
      <c r="C18" s="311" t="s">
        <v>135</v>
      </c>
      <c r="D18" s="312" t="s">
        <v>1</v>
      </c>
      <c r="E18" s="313" t="s">
        <v>1</v>
      </c>
      <c r="F18" s="314">
        <v>0.5</v>
      </c>
      <c r="G18" s="39"/>
      <c r="H18" s="45"/>
    </row>
    <row r="19" spans="1:8" s="2" customFormat="1" ht="12">
      <c r="A19" s="39"/>
      <c r="B19" s="45"/>
      <c r="C19" s="315" t="s">
        <v>1</v>
      </c>
      <c r="D19" s="315" t="s">
        <v>437</v>
      </c>
      <c r="E19" s="18" t="s">
        <v>1</v>
      </c>
      <c r="F19" s="316">
        <v>0</v>
      </c>
      <c r="G19" s="39"/>
      <c r="H19" s="45"/>
    </row>
    <row r="20" spans="1:8" s="2" customFormat="1" ht="16.8" customHeight="1">
      <c r="A20" s="39"/>
      <c r="B20" s="45"/>
      <c r="C20" s="315" t="s">
        <v>1</v>
      </c>
      <c r="D20" s="315" t="s">
        <v>733</v>
      </c>
      <c r="E20" s="18" t="s">
        <v>1</v>
      </c>
      <c r="F20" s="316">
        <v>0</v>
      </c>
      <c r="G20" s="39"/>
      <c r="H20" s="45"/>
    </row>
    <row r="21" spans="1:8" s="2" customFormat="1" ht="16.8" customHeight="1">
      <c r="A21" s="39"/>
      <c r="B21" s="45"/>
      <c r="C21" s="315" t="s">
        <v>1</v>
      </c>
      <c r="D21" s="315" t="s">
        <v>734</v>
      </c>
      <c r="E21" s="18" t="s">
        <v>1</v>
      </c>
      <c r="F21" s="316">
        <v>0.5</v>
      </c>
      <c r="G21" s="39"/>
      <c r="H21" s="45"/>
    </row>
    <row r="22" spans="1:8" s="2" customFormat="1" ht="16.8" customHeight="1">
      <c r="A22" s="39"/>
      <c r="B22" s="45"/>
      <c r="C22" s="315" t="s">
        <v>135</v>
      </c>
      <c r="D22" s="315" t="s">
        <v>169</v>
      </c>
      <c r="E22" s="18" t="s">
        <v>1</v>
      </c>
      <c r="F22" s="316">
        <v>0.5</v>
      </c>
      <c r="G22" s="39"/>
      <c r="H22" s="45"/>
    </row>
    <row r="23" spans="1:8" s="2" customFormat="1" ht="16.8" customHeight="1">
      <c r="A23" s="39"/>
      <c r="B23" s="45"/>
      <c r="C23" s="317" t="s">
        <v>2168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315" t="s">
        <v>730</v>
      </c>
      <c r="D24" s="315" t="s">
        <v>731</v>
      </c>
      <c r="E24" s="18" t="s">
        <v>211</v>
      </c>
      <c r="F24" s="316">
        <v>0.5</v>
      </c>
      <c r="G24" s="39"/>
      <c r="H24" s="45"/>
    </row>
    <row r="25" spans="1:8" s="2" customFormat="1" ht="16.8" customHeight="1">
      <c r="A25" s="39"/>
      <c r="B25" s="45"/>
      <c r="C25" s="315" t="s">
        <v>736</v>
      </c>
      <c r="D25" s="315" t="s">
        <v>737</v>
      </c>
      <c r="E25" s="18" t="s">
        <v>211</v>
      </c>
      <c r="F25" s="316">
        <v>0.575</v>
      </c>
      <c r="G25" s="39"/>
      <c r="H25" s="45"/>
    </row>
    <row r="26" spans="1:8" s="2" customFormat="1" ht="16.8" customHeight="1">
      <c r="A26" s="39"/>
      <c r="B26" s="45"/>
      <c r="C26" s="311" t="s">
        <v>138</v>
      </c>
      <c r="D26" s="312" t="s">
        <v>133</v>
      </c>
      <c r="E26" s="313" t="s">
        <v>1</v>
      </c>
      <c r="F26" s="314">
        <v>10</v>
      </c>
      <c r="G26" s="39"/>
      <c r="H26" s="45"/>
    </row>
    <row r="27" spans="1:8" s="2" customFormat="1" ht="16.8" customHeight="1">
      <c r="A27" s="39"/>
      <c r="B27" s="45"/>
      <c r="C27" s="315" t="s">
        <v>1</v>
      </c>
      <c r="D27" s="315" t="s">
        <v>226</v>
      </c>
      <c r="E27" s="18" t="s">
        <v>1</v>
      </c>
      <c r="F27" s="316">
        <v>0</v>
      </c>
      <c r="G27" s="39"/>
      <c r="H27" s="45"/>
    </row>
    <row r="28" spans="1:8" s="2" customFormat="1" ht="16.8" customHeight="1">
      <c r="A28" s="39"/>
      <c r="B28" s="45"/>
      <c r="C28" s="315" t="s">
        <v>1</v>
      </c>
      <c r="D28" s="315" t="s">
        <v>303</v>
      </c>
      <c r="E28" s="18" t="s">
        <v>1</v>
      </c>
      <c r="F28" s="316">
        <v>0</v>
      </c>
      <c r="G28" s="39"/>
      <c r="H28" s="45"/>
    </row>
    <row r="29" spans="1:8" s="2" customFormat="1" ht="16.8" customHeight="1">
      <c r="A29" s="39"/>
      <c r="B29" s="45"/>
      <c r="C29" s="315" t="s">
        <v>1</v>
      </c>
      <c r="D29" s="315" t="s">
        <v>304</v>
      </c>
      <c r="E29" s="18" t="s">
        <v>1</v>
      </c>
      <c r="F29" s="316">
        <v>0</v>
      </c>
      <c r="G29" s="39"/>
      <c r="H29" s="45"/>
    </row>
    <row r="30" spans="1:8" s="2" customFormat="1" ht="16.8" customHeight="1">
      <c r="A30" s="39"/>
      <c r="B30" s="45"/>
      <c r="C30" s="315" t="s">
        <v>1</v>
      </c>
      <c r="D30" s="315" t="s">
        <v>305</v>
      </c>
      <c r="E30" s="18" t="s">
        <v>1</v>
      </c>
      <c r="F30" s="316">
        <v>10</v>
      </c>
      <c r="G30" s="39"/>
      <c r="H30" s="45"/>
    </row>
    <row r="31" spans="1:8" s="2" customFormat="1" ht="16.8" customHeight="1">
      <c r="A31" s="39"/>
      <c r="B31" s="45"/>
      <c r="C31" s="315" t="s">
        <v>138</v>
      </c>
      <c r="D31" s="315" t="s">
        <v>133</v>
      </c>
      <c r="E31" s="18" t="s">
        <v>1</v>
      </c>
      <c r="F31" s="316">
        <v>10</v>
      </c>
      <c r="G31" s="39"/>
      <c r="H31" s="45"/>
    </row>
    <row r="32" spans="1:8" s="2" customFormat="1" ht="16.8" customHeight="1">
      <c r="A32" s="39"/>
      <c r="B32" s="45"/>
      <c r="C32" s="317" t="s">
        <v>2168</v>
      </c>
      <c r="D32" s="39"/>
      <c r="E32" s="39"/>
      <c r="F32" s="39"/>
      <c r="G32" s="39"/>
      <c r="H32" s="45"/>
    </row>
    <row r="33" spans="1:8" s="2" customFormat="1" ht="12">
      <c r="A33" s="39"/>
      <c r="B33" s="45"/>
      <c r="C33" s="315" t="s">
        <v>300</v>
      </c>
      <c r="D33" s="315" t="s">
        <v>301</v>
      </c>
      <c r="E33" s="18" t="s">
        <v>251</v>
      </c>
      <c r="F33" s="316">
        <v>111.797</v>
      </c>
      <c r="G33" s="39"/>
      <c r="H33" s="45"/>
    </row>
    <row r="34" spans="1:8" s="2" customFormat="1" ht="16.8" customHeight="1">
      <c r="A34" s="39"/>
      <c r="B34" s="45"/>
      <c r="C34" s="315" t="s">
        <v>320</v>
      </c>
      <c r="D34" s="315" t="s">
        <v>321</v>
      </c>
      <c r="E34" s="18" t="s">
        <v>251</v>
      </c>
      <c r="F34" s="316">
        <v>110.351</v>
      </c>
      <c r="G34" s="39"/>
      <c r="H34" s="45"/>
    </row>
    <row r="35" spans="1:8" s="2" customFormat="1" ht="16.8" customHeight="1">
      <c r="A35" s="39"/>
      <c r="B35" s="45"/>
      <c r="C35" s="315" t="s">
        <v>386</v>
      </c>
      <c r="D35" s="315" t="s">
        <v>387</v>
      </c>
      <c r="E35" s="18" t="s">
        <v>388</v>
      </c>
      <c r="F35" s="316">
        <v>10</v>
      </c>
      <c r="G35" s="39"/>
      <c r="H35" s="45"/>
    </row>
    <row r="36" spans="1:8" s="2" customFormat="1" ht="16.8" customHeight="1">
      <c r="A36" s="39"/>
      <c r="B36" s="45"/>
      <c r="C36" s="311" t="s">
        <v>140</v>
      </c>
      <c r="D36" s="312" t="s">
        <v>133</v>
      </c>
      <c r="E36" s="313" t="s">
        <v>1</v>
      </c>
      <c r="F36" s="314">
        <v>40</v>
      </c>
      <c r="G36" s="39"/>
      <c r="H36" s="45"/>
    </row>
    <row r="37" spans="1:8" s="2" customFormat="1" ht="16.8" customHeight="1">
      <c r="A37" s="39"/>
      <c r="B37" s="45"/>
      <c r="C37" s="315" t="s">
        <v>1</v>
      </c>
      <c r="D37" s="315" t="s">
        <v>306</v>
      </c>
      <c r="E37" s="18" t="s">
        <v>1</v>
      </c>
      <c r="F37" s="316">
        <v>0</v>
      </c>
      <c r="G37" s="39"/>
      <c r="H37" s="45"/>
    </row>
    <row r="38" spans="1:8" s="2" customFormat="1" ht="16.8" customHeight="1">
      <c r="A38" s="39"/>
      <c r="B38" s="45"/>
      <c r="C38" s="315" t="s">
        <v>1</v>
      </c>
      <c r="D38" s="315" t="s">
        <v>307</v>
      </c>
      <c r="E38" s="18" t="s">
        <v>1</v>
      </c>
      <c r="F38" s="316">
        <v>40</v>
      </c>
      <c r="G38" s="39"/>
      <c r="H38" s="45"/>
    </row>
    <row r="39" spans="1:8" s="2" customFormat="1" ht="16.8" customHeight="1">
      <c r="A39" s="39"/>
      <c r="B39" s="45"/>
      <c r="C39" s="315" t="s">
        <v>140</v>
      </c>
      <c r="D39" s="315" t="s">
        <v>133</v>
      </c>
      <c r="E39" s="18" t="s">
        <v>1</v>
      </c>
      <c r="F39" s="316">
        <v>40</v>
      </c>
      <c r="G39" s="39"/>
      <c r="H39" s="45"/>
    </row>
    <row r="40" spans="1:8" s="2" customFormat="1" ht="16.8" customHeight="1">
      <c r="A40" s="39"/>
      <c r="B40" s="45"/>
      <c r="C40" s="317" t="s">
        <v>2168</v>
      </c>
      <c r="D40" s="39"/>
      <c r="E40" s="39"/>
      <c r="F40" s="39"/>
      <c r="G40" s="39"/>
      <c r="H40" s="45"/>
    </row>
    <row r="41" spans="1:8" s="2" customFormat="1" ht="12">
      <c r="A41" s="39"/>
      <c r="B41" s="45"/>
      <c r="C41" s="315" t="s">
        <v>300</v>
      </c>
      <c r="D41" s="315" t="s">
        <v>301</v>
      </c>
      <c r="E41" s="18" t="s">
        <v>251</v>
      </c>
      <c r="F41" s="316">
        <v>111.797</v>
      </c>
      <c r="G41" s="39"/>
      <c r="H41" s="45"/>
    </row>
    <row r="42" spans="1:8" s="2" customFormat="1" ht="16.8" customHeight="1">
      <c r="A42" s="39"/>
      <c r="B42" s="45"/>
      <c r="C42" s="315" t="s">
        <v>347</v>
      </c>
      <c r="D42" s="315" t="s">
        <v>348</v>
      </c>
      <c r="E42" s="18" t="s">
        <v>251</v>
      </c>
      <c r="F42" s="316">
        <v>38.813</v>
      </c>
      <c r="G42" s="39"/>
      <c r="H42" s="45"/>
    </row>
    <row r="43" spans="1:8" s="2" customFormat="1" ht="16.8" customHeight="1">
      <c r="A43" s="39"/>
      <c r="B43" s="45"/>
      <c r="C43" s="311" t="s">
        <v>142</v>
      </c>
      <c r="D43" s="312" t="s">
        <v>1</v>
      </c>
      <c r="E43" s="313" t="s">
        <v>1</v>
      </c>
      <c r="F43" s="314">
        <v>36.353</v>
      </c>
      <c r="G43" s="39"/>
      <c r="H43" s="45"/>
    </row>
    <row r="44" spans="1:8" s="2" customFormat="1" ht="16.8" customHeight="1">
      <c r="A44" s="39"/>
      <c r="B44" s="45"/>
      <c r="C44" s="315" t="s">
        <v>142</v>
      </c>
      <c r="D44" s="315" t="s">
        <v>696</v>
      </c>
      <c r="E44" s="18" t="s">
        <v>1</v>
      </c>
      <c r="F44" s="316">
        <v>36.353</v>
      </c>
      <c r="G44" s="39"/>
      <c r="H44" s="45"/>
    </row>
    <row r="45" spans="1:8" s="2" customFormat="1" ht="16.8" customHeight="1">
      <c r="A45" s="39"/>
      <c r="B45" s="45"/>
      <c r="C45" s="317" t="s">
        <v>2168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315" t="s">
        <v>693</v>
      </c>
      <c r="D46" s="315" t="s">
        <v>694</v>
      </c>
      <c r="E46" s="18" t="s">
        <v>334</v>
      </c>
      <c r="F46" s="316">
        <v>72.706</v>
      </c>
      <c r="G46" s="39"/>
      <c r="H46" s="45"/>
    </row>
    <row r="47" spans="1:8" s="2" customFormat="1" ht="16.8" customHeight="1">
      <c r="A47" s="39"/>
      <c r="B47" s="45"/>
      <c r="C47" s="315" t="s">
        <v>699</v>
      </c>
      <c r="D47" s="315" t="s">
        <v>700</v>
      </c>
      <c r="E47" s="18" t="s">
        <v>334</v>
      </c>
      <c r="F47" s="316">
        <v>363.53</v>
      </c>
      <c r="G47" s="39"/>
      <c r="H47" s="45"/>
    </row>
    <row r="48" spans="1:8" s="2" customFormat="1" ht="16.8" customHeight="1">
      <c r="A48" s="39"/>
      <c r="B48" s="45"/>
      <c r="C48" s="315" t="s">
        <v>705</v>
      </c>
      <c r="D48" s="315" t="s">
        <v>706</v>
      </c>
      <c r="E48" s="18" t="s">
        <v>334</v>
      </c>
      <c r="F48" s="316">
        <v>72.706</v>
      </c>
      <c r="G48" s="39"/>
      <c r="H48" s="45"/>
    </row>
    <row r="49" spans="1:8" s="2" customFormat="1" ht="16.8" customHeight="1">
      <c r="A49" s="39"/>
      <c r="B49" s="45"/>
      <c r="C49" s="311" t="s">
        <v>144</v>
      </c>
      <c r="D49" s="312" t="s">
        <v>1</v>
      </c>
      <c r="E49" s="313" t="s">
        <v>1</v>
      </c>
      <c r="F49" s="314">
        <v>417.6</v>
      </c>
      <c r="G49" s="39"/>
      <c r="H49" s="45"/>
    </row>
    <row r="50" spans="1:8" s="2" customFormat="1" ht="16.8" customHeight="1">
      <c r="A50" s="39"/>
      <c r="B50" s="45"/>
      <c r="C50" s="315" t="s">
        <v>1</v>
      </c>
      <c r="D50" s="315" t="s">
        <v>226</v>
      </c>
      <c r="E50" s="18" t="s">
        <v>1</v>
      </c>
      <c r="F50" s="316">
        <v>0</v>
      </c>
      <c r="G50" s="39"/>
      <c r="H50" s="45"/>
    </row>
    <row r="51" spans="1:8" s="2" customFormat="1" ht="16.8" customHeight="1">
      <c r="A51" s="39"/>
      <c r="B51" s="45"/>
      <c r="C51" s="315" t="s">
        <v>1</v>
      </c>
      <c r="D51" s="315" t="s">
        <v>281</v>
      </c>
      <c r="E51" s="18" t="s">
        <v>1</v>
      </c>
      <c r="F51" s="316">
        <v>394.4</v>
      </c>
      <c r="G51" s="39"/>
      <c r="H51" s="45"/>
    </row>
    <row r="52" spans="1:8" s="2" customFormat="1" ht="16.8" customHeight="1">
      <c r="A52" s="39"/>
      <c r="B52" s="45"/>
      <c r="C52" s="315" t="s">
        <v>1</v>
      </c>
      <c r="D52" s="315" t="s">
        <v>282</v>
      </c>
      <c r="E52" s="18" t="s">
        <v>1</v>
      </c>
      <c r="F52" s="316">
        <v>13.6</v>
      </c>
      <c r="G52" s="39"/>
      <c r="H52" s="45"/>
    </row>
    <row r="53" spans="1:8" s="2" customFormat="1" ht="16.8" customHeight="1">
      <c r="A53" s="39"/>
      <c r="B53" s="45"/>
      <c r="C53" s="315" t="s">
        <v>1</v>
      </c>
      <c r="D53" s="315" t="s">
        <v>283</v>
      </c>
      <c r="E53" s="18" t="s">
        <v>1</v>
      </c>
      <c r="F53" s="316">
        <v>9.6</v>
      </c>
      <c r="G53" s="39"/>
      <c r="H53" s="45"/>
    </row>
    <row r="54" spans="1:8" s="2" customFormat="1" ht="16.8" customHeight="1">
      <c r="A54" s="39"/>
      <c r="B54" s="45"/>
      <c r="C54" s="315" t="s">
        <v>144</v>
      </c>
      <c r="D54" s="315" t="s">
        <v>169</v>
      </c>
      <c r="E54" s="18" t="s">
        <v>1</v>
      </c>
      <c r="F54" s="316">
        <v>417.6</v>
      </c>
      <c r="G54" s="39"/>
      <c r="H54" s="45"/>
    </row>
    <row r="55" spans="1:8" s="2" customFormat="1" ht="16.8" customHeight="1">
      <c r="A55" s="39"/>
      <c r="B55" s="45"/>
      <c r="C55" s="317" t="s">
        <v>2168</v>
      </c>
      <c r="D55" s="39"/>
      <c r="E55" s="39"/>
      <c r="F55" s="39"/>
      <c r="G55" s="39"/>
      <c r="H55" s="45"/>
    </row>
    <row r="56" spans="1:8" s="2" customFormat="1" ht="16.8" customHeight="1">
      <c r="A56" s="39"/>
      <c r="B56" s="45"/>
      <c r="C56" s="315" t="s">
        <v>278</v>
      </c>
      <c r="D56" s="315" t="s">
        <v>279</v>
      </c>
      <c r="E56" s="18" t="s">
        <v>211</v>
      </c>
      <c r="F56" s="316">
        <v>417.6</v>
      </c>
      <c r="G56" s="39"/>
      <c r="H56" s="45"/>
    </row>
    <row r="57" spans="1:8" s="2" customFormat="1" ht="16.8" customHeight="1">
      <c r="A57" s="39"/>
      <c r="B57" s="45"/>
      <c r="C57" s="315" t="s">
        <v>285</v>
      </c>
      <c r="D57" s="315" t="s">
        <v>286</v>
      </c>
      <c r="E57" s="18" t="s">
        <v>211</v>
      </c>
      <c r="F57" s="316">
        <v>417.6</v>
      </c>
      <c r="G57" s="39"/>
      <c r="H57" s="45"/>
    </row>
    <row r="58" spans="1:8" s="2" customFormat="1" ht="16.8" customHeight="1">
      <c r="A58" s="39"/>
      <c r="B58" s="45"/>
      <c r="C58" s="311" t="s">
        <v>147</v>
      </c>
      <c r="D58" s="312" t="s">
        <v>1</v>
      </c>
      <c r="E58" s="313" t="s">
        <v>1</v>
      </c>
      <c r="F58" s="314">
        <v>125</v>
      </c>
      <c r="G58" s="39"/>
      <c r="H58" s="45"/>
    </row>
    <row r="59" spans="1:8" s="2" customFormat="1" ht="12">
      <c r="A59" s="39"/>
      <c r="B59" s="45"/>
      <c r="C59" s="315" t="s">
        <v>1</v>
      </c>
      <c r="D59" s="315" t="s">
        <v>437</v>
      </c>
      <c r="E59" s="18" t="s">
        <v>1</v>
      </c>
      <c r="F59" s="316">
        <v>0</v>
      </c>
      <c r="G59" s="39"/>
      <c r="H59" s="45"/>
    </row>
    <row r="60" spans="1:8" s="2" customFormat="1" ht="16.8" customHeight="1">
      <c r="A60" s="39"/>
      <c r="B60" s="45"/>
      <c r="C60" s="315" t="s">
        <v>1</v>
      </c>
      <c r="D60" s="315" t="s">
        <v>447</v>
      </c>
      <c r="E60" s="18" t="s">
        <v>1</v>
      </c>
      <c r="F60" s="316">
        <v>125</v>
      </c>
      <c r="G60" s="39"/>
      <c r="H60" s="45"/>
    </row>
    <row r="61" spans="1:8" s="2" customFormat="1" ht="16.8" customHeight="1">
      <c r="A61" s="39"/>
      <c r="B61" s="45"/>
      <c r="C61" s="315" t="s">
        <v>147</v>
      </c>
      <c r="D61" s="315" t="s">
        <v>169</v>
      </c>
      <c r="E61" s="18" t="s">
        <v>1</v>
      </c>
      <c r="F61" s="316">
        <v>125</v>
      </c>
      <c r="G61" s="39"/>
      <c r="H61" s="45"/>
    </row>
    <row r="62" spans="1:8" s="2" customFormat="1" ht="16.8" customHeight="1">
      <c r="A62" s="39"/>
      <c r="B62" s="45"/>
      <c r="C62" s="317" t="s">
        <v>2168</v>
      </c>
      <c r="D62" s="39"/>
      <c r="E62" s="39"/>
      <c r="F62" s="39"/>
      <c r="G62" s="39"/>
      <c r="H62" s="45"/>
    </row>
    <row r="63" spans="1:8" s="2" customFormat="1" ht="12">
      <c r="A63" s="39"/>
      <c r="B63" s="45"/>
      <c r="C63" s="315" t="s">
        <v>444</v>
      </c>
      <c r="D63" s="315" t="s">
        <v>445</v>
      </c>
      <c r="E63" s="18" t="s">
        <v>235</v>
      </c>
      <c r="F63" s="316">
        <v>125</v>
      </c>
      <c r="G63" s="39"/>
      <c r="H63" s="45"/>
    </row>
    <row r="64" spans="1:8" s="2" customFormat="1" ht="16.8" customHeight="1">
      <c r="A64" s="39"/>
      <c r="B64" s="45"/>
      <c r="C64" s="315" t="s">
        <v>449</v>
      </c>
      <c r="D64" s="315" t="s">
        <v>450</v>
      </c>
      <c r="E64" s="18" t="s">
        <v>235</v>
      </c>
      <c r="F64" s="316">
        <v>126.875</v>
      </c>
      <c r="G64" s="39"/>
      <c r="H64" s="45"/>
    </row>
    <row r="65" spans="1:8" s="2" customFormat="1" ht="16.8" customHeight="1">
      <c r="A65" s="39"/>
      <c r="B65" s="45"/>
      <c r="C65" s="311" t="s">
        <v>150</v>
      </c>
      <c r="D65" s="312" t="s">
        <v>1</v>
      </c>
      <c r="E65" s="313" t="s">
        <v>1</v>
      </c>
      <c r="F65" s="314">
        <v>1.5</v>
      </c>
      <c r="G65" s="39"/>
      <c r="H65" s="45"/>
    </row>
    <row r="66" spans="1:8" s="2" customFormat="1" ht="12">
      <c r="A66" s="39"/>
      <c r="B66" s="45"/>
      <c r="C66" s="315" t="s">
        <v>1</v>
      </c>
      <c r="D66" s="315" t="s">
        <v>437</v>
      </c>
      <c r="E66" s="18" t="s">
        <v>1</v>
      </c>
      <c r="F66" s="316">
        <v>0</v>
      </c>
      <c r="G66" s="39"/>
      <c r="H66" s="45"/>
    </row>
    <row r="67" spans="1:8" s="2" customFormat="1" ht="16.8" customHeight="1">
      <c r="A67" s="39"/>
      <c r="B67" s="45"/>
      <c r="C67" s="315" t="s">
        <v>150</v>
      </c>
      <c r="D67" s="315" t="s">
        <v>438</v>
      </c>
      <c r="E67" s="18" t="s">
        <v>1</v>
      </c>
      <c r="F67" s="316">
        <v>1.5</v>
      </c>
      <c r="G67" s="39"/>
      <c r="H67" s="45"/>
    </row>
    <row r="68" spans="1:8" s="2" customFormat="1" ht="16.8" customHeight="1">
      <c r="A68" s="39"/>
      <c r="B68" s="45"/>
      <c r="C68" s="317" t="s">
        <v>2168</v>
      </c>
      <c r="D68" s="39"/>
      <c r="E68" s="39"/>
      <c r="F68" s="39"/>
      <c r="G68" s="39"/>
      <c r="H68" s="45"/>
    </row>
    <row r="69" spans="1:8" s="2" customFormat="1" ht="16.8" customHeight="1">
      <c r="A69" s="39"/>
      <c r="B69" s="45"/>
      <c r="C69" s="315" t="s">
        <v>434</v>
      </c>
      <c r="D69" s="315" t="s">
        <v>435</v>
      </c>
      <c r="E69" s="18" t="s">
        <v>235</v>
      </c>
      <c r="F69" s="316">
        <v>1.5</v>
      </c>
      <c r="G69" s="39"/>
      <c r="H69" s="45"/>
    </row>
    <row r="70" spans="1:8" s="2" customFormat="1" ht="16.8" customHeight="1">
      <c r="A70" s="39"/>
      <c r="B70" s="45"/>
      <c r="C70" s="315" t="s">
        <v>440</v>
      </c>
      <c r="D70" s="315" t="s">
        <v>441</v>
      </c>
      <c r="E70" s="18" t="s">
        <v>235</v>
      </c>
      <c r="F70" s="316">
        <v>1.523</v>
      </c>
      <c r="G70" s="39"/>
      <c r="H70" s="45"/>
    </row>
    <row r="71" spans="1:8" s="2" customFormat="1" ht="16.8" customHeight="1">
      <c r="A71" s="39"/>
      <c r="B71" s="45"/>
      <c r="C71" s="311" t="s">
        <v>153</v>
      </c>
      <c r="D71" s="312" t="s">
        <v>1</v>
      </c>
      <c r="E71" s="313" t="s">
        <v>1</v>
      </c>
      <c r="F71" s="314">
        <v>90.2</v>
      </c>
      <c r="G71" s="39"/>
      <c r="H71" s="45"/>
    </row>
    <row r="72" spans="1:8" s="2" customFormat="1" ht="16.8" customHeight="1">
      <c r="A72" s="39"/>
      <c r="B72" s="45"/>
      <c r="C72" s="315" t="s">
        <v>1</v>
      </c>
      <c r="D72" s="315" t="s">
        <v>415</v>
      </c>
      <c r="E72" s="18" t="s">
        <v>1</v>
      </c>
      <c r="F72" s="316">
        <v>0</v>
      </c>
      <c r="G72" s="39"/>
      <c r="H72" s="45"/>
    </row>
    <row r="73" spans="1:8" s="2" customFormat="1" ht="16.8" customHeight="1">
      <c r="A73" s="39"/>
      <c r="B73" s="45"/>
      <c r="C73" s="315" t="s">
        <v>1</v>
      </c>
      <c r="D73" s="315" t="s">
        <v>672</v>
      </c>
      <c r="E73" s="18" t="s">
        <v>1</v>
      </c>
      <c r="F73" s="316">
        <v>90.2</v>
      </c>
      <c r="G73" s="39"/>
      <c r="H73" s="45"/>
    </row>
    <row r="74" spans="1:8" s="2" customFormat="1" ht="16.8" customHeight="1">
      <c r="A74" s="39"/>
      <c r="B74" s="45"/>
      <c r="C74" s="315" t="s">
        <v>153</v>
      </c>
      <c r="D74" s="315" t="s">
        <v>169</v>
      </c>
      <c r="E74" s="18" t="s">
        <v>1</v>
      </c>
      <c r="F74" s="316">
        <v>90.2</v>
      </c>
      <c r="G74" s="39"/>
      <c r="H74" s="45"/>
    </row>
    <row r="75" spans="1:8" s="2" customFormat="1" ht="16.8" customHeight="1">
      <c r="A75" s="39"/>
      <c r="B75" s="45"/>
      <c r="C75" s="317" t="s">
        <v>2168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315" t="s">
        <v>669</v>
      </c>
      <c r="D76" s="315" t="s">
        <v>670</v>
      </c>
      <c r="E76" s="18" t="s">
        <v>235</v>
      </c>
      <c r="F76" s="316">
        <v>90.2</v>
      </c>
      <c r="G76" s="39"/>
      <c r="H76" s="45"/>
    </row>
    <row r="77" spans="1:8" s="2" customFormat="1" ht="16.8" customHeight="1">
      <c r="A77" s="39"/>
      <c r="B77" s="45"/>
      <c r="C77" s="315" t="s">
        <v>674</v>
      </c>
      <c r="D77" s="315" t="s">
        <v>675</v>
      </c>
      <c r="E77" s="18" t="s">
        <v>235</v>
      </c>
      <c r="F77" s="316">
        <v>90.2</v>
      </c>
      <c r="G77" s="39"/>
      <c r="H77" s="45"/>
    </row>
    <row r="78" spans="1:8" s="2" customFormat="1" ht="16.8" customHeight="1">
      <c r="A78" s="39"/>
      <c r="B78" s="45"/>
      <c r="C78" s="311" t="s">
        <v>156</v>
      </c>
      <c r="D78" s="312" t="s">
        <v>1</v>
      </c>
      <c r="E78" s="313" t="s">
        <v>1</v>
      </c>
      <c r="F78" s="314">
        <v>110.351</v>
      </c>
      <c r="G78" s="39"/>
      <c r="H78" s="45"/>
    </row>
    <row r="79" spans="1:8" s="2" customFormat="1" ht="16.8" customHeight="1">
      <c r="A79" s="39"/>
      <c r="B79" s="45"/>
      <c r="C79" s="315" t="s">
        <v>1</v>
      </c>
      <c r="D79" s="315" t="s">
        <v>215</v>
      </c>
      <c r="E79" s="18" t="s">
        <v>1</v>
      </c>
      <c r="F79" s="316">
        <v>0</v>
      </c>
      <c r="G79" s="39"/>
      <c r="H79" s="45"/>
    </row>
    <row r="80" spans="1:8" s="2" customFormat="1" ht="16.8" customHeight="1">
      <c r="A80" s="39"/>
      <c r="B80" s="45"/>
      <c r="C80" s="315" t="s">
        <v>1</v>
      </c>
      <c r="D80" s="315" t="s">
        <v>371</v>
      </c>
      <c r="E80" s="18" t="s">
        <v>1</v>
      </c>
      <c r="F80" s="316">
        <v>0</v>
      </c>
      <c r="G80" s="39"/>
      <c r="H80" s="45"/>
    </row>
    <row r="81" spans="1:8" s="2" customFormat="1" ht="16.8" customHeight="1">
      <c r="A81" s="39"/>
      <c r="B81" s="45"/>
      <c r="C81" s="315" t="s">
        <v>1</v>
      </c>
      <c r="D81" s="315" t="s">
        <v>372</v>
      </c>
      <c r="E81" s="18" t="s">
        <v>1</v>
      </c>
      <c r="F81" s="316">
        <v>110.351</v>
      </c>
      <c r="G81" s="39"/>
      <c r="H81" s="45"/>
    </row>
    <row r="82" spans="1:8" s="2" customFormat="1" ht="16.8" customHeight="1">
      <c r="A82" s="39"/>
      <c r="B82" s="45"/>
      <c r="C82" s="315" t="s">
        <v>156</v>
      </c>
      <c r="D82" s="315" t="s">
        <v>169</v>
      </c>
      <c r="E82" s="18" t="s">
        <v>1</v>
      </c>
      <c r="F82" s="316">
        <v>110.351</v>
      </c>
      <c r="G82" s="39"/>
      <c r="H82" s="45"/>
    </row>
    <row r="83" spans="1:8" s="2" customFormat="1" ht="16.8" customHeight="1">
      <c r="A83" s="39"/>
      <c r="B83" s="45"/>
      <c r="C83" s="317" t="s">
        <v>2168</v>
      </c>
      <c r="D83" s="39"/>
      <c r="E83" s="39"/>
      <c r="F83" s="39"/>
      <c r="G83" s="39"/>
      <c r="H83" s="45"/>
    </row>
    <row r="84" spans="1:8" s="2" customFormat="1" ht="16.8" customHeight="1">
      <c r="A84" s="39"/>
      <c r="B84" s="45"/>
      <c r="C84" s="315" t="s">
        <v>320</v>
      </c>
      <c r="D84" s="315" t="s">
        <v>321</v>
      </c>
      <c r="E84" s="18" t="s">
        <v>251</v>
      </c>
      <c r="F84" s="316">
        <v>110.351</v>
      </c>
      <c r="G84" s="39"/>
      <c r="H84" s="45"/>
    </row>
    <row r="85" spans="1:8" s="2" customFormat="1" ht="12">
      <c r="A85" s="39"/>
      <c r="B85" s="45"/>
      <c r="C85" s="315" t="s">
        <v>374</v>
      </c>
      <c r="D85" s="315" t="s">
        <v>375</v>
      </c>
      <c r="E85" s="18" t="s">
        <v>251</v>
      </c>
      <c r="F85" s="316">
        <v>110.351</v>
      </c>
      <c r="G85" s="39"/>
      <c r="H85" s="45"/>
    </row>
    <row r="86" spans="1:8" s="2" customFormat="1" ht="16.8" customHeight="1">
      <c r="A86" s="39"/>
      <c r="B86" s="45"/>
      <c r="C86" s="311" t="s">
        <v>158</v>
      </c>
      <c r="D86" s="312" t="s">
        <v>159</v>
      </c>
      <c r="E86" s="313" t="s">
        <v>1</v>
      </c>
      <c r="F86" s="314">
        <v>38.813</v>
      </c>
      <c r="G86" s="39"/>
      <c r="H86" s="45"/>
    </row>
    <row r="87" spans="1:8" s="2" customFormat="1" ht="16.8" customHeight="1">
      <c r="A87" s="39"/>
      <c r="B87" s="45"/>
      <c r="C87" s="315" t="s">
        <v>158</v>
      </c>
      <c r="D87" s="315" t="s">
        <v>351</v>
      </c>
      <c r="E87" s="18" t="s">
        <v>1</v>
      </c>
      <c r="F87" s="316">
        <v>38.813</v>
      </c>
      <c r="G87" s="39"/>
      <c r="H87" s="45"/>
    </row>
    <row r="88" spans="1:8" s="2" customFormat="1" ht="16.8" customHeight="1">
      <c r="A88" s="39"/>
      <c r="B88" s="45"/>
      <c r="C88" s="317" t="s">
        <v>2168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15" t="s">
        <v>347</v>
      </c>
      <c r="D89" s="315" t="s">
        <v>348</v>
      </c>
      <c r="E89" s="18" t="s">
        <v>251</v>
      </c>
      <c r="F89" s="316">
        <v>38.813</v>
      </c>
      <c r="G89" s="39"/>
      <c r="H89" s="45"/>
    </row>
    <row r="90" spans="1:8" s="2" customFormat="1" ht="16.8" customHeight="1">
      <c r="A90" s="39"/>
      <c r="B90" s="45"/>
      <c r="C90" s="315" t="s">
        <v>320</v>
      </c>
      <c r="D90" s="315" t="s">
        <v>321</v>
      </c>
      <c r="E90" s="18" t="s">
        <v>251</v>
      </c>
      <c r="F90" s="316">
        <v>110.351</v>
      </c>
      <c r="G90" s="39"/>
      <c r="H90" s="45"/>
    </row>
    <row r="91" spans="1:8" s="2" customFormat="1" ht="16.8" customHeight="1">
      <c r="A91" s="39"/>
      <c r="B91" s="45"/>
      <c r="C91" s="315" t="s">
        <v>365</v>
      </c>
      <c r="D91" s="315" t="s">
        <v>366</v>
      </c>
      <c r="E91" s="18" t="s">
        <v>334</v>
      </c>
      <c r="F91" s="316">
        <v>69.863</v>
      </c>
      <c r="G91" s="39"/>
      <c r="H91" s="45"/>
    </row>
    <row r="92" spans="1:8" s="2" customFormat="1" ht="16.8" customHeight="1">
      <c r="A92" s="39"/>
      <c r="B92" s="45"/>
      <c r="C92" s="311" t="s">
        <v>162</v>
      </c>
      <c r="D92" s="312" t="s">
        <v>1</v>
      </c>
      <c r="E92" s="313" t="s">
        <v>1</v>
      </c>
      <c r="F92" s="314">
        <v>61.288</v>
      </c>
      <c r="G92" s="39"/>
      <c r="H92" s="45"/>
    </row>
    <row r="93" spans="1:8" s="2" customFormat="1" ht="16.8" customHeight="1">
      <c r="A93" s="39"/>
      <c r="B93" s="45"/>
      <c r="C93" s="315" t="s">
        <v>162</v>
      </c>
      <c r="D93" s="315" t="s">
        <v>312</v>
      </c>
      <c r="E93" s="18" t="s">
        <v>1</v>
      </c>
      <c r="F93" s="316">
        <v>61.288</v>
      </c>
      <c r="G93" s="39"/>
      <c r="H93" s="45"/>
    </row>
    <row r="94" spans="1:8" s="2" customFormat="1" ht="16.8" customHeight="1">
      <c r="A94" s="39"/>
      <c r="B94" s="45"/>
      <c r="C94" s="317" t="s">
        <v>2168</v>
      </c>
      <c r="D94" s="39"/>
      <c r="E94" s="39"/>
      <c r="F94" s="39"/>
      <c r="G94" s="39"/>
      <c r="H94" s="45"/>
    </row>
    <row r="95" spans="1:8" s="2" customFormat="1" ht="12">
      <c r="A95" s="39"/>
      <c r="B95" s="45"/>
      <c r="C95" s="315" t="s">
        <v>300</v>
      </c>
      <c r="D95" s="315" t="s">
        <v>301</v>
      </c>
      <c r="E95" s="18" t="s">
        <v>251</v>
      </c>
      <c r="F95" s="316">
        <v>111.797</v>
      </c>
      <c r="G95" s="39"/>
      <c r="H95" s="45"/>
    </row>
    <row r="96" spans="1:8" s="2" customFormat="1" ht="16.8" customHeight="1">
      <c r="A96" s="39"/>
      <c r="B96" s="45"/>
      <c r="C96" s="315" t="s">
        <v>320</v>
      </c>
      <c r="D96" s="315" t="s">
        <v>321</v>
      </c>
      <c r="E96" s="18" t="s">
        <v>251</v>
      </c>
      <c r="F96" s="316">
        <v>110.351</v>
      </c>
      <c r="G96" s="39"/>
      <c r="H96" s="45"/>
    </row>
    <row r="97" spans="1:8" s="2" customFormat="1" ht="16.8" customHeight="1">
      <c r="A97" s="39"/>
      <c r="B97" s="45"/>
      <c r="C97" s="315" t="s">
        <v>354</v>
      </c>
      <c r="D97" s="315" t="s">
        <v>355</v>
      </c>
      <c r="E97" s="18" t="s">
        <v>334</v>
      </c>
      <c r="F97" s="316">
        <v>110.318</v>
      </c>
      <c r="G97" s="39"/>
      <c r="H97" s="45"/>
    </row>
    <row r="98" spans="1:8" s="2" customFormat="1" ht="16.8" customHeight="1">
      <c r="A98" s="39"/>
      <c r="B98" s="45"/>
      <c r="C98" s="311" t="s">
        <v>164</v>
      </c>
      <c r="D98" s="312" t="s">
        <v>1</v>
      </c>
      <c r="E98" s="313" t="s">
        <v>1</v>
      </c>
      <c r="F98" s="314">
        <v>111.797</v>
      </c>
      <c r="G98" s="39"/>
      <c r="H98" s="45"/>
    </row>
    <row r="99" spans="1:8" s="2" customFormat="1" ht="16.8" customHeight="1">
      <c r="A99" s="39"/>
      <c r="B99" s="45"/>
      <c r="C99" s="315" t="s">
        <v>164</v>
      </c>
      <c r="D99" s="315" t="s">
        <v>171</v>
      </c>
      <c r="E99" s="18" t="s">
        <v>1</v>
      </c>
      <c r="F99" s="316">
        <v>111.797</v>
      </c>
      <c r="G99" s="39"/>
      <c r="H99" s="45"/>
    </row>
    <row r="100" spans="1:8" s="2" customFormat="1" ht="16.8" customHeight="1">
      <c r="A100" s="39"/>
      <c r="B100" s="45"/>
      <c r="C100" s="317" t="s">
        <v>2168</v>
      </c>
      <c r="D100" s="39"/>
      <c r="E100" s="39"/>
      <c r="F100" s="39"/>
      <c r="G100" s="39"/>
      <c r="H100" s="45"/>
    </row>
    <row r="101" spans="1:8" s="2" customFormat="1" ht="12">
      <c r="A101" s="39"/>
      <c r="B101" s="45"/>
      <c r="C101" s="315" t="s">
        <v>300</v>
      </c>
      <c r="D101" s="315" t="s">
        <v>301</v>
      </c>
      <c r="E101" s="18" t="s">
        <v>251</v>
      </c>
      <c r="F101" s="316">
        <v>111.797</v>
      </c>
      <c r="G101" s="39"/>
      <c r="H101" s="45"/>
    </row>
    <row r="102" spans="1:8" s="2" customFormat="1" ht="12">
      <c r="A102" s="39"/>
      <c r="B102" s="45"/>
      <c r="C102" s="315" t="s">
        <v>289</v>
      </c>
      <c r="D102" s="315" t="s">
        <v>290</v>
      </c>
      <c r="E102" s="18" t="s">
        <v>251</v>
      </c>
      <c r="F102" s="316">
        <v>111.797</v>
      </c>
      <c r="G102" s="39"/>
      <c r="H102" s="45"/>
    </row>
    <row r="103" spans="1:8" s="2" customFormat="1" ht="12">
      <c r="A103" s="39"/>
      <c r="B103" s="45"/>
      <c r="C103" s="315" t="s">
        <v>315</v>
      </c>
      <c r="D103" s="315" t="s">
        <v>316</v>
      </c>
      <c r="E103" s="18" t="s">
        <v>251</v>
      </c>
      <c r="F103" s="316">
        <v>111.797</v>
      </c>
      <c r="G103" s="39"/>
      <c r="H103" s="45"/>
    </row>
    <row r="104" spans="1:8" s="2" customFormat="1" ht="16.8" customHeight="1">
      <c r="A104" s="39"/>
      <c r="B104" s="45"/>
      <c r="C104" s="315" t="s">
        <v>320</v>
      </c>
      <c r="D104" s="315" t="s">
        <v>321</v>
      </c>
      <c r="E104" s="18" t="s">
        <v>251</v>
      </c>
      <c r="F104" s="316">
        <v>223.594</v>
      </c>
      <c r="G104" s="39"/>
      <c r="H104" s="45"/>
    </row>
    <row r="105" spans="1:8" s="2" customFormat="1" ht="12">
      <c r="A105" s="39"/>
      <c r="B105" s="45"/>
      <c r="C105" s="315" t="s">
        <v>332</v>
      </c>
      <c r="D105" s="315" t="s">
        <v>333</v>
      </c>
      <c r="E105" s="18" t="s">
        <v>334</v>
      </c>
      <c r="F105" s="316">
        <v>201.235</v>
      </c>
      <c r="G105" s="39"/>
      <c r="H105" s="45"/>
    </row>
    <row r="106" spans="1:8" s="2" customFormat="1" ht="16.8" customHeight="1">
      <c r="A106" s="39"/>
      <c r="B106" s="45"/>
      <c r="C106" s="315" t="s">
        <v>326</v>
      </c>
      <c r="D106" s="315" t="s">
        <v>327</v>
      </c>
      <c r="E106" s="18" t="s">
        <v>251</v>
      </c>
      <c r="F106" s="316">
        <v>223.594</v>
      </c>
      <c r="G106" s="39"/>
      <c r="H106" s="45"/>
    </row>
    <row r="107" spans="1:8" s="2" customFormat="1" ht="16.8" customHeight="1">
      <c r="A107" s="39"/>
      <c r="B107" s="45"/>
      <c r="C107" s="311" t="s">
        <v>166</v>
      </c>
      <c r="D107" s="312" t="s">
        <v>1</v>
      </c>
      <c r="E107" s="313" t="s">
        <v>1</v>
      </c>
      <c r="F107" s="314">
        <v>0.25</v>
      </c>
      <c r="G107" s="39"/>
      <c r="H107" s="45"/>
    </row>
    <row r="108" spans="1:8" s="2" customFormat="1" ht="16.8" customHeight="1">
      <c r="A108" s="39"/>
      <c r="B108" s="45"/>
      <c r="C108" s="315" t="s">
        <v>1</v>
      </c>
      <c r="D108" s="315" t="s">
        <v>215</v>
      </c>
      <c r="E108" s="18" t="s">
        <v>1</v>
      </c>
      <c r="F108" s="316">
        <v>0</v>
      </c>
      <c r="G108" s="39"/>
      <c r="H108" s="45"/>
    </row>
    <row r="109" spans="1:8" s="2" customFormat="1" ht="16.8" customHeight="1">
      <c r="A109" s="39"/>
      <c r="B109" s="45"/>
      <c r="C109" s="315" t="s">
        <v>1</v>
      </c>
      <c r="D109" s="315" t="s">
        <v>344</v>
      </c>
      <c r="E109" s="18" t="s">
        <v>1</v>
      </c>
      <c r="F109" s="316">
        <v>0</v>
      </c>
      <c r="G109" s="39"/>
      <c r="H109" s="45"/>
    </row>
    <row r="110" spans="1:8" s="2" customFormat="1" ht="16.8" customHeight="1">
      <c r="A110" s="39"/>
      <c r="B110" s="45"/>
      <c r="C110" s="315" t="s">
        <v>166</v>
      </c>
      <c r="D110" s="315" t="s">
        <v>345</v>
      </c>
      <c r="E110" s="18" t="s">
        <v>1</v>
      </c>
      <c r="F110" s="316">
        <v>0.25</v>
      </c>
      <c r="G110" s="39"/>
      <c r="H110" s="45"/>
    </row>
    <row r="111" spans="1:8" s="2" customFormat="1" ht="16.8" customHeight="1">
      <c r="A111" s="39"/>
      <c r="B111" s="45"/>
      <c r="C111" s="317" t="s">
        <v>2168</v>
      </c>
      <c r="D111" s="39"/>
      <c r="E111" s="39"/>
      <c r="F111" s="39"/>
      <c r="G111" s="39"/>
      <c r="H111" s="45"/>
    </row>
    <row r="112" spans="1:8" s="2" customFormat="1" ht="16.8" customHeight="1">
      <c r="A112" s="39"/>
      <c r="B112" s="45"/>
      <c r="C112" s="315" t="s">
        <v>341</v>
      </c>
      <c r="D112" s="315" t="s">
        <v>342</v>
      </c>
      <c r="E112" s="18" t="s">
        <v>251</v>
      </c>
      <c r="F112" s="316">
        <v>0.25</v>
      </c>
      <c r="G112" s="39"/>
      <c r="H112" s="45"/>
    </row>
    <row r="113" spans="1:8" s="2" customFormat="1" ht="16.8" customHeight="1">
      <c r="A113" s="39"/>
      <c r="B113" s="45"/>
      <c r="C113" s="315" t="s">
        <v>320</v>
      </c>
      <c r="D113" s="315" t="s">
        <v>321</v>
      </c>
      <c r="E113" s="18" t="s">
        <v>251</v>
      </c>
      <c r="F113" s="316">
        <v>110.351</v>
      </c>
      <c r="G113" s="39"/>
      <c r="H113" s="45"/>
    </row>
    <row r="114" spans="1:8" s="2" customFormat="1" ht="16.8" customHeight="1">
      <c r="A114" s="39"/>
      <c r="B114" s="45"/>
      <c r="C114" s="315" t="s">
        <v>360</v>
      </c>
      <c r="D114" s="315" t="s">
        <v>361</v>
      </c>
      <c r="E114" s="18" t="s">
        <v>334</v>
      </c>
      <c r="F114" s="316">
        <v>0.45</v>
      </c>
      <c r="G114" s="39"/>
      <c r="H114" s="45"/>
    </row>
    <row r="115" spans="1:8" s="2" customFormat="1" ht="16.8" customHeight="1">
      <c r="A115" s="39"/>
      <c r="B115" s="45"/>
      <c r="C115" s="311" t="s">
        <v>168</v>
      </c>
      <c r="D115" s="312" t="s">
        <v>169</v>
      </c>
      <c r="E115" s="313" t="s">
        <v>1</v>
      </c>
      <c r="F115" s="314">
        <v>50.509</v>
      </c>
      <c r="G115" s="39"/>
      <c r="H115" s="45"/>
    </row>
    <row r="116" spans="1:8" s="2" customFormat="1" ht="16.8" customHeight="1">
      <c r="A116" s="39"/>
      <c r="B116" s="45"/>
      <c r="C116" s="315" t="s">
        <v>1</v>
      </c>
      <c r="D116" s="315" t="s">
        <v>226</v>
      </c>
      <c r="E116" s="18" t="s">
        <v>1</v>
      </c>
      <c r="F116" s="316">
        <v>0</v>
      </c>
      <c r="G116" s="39"/>
      <c r="H116" s="45"/>
    </row>
    <row r="117" spans="1:8" s="2" customFormat="1" ht="16.8" customHeight="1">
      <c r="A117" s="39"/>
      <c r="B117" s="45"/>
      <c r="C117" s="315" t="s">
        <v>1</v>
      </c>
      <c r="D117" s="315" t="s">
        <v>303</v>
      </c>
      <c r="E117" s="18" t="s">
        <v>1</v>
      </c>
      <c r="F117" s="316">
        <v>0</v>
      </c>
      <c r="G117" s="39"/>
      <c r="H117" s="45"/>
    </row>
    <row r="118" spans="1:8" s="2" customFormat="1" ht="16.8" customHeight="1">
      <c r="A118" s="39"/>
      <c r="B118" s="45"/>
      <c r="C118" s="315" t="s">
        <v>1</v>
      </c>
      <c r="D118" s="315" t="s">
        <v>304</v>
      </c>
      <c r="E118" s="18" t="s">
        <v>1</v>
      </c>
      <c r="F118" s="316">
        <v>0</v>
      </c>
      <c r="G118" s="39"/>
      <c r="H118" s="45"/>
    </row>
    <row r="119" spans="1:8" s="2" customFormat="1" ht="16.8" customHeight="1">
      <c r="A119" s="39"/>
      <c r="B119" s="45"/>
      <c r="C119" s="315" t="s">
        <v>1</v>
      </c>
      <c r="D119" s="315" t="s">
        <v>305</v>
      </c>
      <c r="E119" s="18" t="s">
        <v>1</v>
      </c>
      <c r="F119" s="316">
        <v>10</v>
      </c>
      <c r="G119" s="39"/>
      <c r="H119" s="45"/>
    </row>
    <row r="120" spans="1:8" s="2" customFormat="1" ht="16.8" customHeight="1">
      <c r="A120" s="39"/>
      <c r="B120" s="45"/>
      <c r="C120" s="315" t="s">
        <v>1</v>
      </c>
      <c r="D120" s="315" t="s">
        <v>306</v>
      </c>
      <c r="E120" s="18" t="s">
        <v>1</v>
      </c>
      <c r="F120" s="316">
        <v>0</v>
      </c>
      <c r="G120" s="39"/>
      <c r="H120" s="45"/>
    </row>
    <row r="121" spans="1:8" s="2" customFormat="1" ht="16.8" customHeight="1">
      <c r="A121" s="39"/>
      <c r="B121" s="45"/>
      <c r="C121" s="315" t="s">
        <v>1</v>
      </c>
      <c r="D121" s="315" t="s">
        <v>307</v>
      </c>
      <c r="E121" s="18" t="s">
        <v>1</v>
      </c>
      <c r="F121" s="316">
        <v>40</v>
      </c>
      <c r="G121" s="39"/>
      <c r="H121" s="45"/>
    </row>
    <row r="122" spans="1:8" s="2" customFormat="1" ht="16.8" customHeight="1">
      <c r="A122" s="39"/>
      <c r="B122" s="45"/>
      <c r="C122" s="315" t="s">
        <v>1</v>
      </c>
      <c r="D122" s="315" t="s">
        <v>308</v>
      </c>
      <c r="E122" s="18" t="s">
        <v>1</v>
      </c>
      <c r="F122" s="316">
        <v>0</v>
      </c>
      <c r="G122" s="39"/>
      <c r="H122" s="45"/>
    </row>
    <row r="123" spans="1:8" s="2" customFormat="1" ht="16.8" customHeight="1">
      <c r="A123" s="39"/>
      <c r="B123" s="45"/>
      <c r="C123" s="315" t="s">
        <v>1</v>
      </c>
      <c r="D123" s="315" t="s">
        <v>309</v>
      </c>
      <c r="E123" s="18" t="s">
        <v>1</v>
      </c>
      <c r="F123" s="316">
        <v>0.24</v>
      </c>
      <c r="G123" s="39"/>
      <c r="H123" s="45"/>
    </row>
    <row r="124" spans="1:8" s="2" customFormat="1" ht="16.8" customHeight="1">
      <c r="A124" s="39"/>
      <c r="B124" s="45"/>
      <c r="C124" s="315" t="s">
        <v>1</v>
      </c>
      <c r="D124" s="315" t="s">
        <v>310</v>
      </c>
      <c r="E124" s="18" t="s">
        <v>1</v>
      </c>
      <c r="F124" s="316">
        <v>0.25</v>
      </c>
      <c r="G124" s="39"/>
      <c r="H124" s="45"/>
    </row>
    <row r="125" spans="1:8" s="2" customFormat="1" ht="16.8" customHeight="1">
      <c r="A125" s="39"/>
      <c r="B125" s="45"/>
      <c r="C125" s="315" t="s">
        <v>1</v>
      </c>
      <c r="D125" s="315" t="s">
        <v>311</v>
      </c>
      <c r="E125" s="18" t="s">
        <v>1</v>
      </c>
      <c r="F125" s="316">
        <v>0.019</v>
      </c>
      <c r="G125" s="39"/>
      <c r="H125" s="45"/>
    </row>
    <row r="126" spans="1:8" s="2" customFormat="1" ht="16.8" customHeight="1">
      <c r="A126" s="39"/>
      <c r="B126" s="45"/>
      <c r="C126" s="315" t="s">
        <v>168</v>
      </c>
      <c r="D126" s="315" t="s">
        <v>169</v>
      </c>
      <c r="E126" s="18" t="s">
        <v>1</v>
      </c>
      <c r="F126" s="316">
        <v>50.509</v>
      </c>
      <c r="G126" s="39"/>
      <c r="H126" s="45"/>
    </row>
    <row r="127" spans="1:8" s="2" customFormat="1" ht="16.8" customHeight="1">
      <c r="A127" s="39"/>
      <c r="B127" s="45"/>
      <c r="C127" s="317" t="s">
        <v>2168</v>
      </c>
      <c r="D127" s="39"/>
      <c r="E127" s="39"/>
      <c r="F127" s="39"/>
      <c r="G127" s="39"/>
      <c r="H127" s="45"/>
    </row>
    <row r="128" spans="1:8" s="2" customFormat="1" ht="12">
      <c r="A128" s="39"/>
      <c r="B128" s="45"/>
      <c r="C128" s="315" t="s">
        <v>300</v>
      </c>
      <c r="D128" s="315" t="s">
        <v>301</v>
      </c>
      <c r="E128" s="18" t="s">
        <v>251</v>
      </c>
      <c r="F128" s="316">
        <v>111.797</v>
      </c>
      <c r="G128" s="39"/>
      <c r="H128" s="45"/>
    </row>
    <row r="129" spans="1:8" s="2" customFormat="1" ht="16.8" customHeight="1">
      <c r="A129" s="39"/>
      <c r="B129" s="45"/>
      <c r="C129" s="315" t="s">
        <v>338</v>
      </c>
      <c r="D129" s="315" t="s">
        <v>339</v>
      </c>
      <c r="E129" s="18" t="s">
        <v>251</v>
      </c>
      <c r="F129" s="316">
        <v>61.288</v>
      </c>
      <c r="G129" s="39"/>
      <c r="H129" s="45"/>
    </row>
    <row r="130" spans="1:8" s="2" customFormat="1" ht="16.8" customHeight="1">
      <c r="A130" s="39"/>
      <c r="B130" s="45"/>
      <c r="C130" s="311" t="s">
        <v>171</v>
      </c>
      <c r="D130" s="312" t="s">
        <v>1</v>
      </c>
      <c r="E130" s="313" t="s">
        <v>1</v>
      </c>
      <c r="F130" s="314">
        <v>111.797</v>
      </c>
      <c r="G130" s="39"/>
      <c r="H130" s="45"/>
    </row>
    <row r="131" spans="1:8" s="2" customFormat="1" ht="16.8" customHeight="1">
      <c r="A131" s="39"/>
      <c r="B131" s="45"/>
      <c r="C131" s="315" t="s">
        <v>1</v>
      </c>
      <c r="D131" s="315" t="s">
        <v>226</v>
      </c>
      <c r="E131" s="18" t="s">
        <v>1</v>
      </c>
      <c r="F131" s="316">
        <v>0</v>
      </c>
      <c r="G131" s="39"/>
      <c r="H131" s="45"/>
    </row>
    <row r="132" spans="1:8" s="2" customFormat="1" ht="16.8" customHeight="1">
      <c r="A132" s="39"/>
      <c r="B132" s="45"/>
      <c r="C132" s="315" t="s">
        <v>1</v>
      </c>
      <c r="D132" s="315" t="s">
        <v>258</v>
      </c>
      <c r="E132" s="18" t="s">
        <v>1</v>
      </c>
      <c r="F132" s="316">
        <v>0</v>
      </c>
      <c r="G132" s="39"/>
      <c r="H132" s="45"/>
    </row>
    <row r="133" spans="1:8" s="2" customFormat="1" ht="16.8" customHeight="1">
      <c r="A133" s="39"/>
      <c r="B133" s="45"/>
      <c r="C133" s="315" t="s">
        <v>1</v>
      </c>
      <c r="D133" s="315" t="s">
        <v>259</v>
      </c>
      <c r="E133" s="18" t="s">
        <v>1</v>
      </c>
      <c r="F133" s="316">
        <v>157.8</v>
      </c>
      <c r="G133" s="39"/>
      <c r="H133" s="45"/>
    </row>
    <row r="134" spans="1:8" s="2" customFormat="1" ht="16.8" customHeight="1">
      <c r="A134" s="39"/>
      <c r="B134" s="45"/>
      <c r="C134" s="315" t="s">
        <v>1</v>
      </c>
      <c r="D134" s="315" t="s">
        <v>260</v>
      </c>
      <c r="E134" s="18" t="s">
        <v>1</v>
      </c>
      <c r="F134" s="316">
        <v>0.85</v>
      </c>
      <c r="G134" s="39"/>
      <c r="H134" s="45"/>
    </row>
    <row r="135" spans="1:8" s="2" customFormat="1" ht="16.8" customHeight="1">
      <c r="A135" s="39"/>
      <c r="B135" s="45"/>
      <c r="C135" s="315" t="s">
        <v>1</v>
      </c>
      <c r="D135" s="315" t="s">
        <v>261</v>
      </c>
      <c r="E135" s="18" t="s">
        <v>1</v>
      </c>
      <c r="F135" s="316">
        <v>0.019</v>
      </c>
      <c r="G135" s="39"/>
      <c r="H135" s="45"/>
    </row>
    <row r="136" spans="1:8" s="2" customFormat="1" ht="16.8" customHeight="1">
      <c r="A136" s="39"/>
      <c r="B136" s="45"/>
      <c r="C136" s="315" t="s">
        <v>1</v>
      </c>
      <c r="D136" s="315" t="s">
        <v>262</v>
      </c>
      <c r="E136" s="18" t="s">
        <v>1</v>
      </c>
      <c r="F136" s="316">
        <v>-12.512</v>
      </c>
      <c r="G136" s="39"/>
      <c r="H136" s="45"/>
    </row>
    <row r="137" spans="1:8" s="2" customFormat="1" ht="16.8" customHeight="1">
      <c r="A137" s="39"/>
      <c r="B137" s="45"/>
      <c r="C137" s="315" t="s">
        <v>1</v>
      </c>
      <c r="D137" s="315" t="s">
        <v>263</v>
      </c>
      <c r="E137" s="18" t="s">
        <v>1</v>
      </c>
      <c r="F137" s="316">
        <v>-1.736</v>
      </c>
      <c r="G137" s="39"/>
      <c r="H137" s="45"/>
    </row>
    <row r="138" spans="1:8" s="2" customFormat="1" ht="16.8" customHeight="1">
      <c r="A138" s="39"/>
      <c r="B138" s="45"/>
      <c r="C138" s="315" t="s">
        <v>1</v>
      </c>
      <c r="D138" s="315" t="s">
        <v>264</v>
      </c>
      <c r="E138" s="18" t="s">
        <v>1</v>
      </c>
      <c r="F138" s="316">
        <v>-22.316</v>
      </c>
      <c r="G138" s="39"/>
      <c r="H138" s="45"/>
    </row>
    <row r="139" spans="1:8" s="2" customFormat="1" ht="16.8" customHeight="1">
      <c r="A139" s="39"/>
      <c r="B139" s="45"/>
      <c r="C139" s="315" t="s">
        <v>1</v>
      </c>
      <c r="D139" s="315" t="s">
        <v>265</v>
      </c>
      <c r="E139" s="18" t="s">
        <v>1</v>
      </c>
      <c r="F139" s="316">
        <v>-10.308</v>
      </c>
      <c r="G139" s="39"/>
      <c r="H139" s="45"/>
    </row>
    <row r="140" spans="1:8" s="2" customFormat="1" ht="16.8" customHeight="1">
      <c r="A140" s="39"/>
      <c r="B140" s="45"/>
      <c r="C140" s="315" t="s">
        <v>171</v>
      </c>
      <c r="D140" s="315" t="s">
        <v>169</v>
      </c>
      <c r="E140" s="18" t="s">
        <v>1</v>
      </c>
      <c r="F140" s="316">
        <v>111.797</v>
      </c>
      <c r="G140" s="39"/>
      <c r="H140" s="45"/>
    </row>
    <row r="141" spans="1:8" s="2" customFormat="1" ht="16.8" customHeight="1">
      <c r="A141" s="39"/>
      <c r="B141" s="45"/>
      <c r="C141" s="317" t="s">
        <v>2168</v>
      </c>
      <c r="D141" s="39"/>
      <c r="E141" s="39"/>
      <c r="F141" s="39"/>
      <c r="G141" s="39"/>
      <c r="H141" s="45"/>
    </row>
    <row r="142" spans="1:8" s="2" customFormat="1" ht="12">
      <c r="A142" s="39"/>
      <c r="B142" s="45"/>
      <c r="C142" s="315" t="s">
        <v>255</v>
      </c>
      <c r="D142" s="315" t="s">
        <v>256</v>
      </c>
      <c r="E142" s="18" t="s">
        <v>251</v>
      </c>
      <c r="F142" s="316">
        <v>111.797</v>
      </c>
      <c r="G142" s="39"/>
      <c r="H142" s="45"/>
    </row>
    <row r="143" spans="1:8" s="2" customFormat="1" ht="12">
      <c r="A143" s="39"/>
      <c r="B143" s="45"/>
      <c r="C143" s="315" t="s">
        <v>300</v>
      </c>
      <c r="D143" s="315" t="s">
        <v>301</v>
      </c>
      <c r="E143" s="18" t="s">
        <v>251</v>
      </c>
      <c r="F143" s="316">
        <v>111.797</v>
      </c>
      <c r="G143" s="39"/>
      <c r="H143" s="45"/>
    </row>
    <row r="144" spans="1:8" s="2" customFormat="1" ht="16.8" customHeight="1">
      <c r="A144" s="39"/>
      <c r="B144" s="45"/>
      <c r="C144" s="315" t="s">
        <v>338</v>
      </c>
      <c r="D144" s="315" t="s">
        <v>339</v>
      </c>
      <c r="E144" s="18" t="s">
        <v>251</v>
      </c>
      <c r="F144" s="316">
        <v>61.288</v>
      </c>
      <c r="G144" s="39"/>
      <c r="H144" s="45"/>
    </row>
    <row r="145" spans="1:8" s="2" customFormat="1" ht="16.8" customHeight="1">
      <c r="A145" s="39"/>
      <c r="B145" s="45"/>
      <c r="C145" s="311" t="s">
        <v>172</v>
      </c>
      <c r="D145" s="312" t="s">
        <v>1</v>
      </c>
      <c r="E145" s="313" t="s">
        <v>1</v>
      </c>
      <c r="F145" s="314">
        <v>12.849</v>
      </c>
      <c r="G145" s="39"/>
      <c r="H145" s="45"/>
    </row>
    <row r="146" spans="1:8" s="2" customFormat="1" ht="16.8" customHeight="1">
      <c r="A146" s="39"/>
      <c r="B146" s="45"/>
      <c r="C146" s="315" t="s">
        <v>1</v>
      </c>
      <c r="D146" s="315" t="s">
        <v>226</v>
      </c>
      <c r="E146" s="18" t="s">
        <v>1</v>
      </c>
      <c r="F146" s="316">
        <v>0</v>
      </c>
      <c r="G146" s="39"/>
      <c r="H146" s="45"/>
    </row>
    <row r="147" spans="1:8" s="2" customFormat="1" ht="16.8" customHeight="1">
      <c r="A147" s="39"/>
      <c r="B147" s="45"/>
      <c r="C147" s="315" t="s">
        <v>1</v>
      </c>
      <c r="D147" s="315" t="s">
        <v>270</v>
      </c>
      <c r="E147" s="18" t="s">
        <v>1</v>
      </c>
      <c r="F147" s="316">
        <v>6.8</v>
      </c>
      <c r="G147" s="39"/>
      <c r="H147" s="45"/>
    </row>
    <row r="148" spans="1:8" s="2" customFormat="1" ht="16.8" customHeight="1">
      <c r="A148" s="39"/>
      <c r="B148" s="45"/>
      <c r="C148" s="315" t="s">
        <v>1</v>
      </c>
      <c r="D148" s="315" t="s">
        <v>271</v>
      </c>
      <c r="E148" s="18" t="s">
        <v>1</v>
      </c>
      <c r="F148" s="316">
        <v>12.6</v>
      </c>
      <c r="G148" s="39"/>
      <c r="H148" s="45"/>
    </row>
    <row r="149" spans="1:8" s="2" customFormat="1" ht="16.8" customHeight="1">
      <c r="A149" s="39"/>
      <c r="B149" s="45"/>
      <c r="C149" s="315" t="s">
        <v>1</v>
      </c>
      <c r="D149" s="315" t="s">
        <v>272</v>
      </c>
      <c r="E149" s="18" t="s">
        <v>1</v>
      </c>
      <c r="F149" s="316">
        <v>-4.3</v>
      </c>
      <c r="G149" s="39"/>
      <c r="H149" s="45"/>
    </row>
    <row r="150" spans="1:8" s="2" customFormat="1" ht="16.8" customHeight="1">
      <c r="A150" s="39"/>
      <c r="B150" s="45"/>
      <c r="C150" s="315" t="s">
        <v>1</v>
      </c>
      <c r="D150" s="315" t="s">
        <v>273</v>
      </c>
      <c r="E150" s="18" t="s">
        <v>1</v>
      </c>
      <c r="F150" s="316">
        <v>-0.788</v>
      </c>
      <c r="G150" s="39"/>
      <c r="H150" s="45"/>
    </row>
    <row r="151" spans="1:8" s="2" customFormat="1" ht="16.8" customHeight="1">
      <c r="A151" s="39"/>
      <c r="B151" s="45"/>
      <c r="C151" s="315" t="s">
        <v>1</v>
      </c>
      <c r="D151" s="315" t="s">
        <v>274</v>
      </c>
      <c r="E151" s="18" t="s">
        <v>1</v>
      </c>
      <c r="F151" s="316">
        <v>-0.788</v>
      </c>
      <c r="G151" s="39"/>
      <c r="H151" s="45"/>
    </row>
    <row r="152" spans="1:8" s="2" customFormat="1" ht="16.8" customHeight="1">
      <c r="A152" s="39"/>
      <c r="B152" s="45"/>
      <c r="C152" s="315" t="s">
        <v>1</v>
      </c>
      <c r="D152" s="315" t="s">
        <v>275</v>
      </c>
      <c r="E152" s="18" t="s">
        <v>1</v>
      </c>
      <c r="F152" s="316">
        <v>-0.675</v>
      </c>
      <c r="G152" s="39"/>
      <c r="H152" s="45"/>
    </row>
    <row r="153" spans="1:8" s="2" customFormat="1" ht="16.8" customHeight="1">
      <c r="A153" s="39"/>
      <c r="B153" s="45"/>
      <c r="C153" s="315" t="s">
        <v>172</v>
      </c>
      <c r="D153" s="315" t="s">
        <v>169</v>
      </c>
      <c r="E153" s="18" t="s">
        <v>1</v>
      </c>
      <c r="F153" s="316">
        <v>12.849</v>
      </c>
      <c r="G153" s="39"/>
      <c r="H153" s="45"/>
    </row>
    <row r="154" spans="1:8" s="2" customFormat="1" ht="16.8" customHeight="1">
      <c r="A154" s="39"/>
      <c r="B154" s="45"/>
      <c r="C154" s="317" t="s">
        <v>2168</v>
      </c>
      <c r="D154" s="39"/>
      <c r="E154" s="39"/>
      <c r="F154" s="39"/>
      <c r="G154" s="39"/>
      <c r="H154" s="45"/>
    </row>
    <row r="155" spans="1:8" s="2" customFormat="1" ht="12">
      <c r="A155" s="39"/>
      <c r="B155" s="45"/>
      <c r="C155" s="315" t="s">
        <v>267</v>
      </c>
      <c r="D155" s="315" t="s">
        <v>268</v>
      </c>
      <c r="E155" s="18" t="s">
        <v>251</v>
      </c>
      <c r="F155" s="316">
        <v>12.849</v>
      </c>
      <c r="G155" s="39"/>
      <c r="H155" s="45"/>
    </row>
    <row r="156" spans="1:8" s="2" customFormat="1" ht="26.4" customHeight="1">
      <c r="A156" s="39"/>
      <c r="B156" s="45"/>
      <c r="C156" s="310" t="s">
        <v>2169</v>
      </c>
      <c r="D156" s="310" t="s">
        <v>91</v>
      </c>
      <c r="E156" s="39"/>
      <c r="F156" s="39"/>
      <c r="G156" s="39"/>
      <c r="H156" s="45"/>
    </row>
    <row r="157" spans="1:8" s="2" customFormat="1" ht="16.8" customHeight="1">
      <c r="A157" s="39"/>
      <c r="B157" s="45"/>
      <c r="C157" s="311" t="s">
        <v>132</v>
      </c>
      <c r="D157" s="312" t="s">
        <v>133</v>
      </c>
      <c r="E157" s="313" t="s">
        <v>1</v>
      </c>
      <c r="F157" s="314">
        <v>0.16</v>
      </c>
      <c r="G157" s="39"/>
      <c r="H157" s="45"/>
    </row>
    <row r="158" spans="1:8" s="2" customFormat="1" ht="16.8" customHeight="1">
      <c r="A158" s="39"/>
      <c r="B158" s="45"/>
      <c r="C158" s="315" t="s">
        <v>1</v>
      </c>
      <c r="D158" s="315" t="s">
        <v>308</v>
      </c>
      <c r="E158" s="18" t="s">
        <v>1</v>
      </c>
      <c r="F158" s="316">
        <v>0</v>
      </c>
      <c r="G158" s="39"/>
      <c r="H158" s="45"/>
    </row>
    <row r="159" spans="1:8" s="2" customFormat="1" ht="16.8" customHeight="1">
      <c r="A159" s="39"/>
      <c r="B159" s="45"/>
      <c r="C159" s="315" t="s">
        <v>1</v>
      </c>
      <c r="D159" s="315" t="s">
        <v>771</v>
      </c>
      <c r="E159" s="18" t="s">
        <v>1</v>
      </c>
      <c r="F159" s="316">
        <v>0.16</v>
      </c>
      <c r="G159" s="39"/>
      <c r="H159" s="45"/>
    </row>
    <row r="160" spans="1:8" s="2" customFormat="1" ht="16.8" customHeight="1">
      <c r="A160" s="39"/>
      <c r="B160" s="45"/>
      <c r="C160" s="315" t="s">
        <v>132</v>
      </c>
      <c r="D160" s="315" t="s">
        <v>133</v>
      </c>
      <c r="E160" s="18" t="s">
        <v>1</v>
      </c>
      <c r="F160" s="316">
        <v>0.16</v>
      </c>
      <c r="G160" s="39"/>
      <c r="H160" s="45"/>
    </row>
    <row r="161" spans="1:8" s="2" customFormat="1" ht="16.8" customHeight="1">
      <c r="A161" s="39"/>
      <c r="B161" s="45"/>
      <c r="C161" s="317" t="s">
        <v>2168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15" t="s">
        <v>300</v>
      </c>
      <c r="D162" s="315" t="s">
        <v>301</v>
      </c>
      <c r="E162" s="18" t="s">
        <v>251</v>
      </c>
      <c r="F162" s="316">
        <v>75.569</v>
      </c>
      <c r="G162" s="39"/>
      <c r="H162" s="45"/>
    </row>
    <row r="163" spans="1:8" s="2" customFormat="1" ht="16.8" customHeight="1">
      <c r="A163" s="39"/>
      <c r="B163" s="45"/>
      <c r="C163" s="315" t="s">
        <v>391</v>
      </c>
      <c r="D163" s="315" t="s">
        <v>392</v>
      </c>
      <c r="E163" s="18" t="s">
        <v>388</v>
      </c>
      <c r="F163" s="316">
        <v>0.16</v>
      </c>
      <c r="G163" s="39"/>
      <c r="H163" s="45"/>
    </row>
    <row r="164" spans="1:8" s="2" customFormat="1" ht="16.8" customHeight="1">
      <c r="A164" s="39"/>
      <c r="B164" s="45"/>
      <c r="C164" s="311" t="s">
        <v>135</v>
      </c>
      <c r="D164" s="312" t="s">
        <v>1</v>
      </c>
      <c r="E164" s="313" t="s">
        <v>1</v>
      </c>
      <c r="F164" s="314">
        <v>0.5</v>
      </c>
      <c r="G164" s="39"/>
      <c r="H164" s="45"/>
    </row>
    <row r="165" spans="1:8" s="2" customFormat="1" ht="12">
      <c r="A165" s="39"/>
      <c r="B165" s="45"/>
      <c r="C165" s="315" t="s">
        <v>1</v>
      </c>
      <c r="D165" s="315" t="s">
        <v>793</v>
      </c>
      <c r="E165" s="18" t="s">
        <v>1</v>
      </c>
      <c r="F165" s="316">
        <v>0</v>
      </c>
      <c r="G165" s="39"/>
      <c r="H165" s="45"/>
    </row>
    <row r="166" spans="1:8" s="2" customFormat="1" ht="16.8" customHeight="1">
      <c r="A166" s="39"/>
      <c r="B166" s="45"/>
      <c r="C166" s="315" t="s">
        <v>1</v>
      </c>
      <c r="D166" s="315" t="s">
        <v>733</v>
      </c>
      <c r="E166" s="18" t="s">
        <v>1</v>
      </c>
      <c r="F166" s="316">
        <v>0</v>
      </c>
      <c r="G166" s="39"/>
      <c r="H166" s="45"/>
    </row>
    <row r="167" spans="1:8" s="2" customFormat="1" ht="16.8" customHeight="1">
      <c r="A167" s="39"/>
      <c r="B167" s="45"/>
      <c r="C167" s="315" t="s">
        <v>1</v>
      </c>
      <c r="D167" s="315" t="s">
        <v>734</v>
      </c>
      <c r="E167" s="18" t="s">
        <v>1</v>
      </c>
      <c r="F167" s="316">
        <v>0.5</v>
      </c>
      <c r="G167" s="39"/>
      <c r="H167" s="45"/>
    </row>
    <row r="168" spans="1:8" s="2" customFormat="1" ht="16.8" customHeight="1">
      <c r="A168" s="39"/>
      <c r="B168" s="45"/>
      <c r="C168" s="315" t="s">
        <v>135</v>
      </c>
      <c r="D168" s="315" t="s">
        <v>169</v>
      </c>
      <c r="E168" s="18" t="s">
        <v>1</v>
      </c>
      <c r="F168" s="316">
        <v>0.5</v>
      </c>
      <c r="G168" s="39"/>
      <c r="H168" s="45"/>
    </row>
    <row r="169" spans="1:8" s="2" customFormat="1" ht="16.8" customHeight="1">
      <c r="A169" s="39"/>
      <c r="B169" s="45"/>
      <c r="C169" s="317" t="s">
        <v>2168</v>
      </c>
      <c r="D169" s="39"/>
      <c r="E169" s="39"/>
      <c r="F169" s="39"/>
      <c r="G169" s="39"/>
      <c r="H169" s="45"/>
    </row>
    <row r="170" spans="1:8" s="2" customFormat="1" ht="16.8" customHeight="1">
      <c r="A170" s="39"/>
      <c r="B170" s="45"/>
      <c r="C170" s="315" t="s">
        <v>730</v>
      </c>
      <c r="D170" s="315" t="s">
        <v>731</v>
      </c>
      <c r="E170" s="18" t="s">
        <v>211</v>
      </c>
      <c r="F170" s="316">
        <v>0.5</v>
      </c>
      <c r="G170" s="39"/>
      <c r="H170" s="45"/>
    </row>
    <row r="171" spans="1:8" s="2" customFormat="1" ht="16.8" customHeight="1">
      <c r="A171" s="39"/>
      <c r="B171" s="45"/>
      <c r="C171" s="315" t="s">
        <v>736</v>
      </c>
      <c r="D171" s="315" t="s">
        <v>737</v>
      </c>
      <c r="E171" s="18" t="s">
        <v>211</v>
      </c>
      <c r="F171" s="316">
        <v>0.575</v>
      </c>
      <c r="G171" s="39"/>
      <c r="H171" s="45"/>
    </row>
    <row r="172" spans="1:8" s="2" customFormat="1" ht="16.8" customHeight="1">
      <c r="A172" s="39"/>
      <c r="B172" s="45"/>
      <c r="C172" s="311" t="s">
        <v>138</v>
      </c>
      <c r="D172" s="312" t="s">
        <v>133</v>
      </c>
      <c r="E172" s="313" t="s">
        <v>1</v>
      </c>
      <c r="F172" s="314">
        <v>6.16</v>
      </c>
      <c r="G172" s="39"/>
      <c r="H172" s="45"/>
    </row>
    <row r="173" spans="1:8" s="2" customFormat="1" ht="16.8" customHeight="1">
      <c r="A173" s="39"/>
      <c r="B173" s="45"/>
      <c r="C173" s="315" t="s">
        <v>1</v>
      </c>
      <c r="D173" s="315" t="s">
        <v>226</v>
      </c>
      <c r="E173" s="18" t="s">
        <v>1</v>
      </c>
      <c r="F173" s="316">
        <v>0</v>
      </c>
      <c r="G173" s="39"/>
      <c r="H173" s="45"/>
    </row>
    <row r="174" spans="1:8" s="2" customFormat="1" ht="16.8" customHeight="1">
      <c r="A174" s="39"/>
      <c r="B174" s="45"/>
      <c r="C174" s="315" t="s">
        <v>1</v>
      </c>
      <c r="D174" s="315" t="s">
        <v>303</v>
      </c>
      <c r="E174" s="18" t="s">
        <v>1</v>
      </c>
      <c r="F174" s="316">
        <v>0</v>
      </c>
      <c r="G174" s="39"/>
      <c r="H174" s="45"/>
    </row>
    <row r="175" spans="1:8" s="2" customFormat="1" ht="16.8" customHeight="1">
      <c r="A175" s="39"/>
      <c r="B175" s="45"/>
      <c r="C175" s="315" t="s">
        <v>1</v>
      </c>
      <c r="D175" s="315" t="s">
        <v>304</v>
      </c>
      <c r="E175" s="18" t="s">
        <v>1</v>
      </c>
      <c r="F175" s="316">
        <v>0</v>
      </c>
      <c r="G175" s="39"/>
      <c r="H175" s="45"/>
    </row>
    <row r="176" spans="1:8" s="2" customFormat="1" ht="16.8" customHeight="1">
      <c r="A176" s="39"/>
      <c r="B176" s="45"/>
      <c r="C176" s="315" t="s">
        <v>1</v>
      </c>
      <c r="D176" s="315" t="s">
        <v>769</v>
      </c>
      <c r="E176" s="18" t="s">
        <v>1</v>
      </c>
      <c r="F176" s="316">
        <v>6.16</v>
      </c>
      <c r="G176" s="39"/>
      <c r="H176" s="45"/>
    </row>
    <row r="177" spans="1:8" s="2" customFormat="1" ht="16.8" customHeight="1">
      <c r="A177" s="39"/>
      <c r="B177" s="45"/>
      <c r="C177" s="315" t="s">
        <v>138</v>
      </c>
      <c r="D177" s="315" t="s">
        <v>133</v>
      </c>
      <c r="E177" s="18" t="s">
        <v>1</v>
      </c>
      <c r="F177" s="316">
        <v>6.16</v>
      </c>
      <c r="G177" s="39"/>
      <c r="H177" s="45"/>
    </row>
    <row r="178" spans="1:8" s="2" customFormat="1" ht="16.8" customHeight="1">
      <c r="A178" s="39"/>
      <c r="B178" s="45"/>
      <c r="C178" s="317" t="s">
        <v>2168</v>
      </c>
      <c r="D178" s="39"/>
      <c r="E178" s="39"/>
      <c r="F178" s="39"/>
      <c r="G178" s="39"/>
      <c r="H178" s="45"/>
    </row>
    <row r="179" spans="1:8" s="2" customFormat="1" ht="12">
      <c r="A179" s="39"/>
      <c r="B179" s="45"/>
      <c r="C179" s="315" t="s">
        <v>300</v>
      </c>
      <c r="D179" s="315" t="s">
        <v>301</v>
      </c>
      <c r="E179" s="18" t="s">
        <v>251</v>
      </c>
      <c r="F179" s="316">
        <v>75.569</v>
      </c>
      <c r="G179" s="39"/>
      <c r="H179" s="45"/>
    </row>
    <row r="180" spans="1:8" s="2" customFormat="1" ht="16.8" customHeight="1">
      <c r="A180" s="39"/>
      <c r="B180" s="45"/>
      <c r="C180" s="315" t="s">
        <v>320</v>
      </c>
      <c r="D180" s="315" t="s">
        <v>321</v>
      </c>
      <c r="E180" s="18" t="s">
        <v>251</v>
      </c>
      <c r="F180" s="316">
        <v>74.659</v>
      </c>
      <c r="G180" s="39"/>
      <c r="H180" s="45"/>
    </row>
    <row r="181" spans="1:8" s="2" customFormat="1" ht="16.8" customHeight="1">
      <c r="A181" s="39"/>
      <c r="B181" s="45"/>
      <c r="C181" s="315" t="s">
        <v>386</v>
      </c>
      <c r="D181" s="315" t="s">
        <v>387</v>
      </c>
      <c r="E181" s="18" t="s">
        <v>388</v>
      </c>
      <c r="F181" s="316">
        <v>6.16</v>
      </c>
      <c r="G181" s="39"/>
      <c r="H181" s="45"/>
    </row>
    <row r="182" spans="1:8" s="2" customFormat="1" ht="16.8" customHeight="1">
      <c r="A182" s="39"/>
      <c r="B182" s="45"/>
      <c r="C182" s="311" t="s">
        <v>140</v>
      </c>
      <c r="D182" s="312" t="s">
        <v>133</v>
      </c>
      <c r="E182" s="313" t="s">
        <v>1</v>
      </c>
      <c r="F182" s="314">
        <v>24.64</v>
      </c>
      <c r="G182" s="39"/>
      <c r="H182" s="45"/>
    </row>
    <row r="183" spans="1:8" s="2" customFormat="1" ht="16.8" customHeight="1">
      <c r="A183" s="39"/>
      <c r="B183" s="45"/>
      <c r="C183" s="315" t="s">
        <v>1</v>
      </c>
      <c r="D183" s="315" t="s">
        <v>306</v>
      </c>
      <c r="E183" s="18" t="s">
        <v>1</v>
      </c>
      <c r="F183" s="316">
        <v>0</v>
      </c>
      <c r="G183" s="39"/>
      <c r="H183" s="45"/>
    </row>
    <row r="184" spans="1:8" s="2" customFormat="1" ht="16.8" customHeight="1">
      <c r="A184" s="39"/>
      <c r="B184" s="45"/>
      <c r="C184" s="315" t="s">
        <v>1</v>
      </c>
      <c r="D184" s="315" t="s">
        <v>770</v>
      </c>
      <c r="E184" s="18" t="s">
        <v>1</v>
      </c>
      <c r="F184" s="316">
        <v>24.64</v>
      </c>
      <c r="G184" s="39"/>
      <c r="H184" s="45"/>
    </row>
    <row r="185" spans="1:8" s="2" customFormat="1" ht="16.8" customHeight="1">
      <c r="A185" s="39"/>
      <c r="B185" s="45"/>
      <c r="C185" s="315" t="s">
        <v>140</v>
      </c>
      <c r="D185" s="315" t="s">
        <v>133</v>
      </c>
      <c r="E185" s="18" t="s">
        <v>1</v>
      </c>
      <c r="F185" s="316">
        <v>24.64</v>
      </c>
      <c r="G185" s="39"/>
      <c r="H185" s="45"/>
    </row>
    <row r="186" spans="1:8" s="2" customFormat="1" ht="16.8" customHeight="1">
      <c r="A186" s="39"/>
      <c r="B186" s="45"/>
      <c r="C186" s="317" t="s">
        <v>2168</v>
      </c>
      <c r="D186" s="39"/>
      <c r="E186" s="39"/>
      <c r="F186" s="39"/>
      <c r="G186" s="39"/>
      <c r="H186" s="45"/>
    </row>
    <row r="187" spans="1:8" s="2" customFormat="1" ht="12">
      <c r="A187" s="39"/>
      <c r="B187" s="45"/>
      <c r="C187" s="315" t="s">
        <v>300</v>
      </c>
      <c r="D187" s="315" t="s">
        <v>301</v>
      </c>
      <c r="E187" s="18" t="s">
        <v>251</v>
      </c>
      <c r="F187" s="316">
        <v>75.569</v>
      </c>
      <c r="G187" s="39"/>
      <c r="H187" s="45"/>
    </row>
    <row r="188" spans="1:8" s="2" customFormat="1" ht="16.8" customHeight="1">
      <c r="A188" s="39"/>
      <c r="B188" s="45"/>
      <c r="C188" s="315" t="s">
        <v>347</v>
      </c>
      <c r="D188" s="315" t="s">
        <v>348</v>
      </c>
      <c r="E188" s="18" t="s">
        <v>251</v>
      </c>
      <c r="F188" s="316">
        <v>23.909</v>
      </c>
      <c r="G188" s="39"/>
      <c r="H188" s="45"/>
    </row>
    <row r="189" spans="1:8" s="2" customFormat="1" ht="16.8" customHeight="1">
      <c r="A189" s="39"/>
      <c r="B189" s="45"/>
      <c r="C189" s="311" t="s">
        <v>144</v>
      </c>
      <c r="D189" s="312" t="s">
        <v>1</v>
      </c>
      <c r="E189" s="313" t="s">
        <v>1</v>
      </c>
      <c r="F189" s="314">
        <v>263.8</v>
      </c>
      <c r="G189" s="39"/>
      <c r="H189" s="45"/>
    </row>
    <row r="190" spans="1:8" s="2" customFormat="1" ht="16.8" customHeight="1">
      <c r="A190" s="39"/>
      <c r="B190" s="45"/>
      <c r="C190" s="315" t="s">
        <v>1</v>
      </c>
      <c r="D190" s="315" t="s">
        <v>226</v>
      </c>
      <c r="E190" s="18" t="s">
        <v>1</v>
      </c>
      <c r="F190" s="316">
        <v>0</v>
      </c>
      <c r="G190" s="39"/>
      <c r="H190" s="45"/>
    </row>
    <row r="191" spans="1:8" s="2" customFormat="1" ht="16.8" customHeight="1">
      <c r="A191" s="39"/>
      <c r="B191" s="45"/>
      <c r="C191" s="315" t="s">
        <v>1</v>
      </c>
      <c r="D191" s="315" t="s">
        <v>762</v>
      </c>
      <c r="E191" s="18" t="s">
        <v>1</v>
      </c>
      <c r="F191" s="316">
        <v>263.8</v>
      </c>
      <c r="G191" s="39"/>
      <c r="H191" s="45"/>
    </row>
    <row r="192" spans="1:8" s="2" customFormat="1" ht="16.8" customHeight="1">
      <c r="A192" s="39"/>
      <c r="B192" s="45"/>
      <c r="C192" s="315" t="s">
        <v>144</v>
      </c>
      <c r="D192" s="315" t="s">
        <v>169</v>
      </c>
      <c r="E192" s="18" t="s">
        <v>1</v>
      </c>
      <c r="F192" s="316">
        <v>263.8</v>
      </c>
      <c r="G192" s="39"/>
      <c r="H192" s="45"/>
    </row>
    <row r="193" spans="1:8" s="2" customFormat="1" ht="16.8" customHeight="1">
      <c r="A193" s="39"/>
      <c r="B193" s="45"/>
      <c r="C193" s="317" t="s">
        <v>2168</v>
      </c>
      <c r="D193" s="39"/>
      <c r="E193" s="39"/>
      <c r="F193" s="39"/>
      <c r="G193" s="39"/>
      <c r="H193" s="45"/>
    </row>
    <row r="194" spans="1:8" s="2" customFormat="1" ht="16.8" customHeight="1">
      <c r="A194" s="39"/>
      <c r="B194" s="45"/>
      <c r="C194" s="315" t="s">
        <v>278</v>
      </c>
      <c r="D194" s="315" t="s">
        <v>279</v>
      </c>
      <c r="E194" s="18" t="s">
        <v>211</v>
      </c>
      <c r="F194" s="316">
        <v>263.8</v>
      </c>
      <c r="G194" s="39"/>
      <c r="H194" s="45"/>
    </row>
    <row r="195" spans="1:8" s="2" customFormat="1" ht="16.8" customHeight="1">
      <c r="A195" s="39"/>
      <c r="B195" s="45"/>
      <c r="C195" s="315" t="s">
        <v>285</v>
      </c>
      <c r="D195" s="315" t="s">
        <v>286</v>
      </c>
      <c r="E195" s="18" t="s">
        <v>211</v>
      </c>
      <c r="F195" s="316">
        <v>263.8</v>
      </c>
      <c r="G195" s="39"/>
      <c r="H195" s="45"/>
    </row>
    <row r="196" spans="1:8" s="2" customFormat="1" ht="16.8" customHeight="1">
      <c r="A196" s="39"/>
      <c r="B196" s="45"/>
      <c r="C196" s="311" t="s">
        <v>147</v>
      </c>
      <c r="D196" s="312" t="s">
        <v>1</v>
      </c>
      <c r="E196" s="313" t="s">
        <v>1</v>
      </c>
      <c r="F196" s="314">
        <v>77</v>
      </c>
      <c r="G196" s="39"/>
      <c r="H196" s="45"/>
    </row>
    <row r="197" spans="1:8" s="2" customFormat="1" ht="12">
      <c r="A197" s="39"/>
      <c r="B197" s="45"/>
      <c r="C197" s="315" t="s">
        <v>1</v>
      </c>
      <c r="D197" s="315" t="s">
        <v>793</v>
      </c>
      <c r="E197" s="18" t="s">
        <v>1</v>
      </c>
      <c r="F197" s="316">
        <v>0</v>
      </c>
      <c r="G197" s="39"/>
      <c r="H197" s="45"/>
    </row>
    <row r="198" spans="1:8" s="2" customFormat="1" ht="16.8" customHeight="1">
      <c r="A198" s="39"/>
      <c r="B198" s="45"/>
      <c r="C198" s="315" t="s">
        <v>1</v>
      </c>
      <c r="D198" s="315" t="s">
        <v>796</v>
      </c>
      <c r="E198" s="18" t="s">
        <v>1</v>
      </c>
      <c r="F198" s="316">
        <v>77</v>
      </c>
      <c r="G198" s="39"/>
      <c r="H198" s="45"/>
    </row>
    <row r="199" spans="1:8" s="2" customFormat="1" ht="16.8" customHeight="1">
      <c r="A199" s="39"/>
      <c r="B199" s="45"/>
      <c r="C199" s="315" t="s">
        <v>147</v>
      </c>
      <c r="D199" s="315" t="s">
        <v>169</v>
      </c>
      <c r="E199" s="18" t="s">
        <v>1</v>
      </c>
      <c r="F199" s="316">
        <v>77</v>
      </c>
      <c r="G199" s="39"/>
      <c r="H199" s="45"/>
    </row>
    <row r="200" spans="1:8" s="2" customFormat="1" ht="16.8" customHeight="1">
      <c r="A200" s="39"/>
      <c r="B200" s="45"/>
      <c r="C200" s="317" t="s">
        <v>2168</v>
      </c>
      <c r="D200" s="39"/>
      <c r="E200" s="39"/>
      <c r="F200" s="39"/>
      <c r="G200" s="39"/>
      <c r="H200" s="45"/>
    </row>
    <row r="201" spans="1:8" s="2" customFormat="1" ht="12">
      <c r="A201" s="39"/>
      <c r="B201" s="45"/>
      <c r="C201" s="315" t="s">
        <v>444</v>
      </c>
      <c r="D201" s="315" t="s">
        <v>445</v>
      </c>
      <c r="E201" s="18" t="s">
        <v>235</v>
      </c>
      <c r="F201" s="316">
        <v>77</v>
      </c>
      <c r="G201" s="39"/>
      <c r="H201" s="45"/>
    </row>
    <row r="202" spans="1:8" s="2" customFormat="1" ht="16.8" customHeight="1">
      <c r="A202" s="39"/>
      <c r="B202" s="45"/>
      <c r="C202" s="315" t="s">
        <v>449</v>
      </c>
      <c r="D202" s="315" t="s">
        <v>450</v>
      </c>
      <c r="E202" s="18" t="s">
        <v>235</v>
      </c>
      <c r="F202" s="316">
        <v>78.155</v>
      </c>
      <c r="G202" s="39"/>
      <c r="H202" s="45"/>
    </row>
    <row r="203" spans="1:8" s="2" customFormat="1" ht="16.8" customHeight="1">
      <c r="A203" s="39"/>
      <c r="B203" s="45"/>
      <c r="C203" s="311" t="s">
        <v>150</v>
      </c>
      <c r="D203" s="312" t="s">
        <v>1</v>
      </c>
      <c r="E203" s="313" t="s">
        <v>1</v>
      </c>
      <c r="F203" s="314">
        <v>1.5</v>
      </c>
      <c r="G203" s="39"/>
      <c r="H203" s="45"/>
    </row>
    <row r="204" spans="1:8" s="2" customFormat="1" ht="12">
      <c r="A204" s="39"/>
      <c r="B204" s="45"/>
      <c r="C204" s="315" t="s">
        <v>1</v>
      </c>
      <c r="D204" s="315" t="s">
        <v>793</v>
      </c>
      <c r="E204" s="18" t="s">
        <v>1</v>
      </c>
      <c r="F204" s="316">
        <v>0</v>
      </c>
      <c r="G204" s="39"/>
      <c r="H204" s="45"/>
    </row>
    <row r="205" spans="1:8" s="2" customFormat="1" ht="16.8" customHeight="1">
      <c r="A205" s="39"/>
      <c r="B205" s="45"/>
      <c r="C205" s="315" t="s">
        <v>150</v>
      </c>
      <c r="D205" s="315" t="s">
        <v>438</v>
      </c>
      <c r="E205" s="18" t="s">
        <v>1</v>
      </c>
      <c r="F205" s="316">
        <v>1.5</v>
      </c>
      <c r="G205" s="39"/>
      <c r="H205" s="45"/>
    </row>
    <row r="206" spans="1:8" s="2" customFormat="1" ht="16.8" customHeight="1">
      <c r="A206" s="39"/>
      <c r="B206" s="45"/>
      <c r="C206" s="317" t="s">
        <v>2168</v>
      </c>
      <c r="D206" s="39"/>
      <c r="E206" s="39"/>
      <c r="F206" s="39"/>
      <c r="G206" s="39"/>
      <c r="H206" s="45"/>
    </row>
    <row r="207" spans="1:8" s="2" customFormat="1" ht="16.8" customHeight="1">
      <c r="A207" s="39"/>
      <c r="B207" s="45"/>
      <c r="C207" s="315" t="s">
        <v>434</v>
      </c>
      <c r="D207" s="315" t="s">
        <v>435</v>
      </c>
      <c r="E207" s="18" t="s">
        <v>235</v>
      </c>
      <c r="F207" s="316">
        <v>1.5</v>
      </c>
      <c r="G207" s="39"/>
      <c r="H207" s="45"/>
    </row>
    <row r="208" spans="1:8" s="2" customFormat="1" ht="16.8" customHeight="1">
      <c r="A208" s="39"/>
      <c r="B208" s="45"/>
      <c r="C208" s="315" t="s">
        <v>440</v>
      </c>
      <c r="D208" s="315" t="s">
        <v>441</v>
      </c>
      <c r="E208" s="18" t="s">
        <v>235</v>
      </c>
      <c r="F208" s="316">
        <v>1.523</v>
      </c>
      <c r="G208" s="39"/>
      <c r="H208" s="45"/>
    </row>
    <row r="209" spans="1:8" s="2" customFormat="1" ht="16.8" customHeight="1">
      <c r="A209" s="39"/>
      <c r="B209" s="45"/>
      <c r="C209" s="311" t="s">
        <v>156</v>
      </c>
      <c r="D209" s="312" t="s">
        <v>1</v>
      </c>
      <c r="E209" s="313" t="s">
        <v>1</v>
      </c>
      <c r="F209" s="314">
        <v>74.659</v>
      </c>
      <c r="G209" s="39"/>
      <c r="H209" s="45"/>
    </row>
    <row r="210" spans="1:8" s="2" customFormat="1" ht="16.8" customHeight="1">
      <c r="A210" s="39"/>
      <c r="B210" s="45"/>
      <c r="C210" s="315" t="s">
        <v>1</v>
      </c>
      <c r="D210" s="315" t="s">
        <v>215</v>
      </c>
      <c r="E210" s="18" t="s">
        <v>1</v>
      </c>
      <c r="F210" s="316">
        <v>0</v>
      </c>
      <c r="G210" s="39"/>
      <c r="H210" s="45"/>
    </row>
    <row r="211" spans="1:8" s="2" customFormat="1" ht="16.8" customHeight="1">
      <c r="A211" s="39"/>
      <c r="B211" s="45"/>
      <c r="C211" s="315" t="s">
        <v>1</v>
      </c>
      <c r="D211" s="315" t="s">
        <v>371</v>
      </c>
      <c r="E211" s="18" t="s">
        <v>1</v>
      </c>
      <c r="F211" s="316">
        <v>0</v>
      </c>
      <c r="G211" s="39"/>
      <c r="H211" s="45"/>
    </row>
    <row r="212" spans="1:8" s="2" customFormat="1" ht="16.8" customHeight="1">
      <c r="A212" s="39"/>
      <c r="B212" s="45"/>
      <c r="C212" s="315" t="s">
        <v>1</v>
      </c>
      <c r="D212" s="315" t="s">
        <v>372</v>
      </c>
      <c r="E212" s="18" t="s">
        <v>1</v>
      </c>
      <c r="F212" s="316">
        <v>74.659</v>
      </c>
      <c r="G212" s="39"/>
      <c r="H212" s="45"/>
    </row>
    <row r="213" spans="1:8" s="2" customFormat="1" ht="16.8" customHeight="1">
      <c r="A213" s="39"/>
      <c r="B213" s="45"/>
      <c r="C213" s="315" t="s">
        <v>156</v>
      </c>
      <c r="D213" s="315" t="s">
        <v>169</v>
      </c>
      <c r="E213" s="18" t="s">
        <v>1</v>
      </c>
      <c r="F213" s="316">
        <v>74.659</v>
      </c>
      <c r="G213" s="39"/>
      <c r="H213" s="45"/>
    </row>
    <row r="214" spans="1:8" s="2" customFormat="1" ht="16.8" customHeight="1">
      <c r="A214" s="39"/>
      <c r="B214" s="45"/>
      <c r="C214" s="317" t="s">
        <v>2168</v>
      </c>
      <c r="D214" s="39"/>
      <c r="E214" s="39"/>
      <c r="F214" s="39"/>
      <c r="G214" s="39"/>
      <c r="H214" s="45"/>
    </row>
    <row r="215" spans="1:8" s="2" customFormat="1" ht="16.8" customHeight="1">
      <c r="A215" s="39"/>
      <c r="B215" s="45"/>
      <c r="C215" s="315" t="s">
        <v>320</v>
      </c>
      <c r="D215" s="315" t="s">
        <v>321</v>
      </c>
      <c r="E215" s="18" t="s">
        <v>251</v>
      </c>
      <c r="F215" s="316">
        <v>74.659</v>
      </c>
      <c r="G215" s="39"/>
      <c r="H215" s="45"/>
    </row>
    <row r="216" spans="1:8" s="2" customFormat="1" ht="12">
      <c r="A216" s="39"/>
      <c r="B216" s="45"/>
      <c r="C216" s="315" t="s">
        <v>374</v>
      </c>
      <c r="D216" s="315" t="s">
        <v>375</v>
      </c>
      <c r="E216" s="18" t="s">
        <v>251</v>
      </c>
      <c r="F216" s="316">
        <v>74.659</v>
      </c>
      <c r="G216" s="39"/>
      <c r="H216" s="45"/>
    </row>
    <row r="217" spans="1:8" s="2" customFormat="1" ht="16.8" customHeight="1">
      <c r="A217" s="39"/>
      <c r="B217" s="45"/>
      <c r="C217" s="311" t="s">
        <v>158</v>
      </c>
      <c r="D217" s="312" t="s">
        <v>159</v>
      </c>
      <c r="E217" s="313" t="s">
        <v>1</v>
      </c>
      <c r="F217" s="314">
        <v>23.909</v>
      </c>
      <c r="G217" s="39"/>
      <c r="H217" s="45"/>
    </row>
    <row r="218" spans="1:8" s="2" customFormat="1" ht="16.8" customHeight="1">
      <c r="A218" s="39"/>
      <c r="B218" s="45"/>
      <c r="C218" s="315" t="s">
        <v>158</v>
      </c>
      <c r="D218" s="315" t="s">
        <v>780</v>
      </c>
      <c r="E218" s="18" t="s">
        <v>1</v>
      </c>
      <c r="F218" s="316">
        <v>23.909</v>
      </c>
      <c r="G218" s="39"/>
      <c r="H218" s="45"/>
    </row>
    <row r="219" spans="1:8" s="2" customFormat="1" ht="16.8" customHeight="1">
      <c r="A219" s="39"/>
      <c r="B219" s="45"/>
      <c r="C219" s="317" t="s">
        <v>2168</v>
      </c>
      <c r="D219" s="39"/>
      <c r="E219" s="39"/>
      <c r="F219" s="39"/>
      <c r="G219" s="39"/>
      <c r="H219" s="45"/>
    </row>
    <row r="220" spans="1:8" s="2" customFormat="1" ht="16.8" customHeight="1">
      <c r="A220" s="39"/>
      <c r="B220" s="45"/>
      <c r="C220" s="315" t="s">
        <v>347</v>
      </c>
      <c r="D220" s="315" t="s">
        <v>348</v>
      </c>
      <c r="E220" s="18" t="s">
        <v>251</v>
      </c>
      <c r="F220" s="316">
        <v>23.909</v>
      </c>
      <c r="G220" s="39"/>
      <c r="H220" s="45"/>
    </row>
    <row r="221" spans="1:8" s="2" customFormat="1" ht="16.8" customHeight="1">
      <c r="A221" s="39"/>
      <c r="B221" s="45"/>
      <c r="C221" s="315" t="s">
        <v>320</v>
      </c>
      <c r="D221" s="315" t="s">
        <v>321</v>
      </c>
      <c r="E221" s="18" t="s">
        <v>251</v>
      </c>
      <c r="F221" s="316">
        <v>74.659</v>
      </c>
      <c r="G221" s="39"/>
      <c r="H221" s="45"/>
    </row>
    <row r="222" spans="1:8" s="2" customFormat="1" ht="16.8" customHeight="1">
      <c r="A222" s="39"/>
      <c r="B222" s="45"/>
      <c r="C222" s="315" t="s">
        <v>365</v>
      </c>
      <c r="D222" s="315" t="s">
        <v>366</v>
      </c>
      <c r="E222" s="18" t="s">
        <v>334</v>
      </c>
      <c r="F222" s="316">
        <v>43.036</v>
      </c>
      <c r="G222" s="39"/>
      <c r="H222" s="45"/>
    </row>
    <row r="223" spans="1:8" s="2" customFormat="1" ht="16.8" customHeight="1">
      <c r="A223" s="39"/>
      <c r="B223" s="45"/>
      <c r="C223" s="311" t="s">
        <v>162</v>
      </c>
      <c r="D223" s="312" t="s">
        <v>1</v>
      </c>
      <c r="E223" s="313" t="s">
        <v>1</v>
      </c>
      <c r="F223" s="314">
        <v>44.34</v>
      </c>
      <c r="G223" s="39"/>
      <c r="H223" s="45"/>
    </row>
    <row r="224" spans="1:8" s="2" customFormat="1" ht="16.8" customHeight="1">
      <c r="A224" s="39"/>
      <c r="B224" s="45"/>
      <c r="C224" s="315" t="s">
        <v>162</v>
      </c>
      <c r="D224" s="315" t="s">
        <v>312</v>
      </c>
      <c r="E224" s="18" t="s">
        <v>1</v>
      </c>
      <c r="F224" s="316">
        <v>44.34</v>
      </c>
      <c r="G224" s="39"/>
      <c r="H224" s="45"/>
    </row>
    <row r="225" spans="1:8" s="2" customFormat="1" ht="16.8" customHeight="1">
      <c r="A225" s="39"/>
      <c r="B225" s="45"/>
      <c r="C225" s="317" t="s">
        <v>2168</v>
      </c>
      <c r="D225" s="39"/>
      <c r="E225" s="39"/>
      <c r="F225" s="39"/>
      <c r="G225" s="39"/>
      <c r="H225" s="45"/>
    </row>
    <row r="226" spans="1:8" s="2" customFormat="1" ht="12">
      <c r="A226" s="39"/>
      <c r="B226" s="45"/>
      <c r="C226" s="315" t="s">
        <v>300</v>
      </c>
      <c r="D226" s="315" t="s">
        <v>301</v>
      </c>
      <c r="E226" s="18" t="s">
        <v>251</v>
      </c>
      <c r="F226" s="316">
        <v>75.569</v>
      </c>
      <c r="G226" s="39"/>
      <c r="H226" s="45"/>
    </row>
    <row r="227" spans="1:8" s="2" customFormat="1" ht="16.8" customHeight="1">
      <c r="A227" s="39"/>
      <c r="B227" s="45"/>
      <c r="C227" s="315" t="s">
        <v>320</v>
      </c>
      <c r="D227" s="315" t="s">
        <v>321</v>
      </c>
      <c r="E227" s="18" t="s">
        <v>251</v>
      </c>
      <c r="F227" s="316">
        <v>74.659</v>
      </c>
      <c r="G227" s="39"/>
      <c r="H227" s="45"/>
    </row>
    <row r="228" spans="1:8" s="2" customFormat="1" ht="16.8" customHeight="1">
      <c r="A228" s="39"/>
      <c r="B228" s="45"/>
      <c r="C228" s="315" t="s">
        <v>354</v>
      </c>
      <c r="D228" s="315" t="s">
        <v>355</v>
      </c>
      <c r="E228" s="18" t="s">
        <v>334</v>
      </c>
      <c r="F228" s="316">
        <v>79.812</v>
      </c>
      <c r="G228" s="39"/>
      <c r="H228" s="45"/>
    </row>
    <row r="229" spans="1:8" s="2" customFormat="1" ht="16.8" customHeight="1">
      <c r="A229" s="39"/>
      <c r="B229" s="45"/>
      <c r="C229" s="311" t="s">
        <v>164</v>
      </c>
      <c r="D229" s="312" t="s">
        <v>1</v>
      </c>
      <c r="E229" s="313" t="s">
        <v>1</v>
      </c>
      <c r="F229" s="314">
        <v>75.569</v>
      </c>
      <c r="G229" s="39"/>
      <c r="H229" s="45"/>
    </row>
    <row r="230" spans="1:8" s="2" customFormat="1" ht="16.8" customHeight="1">
      <c r="A230" s="39"/>
      <c r="B230" s="45"/>
      <c r="C230" s="315" t="s">
        <v>164</v>
      </c>
      <c r="D230" s="315" t="s">
        <v>171</v>
      </c>
      <c r="E230" s="18" t="s">
        <v>1</v>
      </c>
      <c r="F230" s="316">
        <v>75.569</v>
      </c>
      <c r="G230" s="39"/>
      <c r="H230" s="45"/>
    </row>
    <row r="231" spans="1:8" s="2" customFormat="1" ht="16.8" customHeight="1">
      <c r="A231" s="39"/>
      <c r="B231" s="45"/>
      <c r="C231" s="317" t="s">
        <v>2168</v>
      </c>
      <c r="D231" s="39"/>
      <c r="E231" s="39"/>
      <c r="F231" s="39"/>
      <c r="G231" s="39"/>
      <c r="H231" s="45"/>
    </row>
    <row r="232" spans="1:8" s="2" customFormat="1" ht="12">
      <c r="A232" s="39"/>
      <c r="B232" s="45"/>
      <c r="C232" s="315" t="s">
        <v>300</v>
      </c>
      <c r="D232" s="315" t="s">
        <v>301</v>
      </c>
      <c r="E232" s="18" t="s">
        <v>251</v>
      </c>
      <c r="F232" s="316">
        <v>75.569</v>
      </c>
      <c r="G232" s="39"/>
      <c r="H232" s="45"/>
    </row>
    <row r="233" spans="1:8" s="2" customFormat="1" ht="12">
      <c r="A233" s="39"/>
      <c r="B233" s="45"/>
      <c r="C233" s="315" t="s">
        <v>289</v>
      </c>
      <c r="D233" s="315" t="s">
        <v>290</v>
      </c>
      <c r="E233" s="18" t="s">
        <v>251</v>
      </c>
      <c r="F233" s="316">
        <v>75.569</v>
      </c>
      <c r="G233" s="39"/>
      <c r="H233" s="45"/>
    </row>
    <row r="234" spans="1:8" s="2" customFormat="1" ht="12">
      <c r="A234" s="39"/>
      <c r="B234" s="45"/>
      <c r="C234" s="315" t="s">
        <v>315</v>
      </c>
      <c r="D234" s="315" t="s">
        <v>316</v>
      </c>
      <c r="E234" s="18" t="s">
        <v>251</v>
      </c>
      <c r="F234" s="316">
        <v>75.569</v>
      </c>
      <c r="G234" s="39"/>
      <c r="H234" s="45"/>
    </row>
    <row r="235" spans="1:8" s="2" customFormat="1" ht="16.8" customHeight="1">
      <c r="A235" s="39"/>
      <c r="B235" s="45"/>
      <c r="C235" s="315" t="s">
        <v>320</v>
      </c>
      <c r="D235" s="315" t="s">
        <v>321</v>
      </c>
      <c r="E235" s="18" t="s">
        <v>251</v>
      </c>
      <c r="F235" s="316">
        <v>151.138</v>
      </c>
      <c r="G235" s="39"/>
      <c r="H235" s="45"/>
    </row>
    <row r="236" spans="1:8" s="2" customFormat="1" ht="12">
      <c r="A236" s="39"/>
      <c r="B236" s="45"/>
      <c r="C236" s="315" t="s">
        <v>332</v>
      </c>
      <c r="D236" s="315" t="s">
        <v>333</v>
      </c>
      <c r="E236" s="18" t="s">
        <v>334</v>
      </c>
      <c r="F236" s="316">
        <v>136.024</v>
      </c>
      <c r="G236" s="39"/>
      <c r="H236" s="45"/>
    </row>
    <row r="237" spans="1:8" s="2" customFormat="1" ht="16.8" customHeight="1">
      <c r="A237" s="39"/>
      <c r="B237" s="45"/>
      <c r="C237" s="315" t="s">
        <v>326</v>
      </c>
      <c r="D237" s="315" t="s">
        <v>327</v>
      </c>
      <c r="E237" s="18" t="s">
        <v>251</v>
      </c>
      <c r="F237" s="316">
        <v>151.138</v>
      </c>
      <c r="G237" s="39"/>
      <c r="H237" s="45"/>
    </row>
    <row r="238" spans="1:8" s="2" customFormat="1" ht="16.8" customHeight="1">
      <c r="A238" s="39"/>
      <c r="B238" s="45"/>
      <c r="C238" s="311" t="s">
        <v>166</v>
      </c>
      <c r="D238" s="312" t="s">
        <v>1</v>
      </c>
      <c r="E238" s="313" t="s">
        <v>1</v>
      </c>
      <c r="F238" s="314">
        <v>0.25</v>
      </c>
      <c r="G238" s="39"/>
      <c r="H238" s="45"/>
    </row>
    <row r="239" spans="1:8" s="2" customFormat="1" ht="16.8" customHeight="1">
      <c r="A239" s="39"/>
      <c r="B239" s="45"/>
      <c r="C239" s="315" t="s">
        <v>1</v>
      </c>
      <c r="D239" s="315" t="s">
        <v>215</v>
      </c>
      <c r="E239" s="18" t="s">
        <v>1</v>
      </c>
      <c r="F239" s="316">
        <v>0</v>
      </c>
      <c r="G239" s="39"/>
      <c r="H239" s="45"/>
    </row>
    <row r="240" spans="1:8" s="2" customFormat="1" ht="16.8" customHeight="1">
      <c r="A240" s="39"/>
      <c r="B240" s="45"/>
      <c r="C240" s="315" t="s">
        <v>1</v>
      </c>
      <c r="D240" s="315" t="s">
        <v>344</v>
      </c>
      <c r="E240" s="18" t="s">
        <v>1</v>
      </c>
      <c r="F240" s="316">
        <v>0</v>
      </c>
      <c r="G240" s="39"/>
      <c r="H240" s="45"/>
    </row>
    <row r="241" spans="1:8" s="2" customFormat="1" ht="16.8" customHeight="1">
      <c r="A241" s="39"/>
      <c r="B241" s="45"/>
      <c r="C241" s="315" t="s">
        <v>166</v>
      </c>
      <c r="D241" s="315" t="s">
        <v>345</v>
      </c>
      <c r="E241" s="18" t="s">
        <v>1</v>
      </c>
      <c r="F241" s="316">
        <v>0.25</v>
      </c>
      <c r="G241" s="39"/>
      <c r="H241" s="45"/>
    </row>
    <row r="242" spans="1:8" s="2" customFormat="1" ht="16.8" customHeight="1">
      <c r="A242" s="39"/>
      <c r="B242" s="45"/>
      <c r="C242" s="317" t="s">
        <v>2168</v>
      </c>
      <c r="D242" s="39"/>
      <c r="E242" s="39"/>
      <c r="F242" s="39"/>
      <c r="G242" s="39"/>
      <c r="H242" s="45"/>
    </row>
    <row r="243" spans="1:8" s="2" customFormat="1" ht="16.8" customHeight="1">
      <c r="A243" s="39"/>
      <c r="B243" s="45"/>
      <c r="C243" s="315" t="s">
        <v>341</v>
      </c>
      <c r="D243" s="315" t="s">
        <v>342</v>
      </c>
      <c r="E243" s="18" t="s">
        <v>251</v>
      </c>
      <c r="F243" s="316">
        <v>0.25</v>
      </c>
      <c r="G243" s="39"/>
      <c r="H243" s="45"/>
    </row>
    <row r="244" spans="1:8" s="2" customFormat="1" ht="16.8" customHeight="1">
      <c r="A244" s="39"/>
      <c r="B244" s="45"/>
      <c r="C244" s="315" t="s">
        <v>320</v>
      </c>
      <c r="D244" s="315" t="s">
        <v>321</v>
      </c>
      <c r="E244" s="18" t="s">
        <v>251</v>
      </c>
      <c r="F244" s="316">
        <v>74.659</v>
      </c>
      <c r="G244" s="39"/>
      <c r="H244" s="45"/>
    </row>
    <row r="245" spans="1:8" s="2" customFormat="1" ht="16.8" customHeight="1">
      <c r="A245" s="39"/>
      <c r="B245" s="45"/>
      <c r="C245" s="315" t="s">
        <v>360</v>
      </c>
      <c r="D245" s="315" t="s">
        <v>361</v>
      </c>
      <c r="E245" s="18" t="s">
        <v>334</v>
      </c>
      <c r="F245" s="316">
        <v>0.45</v>
      </c>
      <c r="G245" s="39"/>
      <c r="H245" s="45"/>
    </row>
    <row r="246" spans="1:8" s="2" customFormat="1" ht="16.8" customHeight="1">
      <c r="A246" s="39"/>
      <c r="B246" s="45"/>
      <c r="C246" s="311" t="s">
        <v>168</v>
      </c>
      <c r="D246" s="312" t="s">
        <v>169</v>
      </c>
      <c r="E246" s="313" t="s">
        <v>1</v>
      </c>
      <c r="F246" s="314">
        <v>31.229</v>
      </c>
      <c r="G246" s="39"/>
      <c r="H246" s="45"/>
    </row>
    <row r="247" spans="1:8" s="2" customFormat="1" ht="16.8" customHeight="1">
      <c r="A247" s="39"/>
      <c r="B247" s="45"/>
      <c r="C247" s="315" t="s">
        <v>1</v>
      </c>
      <c r="D247" s="315" t="s">
        <v>226</v>
      </c>
      <c r="E247" s="18" t="s">
        <v>1</v>
      </c>
      <c r="F247" s="316">
        <v>0</v>
      </c>
      <c r="G247" s="39"/>
      <c r="H247" s="45"/>
    </row>
    <row r="248" spans="1:8" s="2" customFormat="1" ht="16.8" customHeight="1">
      <c r="A248" s="39"/>
      <c r="B248" s="45"/>
      <c r="C248" s="315" t="s">
        <v>1</v>
      </c>
      <c r="D248" s="315" t="s">
        <v>303</v>
      </c>
      <c r="E248" s="18" t="s">
        <v>1</v>
      </c>
      <c r="F248" s="316">
        <v>0</v>
      </c>
      <c r="G248" s="39"/>
      <c r="H248" s="45"/>
    </row>
    <row r="249" spans="1:8" s="2" customFormat="1" ht="16.8" customHeight="1">
      <c r="A249" s="39"/>
      <c r="B249" s="45"/>
      <c r="C249" s="315" t="s">
        <v>1</v>
      </c>
      <c r="D249" s="315" t="s">
        <v>304</v>
      </c>
      <c r="E249" s="18" t="s">
        <v>1</v>
      </c>
      <c r="F249" s="316">
        <v>0</v>
      </c>
      <c r="G249" s="39"/>
      <c r="H249" s="45"/>
    </row>
    <row r="250" spans="1:8" s="2" customFormat="1" ht="16.8" customHeight="1">
      <c r="A250" s="39"/>
      <c r="B250" s="45"/>
      <c r="C250" s="315" t="s">
        <v>1</v>
      </c>
      <c r="D250" s="315" t="s">
        <v>769</v>
      </c>
      <c r="E250" s="18" t="s">
        <v>1</v>
      </c>
      <c r="F250" s="316">
        <v>6.16</v>
      </c>
      <c r="G250" s="39"/>
      <c r="H250" s="45"/>
    </row>
    <row r="251" spans="1:8" s="2" customFormat="1" ht="16.8" customHeight="1">
      <c r="A251" s="39"/>
      <c r="B251" s="45"/>
      <c r="C251" s="315" t="s">
        <v>1</v>
      </c>
      <c r="D251" s="315" t="s">
        <v>306</v>
      </c>
      <c r="E251" s="18" t="s">
        <v>1</v>
      </c>
      <c r="F251" s="316">
        <v>0</v>
      </c>
      <c r="G251" s="39"/>
      <c r="H251" s="45"/>
    </row>
    <row r="252" spans="1:8" s="2" customFormat="1" ht="16.8" customHeight="1">
      <c r="A252" s="39"/>
      <c r="B252" s="45"/>
      <c r="C252" s="315" t="s">
        <v>1</v>
      </c>
      <c r="D252" s="315" t="s">
        <v>770</v>
      </c>
      <c r="E252" s="18" t="s">
        <v>1</v>
      </c>
      <c r="F252" s="316">
        <v>24.64</v>
      </c>
      <c r="G252" s="39"/>
      <c r="H252" s="45"/>
    </row>
    <row r="253" spans="1:8" s="2" customFormat="1" ht="16.8" customHeight="1">
      <c r="A253" s="39"/>
      <c r="B253" s="45"/>
      <c r="C253" s="315" t="s">
        <v>1</v>
      </c>
      <c r="D253" s="315" t="s">
        <v>308</v>
      </c>
      <c r="E253" s="18" t="s">
        <v>1</v>
      </c>
      <c r="F253" s="316">
        <v>0</v>
      </c>
      <c r="G253" s="39"/>
      <c r="H253" s="45"/>
    </row>
    <row r="254" spans="1:8" s="2" customFormat="1" ht="16.8" customHeight="1">
      <c r="A254" s="39"/>
      <c r="B254" s="45"/>
      <c r="C254" s="315" t="s">
        <v>1</v>
      </c>
      <c r="D254" s="315" t="s">
        <v>771</v>
      </c>
      <c r="E254" s="18" t="s">
        <v>1</v>
      </c>
      <c r="F254" s="316">
        <v>0.16</v>
      </c>
      <c r="G254" s="39"/>
      <c r="H254" s="45"/>
    </row>
    <row r="255" spans="1:8" s="2" customFormat="1" ht="16.8" customHeight="1">
      <c r="A255" s="39"/>
      <c r="B255" s="45"/>
      <c r="C255" s="315" t="s">
        <v>1</v>
      </c>
      <c r="D255" s="315" t="s">
        <v>310</v>
      </c>
      <c r="E255" s="18" t="s">
        <v>1</v>
      </c>
      <c r="F255" s="316">
        <v>0.25</v>
      </c>
      <c r="G255" s="39"/>
      <c r="H255" s="45"/>
    </row>
    <row r="256" spans="1:8" s="2" customFormat="1" ht="16.8" customHeight="1">
      <c r="A256" s="39"/>
      <c r="B256" s="45"/>
      <c r="C256" s="315" t="s">
        <v>1</v>
      </c>
      <c r="D256" s="315" t="s">
        <v>311</v>
      </c>
      <c r="E256" s="18" t="s">
        <v>1</v>
      </c>
      <c r="F256" s="316">
        <v>0.019</v>
      </c>
      <c r="G256" s="39"/>
      <c r="H256" s="45"/>
    </row>
    <row r="257" spans="1:8" s="2" customFormat="1" ht="16.8" customHeight="1">
      <c r="A257" s="39"/>
      <c r="B257" s="45"/>
      <c r="C257" s="315" t="s">
        <v>168</v>
      </c>
      <c r="D257" s="315" t="s">
        <v>169</v>
      </c>
      <c r="E257" s="18" t="s">
        <v>1</v>
      </c>
      <c r="F257" s="316">
        <v>31.229</v>
      </c>
      <c r="G257" s="39"/>
      <c r="H257" s="45"/>
    </row>
    <row r="258" spans="1:8" s="2" customFormat="1" ht="16.8" customHeight="1">
      <c r="A258" s="39"/>
      <c r="B258" s="45"/>
      <c r="C258" s="317" t="s">
        <v>2168</v>
      </c>
      <c r="D258" s="39"/>
      <c r="E258" s="39"/>
      <c r="F258" s="39"/>
      <c r="G258" s="39"/>
      <c r="H258" s="45"/>
    </row>
    <row r="259" spans="1:8" s="2" customFormat="1" ht="12">
      <c r="A259" s="39"/>
      <c r="B259" s="45"/>
      <c r="C259" s="315" t="s">
        <v>300</v>
      </c>
      <c r="D259" s="315" t="s">
        <v>301</v>
      </c>
      <c r="E259" s="18" t="s">
        <v>251</v>
      </c>
      <c r="F259" s="316">
        <v>75.569</v>
      </c>
      <c r="G259" s="39"/>
      <c r="H259" s="45"/>
    </row>
    <row r="260" spans="1:8" s="2" customFormat="1" ht="16.8" customHeight="1">
      <c r="A260" s="39"/>
      <c r="B260" s="45"/>
      <c r="C260" s="315" t="s">
        <v>338</v>
      </c>
      <c r="D260" s="315" t="s">
        <v>339</v>
      </c>
      <c r="E260" s="18" t="s">
        <v>251</v>
      </c>
      <c r="F260" s="316">
        <v>44.34</v>
      </c>
      <c r="G260" s="39"/>
      <c r="H260" s="45"/>
    </row>
    <row r="261" spans="1:8" s="2" customFormat="1" ht="16.8" customHeight="1">
      <c r="A261" s="39"/>
      <c r="B261" s="45"/>
      <c r="C261" s="311" t="s">
        <v>171</v>
      </c>
      <c r="D261" s="312" t="s">
        <v>1</v>
      </c>
      <c r="E261" s="313" t="s">
        <v>1</v>
      </c>
      <c r="F261" s="314">
        <v>75.569</v>
      </c>
      <c r="G261" s="39"/>
      <c r="H261" s="45"/>
    </row>
    <row r="262" spans="1:8" s="2" customFormat="1" ht="16.8" customHeight="1">
      <c r="A262" s="39"/>
      <c r="B262" s="45"/>
      <c r="C262" s="315" t="s">
        <v>1</v>
      </c>
      <c r="D262" s="315" t="s">
        <v>226</v>
      </c>
      <c r="E262" s="18" t="s">
        <v>1</v>
      </c>
      <c r="F262" s="316">
        <v>0</v>
      </c>
      <c r="G262" s="39"/>
      <c r="H262" s="45"/>
    </row>
    <row r="263" spans="1:8" s="2" customFormat="1" ht="16.8" customHeight="1">
      <c r="A263" s="39"/>
      <c r="B263" s="45"/>
      <c r="C263" s="315" t="s">
        <v>1</v>
      </c>
      <c r="D263" s="315" t="s">
        <v>258</v>
      </c>
      <c r="E263" s="18" t="s">
        <v>1</v>
      </c>
      <c r="F263" s="316">
        <v>0</v>
      </c>
      <c r="G263" s="39"/>
      <c r="H263" s="45"/>
    </row>
    <row r="264" spans="1:8" s="2" customFormat="1" ht="16.8" customHeight="1">
      <c r="A264" s="39"/>
      <c r="B264" s="45"/>
      <c r="C264" s="315" t="s">
        <v>1</v>
      </c>
      <c r="D264" s="315" t="s">
        <v>758</v>
      </c>
      <c r="E264" s="18" t="s">
        <v>1</v>
      </c>
      <c r="F264" s="316">
        <v>105.5</v>
      </c>
      <c r="G264" s="39"/>
      <c r="H264" s="45"/>
    </row>
    <row r="265" spans="1:8" s="2" customFormat="1" ht="16.8" customHeight="1">
      <c r="A265" s="39"/>
      <c r="B265" s="45"/>
      <c r="C265" s="315" t="s">
        <v>1</v>
      </c>
      <c r="D265" s="315" t="s">
        <v>260</v>
      </c>
      <c r="E265" s="18" t="s">
        <v>1</v>
      </c>
      <c r="F265" s="316">
        <v>0.85</v>
      </c>
      <c r="G265" s="39"/>
      <c r="H265" s="45"/>
    </row>
    <row r="266" spans="1:8" s="2" customFormat="1" ht="16.8" customHeight="1">
      <c r="A266" s="39"/>
      <c r="B266" s="45"/>
      <c r="C266" s="315" t="s">
        <v>1</v>
      </c>
      <c r="D266" s="315" t="s">
        <v>261</v>
      </c>
      <c r="E266" s="18" t="s">
        <v>1</v>
      </c>
      <c r="F266" s="316">
        <v>0.019</v>
      </c>
      <c r="G266" s="39"/>
      <c r="H266" s="45"/>
    </row>
    <row r="267" spans="1:8" s="2" customFormat="1" ht="16.8" customHeight="1">
      <c r="A267" s="39"/>
      <c r="B267" s="45"/>
      <c r="C267" s="315" t="s">
        <v>1</v>
      </c>
      <c r="D267" s="315" t="s">
        <v>759</v>
      </c>
      <c r="E267" s="18" t="s">
        <v>1</v>
      </c>
      <c r="F267" s="316">
        <v>-21.56</v>
      </c>
      <c r="G267" s="39"/>
      <c r="H267" s="45"/>
    </row>
    <row r="268" spans="1:8" s="2" customFormat="1" ht="16.8" customHeight="1">
      <c r="A268" s="39"/>
      <c r="B268" s="45"/>
      <c r="C268" s="315" t="s">
        <v>1</v>
      </c>
      <c r="D268" s="315" t="s">
        <v>760</v>
      </c>
      <c r="E268" s="18" t="s">
        <v>1</v>
      </c>
      <c r="F268" s="316">
        <v>-9.24</v>
      </c>
      <c r="G268" s="39"/>
      <c r="H268" s="45"/>
    </row>
    <row r="269" spans="1:8" s="2" customFormat="1" ht="16.8" customHeight="1">
      <c r="A269" s="39"/>
      <c r="B269" s="45"/>
      <c r="C269" s="315" t="s">
        <v>171</v>
      </c>
      <c r="D269" s="315" t="s">
        <v>169</v>
      </c>
      <c r="E269" s="18" t="s">
        <v>1</v>
      </c>
      <c r="F269" s="316">
        <v>75.569</v>
      </c>
      <c r="G269" s="39"/>
      <c r="H269" s="45"/>
    </row>
    <row r="270" spans="1:8" s="2" customFormat="1" ht="16.8" customHeight="1">
      <c r="A270" s="39"/>
      <c r="B270" s="45"/>
      <c r="C270" s="317" t="s">
        <v>2168</v>
      </c>
      <c r="D270" s="39"/>
      <c r="E270" s="39"/>
      <c r="F270" s="39"/>
      <c r="G270" s="39"/>
      <c r="H270" s="45"/>
    </row>
    <row r="271" spans="1:8" s="2" customFormat="1" ht="12">
      <c r="A271" s="39"/>
      <c r="B271" s="45"/>
      <c r="C271" s="315" t="s">
        <v>255</v>
      </c>
      <c r="D271" s="315" t="s">
        <v>256</v>
      </c>
      <c r="E271" s="18" t="s">
        <v>251</v>
      </c>
      <c r="F271" s="316">
        <v>75.569</v>
      </c>
      <c r="G271" s="39"/>
      <c r="H271" s="45"/>
    </row>
    <row r="272" spans="1:8" s="2" customFormat="1" ht="12">
      <c r="A272" s="39"/>
      <c r="B272" s="45"/>
      <c r="C272" s="315" t="s">
        <v>300</v>
      </c>
      <c r="D272" s="315" t="s">
        <v>301</v>
      </c>
      <c r="E272" s="18" t="s">
        <v>251</v>
      </c>
      <c r="F272" s="316">
        <v>75.569</v>
      </c>
      <c r="G272" s="39"/>
      <c r="H272" s="45"/>
    </row>
    <row r="273" spans="1:8" s="2" customFormat="1" ht="16.8" customHeight="1">
      <c r="A273" s="39"/>
      <c r="B273" s="45"/>
      <c r="C273" s="315" t="s">
        <v>338</v>
      </c>
      <c r="D273" s="315" t="s">
        <v>339</v>
      </c>
      <c r="E273" s="18" t="s">
        <v>251</v>
      </c>
      <c r="F273" s="316">
        <v>44.34</v>
      </c>
      <c r="G273" s="39"/>
      <c r="H273" s="45"/>
    </row>
    <row r="274" spans="1:8" s="2" customFormat="1" ht="26.4" customHeight="1">
      <c r="A274" s="39"/>
      <c r="B274" s="45"/>
      <c r="C274" s="310" t="s">
        <v>2170</v>
      </c>
      <c r="D274" s="310" t="s">
        <v>94</v>
      </c>
      <c r="E274" s="39"/>
      <c r="F274" s="39"/>
      <c r="G274" s="39"/>
      <c r="H274" s="45"/>
    </row>
    <row r="275" spans="1:8" s="2" customFormat="1" ht="16.8" customHeight="1">
      <c r="A275" s="39"/>
      <c r="B275" s="45"/>
      <c r="C275" s="311" t="s">
        <v>132</v>
      </c>
      <c r="D275" s="312" t="s">
        <v>133</v>
      </c>
      <c r="E275" s="313" t="s">
        <v>1</v>
      </c>
      <c r="F275" s="314">
        <v>0.48</v>
      </c>
      <c r="G275" s="39"/>
      <c r="H275" s="45"/>
    </row>
    <row r="276" spans="1:8" s="2" customFormat="1" ht="16.8" customHeight="1">
      <c r="A276" s="39"/>
      <c r="B276" s="45"/>
      <c r="C276" s="315" t="s">
        <v>1</v>
      </c>
      <c r="D276" s="315" t="s">
        <v>308</v>
      </c>
      <c r="E276" s="18" t="s">
        <v>1</v>
      </c>
      <c r="F276" s="316">
        <v>0</v>
      </c>
      <c r="G276" s="39"/>
      <c r="H276" s="45"/>
    </row>
    <row r="277" spans="1:8" s="2" customFormat="1" ht="16.8" customHeight="1">
      <c r="A277" s="39"/>
      <c r="B277" s="45"/>
      <c r="C277" s="315" t="s">
        <v>1</v>
      </c>
      <c r="D277" s="315" t="s">
        <v>913</v>
      </c>
      <c r="E277" s="18" t="s">
        <v>1</v>
      </c>
      <c r="F277" s="316">
        <v>0.48</v>
      </c>
      <c r="G277" s="39"/>
      <c r="H277" s="45"/>
    </row>
    <row r="278" spans="1:8" s="2" customFormat="1" ht="16.8" customHeight="1">
      <c r="A278" s="39"/>
      <c r="B278" s="45"/>
      <c r="C278" s="315" t="s">
        <v>132</v>
      </c>
      <c r="D278" s="315" t="s">
        <v>133</v>
      </c>
      <c r="E278" s="18" t="s">
        <v>1</v>
      </c>
      <c r="F278" s="316">
        <v>0.48</v>
      </c>
      <c r="G278" s="39"/>
      <c r="H278" s="45"/>
    </row>
    <row r="279" spans="1:8" s="2" customFormat="1" ht="16.8" customHeight="1">
      <c r="A279" s="39"/>
      <c r="B279" s="45"/>
      <c r="C279" s="317" t="s">
        <v>2168</v>
      </c>
      <c r="D279" s="39"/>
      <c r="E279" s="39"/>
      <c r="F279" s="39"/>
      <c r="G279" s="39"/>
      <c r="H279" s="45"/>
    </row>
    <row r="280" spans="1:8" s="2" customFormat="1" ht="12">
      <c r="A280" s="39"/>
      <c r="B280" s="45"/>
      <c r="C280" s="315" t="s">
        <v>300</v>
      </c>
      <c r="D280" s="315" t="s">
        <v>301</v>
      </c>
      <c r="E280" s="18" t="s">
        <v>251</v>
      </c>
      <c r="F280" s="316">
        <v>319.529</v>
      </c>
      <c r="G280" s="39"/>
      <c r="H280" s="45"/>
    </row>
    <row r="281" spans="1:8" s="2" customFormat="1" ht="16.8" customHeight="1">
      <c r="A281" s="39"/>
      <c r="B281" s="45"/>
      <c r="C281" s="315" t="s">
        <v>391</v>
      </c>
      <c r="D281" s="315" t="s">
        <v>392</v>
      </c>
      <c r="E281" s="18" t="s">
        <v>388</v>
      </c>
      <c r="F281" s="316">
        <v>0.48</v>
      </c>
      <c r="G281" s="39"/>
      <c r="H281" s="45"/>
    </row>
    <row r="282" spans="1:8" s="2" customFormat="1" ht="16.8" customHeight="1">
      <c r="A282" s="39"/>
      <c r="B282" s="45"/>
      <c r="C282" s="311" t="s">
        <v>844</v>
      </c>
      <c r="D282" s="312" t="s">
        <v>1</v>
      </c>
      <c r="E282" s="313" t="s">
        <v>1</v>
      </c>
      <c r="F282" s="314">
        <v>63.216</v>
      </c>
      <c r="G282" s="39"/>
      <c r="H282" s="45"/>
    </row>
    <row r="283" spans="1:8" s="2" customFormat="1" ht="16.8" customHeight="1">
      <c r="A283" s="39"/>
      <c r="B283" s="45"/>
      <c r="C283" s="315" t="s">
        <v>844</v>
      </c>
      <c r="D283" s="315" t="s">
        <v>917</v>
      </c>
      <c r="E283" s="18" t="s">
        <v>1</v>
      </c>
      <c r="F283" s="316">
        <v>63.216</v>
      </c>
      <c r="G283" s="39"/>
      <c r="H283" s="45"/>
    </row>
    <row r="284" spans="1:8" s="2" customFormat="1" ht="16.8" customHeight="1">
      <c r="A284" s="39"/>
      <c r="B284" s="45"/>
      <c r="C284" s="317" t="s">
        <v>2168</v>
      </c>
      <c r="D284" s="39"/>
      <c r="E284" s="39"/>
      <c r="F284" s="39"/>
      <c r="G284" s="39"/>
      <c r="H284" s="45"/>
    </row>
    <row r="285" spans="1:8" s="2" customFormat="1" ht="12">
      <c r="A285" s="39"/>
      <c r="B285" s="45"/>
      <c r="C285" s="315" t="s">
        <v>300</v>
      </c>
      <c r="D285" s="315" t="s">
        <v>301</v>
      </c>
      <c r="E285" s="18" t="s">
        <v>251</v>
      </c>
      <c r="F285" s="316">
        <v>319.529</v>
      </c>
      <c r="G285" s="39"/>
      <c r="H285" s="45"/>
    </row>
    <row r="286" spans="1:8" s="2" customFormat="1" ht="16.8" customHeight="1">
      <c r="A286" s="39"/>
      <c r="B286" s="45"/>
      <c r="C286" s="311" t="s">
        <v>135</v>
      </c>
      <c r="D286" s="312" t="s">
        <v>1</v>
      </c>
      <c r="E286" s="313" t="s">
        <v>1</v>
      </c>
      <c r="F286" s="314">
        <v>1.5</v>
      </c>
      <c r="G286" s="39"/>
      <c r="H286" s="45"/>
    </row>
    <row r="287" spans="1:8" s="2" customFormat="1" ht="12">
      <c r="A287" s="39"/>
      <c r="B287" s="45"/>
      <c r="C287" s="315" t="s">
        <v>1</v>
      </c>
      <c r="D287" s="315" t="s">
        <v>437</v>
      </c>
      <c r="E287" s="18" t="s">
        <v>1</v>
      </c>
      <c r="F287" s="316">
        <v>0</v>
      </c>
      <c r="G287" s="39"/>
      <c r="H287" s="45"/>
    </row>
    <row r="288" spans="1:8" s="2" customFormat="1" ht="16.8" customHeight="1">
      <c r="A288" s="39"/>
      <c r="B288" s="45"/>
      <c r="C288" s="315" t="s">
        <v>1</v>
      </c>
      <c r="D288" s="315" t="s">
        <v>733</v>
      </c>
      <c r="E288" s="18" t="s">
        <v>1</v>
      </c>
      <c r="F288" s="316">
        <v>0</v>
      </c>
      <c r="G288" s="39"/>
      <c r="H288" s="45"/>
    </row>
    <row r="289" spans="1:8" s="2" customFormat="1" ht="16.8" customHeight="1">
      <c r="A289" s="39"/>
      <c r="B289" s="45"/>
      <c r="C289" s="315" t="s">
        <v>1</v>
      </c>
      <c r="D289" s="315" t="s">
        <v>1140</v>
      </c>
      <c r="E289" s="18" t="s">
        <v>1</v>
      </c>
      <c r="F289" s="316">
        <v>1.5</v>
      </c>
      <c r="G289" s="39"/>
      <c r="H289" s="45"/>
    </row>
    <row r="290" spans="1:8" s="2" customFormat="1" ht="16.8" customHeight="1">
      <c r="A290" s="39"/>
      <c r="B290" s="45"/>
      <c r="C290" s="315" t="s">
        <v>135</v>
      </c>
      <c r="D290" s="315" t="s">
        <v>169</v>
      </c>
      <c r="E290" s="18" t="s">
        <v>1</v>
      </c>
      <c r="F290" s="316">
        <v>1.5</v>
      </c>
      <c r="G290" s="39"/>
      <c r="H290" s="45"/>
    </row>
    <row r="291" spans="1:8" s="2" customFormat="1" ht="16.8" customHeight="1">
      <c r="A291" s="39"/>
      <c r="B291" s="45"/>
      <c r="C291" s="317" t="s">
        <v>2168</v>
      </c>
      <c r="D291" s="39"/>
      <c r="E291" s="39"/>
      <c r="F291" s="39"/>
      <c r="G291" s="39"/>
      <c r="H291" s="45"/>
    </row>
    <row r="292" spans="1:8" s="2" customFormat="1" ht="16.8" customHeight="1">
      <c r="A292" s="39"/>
      <c r="B292" s="45"/>
      <c r="C292" s="315" t="s">
        <v>730</v>
      </c>
      <c r="D292" s="315" t="s">
        <v>731</v>
      </c>
      <c r="E292" s="18" t="s">
        <v>211</v>
      </c>
      <c r="F292" s="316">
        <v>1.5</v>
      </c>
      <c r="G292" s="39"/>
      <c r="H292" s="45"/>
    </row>
    <row r="293" spans="1:8" s="2" customFormat="1" ht="16.8" customHeight="1">
      <c r="A293" s="39"/>
      <c r="B293" s="45"/>
      <c r="C293" s="315" t="s">
        <v>736</v>
      </c>
      <c r="D293" s="315" t="s">
        <v>737</v>
      </c>
      <c r="E293" s="18" t="s">
        <v>211</v>
      </c>
      <c r="F293" s="316">
        <v>1.725</v>
      </c>
      <c r="G293" s="39"/>
      <c r="H293" s="45"/>
    </row>
    <row r="294" spans="1:8" s="2" customFormat="1" ht="16.8" customHeight="1">
      <c r="A294" s="39"/>
      <c r="B294" s="45"/>
      <c r="C294" s="311" t="s">
        <v>138</v>
      </c>
      <c r="D294" s="312" t="s">
        <v>133</v>
      </c>
      <c r="E294" s="313" t="s">
        <v>1</v>
      </c>
      <c r="F294" s="314">
        <v>35.92</v>
      </c>
      <c r="G294" s="39"/>
      <c r="H294" s="45"/>
    </row>
    <row r="295" spans="1:8" s="2" customFormat="1" ht="16.8" customHeight="1">
      <c r="A295" s="39"/>
      <c r="B295" s="45"/>
      <c r="C295" s="315" t="s">
        <v>1</v>
      </c>
      <c r="D295" s="315" t="s">
        <v>226</v>
      </c>
      <c r="E295" s="18" t="s">
        <v>1</v>
      </c>
      <c r="F295" s="316">
        <v>0</v>
      </c>
      <c r="G295" s="39"/>
      <c r="H295" s="45"/>
    </row>
    <row r="296" spans="1:8" s="2" customFormat="1" ht="16.8" customHeight="1">
      <c r="A296" s="39"/>
      <c r="B296" s="45"/>
      <c r="C296" s="315" t="s">
        <v>1</v>
      </c>
      <c r="D296" s="315" t="s">
        <v>303</v>
      </c>
      <c r="E296" s="18" t="s">
        <v>1</v>
      </c>
      <c r="F296" s="316">
        <v>0</v>
      </c>
      <c r="G296" s="39"/>
      <c r="H296" s="45"/>
    </row>
    <row r="297" spans="1:8" s="2" customFormat="1" ht="16.8" customHeight="1">
      <c r="A297" s="39"/>
      <c r="B297" s="45"/>
      <c r="C297" s="315" t="s">
        <v>1</v>
      </c>
      <c r="D297" s="315" t="s">
        <v>304</v>
      </c>
      <c r="E297" s="18" t="s">
        <v>1</v>
      </c>
      <c r="F297" s="316">
        <v>0</v>
      </c>
      <c r="G297" s="39"/>
      <c r="H297" s="45"/>
    </row>
    <row r="298" spans="1:8" s="2" customFormat="1" ht="16.8" customHeight="1">
      <c r="A298" s="39"/>
      <c r="B298" s="45"/>
      <c r="C298" s="315" t="s">
        <v>1</v>
      </c>
      <c r="D298" s="315" t="s">
        <v>910</v>
      </c>
      <c r="E298" s="18" t="s">
        <v>1</v>
      </c>
      <c r="F298" s="316">
        <v>35.68</v>
      </c>
      <c r="G298" s="39"/>
      <c r="H298" s="45"/>
    </row>
    <row r="299" spans="1:8" s="2" customFormat="1" ht="16.8" customHeight="1">
      <c r="A299" s="39"/>
      <c r="B299" s="45"/>
      <c r="C299" s="315" t="s">
        <v>1</v>
      </c>
      <c r="D299" s="315" t="s">
        <v>911</v>
      </c>
      <c r="E299" s="18" t="s">
        <v>1</v>
      </c>
      <c r="F299" s="316">
        <v>0.24</v>
      </c>
      <c r="G299" s="39"/>
      <c r="H299" s="45"/>
    </row>
    <row r="300" spans="1:8" s="2" customFormat="1" ht="16.8" customHeight="1">
      <c r="A300" s="39"/>
      <c r="B300" s="45"/>
      <c r="C300" s="315" t="s">
        <v>138</v>
      </c>
      <c r="D300" s="315" t="s">
        <v>133</v>
      </c>
      <c r="E300" s="18" t="s">
        <v>1</v>
      </c>
      <c r="F300" s="316">
        <v>35.92</v>
      </c>
      <c r="G300" s="39"/>
      <c r="H300" s="45"/>
    </row>
    <row r="301" spans="1:8" s="2" customFormat="1" ht="16.8" customHeight="1">
      <c r="A301" s="39"/>
      <c r="B301" s="45"/>
      <c r="C301" s="317" t="s">
        <v>2168</v>
      </c>
      <c r="D301" s="39"/>
      <c r="E301" s="39"/>
      <c r="F301" s="39"/>
      <c r="G301" s="39"/>
      <c r="H301" s="45"/>
    </row>
    <row r="302" spans="1:8" s="2" customFormat="1" ht="12">
      <c r="A302" s="39"/>
      <c r="B302" s="45"/>
      <c r="C302" s="315" t="s">
        <v>300</v>
      </c>
      <c r="D302" s="315" t="s">
        <v>301</v>
      </c>
      <c r="E302" s="18" t="s">
        <v>251</v>
      </c>
      <c r="F302" s="316">
        <v>319.529</v>
      </c>
      <c r="G302" s="39"/>
      <c r="H302" s="45"/>
    </row>
    <row r="303" spans="1:8" s="2" customFormat="1" ht="16.8" customHeight="1">
      <c r="A303" s="39"/>
      <c r="B303" s="45"/>
      <c r="C303" s="315" t="s">
        <v>320</v>
      </c>
      <c r="D303" s="315" t="s">
        <v>321</v>
      </c>
      <c r="E303" s="18" t="s">
        <v>251</v>
      </c>
      <c r="F303" s="316">
        <v>377.932</v>
      </c>
      <c r="G303" s="39"/>
      <c r="H303" s="45"/>
    </row>
    <row r="304" spans="1:8" s="2" customFormat="1" ht="16.8" customHeight="1">
      <c r="A304" s="39"/>
      <c r="B304" s="45"/>
      <c r="C304" s="315" t="s">
        <v>386</v>
      </c>
      <c r="D304" s="315" t="s">
        <v>387</v>
      </c>
      <c r="E304" s="18" t="s">
        <v>388</v>
      </c>
      <c r="F304" s="316">
        <v>35.92</v>
      </c>
      <c r="G304" s="39"/>
      <c r="H304" s="45"/>
    </row>
    <row r="305" spans="1:8" s="2" customFormat="1" ht="16.8" customHeight="1">
      <c r="A305" s="39"/>
      <c r="B305" s="45"/>
      <c r="C305" s="311" t="s">
        <v>140</v>
      </c>
      <c r="D305" s="312" t="s">
        <v>133</v>
      </c>
      <c r="E305" s="313" t="s">
        <v>1</v>
      </c>
      <c r="F305" s="314">
        <v>142.96</v>
      </c>
      <c r="G305" s="39"/>
      <c r="H305" s="45"/>
    </row>
    <row r="306" spans="1:8" s="2" customFormat="1" ht="16.8" customHeight="1">
      <c r="A306" s="39"/>
      <c r="B306" s="45"/>
      <c r="C306" s="315" t="s">
        <v>1</v>
      </c>
      <c r="D306" s="315" t="s">
        <v>306</v>
      </c>
      <c r="E306" s="18" t="s">
        <v>1</v>
      </c>
      <c r="F306" s="316">
        <v>0</v>
      </c>
      <c r="G306" s="39"/>
      <c r="H306" s="45"/>
    </row>
    <row r="307" spans="1:8" s="2" customFormat="1" ht="16.8" customHeight="1">
      <c r="A307" s="39"/>
      <c r="B307" s="45"/>
      <c r="C307" s="315" t="s">
        <v>1</v>
      </c>
      <c r="D307" s="315" t="s">
        <v>912</v>
      </c>
      <c r="E307" s="18" t="s">
        <v>1</v>
      </c>
      <c r="F307" s="316">
        <v>142.72</v>
      </c>
      <c r="G307" s="39"/>
      <c r="H307" s="45"/>
    </row>
    <row r="308" spans="1:8" s="2" customFormat="1" ht="16.8" customHeight="1">
      <c r="A308" s="39"/>
      <c r="B308" s="45"/>
      <c r="C308" s="315" t="s">
        <v>1</v>
      </c>
      <c r="D308" s="315" t="s">
        <v>911</v>
      </c>
      <c r="E308" s="18" t="s">
        <v>1</v>
      </c>
      <c r="F308" s="316">
        <v>0.24</v>
      </c>
      <c r="G308" s="39"/>
      <c r="H308" s="45"/>
    </row>
    <row r="309" spans="1:8" s="2" customFormat="1" ht="16.8" customHeight="1">
      <c r="A309" s="39"/>
      <c r="B309" s="45"/>
      <c r="C309" s="315" t="s">
        <v>140</v>
      </c>
      <c r="D309" s="315" t="s">
        <v>133</v>
      </c>
      <c r="E309" s="18" t="s">
        <v>1</v>
      </c>
      <c r="F309" s="316">
        <v>142.96</v>
      </c>
      <c r="G309" s="39"/>
      <c r="H309" s="45"/>
    </row>
    <row r="310" spans="1:8" s="2" customFormat="1" ht="16.8" customHeight="1">
      <c r="A310" s="39"/>
      <c r="B310" s="45"/>
      <c r="C310" s="317" t="s">
        <v>2168</v>
      </c>
      <c r="D310" s="39"/>
      <c r="E310" s="39"/>
      <c r="F310" s="39"/>
      <c r="G310" s="39"/>
      <c r="H310" s="45"/>
    </row>
    <row r="311" spans="1:8" s="2" customFormat="1" ht="12">
      <c r="A311" s="39"/>
      <c r="B311" s="45"/>
      <c r="C311" s="315" t="s">
        <v>300</v>
      </c>
      <c r="D311" s="315" t="s">
        <v>301</v>
      </c>
      <c r="E311" s="18" t="s">
        <v>251</v>
      </c>
      <c r="F311" s="316">
        <v>319.529</v>
      </c>
      <c r="G311" s="39"/>
      <c r="H311" s="45"/>
    </row>
    <row r="312" spans="1:8" s="2" customFormat="1" ht="16.8" customHeight="1">
      <c r="A312" s="39"/>
      <c r="B312" s="45"/>
      <c r="C312" s="315" t="s">
        <v>347</v>
      </c>
      <c r="D312" s="315" t="s">
        <v>348</v>
      </c>
      <c r="E312" s="18" t="s">
        <v>251</v>
      </c>
      <c r="F312" s="316">
        <v>138.702</v>
      </c>
      <c r="G312" s="39"/>
      <c r="H312" s="45"/>
    </row>
    <row r="313" spans="1:8" s="2" customFormat="1" ht="16.8" customHeight="1">
      <c r="A313" s="39"/>
      <c r="B313" s="45"/>
      <c r="C313" s="311" t="s">
        <v>142</v>
      </c>
      <c r="D313" s="312" t="s">
        <v>1</v>
      </c>
      <c r="E313" s="313" t="s">
        <v>1</v>
      </c>
      <c r="F313" s="314">
        <v>0.638</v>
      </c>
      <c r="G313" s="39"/>
      <c r="H313" s="45"/>
    </row>
    <row r="314" spans="1:8" s="2" customFormat="1" ht="16.8" customHeight="1">
      <c r="A314" s="39"/>
      <c r="B314" s="45"/>
      <c r="C314" s="315" t="s">
        <v>142</v>
      </c>
      <c r="D314" s="315" t="s">
        <v>1131</v>
      </c>
      <c r="E314" s="18" t="s">
        <v>1</v>
      </c>
      <c r="F314" s="316">
        <v>0.638</v>
      </c>
      <c r="G314" s="39"/>
      <c r="H314" s="45"/>
    </row>
    <row r="315" spans="1:8" s="2" customFormat="1" ht="16.8" customHeight="1">
      <c r="A315" s="39"/>
      <c r="B315" s="45"/>
      <c r="C315" s="317" t="s">
        <v>2168</v>
      </c>
      <c r="D315" s="39"/>
      <c r="E315" s="39"/>
      <c r="F315" s="39"/>
      <c r="G315" s="39"/>
      <c r="H315" s="45"/>
    </row>
    <row r="316" spans="1:8" s="2" customFormat="1" ht="16.8" customHeight="1">
      <c r="A316" s="39"/>
      <c r="B316" s="45"/>
      <c r="C316" s="315" t="s">
        <v>693</v>
      </c>
      <c r="D316" s="315" t="s">
        <v>694</v>
      </c>
      <c r="E316" s="18" t="s">
        <v>334</v>
      </c>
      <c r="F316" s="316">
        <v>1.276</v>
      </c>
      <c r="G316" s="39"/>
      <c r="H316" s="45"/>
    </row>
    <row r="317" spans="1:8" s="2" customFormat="1" ht="16.8" customHeight="1">
      <c r="A317" s="39"/>
      <c r="B317" s="45"/>
      <c r="C317" s="315" t="s">
        <v>699</v>
      </c>
      <c r="D317" s="315" t="s">
        <v>700</v>
      </c>
      <c r="E317" s="18" t="s">
        <v>334</v>
      </c>
      <c r="F317" s="316">
        <v>6.38</v>
      </c>
      <c r="G317" s="39"/>
      <c r="H317" s="45"/>
    </row>
    <row r="318" spans="1:8" s="2" customFormat="1" ht="16.8" customHeight="1">
      <c r="A318" s="39"/>
      <c r="B318" s="45"/>
      <c r="C318" s="315" t="s">
        <v>705</v>
      </c>
      <c r="D318" s="315" t="s">
        <v>706</v>
      </c>
      <c r="E318" s="18" t="s">
        <v>334</v>
      </c>
      <c r="F318" s="316">
        <v>1.276</v>
      </c>
      <c r="G318" s="39"/>
      <c r="H318" s="45"/>
    </row>
    <row r="319" spans="1:8" s="2" customFormat="1" ht="16.8" customHeight="1">
      <c r="A319" s="39"/>
      <c r="B319" s="45"/>
      <c r="C319" s="311" t="s">
        <v>864</v>
      </c>
      <c r="D319" s="312" t="s">
        <v>1</v>
      </c>
      <c r="E319" s="313" t="s">
        <v>1</v>
      </c>
      <c r="F319" s="314">
        <v>670.35</v>
      </c>
      <c r="G319" s="39"/>
      <c r="H319" s="45"/>
    </row>
    <row r="320" spans="1:8" s="2" customFormat="1" ht="16.8" customHeight="1">
      <c r="A320" s="39"/>
      <c r="B320" s="45"/>
      <c r="C320" s="315" t="s">
        <v>1</v>
      </c>
      <c r="D320" s="315" t="s">
        <v>425</v>
      </c>
      <c r="E320" s="18" t="s">
        <v>1</v>
      </c>
      <c r="F320" s="316">
        <v>0</v>
      </c>
      <c r="G320" s="39"/>
      <c r="H320" s="45"/>
    </row>
    <row r="321" spans="1:8" s="2" customFormat="1" ht="16.8" customHeight="1">
      <c r="A321" s="39"/>
      <c r="B321" s="45"/>
      <c r="C321" s="315" t="s">
        <v>1</v>
      </c>
      <c r="D321" s="315" t="s">
        <v>904</v>
      </c>
      <c r="E321" s="18" t="s">
        <v>1</v>
      </c>
      <c r="F321" s="316">
        <v>97.23</v>
      </c>
      <c r="G321" s="39"/>
      <c r="H321" s="45"/>
    </row>
    <row r="322" spans="1:8" s="2" customFormat="1" ht="16.8" customHeight="1">
      <c r="A322" s="39"/>
      <c r="B322" s="45"/>
      <c r="C322" s="315" t="s">
        <v>1</v>
      </c>
      <c r="D322" s="315" t="s">
        <v>905</v>
      </c>
      <c r="E322" s="18" t="s">
        <v>1</v>
      </c>
      <c r="F322" s="316">
        <v>300.615</v>
      </c>
      <c r="G322" s="39"/>
      <c r="H322" s="45"/>
    </row>
    <row r="323" spans="1:8" s="2" customFormat="1" ht="16.8" customHeight="1">
      <c r="A323" s="39"/>
      <c r="B323" s="45"/>
      <c r="C323" s="315" t="s">
        <v>1</v>
      </c>
      <c r="D323" s="315" t="s">
        <v>906</v>
      </c>
      <c r="E323" s="18" t="s">
        <v>1</v>
      </c>
      <c r="F323" s="316">
        <v>71.4</v>
      </c>
      <c r="G323" s="39"/>
      <c r="H323" s="45"/>
    </row>
    <row r="324" spans="1:8" s="2" customFormat="1" ht="16.8" customHeight="1">
      <c r="A324" s="39"/>
      <c r="B324" s="45"/>
      <c r="C324" s="315" t="s">
        <v>1</v>
      </c>
      <c r="D324" s="315" t="s">
        <v>907</v>
      </c>
      <c r="E324" s="18" t="s">
        <v>1</v>
      </c>
      <c r="F324" s="316">
        <v>201.105</v>
      </c>
      <c r="G324" s="39"/>
      <c r="H324" s="45"/>
    </row>
    <row r="325" spans="1:8" s="2" customFormat="1" ht="16.8" customHeight="1">
      <c r="A325" s="39"/>
      <c r="B325" s="45"/>
      <c r="C325" s="315" t="s">
        <v>864</v>
      </c>
      <c r="D325" s="315" t="s">
        <v>169</v>
      </c>
      <c r="E325" s="18" t="s">
        <v>1</v>
      </c>
      <c r="F325" s="316">
        <v>670.35</v>
      </c>
      <c r="G325" s="39"/>
      <c r="H325" s="45"/>
    </row>
    <row r="326" spans="1:8" s="2" customFormat="1" ht="16.8" customHeight="1">
      <c r="A326" s="39"/>
      <c r="B326" s="45"/>
      <c r="C326" s="317" t="s">
        <v>2168</v>
      </c>
      <c r="D326" s="39"/>
      <c r="E326" s="39"/>
      <c r="F326" s="39"/>
      <c r="G326" s="39"/>
      <c r="H326" s="45"/>
    </row>
    <row r="327" spans="1:8" s="2" customFormat="1" ht="12">
      <c r="A327" s="39"/>
      <c r="B327" s="45"/>
      <c r="C327" s="315" t="s">
        <v>294</v>
      </c>
      <c r="D327" s="315" t="s">
        <v>295</v>
      </c>
      <c r="E327" s="18" t="s">
        <v>251</v>
      </c>
      <c r="F327" s="316">
        <v>661.35</v>
      </c>
      <c r="G327" s="39"/>
      <c r="H327" s="45"/>
    </row>
    <row r="328" spans="1:8" s="2" customFormat="1" ht="16.8" customHeight="1">
      <c r="A328" s="39"/>
      <c r="B328" s="45"/>
      <c r="C328" s="311" t="s">
        <v>144</v>
      </c>
      <c r="D328" s="312" t="s">
        <v>1</v>
      </c>
      <c r="E328" s="313" t="s">
        <v>1</v>
      </c>
      <c r="F328" s="314">
        <v>1261.2</v>
      </c>
      <c r="G328" s="39"/>
      <c r="H328" s="45"/>
    </row>
    <row r="329" spans="1:8" s="2" customFormat="1" ht="16.8" customHeight="1">
      <c r="A329" s="39"/>
      <c r="B329" s="45"/>
      <c r="C329" s="315" t="s">
        <v>1</v>
      </c>
      <c r="D329" s="315" t="s">
        <v>226</v>
      </c>
      <c r="E329" s="18" t="s">
        <v>1</v>
      </c>
      <c r="F329" s="316">
        <v>0</v>
      </c>
      <c r="G329" s="39"/>
      <c r="H329" s="45"/>
    </row>
    <row r="330" spans="1:8" s="2" customFormat="1" ht="16.8" customHeight="1">
      <c r="A330" s="39"/>
      <c r="B330" s="45"/>
      <c r="C330" s="315" t="s">
        <v>1</v>
      </c>
      <c r="D330" s="315" t="s">
        <v>898</v>
      </c>
      <c r="E330" s="18" t="s">
        <v>1</v>
      </c>
      <c r="F330" s="316">
        <v>1224.4</v>
      </c>
      <c r="G330" s="39"/>
      <c r="H330" s="45"/>
    </row>
    <row r="331" spans="1:8" s="2" customFormat="1" ht="16.8" customHeight="1">
      <c r="A331" s="39"/>
      <c r="B331" s="45"/>
      <c r="C331" s="315" t="s">
        <v>1</v>
      </c>
      <c r="D331" s="315" t="s">
        <v>899</v>
      </c>
      <c r="E331" s="18" t="s">
        <v>1</v>
      </c>
      <c r="F331" s="316">
        <v>9.6</v>
      </c>
      <c r="G331" s="39"/>
      <c r="H331" s="45"/>
    </row>
    <row r="332" spans="1:8" s="2" customFormat="1" ht="16.8" customHeight="1">
      <c r="A332" s="39"/>
      <c r="B332" s="45"/>
      <c r="C332" s="315" t="s">
        <v>1</v>
      </c>
      <c r="D332" s="315" t="s">
        <v>900</v>
      </c>
      <c r="E332" s="18" t="s">
        <v>1</v>
      </c>
      <c r="F332" s="316">
        <v>27.2</v>
      </c>
      <c r="G332" s="39"/>
      <c r="H332" s="45"/>
    </row>
    <row r="333" spans="1:8" s="2" customFormat="1" ht="16.8" customHeight="1">
      <c r="A333" s="39"/>
      <c r="B333" s="45"/>
      <c r="C333" s="315" t="s">
        <v>144</v>
      </c>
      <c r="D333" s="315" t="s">
        <v>169</v>
      </c>
      <c r="E333" s="18" t="s">
        <v>1</v>
      </c>
      <c r="F333" s="316">
        <v>1261.2</v>
      </c>
      <c r="G333" s="39"/>
      <c r="H333" s="45"/>
    </row>
    <row r="334" spans="1:8" s="2" customFormat="1" ht="16.8" customHeight="1">
      <c r="A334" s="39"/>
      <c r="B334" s="45"/>
      <c r="C334" s="317" t="s">
        <v>2168</v>
      </c>
      <c r="D334" s="39"/>
      <c r="E334" s="39"/>
      <c r="F334" s="39"/>
      <c r="G334" s="39"/>
      <c r="H334" s="45"/>
    </row>
    <row r="335" spans="1:8" s="2" customFormat="1" ht="16.8" customHeight="1">
      <c r="A335" s="39"/>
      <c r="B335" s="45"/>
      <c r="C335" s="315" t="s">
        <v>278</v>
      </c>
      <c r="D335" s="315" t="s">
        <v>279</v>
      </c>
      <c r="E335" s="18" t="s">
        <v>211</v>
      </c>
      <c r="F335" s="316">
        <v>1261.2</v>
      </c>
      <c r="G335" s="39"/>
      <c r="H335" s="45"/>
    </row>
    <row r="336" spans="1:8" s="2" customFormat="1" ht="16.8" customHeight="1">
      <c r="A336" s="39"/>
      <c r="B336" s="45"/>
      <c r="C336" s="315" t="s">
        <v>285</v>
      </c>
      <c r="D336" s="315" t="s">
        <v>286</v>
      </c>
      <c r="E336" s="18" t="s">
        <v>211</v>
      </c>
      <c r="F336" s="316">
        <v>1261.2</v>
      </c>
      <c r="G336" s="39"/>
      <c r="H336" s="45"/>
    </row>
    <row r="337" spans="1:8" s="2" customFormat="1" ht="16.8" customHeight="1">
      <c r="A337" s="39"/>
      <c r="B337" s="45"/>
      <c r="C337" s="311" t="s">
        <v>147</v>
      </c>
      <c r="D337" s="312" t="s">
        <v>1</v>
      </c>
      <c r="E337" s="313" t="s">
        <v>1</v>
      </c>
      <c r="F337" s="314">
        <v>447</v>
      </c>
      <c r="G337" s="39"/>
      <c r="H337" s="45"/>
    </row>
    <row r="338" spans="1:8" s="2" customFormat="1" ht="12">
      <c r="A338" s="39"/>
      <c r="B338" s="45"/>
      <c r="C338" s="315" t="s">
        <v>1</v>
      </c>
      <c r="D338" s="315" t="s">
        <v>437</v>
      </c>
      <c r="E338" s="18" t="s">
        <v>1</v>
      </c>
      <c r="F338" s="316">
        <v>0</v>
      </c>
      <c r="G338" s="39"/>
      <c r="H338" s="45"/>
    </row>
    <row r="339" spans="1:8" s="2" customFormat="1" ht="16.8" customHeight="1">
      <c r="A339" s="39"/>
      <c r="B339" s="45"/>
      <c r="C339" s="315" t="s">
        <v>1</v>
      </c>
      <c r="D339" s="315" t="s">
        <v>983</v>
      </c>
      <c r="E339" s="18" t="s">
        <v>1</v>
      </c>
      <c r="F339" s="316">
        <v>446</v>
      </c>
      <c r="G339" s="39"/>
      <c r="H339" s="45"/>
    </row>
    <row r="340" spans="1:8" s="2" customFormat="1" ht="16.8" customHeight="1">
      <c r="A340" s="39"/>
      <c r="B340" s="45"/>
      <c r="C340" s="315" t="s">
        <v>1</v>
      </c>
      <c r="D340" s="315" t="s">
        <v>984</v>
      </c>
      <c r="E340" s="18" t="s">
        <v>1</v>
      </c>
      <c r="F340" s="316">
        <v>1</v>
      </c>
      <c r="G340" s="39"/>
      <c r="H340" s="45"/>
    </row>
    <row r="341" spans="1:8" s="2" customFormat="1" ht="16.8" customHeight="1">
      <c r="A341" s="39"/>
      <c r="B341" s="45"/>
      <c r="C341" s="315" t="s">
        <v>147</v>
      </c>
      <c r="D341" s="315" t="s">
        <v>169</v>
      </c>
      <c r="E341" s="18" t="s">
        <v>1</v>
      </c>
      <c r="F341" s="316">
        <v>447</v>
      </c>
      <c r="G341" s="39"/>
      <c r="H341" s="45"/>
    </row>
    <row r="342" spans="1:8" s="2" customFormat="1" ht="16.8" customHeight="1">
      <c r="A342" s="39"/>
      <c r="B342" s="45"/>
      <c r="C342" s="317" t="s">
        <v>2168</v>
      </c>
      <c r="D342" s="39"/>
      <c r="E342" s="39"/>
      <c r="F342" s="39"/>
      <c r="G342" s="39"/>
      <c r="H342" s="45"/>
    </row>
    <row r="343" spans="1:8" s="2" customFormat="1" ht="12">
      <c r="A343" s="39"/>
      <c r="B343" s="45"/>
      <c r="C343" s="315" t="s">
        <v>444</v>
      </c>
      <c r="D343" s="315" t="s">
        <v>445</v>
      </c>
      <c r="E343" s="18" t="s">
        <v>235</v>
      </c>
      <c r="F343" s="316">
        <v>447</v>
      </c>
      <c r="G343" s="39"/>
      <c r="H343" s="45"/>
    </row>
    <row r="344" spans="1:8" s="2" customFormat="1" ht="16.8" customHeight="1">
      <c r="A344" s="39"/>
      <c r="B344" s="45"/>
      <c r="C344" s="315" t="s">
        <v>449</v>
      </c>
      <c r="D344" s="315" t="s">
        <v>450</v>
      </c>
      <c r="E344" s="18" t="s">
        <v>235</v>
      </c>
      <c r="F344" s="316">
        <v>453.705</v>
      </c>
      <c r="G344" s="39"/>
      <c r="H344" s="45"/>
    </row>
    <row r="345" spans="1:8" s="2" customFormat="1" ht="16.8" customHeight="1">
      <c r="A345" s="39"/>
      <c r="B345" s="45"/>
      <c r="C345" s="311" t="s">
        <v>150</v>
      </c>
      <c r="D345" s="312" t="s">
        <v>1</v>
      </c>
      <c r="E345" s="313" t="s">
        <v>1</v>
      </c>
      <c r="F345" s="314">
        <v>3</v>
      </c>
      <c r="G345" s="39"/>
      <c r="H345" s="45"/>
    </row>
    <row r="346" spans="1:8" s="2" customFormat="1" ht="12">
      <c r="A346" s="39"/>
      <c r="B346" s="45"/>
      <c r="C346" s="315" t="s">
        <v>1</v>
      </c>
      <c r="D346" s="315" t="s">
        <v>437</v>
      </c>
      <c r="E346" s="18" t="s">
        <v>1</v>
      </c>
      <c r="F346" s="316">
        <v>0</v>
      </c>
      <c r="G346" s="39"/>
      <c r="H346" s="45"/>
    </row>
    <row r="347" spans="1:8" s="2" customFormat="1" ht="16.8" customHeight="1">
      <c r="A347" s="39"/>
      <c r="B347" s="45"/>
      <c r="C347" s="315" t="s">
        <v>150</v>
      </c>
      <c r="D347" s="315" t="s">
        <v>972</v>
      </c>
      <c r="E347" s="18" t="s">
        <v>1</v>
      </c>
      <c r="F347" s="316">
        <v>3</v>
      </c>
      <c r="G347" s="39"/>
      <c r="H347" s="45"/>
    </row>
    <row r="348" spans="1:8" s="2" customFormat="1" ht="16.8" customHeight="1">
      <c r="A348" s="39"/>
      <c r="B348" s="45"/>
      <c r="C348" s="317" t="s">
        <v>2168</v>
      </c>
      <c r="D348" s="39"/>
      <c r="E348" s="39"/>
      <c r="F348" s="39"/>
      <c r="G348" s="39"/>
      <c r="H348" s="45"/>
    </row>
    <row r="349" spans="1:8" s="2" customFormat="1" ht="16.8" customHeight="1">
      <c r="A349" s="39"/>
      <c r="B349" s="45"/>
      <c r="C349" s="315" t="s">
        <v>434</v>
      </c>
      <c r="D349" s="315" t="s">
        <v>435</v>
      </c>
      <c r="E349" s="18" t="s">
        <v>235</v>
      </c>
      <c r="F349" s="316">
        <v>3</v>
      </c>
      <c r="G349" s="39"/>
      <c r="H349" s="45"/>
    </row>
    <row r="350" spans="1:8" s="2" customFormat="1" ht="16.8" customHeight="1">
      <c r="A350" s="39"/>
      <c r="B350" s="45"/>
      <c r="C350" s="315" t="s">
        <v>440</v>
      </c>
      <c r="D350" s="315" t="s">
        <v>441</v>
      </c>
      <c r="E350" s="18" t="s">
        <v>235</v>
      </c>
      <c r="F350" s="316">
        <v>3.045</v>
      </c>
      <c r="G350" s="39"/>
      <c r="H350" s="45"/>
    </row>
    <row r="351" spans="1:8" s="2" customFormat="1" ht="16.8" customHeight="1">
      <c r="A351" s="39"/>
      <c r="B351" s="45"/>
      <c r="C351" s="311" t="s">
        <v>853</v>
      </c>
      <c r="D351" s="312" t="s">
        <v>1</v>
      </c>
      <c r="E351" s="313" t="s">
        <v>1</v>
      </c>
      <c r="F351" s="314">
        <v>2</v>
      </c>
      <c r="G351" s="39"/>
      <c r="H351" s="45"/>
    </row>
    <row r="352" spans="1:8" s="2" customFormat="1" ht="12">
      <c r="A352" s="39"/>
      <c r="B352" s="45"/>
      <c r="C352" s="315" t="s">
        <v>1</v>
      </c>
      <c r="D352" s="315" t="s">
        <v>437</v>
      </c>
      <c r="E352" s="18" t="s">
        <v>1</v>
      </c>
      <c r="F352" s="316">
        <v>0</v>
      </c>
      <c r="G352" s="39"/>
      <c r="H352" s="45"/>
    </row>
    <row r="353" spans="1:8" s="2" customFormat="1" ht="16.8" customHeight="1">
      <c r="A353" s="39"/>
      <c r="B353" s="45"/>
      <c r="C353" s="315" t="s">
        <v>853</v>
      </c>
      <c r="D353" s="315" t="s">
        <v>977</v>
      </c>
      <c r="E353" s="18" t="s">
        <v>1</v>
      </c>
      <c r="F353" s="316">
        <v>2</v>
      </c>
      <c r="G353" s="39"/>
      <c r="H353" s="45"/>
    </row>
    <row r="354" spans="1:8" s="2" customFormat="1" ht="16.8" customHeight="1">
      <c r="A354" s="39"/>
      <c r="B354" s="45"/>
      <c r="C354" s="317" t="s">
        <v>2168</v>
      </c>
      <c r="D354" s="39"/>
      <c r="E354" s="39"/>
      <c r="F354" s="39"/>
      <c r="G354" s="39"/>
      <c r="H354" s="45"/>
    </row>
    <row r="355" spans="1:8" s="2" customFormat="1" ht="16.8" customHeight="1">
      <c r="A355" s="39"/>
      <c r="B355" s="45"/>
      <c r="C355" s="315" t="s">
        <v>974</v>
      </c>
      <c r="D355" s="315" t="s">
        <v>975</v>
      </c>
      <c r="E355" s="18" t="s">
        <v>235</v>
      </c>
      <c r="F355" s="316">
        <v>2</v>
      </c>
      <c r="G355" s="39"/>
      <c r="H355" s="45"/>
    </row>
    <row r="356" spans="1:8" s="2" customFormat="1" ht="16.8" customHeight="1">
      <c r="A356" s="39"/>
      <c r="B356" s="45"/>
      <c r="C356" s="315" t="s">
        <v>978</v>
      </c>
      <c r="D356" s="315" t="s">
        <v>979</v>
      </c>
      <c r="E356" s="18" t="s">
        <v>235</v>
      </c>
      <c r="F356" s="316">
        <v>2.03</v>
      </c>
      <c r="G356" s="39"/>
      <c r="H356" s="45"/>
    </row>
    <row r="357" spans="1:8" s="2" customFormat="1" ht="16.8" customHeight="1">
      <c r="A357" s="39"/>
      <c r="B357" s="45"/>
      <c r="C357" s="311" t="s">
        <v>156</v>
      </c>
      <c r="D357" s="312" t="s">
        <v>1</v>
      </c>
      <c r="E357" s="313" t="s">
        <v>1</v>
      </c>
      <c r="F357" s="314">
        <v>377.932</v>
      </c>
      <c r="G357" s="39"/>
      <c r="H357" s="45"/>
    </row>
    <row r="358" spans="1:8" s="2" customFormat="1" ht="16.8" customHeight="1">
      <c r="A358" s="39"/>
      <c r="B358" s="45"/>
      <c r="C358" s="315" t="s">
        <v>1</v>
      </c>
      <c r="D358" s="315" t="s">
        <v>425</v>
      </c>
      <c r="E358" s="18" t="s">
        <v>1</v>
      </c>
      <c r="F358" s="316">
        <v>0</v>
      </c>
      <c r="G358" s="39"/>
      <c r="H358" s="45"/>
    </row>
    <row r="359" spans="1:8" s="2" customFormat="1" ht="16.8" customHeight="1">
      <c r="A359" s="39"/>
      <c r="B359" s="45"/>
      <c r="C359" s="315" t="s">
        <v>1</v>
      </c>
      <c r="D359" s="315" t="s">
        <v>371</v>
      </c>
      <c r="E359" s="18" t="s">
        <v>1</v>
      </c>
      <c r="F359" s="316">
        <v>0</v>
      </c>
      <c r="G359" s="39"/>
      <c r="H359" s="45"/>
    </row>
    <row r="360" spans="1:8" s="2" customFormat="1" ht="16.8" customHeight="1">
      <c r="A360" s="39"/>
      <c r="B360" s="45"/>
      <c r="C360" s="315" t="s">
        <v>1</v>
      </c>
      <c r="D360" s="315" t="s">
        <v>372</v>
      </c>
      <c r="E360" s="18" t="s">
        <v>1</v>
      </c>
      <c r="F360" s="316">
        <v>377.932</v>
      </c>
      <c r="G360" s="39"/>
      <c r="H360" s="45"/>
    </row>
    <row r="361" spans="1:8" s="2" customFormat="1" ht="16.8" customHeight="1">
      <c r="A361" s="39"/>
      <c r="B361" s="45"/>
      <c r="C361" s="315" t="s">
        <v>156</v>
      </c>
      <c r="D361" s="315" t="s">
        <v>169</v>
      </c>
      <c r="E361" s="18" t="s">
        <v>1</v>
      </c>
      <c r="F361" s="316">
        <v>377.932</v>
      </c>
      <c r="G361" s="39"/>
      <c r="H361" s="45"/>
    </row>
    <row r="362" spans="1:8" s="2" customFormat="1" ht="16.8" customHeight="1">
      <c r="A362" s="39"/>
      <c r="B362" s="45"/>
      <c r="C362" s="317" t="s">
        <v>2168</v>
      </c>
      <c r="D362" s="39"/>
      <c r="E362" s="39"/>
      <c r="F362" s="39"/>
      <c r="G362" s="39"/>
      <c r="H362" s="45"/>
    </row>
    <row r="363" spans="1:8" s="2" customFormat="1" ht="16.8" customHeight="1">
      <c r="A363" s="39"/>
      <c r="B363" s="45"/>
      <c r="C363" s="315" t="s">
        <v>320</v>
      </c>
      <c r="D363" s="315" t="s">
        <v>321</v>
      </c>
      <c r="E363" s="18" t="s">
        <v>251</v>
      </c>
      <c r="F363" s="316">
        <v>377.932</v>
      </c>
      <c r="G363" s="39"/>
      <c r="H363" s="45"/>
    </row>
    <row r="364" spans="1:8" s="2" customFormat="1" ht="12">
      <c r="A364" s="39"/>
      <c r="B364" s="45"/>
      <c r="C364" s="315" t="s">
        <v>374</v>
      </c>
      <c r="D364" s="315" t="s">
        <v>375</v>
      </c>
      <c r="E364" s="18" t="s">
        <v>251</v>
      </c>
      <c r="F364" s="316">
        <v>377.932</v>
      </c>
      <c r="G364" s="39"/>
      <c r="H364" s="45"/>
    </row>
    <row r="365" spans="1:8" s="2" customFormat="1" ht="16.8" customHeight="1">
      <c r="A365" s="39"/>
      <c r="B365" s="45"/>
      <c r="C365" s="311" t="s">
        <v>158</v>
      </c>
      <c r="D365" s="312" t="s">
        <v>159</v>
      </c>
      <c r="E365" s="313" t="s">
        <v>1</v>
      </c>
      <c r="F365" s="314">
        <v>138.702</v>
      </c>
      <c r="G365" s="39"/>
      <c r="H365" s="45"/>
    </row>
    <row r="366" spans="1:8" s="2" customFormat="1" ht="16.8" customHeight="1">
      <c r="A366" s="39"/>
      <c r="B366" s="45"/>
      <c r="C366" s="315" t="s">
        <v>158</v>
      </c>
      <c r="D366" s="315" t="s">
        <v>937</v>
      </c>
      <c r="E366" s="18" t="s">
        <v>1</v>
      </c>
      <c r="F366" s="316">
        <v>138.702</v>
      </c>
      <c r="G366" s="39"/>
      <c r="H366" s="45"/>
    </row>
    <row r="367" spans="1:8" s="2" customFormat="1" ht="16.8" customHeight="1">
      <c r="A367" s="39"/>
      <c r="B367" s="45"/>
      <c r="C367" s="317" t="s">
        <v>2168</v>
      </c>
      <c r="D367" s="39"/>
      <c r="E367" s="39"/>
      <c r="F367" s="39"/>
      <c r="G367" s="39"/>
      <c r="H367" s="45"/>
    </row>
    <row r="368" spans="1:8" s="2" customFormat="1" ht="16.8" customHeight="1">
      <c r="A368" s="39"/>
      <c r="B368" s="45"/>
      <c r="C368" s="315" t="s">
        <v>347</v>
      </c>
      <c r="D368" s="315" t="s">
        <v>348</v>
      </c>
      <c r="E368" s="18" t="s">
        <v>251</v>
      </c>
      <c r="F368" s="316">
        <v>138.702</v>
      </c>
      <c r="G368" s="39"/>
      <c r="H368" s="45"/>
    </row>
    <row r="369" spans="1:8" s="2" customFormat="1" ht="16.8" customHeight="1">
      <c r="A369" s="39"/>
      <c r="B369" s="45"/>
      <c r="C369" s="315" t="s">
        <v>320</v>
      </c>
      <c r="D369" s="315" t="s">
        <v>321</v>
      </c>
      <c r="E369" s="18" t="s">
        <v>251</v>
      </c>
      <c r="F369" s="316">
        <v>377.932</v>
      </c>
      <c r="G369" s="39"/>
      <c r="H369" s="45"/>
    </row>
    <row r="370" spans="1:8" s="2" customFormat="1" ht="16.8" customHeight="1">
      <c r="A370" s="39"/>
      <c r="B370" s="45"/>
      <c r="C370" s="315" t="s">
        <v>365</v>
      </c>
      <c r="D370" s="315" t="s">
        <v>366</v>
      </c>
      <c r="E370" s="18" t="s">
        <v>334</v>
      </c>
      <c r="F370" s="316">
        <v>249.664</v>
      </c>
      <c r="G370" s="39"/>
      <c r="H370" s="45"/>
    </row>
    <row r="371" spans="1:8" s="2" customFormat="1" ht="16.8" customHeight="1">
      <c r="A371" s="39"/>
      <c r="B371" s="45"/>
      <c r="C371" s="311" t="s">
        <v>162</v>
      </c>
      <c r="D371" s="312" t="s">
        <v>1</v>
      </c>
      <c r="E371" s="313" t="s">
        <v>1</v>
      </c>
      <c r="F371" s="314">
        <v>202.56</v>
      </c>
      <c r="G371" s="39"/>
      <c r="H371" s="45"/>
    </row>
    <row r="372" spans="1:8" s="2" customFormat="1" ht="16.8" customHeight="1">
      <c r="A372" s="39"/>
      <c r="B372" s="45"/>
      <c r="C372" s="315" t="s">
        <v>162</v>
      </c>
      <c r="D372" s="315" t="s">
        <v>918</v>
      </c>
      <c r="E372" s="18" t="s">
        <v>1</v>
      </c>
      <c r="F372" s="316">
        <v>202.56</v>
      </c>
      <c r="G372" s="39"/>
      <c r="H372" s="45"/>
    </row>
    <row r="373" spans="1:8" s="2" customFormat="1" ht="16.8" customHeight="1">
      <c r="A373" s="39"/>
      <c r="B373" s="45"/>
      <c r="C373" s="317" t="s">
        <v>2168</v>
      </c>
      <c r="D373" s="39"/>
      <c r="E373" s="39"/>
      <c r="F373" s="39"/>
      <c r="G373" s="39"/>
      <c r="H373" s="45"/>
    </row>
    <row r="374" spans="1:8" s="2" customFormat="1" ht="12">
      <c r="A374" s="39"/>
      <c r="B374" s="45"/>
      <c r="C374" s="315" t="s">
        <v>300</v>
      </c>
      <c r="D374" s="315" t="s">
        <v>301</v>
      </c>
      <c r="E374" s="18" t="s">
        <v>251</v>
      </c>
      <c r="F374" s="316">
        <v>319.529</v>
      </c>
      <c r="G374" s="39"/>
      <c r="H374" s="45"/>
    </row>
    <row r="375" spans="1:8" s="2" customFormat="1" ht="16.8" customHeight="1">
      <c r="A375" s="39"/>
      <c r="B375" s="45"/>
      <c r="C375" s="315" t="s">
        <v>320</v>
      </c>
      <c r="D375" s="315" t="s">
        <v>321</v>
      </c>
      <c r="E375" s="18" t="s">
        <v>251</v>
      </c>
      <c r="F375" s="316">
        <v>377.932</v>
      </c>
      <c r="G375" s="39"/>
      <c r="H375" s="45"/>
    </row>
    <row r="376" spans="1:8" s="2" customFormat="1" ht="16.8" customHeight="1">
      <c r="A376" s="39"/>
      <c r="B376" s="45"/>
      <c r="C376" s="315" t="s">
        <v>354</v>
      </c>
      <c r="D376" s="315" t="s">
        <v>355</v>
      </c>
      <c r="E376" s="18" t="s">
        <v>334</v>
      </c>
      <c r="F376" s="316">
        <v>364.608</v>
      </c>
      <c r="G376" s="39"/>
      <c r="H376" s="45"/>
    </row>
    <row r="377" spans="1:8" s="2" customFormat="1" ht="16.8" customHeight="1">
      <c r="A377" s="39"/>
      <c r="B377" s="45"/>
      <c r="C377" s="311" t="s">
        <v>164</v>
      </c>
      <c r="D377" s="312" t="s">
        <v>1</v>
      </c>
      <c r="E377" s="313" t="s">
        <v>1</v>
      </c>
      <c r="F377" s="314">
        <v>319.529</v>
      </c>
      <c r="G377" s="39"/>
      <c r="H377" s="45"/>
    </row>
    <row r="378" spans="1:8" s="2" customFormat="1" ht="16.8" customHeight="1">
      <c r="A378" s="39"/>
      <c r="B378" s="45"/>
      <c r="C378" s="315" t="s">
        <v>164</v>
      </c>
      <c r="D378" s="315" t="s">
        <v>919</v>
      </c>
      <c r="E378" s="18" t="s">
        <v>1</v>
      </c>
      <c r="F378" s="316">
        <v>319.529</v>
      </c>
      <c r="G378" s="39"/>
      <c r="H378" s="45"/>
    </row>
    <row r="379" spans="1:8" s="2" customFormat="1" ht="16.8" customHeight="1">
      <c r="A379" s="39"/>
      <c r="B379" s="45"/>
      <c r="C379" s="317" t="s">
        <v>2168</v>
      </c>
      <c r="D379" s="39"/>
      <c r="E379" s="39"/>
      <c r="F379" s="39"/>
      <c r="G379" s="39"/>
      <c r="H379" s="45"/>
    </row>
    <row r="380" spans="1:8" s="2" customFormat="1" ht="12">
      <c r="A380" s="39"/>
      <c r="B380" s="45"/>
      <c r="C380" s="315" t="s">
        <v>300</v>
      </c>
      <c r="D380" s="315" t="s">
        <v>301</v>
      </c>
      <c r="E380" s="18" t="s">
        <v>251</v>
      </c>
      <c r="F380" s="316">
        <v>319.529</v>
      </c>
      <c r="G380" s="39"/>
      <c r="H380" s="45"/>
    </row>
    <row r="381" spans="1:8" s="2" customFormat="1" ht="12">
      <c r="A381" s="39"/>
      <c r="B381" s="45"/>
      <c r="C381" s="315" t="s">
        <v>289</v>
      </c>
      <c r="D381" s="315" t="s">
        <v>290</v>
      </c>
      <c r="E381" s="18" t="s">
        <v>251</v>
      </c>
      <c r="F381" s="316">
        <v>319.529</v>
      </c>
      <c r="G381" s="39"/>
      <c r="H381" s="45"/>
    </row>
    <row r="382" spans="1:8" s="2" customFormat="1" ht="12">
      <c r="A382" s="39"/>
      <c r="B382" s="45"/>
      <c r="C382" s="315" t="s">
        <v>315</v>
      </c>
      <c r="D382" s="315" t="s">
        <v>316</v>
      </c>
      <c r="E382" s="18" t="s">
        <v>251</v>
      </c>
      <c r="F382" s="316">
        <v>319.529</v>
      </c>
      <c r="G382" s="39"/>
      <c r="H382" s="45"/>
    </row>
    <row r="383" spans="1:8" s="2" customFormat="1" ht="16.8" customHeight="1">
      <c r="A383" s="39"/>
      <c r="B383" s="45"/>
      <c r="C383" s="315" t="s">
        <v>320</v>
      </c>
      <c r="D383" s="315" t="s">
        <v>321</v>
      </c>
      <c r="E383" s="18" t="s">
        <v>251</v>
      </c>
      <c r="F383" s="316">
        <v>639.058</v>
      </c>
      <c r="G383" s="39"/>
      <c r="H383" s="45"/>
    </row>
    <row r="384" spans="1:8" s="2" customFormat="1" ht="12">
      <c r="A384" s="39"/>
      <c r="B384" s="45"/>
      <c r="C384" s="315" t="s">
        <v>332</v>
      </c>
      <c r="D384" s="315" t="s">
        <v>333</v>
      </c>
      <c r="E384" s="18" t="s">
        <v>334</v>
      </c>
      <c r="F384" s="316">
        <v>575.152</v>
      </c>
      <c r="G384" s="39"/>
      <c r="H384" s="45"/>
    </row>
    <row r="385" spans="1:8" s="2" customFormat="1" ht="16.8" customHeight="1">
      <c r="A385" s="39"/>
      <c r="B385" s="45"/>
      <c r="C385" s="315" t="s">
        <v>326</v>
      </c>
      <c r="D385" s="315" t="s">
        <v>327</v>
      </c>
      <c r="E385" s="18" t="s">
        <v>251</v>
      </c>
      <c r="F385" s="316">
        <v>639.058</v>
      </c>
      <c r="G385" s="39"/>
      <c r="H385" s="45"/>
    </row>
    <row r="386" spans="1:8" s="2" customFormat="1" ht="16.8" customHeight="1">
      <c r="A386" s="39"/>
      <c r="B386" s="45"/>
      <c r="C386" s="311" t="s">
        <v>166</v>
      </c>
      <c r="D386" s="312" t="s">
        <v>1</v>
      </c>
      <c r="E386" s="313" t="s">
        <v>1</v>
      </c>
      <c r="F386" s="314">
        <v>0.75</v>
      </c>
      <c r="G386" s="39"/>
      <c r="H386" s="45"/>
    </row>
    <row r="387" spans="1:8" s="2" customFormat="1" ht="16.8" customHeight="1">
      <c r="A387" s="39"/>
      <c r="B387" s="45"/>
      <c r="C387" s="315" t="s">
        <v>1</v>
      </c>
      <c r="D387" s="315" t="s">
        <v>226</v>
      </c>
      <c r="E387" s="18" t="s">
        <v>1</v>
      </c>
      <c r="F387" s="316">
        <v>0</v>
      </c>
      <c r="G387" s="39"/>
      <c r="H387" s="45"/>
    </row>
    <row r="388" spans="1:8" s="2" customFormat="1" ht="16.8" customHeight="1">
      <c r="A388" s="39"/>
      <c r="B388" s="45"/>
      <c r="C388" s="315" t="s">
        <v>1</v>
      </c>
      <c r="D388" s="315" t="s">
        <v>344</v>
      </c>
      <c r="E388" s="18" t="s">
        <v>1</v>
      </c>
      <c r="F388" s="316">
        <v>0</v>
      </c>
      <c r="G388" s="39"/>
      <c r="H388" s="45"/>
    </row>
    <row r="389" spans="1:8" s="2" customFormat="1" ht="16.8" customHeight="1">
      <c r="A389" s="39"/>
      <c r="B389" s="45"/>
      <c r="C389" s="315" t="s">
        <v>166</v>
      </c>
      <c r="D389" s="315" t="s">
        <v>932</v>
      </c>
      <c r="E389" s="18" t="s">
        <v>1</v>
      </c>
      <c r="F389" s="316">
        <v>0.75</v>
      </c>
      <c r="G389" s="39"/>
      <c r="H389" s="45"/>
    </row>
    <row r="390" spans="1:8" s="2" customFormat="1" ht="16.8" customHeight="1">
      <c r="A390" s="39"/>
      <c r="B390" s="45"/>
      <c r="C390" s="317" t="s">
        <v>2168</v>
      </c>
      <c r="D390" s="39"/>
      <c r="E390" s="39"/>
      <c r="F390" s="39"/>
      <c r="G390" s="39"/>
      <c r="H390" s="45"/>
    </row>
    <row r="391" spans="1:8" s="2" customFormat="1" ht="16.8" customHeight="1">
      <c r="A391" s="39"/>
      <c r="B391" s="45"/>
      <c r="C391" s="315" t="s">
        <v>929</v>
      </c>
      <c r="D391" s="315" t="s">
        <v>930</v>
      </c>
      <c r="E391" s="18" t="s">
        <v>251</v>
      </c>
      <c r="F391" s="316">
        <v>0.75</v>
      </c>
      <c r="G391" s="39"/>
      <c r="H391" s="45"/>
    </row>
    <row r="392" spans="1:8" s="2" customFormat="1" ht="16.8" customHeight="1">
      <c r="A392" s="39"/>
      <c r="B392" s="45"/>
      <c r="C392" s="315" t="s">
        <v>320</v>
      </c>
      <c r="D392" s="315" t="s">
        <v>321</v>
      </c>
      <c r="E392" s="18" t="s">
        <v>251</v>
      </c>
      <c r="F392" s="316">
        <v>377.932</v>
      </c>
      <c r="G392" s="39"/>
      <c r="H392" s="45"/>
    </row>
    <row r="393" spans="1:8" s="2" customFormat="1" ht="16.8" customHeight="1">
      <c r="A393" s="39"/>
      <c r="B393" s="45"/>
      <c r="C393" s="315" t="s">
        <v>360</v>
      </c>
      <c r="D393" s="315" t="s">
        <v>361</v>
      </c>
      <c r="E393" s="18" t="s">
        <v>334</v>
      </c>
      <c r="F393" s="316">
        <v>1.35</v>
      </c>
      <c r="G393" s="39"/>
      <c r="H393" s="45"/>
    </row>
    <row r="394" spans="1:8" s="2" customFormat="1" ht="16.8" customHeight="1">
      <c r="A394" s="39"/>
      <c r="B394" s="45"/>
      <c r="C394" s="311" t="s">
        <v>168</v>
      </c>
      <c r="D394" s="312" t="s">
        <v>169</v>
      </c>
      <c r="E394" s="313" t="s">
        <v>1</v>
      </c>
      <c r="F394" s="314">
        <v>180.185</v>
      </c>
      <c r="G394" s="39"/>
      <c r="H394" s="45"/>
    </row>
    <row r="395" spans="1:8" s="2" customFormat="1" ht="16.8" customHeight="1">
      <c r="A395" s="39"/>
      <c r="B395" s="45"/>
      <c r="C395" s="315" t="s">
        <v>1</v>
      </c>
      <c r="D395" s="315" t="s">
        <v>226</v>
      </c>
      <c r="E395" s="18" t="s">
        <v>1</v>
      </c>
      <c r="F395" s="316">
        <v>0</v>
      </c>
      <c r="G395" s="39"/>
      <c r="H395" s="45"/>
    </row>
    <row r="396" spans="1:8" s="2" customFormat="1" ht="16.8" customHeight="1">
      <c r="A396" s="39"/>
      <c r="B396" s="45"/>
      <c r="C396" s="315" t="s">
        <v>1</v>
      </c>
      <c r="D396" s="315" t="s">
        <v>303</v>
      </c>
      <c r="E396" s="18" t="s">
        <v>1</v>
      </c>
      <c r="F396" s="316">
        <v>0</v>
      </c>
      <c r="G396" s="39"/>
      <c r="H396" s="45"/>
    </row>
    <row r="397" spans="1:8" s="2" customFormat="1" ht="16.8" customHeight="1">
      <c r="A397" s="39"/>
      <c r="B397" s="45"/>
      <c r="C397" s="315" t="s">
        <v>1</v>
      </c>
      <c r="D397" s="315" t="s">
        <v>304</v>
      </c>
      <c r="E397" s="18" t="s">
        <v>1</v>
      </c>
      <c r="F397" s="316">
        <v>0</v>
      </c>
      <c r="G397" s="39"/>
      <c r="H397" s="45"/>
    </row>
    <row r="398" spans="1:8" s="2" customFormat="1" ht="16.8" customHeight="1">
      <c r="A398" s="39"/>
      <c r="B398" s="45"/>
      <c r="C398" s="315" t="s">
        <v>1</v>
      </c>
      <c r="D398" s="315" t="s">
        <v>910</v>
      </c>
      <c r="E398" s="18" t="s">
        <v>1</v>
      </c>
      <c r="F398" s="316">
        <v>35.68</v>
      </c>
      <c r="G398" s="39"/>
      <c r="H398" s="45"/>
    </row>
    <row r="399" spans="1:8" s="2" customFormat="1" ht="16.8" customHeight="1">
      <c r="A399" s="39"/>
      <c r="B399" s="45"/>
      <c r="C399" s="315" t="s">
        <v>1</v>
      </c>
      <c r="D399" s="315" t="s">
        <v>911</v>
      </c>
      <c r="E399" s="18" t="s">
        <v>1</v>
      </c>
      <c r="F399" s="316">
        <v>0.24</v>
      </c>
      <c r="G399" s="39"/>
      <c r="H399" s="45"/>
    </row>
    <row r="400" spans="1:8" s="2" customFormat="1" ht="16.8" customHeight="1">
      <c r="A400" s="39"/>
      <c r="B400" s="45"/>
      <c r="C400" s="315" t="s">
        <v>1</v>
      </c>
      <c r="D400" s="315" t="s">
        <v>306</v>
      </c>
      <c r="E400" s="18" t="s">
        <v>1</v>
      </c>
      <c r="F400" s="316">
        <v>0</v>
      </c>
      <c r="G400" s="39"/>
      <c r="H400" s="45"/>
    </row>
    <row r="401" spans="1:8" s="2" customFormat="1" ht="16.8" customHeight="1">
      <c r="A401" s="39"/>
      <c r="B401" s="45"/>
      <c r="C401" s="315" t="s">
        <v>1</v>
      </c>
      <c r="D401" s="315" t="s">
        <v>912</v>
      </c>
      <c r="E401" s="18" t="s">
        <v>1</v>
      </c>
      <c r="F401" s="316">
        <v>142.72</v>
      </c>
      <c r="G401" s="39"/>
      <c r="H401" s="45"/>
    </row>
    <row r="402" spans="1:8" s="2" customFormat="1" ht="16.8" customHeight="1">
      <c r="A402" s="39"/>
      <c r="B402" s="45"/>
      <c r="C402" s="315" t="s">
        <v>1</v>
      </c>
      <c r="D402" s="315" t="s">
        <v>911</v>
      </c>
      <c r="E402" s="18" t="s">
        <v>1</v>
      </c>
      <c r="F402" s="316">
        <v>0.24</v>
      </c>
      <c r="G402" s="39"/>
      <c r="H402" s="45"/>
    </row>
    <row r="403" spans="1:8" s="2" customFormat="1" ht="16.8" customHeight="1">
      <c r="A403" s="39"/>
      <c r="B403" s="45"/>
      <c r="C403" s="315" t="s">
        <v>1</v>
      </c>
      <c r="D403" s="315" t="s">
        <v>308</v>
      </c>
      <c r="E403" s="18" t="s">
        <v>1</v>
      </c>
      <c r="F403" s="316">
        <v>0</v>
      </c>
      <c r="G403" s="39"/>
      <c r="H403" s="45"/>
    </row>
    <row r="404" spans="1:8" s="2" customFormat="1" ht="16.8" customHeight="1">
      <c r="A404" s="39"/>
      <c r="B404" s="45"/>
      <c r="C404" s="315" t="s">
        <v>1</v>
      </c>
      <c r="D404" s="315" t="s">
        <v>913</v>
      </c>
      <c r="E404" s="18" t="s">
        <v>1</v>
      </c>
      <c r="F404" s="316">
        <v>0.48</v>
      </c>
      <c r="G404" s="39"/>
      <c r="H404" s="45"/>
    </row>
    <row r="405" spans="1:8" s="2" customFormat="1" ht="16.8" customHeight="1">
      <c r="A405" s="39"/>
      <c r="B405" s="45"/>
      <c r="C405" s="315" t="s">
        <v>1</v>
      </c>
      <c r="D405" s="315" t="s">
        <v>914</v>
      </c>
      <c r="E405" s="18" t="s">
        <v>1</v>
      </c>
      <c r="F405" s="316">
        <v>0.75</v>
      </c>
      <c r="G405" s="39"/>
      <c r="H405" s="45"/>
    </row>
    <row r="406" spans="1:8" s="2" customFormat="1" ht="16.8" customHeight="1">
      <c r="A406" s="39"/>
      <c r="B406" s="45"/>
      <c r="C406" s="315" t="s">
        <v>1</v>
      </c>
      <c r="D406" s="315" t="s">
        <v>915</v>
      </c>
      <c r="E406" s="18" t="s">
        <v>1</v>
      </c>
      <c r="F406" s="316">
        <v>0.075</v>
      </c>
      <c r="G406" s="39"/>
      <c r="H406" s="45"/>
    </row>
    <row r="407" spans="1:8" s="2" customFormat="1" ht="16.8" customHeight="1">
      <c r="A407" s="39"/>
      <c r="B407" s="45"/>
      <c r="C407" s="315" t="s">
        <v>168</v>
      </c>
      <c r="D407" s="315" t="s">
        <v>169</v>
      </c>
      <c r="E407" s="18" t="s">
        <v>1</v>
      </c>
      <c r="F407" s="316">
        <v>180.185</v>
      </c>
      <c r="G407" s="39"/>
      <c r="H407" s="45"/>
    </row>
    <row r="408" spans="1:8" s="2" customFormat="1" ht="16.8" customHeight="1">
      <c r="A408" s="39"/>
      <c r="B408" s="45"/>
      <c r="C408" s="317" t="s">
        <v>2168</v>
      </c>
      <c r="D408" s="39"/>
      <c r="E408" s="39"/>
      <c r="F408" s="39"/>
      <c r="G408" s="39"/>
      <c r="H408" s="45"/>
    </row>
    <row r="409" spans="1:8" s="2" customFormat="1" ht="12">
      <c r="A409" s="39"/>
      <c r="B409" s="45"/>
      <c r="C409" s="315" t="s">
        <v>300</v>
      </c>
      <c r="D409" s="315" t="s">
        <v>301</v>
      </c>
      <c r="E409" s="18" t="s">
        <v>251</v>
      </c>
      <c r="F409" s="316">
        <v>319.529</v>
      </c>
      <c r="G409" s="39"/>
      <c r="H409" s="45"/>
    </row>
    <row r="410" spans="1:8" s="2" customFormat="1" ht="16.8" customHeight="1">
      <c r="A410" s="39"/>
      <c r="B410" s="45"/>
      <c r="C410" s="315" t="s">
        <v>338</v>
      </c>
      <c r="D410" s="315" t="s">
        <v>339</v>
      </c>
      <c r="E410" s="18" t="s">
        <v>251</v>
      </c>
      <c r="F410" s="316">
        <v>144.384</v>
      </c>
      <c r="G410" s="39"/>
      <c r="H410" s="45"/>
    </row>
    <row r="411" spans="1:8" s="2" customFormat="1" ht="16.8" customHeight="1">
      <c r="A411" s="39"/>
      <c r="B411" s="45"/>
      <c r="C411" s="311" t="s">
        <v>860</v>
      </c>
      <c r="D411" s="312" t="s">
        <v>1</v>
      </c>
      <c r="E411" s="313" t="s">
        <v>1</v>
      </c>
      <c r="F411" s="314">
        <v>5.04</v>
      </c>
      <c r="G411" s="39"/>
      <c r="H411" s="45"/>
    </row>
    <row r="412" spans="1:8" s="2" customFormat="1" ht="16.8" customHeight="1">
      <c r="A412" s="39"/>
      <c r="B412" s="45"/>
      <c r="C412" s="315" t="s">
        <v>860</v>
      </c>
      <c r="D412" s="315" t="s">
        <v>916</v>
      </c>
      <c r="E412" s="18" t="s">
        <v>1</v>
      </c>
      <c r="F412" s="316">
        <v>5.04</v>
      </c>
      <c r="G412" s="39"/>
      <c r="H412" s="45"/>
    </row>
    <row r="413" spans="1:8" s="2" customFormat="1" ht="16.8" customHeight="1">
      <c r="A413" s="39"/>
      <c r="B413" s="45"/>
      <c r="C413" s="317" t="s">
        <v>2168</v>
      </c>
      <c r="D413" s="39"/>
      <c r="E413" s="39"/>
      <c r="F413" s="39"/>
      <c r="G413" s="39"/>
      <c r="H413" s="45"/>
    </row>
    <row r="414" spans="1:8" s="2" customFormat="1" ht="12">
      <c r="A414" s="39"/>
      <c r="B414" s="45"/>
      <c r="C414" s="315" t="s">
        <v>300</v>
      </c>
      <c r="D414" s="315" t="s">
        <v>301</v>
      </c>
      <c r="E414" s="18" t="s">
        <v>251</v>
      </c>
      <c r="F414" s="316">
        <v>319.529</v>
      </c>
      <c r="G414" s="39"/>
      <c r="H414" s="45"/>
    </row>
    <row r="415" spans="1:8" s="2" customFormat="1" ht="16.8" customHeight="1">
      <c r="A415" s="39"/>
      <c r="B415" s="45"/>
      <c r="C415" s="311" t="s">
        <v>171</v>
      </c>
      <c r="D415" s="312" t="s">
        <v>1</v>
      </c>
      <c r="E415" s="313" t="s">
        <v>1</v>
      </c>
      <c r="F415" s="314">
        <v>324.569</v>
      </c>
      <c r="G415" s="39"/>
      <c r="H415" s="45"/>
    </row>
    <row r="416" spans="1:8" s="2" customFormat="1" ht="16.8" customHeight="1">
      <c r="A416" s="39"/>
      <c r="B416" s="45"/>
      <c r="C416" s="315" t="s">
        <v>1</v>
      </c>
      <c r="D416" s="315" t="s">
        <v>226</v>
      </c>
      <c r="E416" s="18" t="s">
        <v>1</v>
      </c>
      <c r="F416" s="316">
        <v>0</v>
      </c>
      <c r="G416" s="39"/>
      <c r="H416" s="45"/>
    </row>
    <row r="417" spans="1:8" s="2" customFormat="1" ht="16.8" customHeight="1">
      <c r="A417" s="39"/>
      <c r="B417" s="45"/>
      <c r="C417" s="315" t="s">
        <v>1</v>
      </c>
      <c r="D417" s="315" t="s">
        <v>258</v>
      </c>
      <c r="E417" s="18" t="s">
        <v>1</v>
      </c>
      <c r="F417" s="316">
        <v>0</v>
      </c>
      <c r="G417" s="39"/>
      <c r="H417" s="45"/>
    </row>
    <row r="418" spans="1:8" s="2" customFormat="1" ht="16.8" customHeight="1">
      <c r="A418" s="39"/>
      <c r="B418" s="45"/>
      <c r="C418" s="315" t="s">
        <v>1</v>
      </c>
      <c r="D418" s="315" t="s">
        <v>882</v>
      </c>
      <c r="E418" s="18" t="s">
        <v>1</v>
      </c>
      <c r="F418" s="316">
        <v>497.2</v>
      </c>
      <c r="G418" s="39"/>
      <c r="H418" s="45"/>
    </row>
    <row r="419" spans="1:8" s="2" customFormat="1" ht="16.8" customHeight="1">
      <c r="A419" s="39"/>
      <c r="B419" s="45"/>
      <c r="C419" s="315" t="s">
        <v>1</v>
      </c>
      <c r="D419" s="315" t="s">
        <v>883</v>
      </c>
      <c r="E419" s="18" t="s">
        <v>1</v>
      </c>
      <c r="F419" s="316">
        <v>3.84</v>
      </c>
      <c r="G419" s="39"/>
      <c r="H419" s="45"/>
    </row>
    <row r="420" spans="1:8" s="2" customFormat="1" ht="16.8" customHeight="1">
      <c r="A420" s="39"/>
      <c r="B420" s="45"/>
      <c r="C420" s="315" t="s">
        <v>1</v>
      </c>
      <c r="D420" s="315" t="s">
        <v>884</v>
      </c>
      <c r="E420" s="18" t="s">
        <v>1</v>
      </c>
      <c r="F420" s="316">
        <v>2.55</v>
      </c>
      <c r="G420" s="39"/>
      <c r="H420" s="45"/>
    </row>
    <row r="421" spans="1:8" s="2" customFormat="1" ht="16.8" customHeight="1">
      <c r="A421" s="39"/>
      <c r="B421" s="45"/>
      <c r="C421" s="315" t="s">
        <v>1</v>
      </c>
      <c r="D421" s="315" t="s">
        <v>885</v>
      </c>
      <c r="E421" s="18" t="s">
        <v>1</v>
      </c>
      <c r="F421" s="316">
        <v>0.075</v>
      </c>
      <c r="G421" s="39"/>
      <c r="H421" s="45"/>
    </row>
    <row r="422" spans="1:8" s="2" customFormat="1" ht="16.8" customHeight="1">
      <c r="A422" s="39"/>
      <c r="B422" s="45"/>
      <c r="C422" s="315" t="s">
        <v>1</v>
      </c>
      <c r="D422" s="315" t="s">
        <v>886</v>
      </c>
      <c r="E422" s="18" t="s">
        <v>1</v>
      </c>
      <c r="F422" s="316">
        <v>-0.336</v>
      </c>
      <c r="G422" s="39"/>
      <c r="H422" s="45"/>
    </row>
    <row r="423" spans="1:8" s="2" customFormat="1" ht="16.8" customHeight="1">
      <c r="A423" s="39"/>
      <c r="B423" s="45"/>
      <c r="C423" s="315" t="s">
        <v>1</v>
      </c>
      <c r="D423" s="315" t="s">
        <v>887</v>
      </c>
      <c r="E423" s="18" t="s">
        <v>1</v>
      </c>
      <c r="F423" s="316">
        <v>-26.488</v>
      </c>
      <c r="G423" s="39"/>
      <c r="H423" s="45"/>
    </row>
    <row r="424" spans="1:8" s="2" customFormat="1" ht="16.8" customHeight="1">
      <c r="A424" s="39"/>
      <c r="B424" s="45"/>
      <c r="C424" s="315" t="s">
        <v>1</v>
      </c>
      <c r="D424" s="315" t="s">
        <v>888</v>
      </c>
      <c r="E424" s="18" t="s">
        <v>1</v>
      </c>
      <c r="F424" s="316">
        <v>-19.04</v>
      </c>
      <c r="G424" s="39"/>
      <c r="H424" s="45"/>
    </row>
    <row r="425" spans="1:8" s="2" customFormat="1" ht="16.8" customHeight="1">
      <c r="A425" s="39"/>
      <c r="B425" s="45"/>
      <c r="C425" s="315" t="s">
        <v>1</v>
      </c>
      <c r="D425" s="315" t="s">
        <v>889</v>
      </c>
      <c r="E425" s="18" t="s">
        <v>1</v>
      </c>
      <c r="F425" s="316">
        <v>-79.604</v>
      </c>
      <c r="G425" s="39"/>
      <c r="H425" s="45"/>
    </row>
    <row r="426" spans="1:8" s="2" customFormat="1" ht="16.8" customHeight="1">
      <c r="A426" s="39"/>
      <c r="B426" s="45"/>
      <c r="C426" s="315" t="s">
        <v>1</v>
      </c>
      <c r="D426" s="315" t="s">
        <v>890</v>
      </c>
      <c r="E426" s="18" t="s">
        <v>1</v>
      </c>
      <c r="F426" s="316">
        <v>-53.628</v>
      </c>
      <c r="G426" s="39"/>
      <c r="H426" s="45"/>
    </row>
    <row r="427" spans="1:8" s="2" customFormat="1" ht="16.8" customHeight="1">
      <c r="A427" s="39"/>
      <c r="B427" s="45"/>
      <c r="C427" s="315" t="s">
        <v>171</v>
      </c>
      <c r="D427" s="315" t="s">
        <v>169</v>
      </c>
      <c r="E427" s="18" t="s">
        <v>1</v>
      </c>
      <c r="F427" s="316">
        <v>324.569</v>
      </c>
      <c r="G427" s="39"/>
      <c r="H427" s="45"/>
    </row>
    <row r="428" spans="1:8" s="2" customFormat="1" ht="16.8" customHeight="1">
      <c r="A428" s="39"/>
      <c r="B428" s="45"/>
      <c r="C428" s="317" t="s">
        <v>2168</v>
      </c>
      <c r="D428" s="39"/>
      <c r="E428" s="39"/>
      <c r="F428" s="39"/>
      <c r="G428" s="39"/>
      <c r="H428" s="45"/>
    </row>
    <row r="429" spans="1:8" s="2" customFormat="1" ht="12">
      <c r="A429" s="39"/>
      <c r="B429" s="45"/>
      <c r="C429" s="315" t="s">
        <v>255</v>
      </c>
      <c r="D429" s="315" t="s">
        <v>256</v>
      </c>
      <c r="E429" s="18" t="s">
        <v>251</v>
      </c>
      <c r="F429" s="316">
        <v>324.569</v>
      </c>
      <c r="G429" s="39"/>
      <c r="H429" s="45"/>
    </row>
    <row r="430" spans="1:8" s="2" customFormat="1" ht="12">
      <c r="A430" s="39"/>
      <c r="B430" s="45"/>
      <c r="C430" s="315" t="s">
        <v>300</v>
      </c>
      <c r="D430" s="315" t="s">
        <v>301</v>
      </c>
      <c r="E430" s="18" t="s">
        <v>251</v>
      </c>
      <c r="F430" s="316">
        <v>319.529</v>
      </c>
      <c r="G430" s="39"/>
      <c r="H430" s="45"/>
    </row>
    <row r="431" spans="1:8" s="2" customFormat="1" ht="16.8" customHeight="1">
      <c r="A431" s="39"/>
      <c r="B431" s="45"/>
      <c r="C431" s="315" t="s">
        <v>338</v>
      </c>
      <c r="D431" s="315" t="s">
        <v>339</v>
      </c>
      <c r="E431" s="18" t="s">
        <v>251</v>
      </c>
      <c r="F431" s="316">
        <v>144.384</v>
      </c>
      <c r="G431" s="39"/>
      <c r="H431" s="45"/>
    </row>
    <row r="432" spans="1:8" s="2" customFormat="1" ht="16.8" customHeight="1">
      <c r="A432" s="39"/>
      <c r="B432" s="45"/>
      <c r="C432" s="311" t="s">
        <v>172</v>
      </c>
      <c r="D432" s="312" t="s">
        <v>1</v>
      </c>
      <c r="E432" s="313" t="s">
        <v>1</v>
      </c>
      <c r="F432" s="314">
        <v>10.8</v>
      </c>
      <c r="G432" s="39"/>
      <c r="H432" s="45"/>
    </row>
    <row r="433" spans="1:8" s="2" customFormat="1" ht="16.8" customHeight="1">
      <c r="A433" s="39"/>
      <c r="B433" s="45"/>
      <c r="C433" s="315" t="s">
        <v>1</v>
      </c>
      <c r="D433" s="315" t="s">
        <v>226</v>
      </c>
      <c r="E433" s="18" t="s">
        <v>1</v>
      </c>
      <c r="F433" s="316">
        <v>0</v>
      </c>
      <c r="G433" s="39"/>
      <c r="H433" s="45"/>
    </row>
    <row r="434" spans="1:8" s="2" customFormat="1" ht="16.8" customHeight="1">
      <c r="A434" s="39"/>
      <c r="B434" s="45"/>
      <c r="C434" s="315" t="s">
        <v>1</v>
      </c>
      <c r="D434" s="315" t="s">
        <v>892</v>
      </c>
      <c r="E434" s="18" t="s">
        <v>1</v>
      </c>
      <c r="F434" s="316">
        <v>13.6</v>
      </c>
      <c r="G434" s="39"/>
      <c r="H434" s="45"/>
    </row>
    <row r="435" spans="1:8" s="2" customFormat="1" ht="16.8" customHeight="1">
      <c r="A435" s="39"/>
      <c r="B435" s="45"/>
      <c r="C435" s="315" t="s">
        <v>1</v>
      </c>
      <c r="D435" s="315" t="s">
        <v>893</v>
      </c>
      <c r="E435" s="18" t="s">
        <v>1</v>
      </c>
      <c r="F435" s="316">
        <v>-0.4</v>
      </c>
      <c r="G435" s="39"/>
      <c r="H435" s="45"/>
    </row>
    <row r="436" spans="1:8" s="2" customFormat="1" ht="16.8" customHeight="1">
      <c r="A436" s="39"/>
      <c r="B436" s="45"/>
      <c r="C436" s="315" t="s">
        <v>1</v>
      </c>
      <c r="D436" s="315" t="s">
        <v>894</v>
      </c>
      <c r="E436" s="18" t="s">
        <v>1</v>
      </c>
      <c r="F436" s="316">
        <v>-1.4</v>
      </c>
      <c r="G436" s="39"/>
      <c r="H436" s="45"/>
    </row>
    <row r="437" spans="1:8" s="2" customFormat="1" ht="16.8" customHeight="1">
      <c r="A437" s="39"/>
      <c r="B437" s="45"/>
      <c r="C437" s="315" t="s">
        <v>1</v>
      </c>
      <c r="D437" s="315" t="s">
        <v>895</v>
      </c>
      <c r="E437" s="18" t="s">
        <v>1</v>
      </c>
      <c r="F437" s="316">
        <v>-0.7</v>
      </c>
      <c r="G437" s="39"/>
      <c r="H437" s="45"/>
    </row>
    <row r="438" spans="1:8" s="2" customFormat="1" ht="16.8" customHeight="1">
      <c r="A438" s="39"/>
      <c r="B438" s="45"/>
      <c r="C438" s="315" t="s">
        <v>1</v>
      </c>
      <c r="D438" s="315" t="s">
        <v>896</v>
      </c>
      <c r="E438" s="18" t="s">
        <v>1</v>
      </c>
      <c r="F438" s="316">
        <v>-0.3</v>
      </c>
      <c r="G438" s="39"/>
      <c r="H438" s="45"/>
    </row>
    <row r="439" spans="1:8" s="2" customFormat="1" ht="16.8" customHeight="1">
      <c r="A439" s="39"/>
      <c r="B439" s="45"/>
      <c r="C439" s="315" t="s">
        <v>172</v>
      </c>
      <c r="D439" s="315" t="s">
        <v>169</v>
      </c>
      <c r="E439" s="18" t="s">
        <v>1</v>
      </c>
      <c r="F439" s="316">
        <v>10.8</v>
      </c>
      <c r="G439" s="39"/>
      <c r="H439" s="45"/>
    </row>
    <row r="440" spans="1:8" s="2" customFormat="1" ht="16.8" customHeight="1">
      <c r="A440" s="39"/>
      <c r="B440" s="45"/>
      <c r="C440" s="317" t="s">
        <v>2168</v>
      </c>
      <c r="D440" s="39"/>
      <c r="E440" s="39"/>
      <c r="F440" s="39"/>
      <c r="G440" s="39"/>
      <c r="H440" s="45"/>
    </row>
    <row r="441" spans="1:8" s="2" customFormat="1" ht="12">
      <c r="A441" s="39"/>
      <c r="B441" s="45"/>
      <c r="C441" s="315" t="s">
        <v>267</v>
      </c>
      <c r="D441" s="315" t="s">
        <v>268</v>
      </c>
      <c r="E441" s="18" t="s">
        <v>251</v>
      </c>
      <c r="F441" s="316">
        <v>10.8</v>
      </c>
      <c r="G441" s="39"/>
      <c r="H441" s="45"/>
    </row>
    <row r="442" spans="1:8" s="2" customFormat="1" ht="26.4" customHeight="1">
      <c r="A442" s="39"/>
      <c r="B442" s="45"/>
      <c r="C442" s="310" t="s">
        <v>2171</v>
      </c>
      <c r="D442" s="310" t="s">
        <v>99</v>
      </c>
      <c r="E442" s="39"/>
      <c r="F442" s="39"/>
      <c r="G442" s="39"/>
      <c r="H442" s="45"/>
    </row>
    <row r="443" spans="1:8" s="2" customFormat="1" ht="16.8" customHeight="1">
      <c r="A443" s="39"/>
      <c r="B443" s="45"/>
      <c r="C443" s="311" t="s">
        <v>138</v>
      </c>
      <c r="D443" s="312" t="s">
        <v>133</v>
      </c>
      <c r="E443" s="313" t="s">
        <v>1</v>
      </c>
      <c r="F443" s="314">
        <v>0.48</v>
      </c>
      <c r="G443" s="39"/>
      <c r="H443" s="45"/>
    </row>
    <row r="444" spans="1:8" s="2" customFormat="1" ht="16.8" customHeight="1">
      <c r="A444" s="39"/>
      <c r="B444" s="45"/>
      <c r="C444" s="315" t="s">
        <v>1</v>
      </c>
      <c r="D444" s="315" t="s">
        <v>1154</v>
      </c>
      <c r="E444" s="18" t="s">
        <v>1</v>
      </c>
      <c r="F444" s="316">
        <v>0</v>
      </c>
      <c r="G444" s="39"/>
      <c r="H444" s="45"/>
    </row>
    <row r="445" spans="1:8" s="2" customFormat="1" ht="16.8" customHeight="1">
      <c r="A445" s="39"/>
      <c r="B445" s="45"/>
      <c r="C445" s="315" t="s">
        <v>1</v>
      </c>
      <c r="D445" s="315" t="s">
        <v>303</v>
      </c>
      <c r="E445" s="18" t="s">
        <v>1</v>
      </c>
      <c r="F445" s="316">
        <v>0</v>
      </c>
      <c r="G445" s="39"/>
      <c r="H445" s="45"/>
    </row>
    <row r="446" spans="1:8" s="2" customFormat="1" ht="16.8" customHeight="1">
      <c r="A446" s="39"/>
      <c r="B446" s="45"/>
      <c r="C446" s="315" t="s">
        <v>1</v>
      </c>
      <c r="D446" s="315" t="s">
        <v>304</v>
      </c>
      <c r="E446" s="18" t="s">
        <v>1</v>
      </c>
      <c r="F446" s="316">
        <v>0</v>
      </c>
      <c r="G446" s="39"/>
      <c r="H446" s="45"/>
    </row>
    <row r="447" spans="1:8" s="2" customFormat="1" ht="16.8" customHeight="1">
      <c r="A447" s="39"/>
      <c r="B447" s="45"/>
      <c r="C447" s="315" t="s">
        <v>1</v>
      </c>
      <c r="D447" s="315" t="s">
        <v>1172</v>
      </c>
      <c r="E447" s="18" t="s">
        <v>1</v>
      </c>
      <c r="F447" s="316">
        <v>0.48</v>
      </c>
      <c r="G447" s="39"/>
      <c r="H447" s="45"/>
    </row>
    <row r="448" spans="1:8" s="2" customFormat="1" ht="16.8" customHeight="1">
      <c r="A448" s="39"/>
      <c r="B448" s="45"/>
      <c r="C448" s="315" t="s">
        <v>138</v>
      </c>
      <c r="D448" s="315" t="s">
        <v>133</v>
      </c>
      <c r="E448" s="18" t="s">
        <v>1</v>
      </c>
      <c r="F448" s="316">
        <v>0.48</v>
      </c>
      <c r="G448" s="39"/>
      <c r="H448" s="45"/>
    </row>
    <row r="449" spans="1:8" s="2" customFormat="1" ht="16.8" customHeight="1">
      <c r="A449" s="39"/>
      <c r="B449" s="45"/>
      <c r="C449" s="317" t="s">
        <v>2168</v>
      </c>
      <c r="D449" s="39"/>
      <c r="E449" s="39"/>
      <c r="F449" s="39"/>
      <c r="G449" s="39"/>
      <c r="H449" s="45"/>
    </row>
    <row r="450" spans="1:8" s="2" customFormat="1" ht="12">
      <c r="A450" s="39"/>
      <c r="B450" s="45"/>
      <c r="C450" s="315" t="s">
        <v>300</v>
      </c>
      <c r="D450" s="315" t="s">
        <v>301</v>
      </c>
      <c r="E450" s="18" t="s">
        <v>251</v>
      </c>
      <c r="F450" s="316">
        <v>5</v>
      </c>
      <c r="G450" s="39"/>
      <c r="H450" s="45"/>
    </row>
    <row r="451" spans="1:8" s="2" customFormat="1" ht="16.8" customHeight="1">
      <c r="A451" s="39"/>
      <c r="B451" s="45"/>
      <c r="C451" s="315" t="s">
        <v>320</v>
      </c>
      <c r="D451" s="315" t="s">
        <v>321</v>
      </c>
      <c r="E451" s="18" t="s">
        <v>251</v>
      </c>
      <c r="F451" s="316">
        <v>4.994</v>
      </c>
      <c r="G451" s="39"/>
      <c r="H451" s="45"/>
    </row>
    <row r="452" spans="1:8" s="2" customFormat="1" ht="16.8" customHeight="1">
      <c r="A452" s="39"/>
      <c r="B452" s="45"/>
      <c r="C452" s="315" t="s">
        <v>386</v>
      </c>
      <c r="D452" s="315" t="s">
        <v>387</v>
      </c>
      <c r="E452" s="18" t="s">
        <v>388</v>
      </c>
      <c r="F452" s="316">
        <v>0.48</v>
      </c>
      <c r="G452" s="39"/>
      <c r="H452" s="45"/>
    </row>
    <row r="453" spans="1:8" s="2" customFormat="1" ht="16.8" customHeight="1">
      <c r="A453" s="39"/>
      <c r="B453" s="45"/>
      <c r="C453" s="311" t="s">
        <v>140</v>
      </c>
      <c r="D453" s="312" t="s">
        <v>133</v>
      </c>
      <c r="E453" s="313" t="s">
        <v>1</v>
      </c>
      <c r="F453" s="314">
        <v>1.68</v>
      </c>
      <c r="G453" s="39"/>
      <c r="H453" s="45"/>
    </row>
    <row r="454" spans="1:8" s="2" customFormat="1" ht="16.8" customHeight="1">
      <c r="A454" s="39"/>
      <c r="B454" s="45"/>
      <c r="C454" s="315" t="s">
        <v>1</v>
      </c>
      <c r="D454" s="315" t="s">
        <v>306</v>
      </c>
      <c r="E454" s="18" t="s">
        <v>1</v>
      </c>
      <c r="F454" s="316">
        <v>0</v>
      </c>
      <c r="G454" s="39"/>
      <c r="H454" s="45"/>
    </row>
    <row r="455" spans="1:8" s="2" customFormat="1" ht="16.8" customHeight="1">
      <c r="A455" s="39"/>
      <c r="B455" s="45"/>
      <c r="C455" s="315" t="s">
        <v>1</v>
      </c>
      <c r="D455" s="315" t="s">
        <v>1173</v>
      </c>
      <c r="E455" s="18" t="s">
        <v>1</v>
      </c>
      <c r="F455" s="316">
        <v>1.68</v>
      </c>
      <c r="G455" s="39"/>
      <c r="H455" s="45"/>
    </row>
    <row r="456" spans="1:8" s="2" customFormat="1" ht="16.8" customHeight="1">
      <c r="A456" s="39"/>
      <c r="B456" s="45"/>
      <c r="C456" s="315" t="s">
        <v>140</v>
      </c>
      <c r="D456" s="315" t="s">
        <v>133</v>
      </c>
      <c r="E456" s="18" t="s">
        <v>1</v>
      </c>
      <c r="F456" s="316">
        <v>1.68</v>
      </c>
      <c r="G456" s="39"/>
      <c r="H456" s="45"/>
    </row>
    <row r="457" spans="1:8" s="2" customFormat="1" ht="16.8" customHeight="1">
      <c r="A457" s="39"/>
      <c r="B457" s="45"/>
      <c r="C457" s="317" t="s">
        <v>2168</v>
      </c>
      <c r="D457" s="39"/>
      <c r="E457" s="39"/>
      <c r="F457" s="39"/>
      <c r="G457" s="39"/>
      <c r="H457" s="45"/>
    </row>
    <row r="458" spans="1:8" s="2" customFormat="1" ht="12">
      <c r="A458" s="39"/>
      <c r="B458" s="45"/>
      <c r="C458" s="315" t="s">
        <v>300</v>
      </c>
      <c r="D458" s="315" t="s">
        <v>301</v>
      </c>
      <c r="E458" s="18" t="s">
        <v>251</v>
      </c>
      <c r="F458" s="316">
        <v>5</v>
      </c>
      <c r="G458" s="39"/>
      <c r="H458" s="45"/>
    </row>
    <row r="459" spans="1:8" s="2" customFormat="1" ht="16.8" customHeight="1">
      <c r="A459" s="39"/>
      <c r="B459" s="45"/>
      <c r="C459" s="315" t="s">
        <v>347</v>
      </c>
      <c r="D459" s="315" t="s">
        <v>348</v>
      </c>
      <c r="E459" s="18" t="s">
        <v>251</v>
      </c>
      <c r="F459" s="316">
        <v>1.674</v>
      </c>
      <c r="G459" s="39"/>
      <c r="H459" s="45"/>
    </row>
    <row r="460" spans="1:8" s="2" customFormat="1" ht="16.8" customHeight="1">
      <c r="A460" s="39"/>
      <c r="B460" s="45"/>
      <c r="C460" s="311" t="s">
        <v>144</v>
      </c>
      <c r="D460" s="312" t="s">
        <v>1</v>
      </c>
      <c r="E460" s="313" t="s">
        <v>1</v>
      </c>
      <c r="F460" s="314">
        <v>24.68</v>
      </c>
      <c r="G460" s="39"/>
      <c r="H460" s="45"/>
    </row>
    <row r="461" spans="1:8" s="2" customFormat="1" ht="16.8" customHeight="1">
      <c r="A461" s="39"/>
      <c r="B461" s="45"/>
      <c r="C461" s="315" t="s">
        <v>1</v>
      </c>
      <c r="D461" s="315" t="s">
        <v>1158</v>
      </c>
      <c r="E461" s="18" t="s">
        <v>1</v>
      </c>
      <c r="F461" s="316">
        <v>0</v>
      </c>
      <c r="G461" s="39"/>
      <c r="H461" s="45"/>
    </row>
    <row r="462" spans="1:8" s="2" customFormat="1" ht="16.8" customHeight="1">
      <c r="A462" s="39"/>
      <c r="B462" s="45"/>
      <c r="C462" s="315" t="s">
        <v>1</v>
      </c>
      <c r="D462" s="315" t="s">
        <v>1164</v>
      </c>
      <c r="E462" s="18" t="s">
        <v>1</v>
      </c>
      <c r="F462" s="316">
        <v>11.48</v>
      </c>
      <c r="G462" s="39"/>
      <c r="H462" s="45"/>
    </row>
    <row r="463" spans="1:8" s="2" customFormat="1" ht="16.8" customHeight="1">
      <c r="A463" s="39"/>
      <c r="B463" s="45"/>
      <c r="C463" s="315" t="s">
        <v>1</v>
      </c>
      <c r="D463" s="315" t="s">
        <v>1165</v>
      </c>
      <c r="E463" s="18" t="s">
        <v>1</v>
      </c>
      <c r="F463" s="316">
        <v>13.2</v>
      </c>
      <c r="G463" s="39"/>
      <c r="H463" s="45"/>
    </row>
    <row r="464" spans="1:8" s="2" customFormat="1" ht="16.8" customHeight="1">
      <c r="A464" s="39"/>
      <c r="B464" s="45"/>
      <c r="C464" s="315" t="s">
        <v>144</v>
      </c>
      <c r="D464" s="315" t="s">
        <v>169</v>
      </c>
      <c r="E464" s="18" t="s">
        <v>1</v>
      </c>
      <c r="F464" s="316">
        <v>24.68</v>
      </c>
      <c r="G464" s="39"/>
      <c r="H464" s="45"/>
    </row>
    <row r="465" spans="1:8" s="2" customFormat="1" ht="16.8" customHeight="1">
      <c r="A465" s="39"/>
      <c r="B465" s="45"/>
      <c r="C465" s="317" t="s">
        <v>2168</v>
      </c>
      <c r="D465" s="39"/>
      <c r="E465" s="39"/>
      <c r="F465" s="39"/>
      <c r="G465" s="39"/>
      <c r="H465" s="45"/>
    </row>
    <row r="466" spans="1:8" s="2" customFormat="1" ht="16.8" customHeight="1">
      <c r="A466" s="39"/>
      <c r="B466" s="45"/>
      <c r="C466" s="315" t="s">
        <v>278</v>
      </c>
      <c r="D466" s="315" t="s">
        <v>279</v>
      </c>
      <c r="E466" s="18" t="s">
        <v>211</v>
      </c>
      <c r="F466" s="316">
        <v>24.68</v>
      </c>
      <c r="G466" s="39"/>
      <c r="H466" s="45"/>
    </row>
    <row r="467" spans="1:8" s="2" customFormat="1" ht="16.8" customHeight="1">
      <c r="A467" s="39"/>
      <c r="B467" s="45"/>
      <c r="C467" s="315" t="s">
        <v>285</v>
      </c>
      <c r="D467" s="315" t="s">
        <v>286</v>
      </c>
      <c r="E467" s="18" t="s">
        <v>211</v>
      </c>
      <c r="F467" s="316">
        <v>24.68</v>
      </c>
      <c r="G467" s="39"/>
      <c r="H467" s="45"/>
    </row>
    <row r="468" spans="1:8" s="2" customFormat="1" ht="16.8" customHeight="1">
      <c r="A468" s="39"/>
      <c r="B468" s="45"/>
      <c r="C468" s="311" t="s">
        <v>150</v>
      </c>
      <c r="D468" s="312" t="s">
        <v>1</v>
      </c>
      <c r="E468" s="313" t="s">
        <v>1</v>
      </c>
      <c r="F468" s="314">
        <v>18</v>
      </c>
      <c r="G468" s="39"/>
      <c r="H468" s="45"/>
    </row>
    <row r="469" spans="1:8" s="2" customFormat="1" ht="12">
      <c r="A469" s="39"/>
      <c r="B469" s="45"/>
      <c r="C469" s="315" t="s">
        <v>1</v>
      </c>
      <c r="D469" s="315" t="s">
        <v>1192</v>
      </c>
      <c r="E469" s="18" t="s">
        <v>1</v>
      </c>
      <c r="F469" s="316">
        <v>0</v>
      </c>
      <c r="G469" s="39"/>
      <c r="H469" s="45"/>
    </row>
    <row r="470" spans="1:8" s="2" customFormat="1" ht="16.8" customHeight="1">
      <c r="A470" s="39"/>
      <c r="B470" s="45"/>
      <c r="C470" s="315" t="s">
        <v>150</v>
      </c>
      <c r="D470" s="315" t="s">
        <v>325</v>
      </c>
      <c r="E470" s="18" t="s">
        <v>1</v>
      </c>
      <c r="F470" s="316">
        <v>18</v>
      </c>
      <c r="G470" s="39"/>
      <c r="H470" s="45"/>
    </row>
    <row r="471" spans="1:8" s="2" customFormat="1" ht="16.8" customHeight="1">
      <c r="A471" s="39"/>
      <c r="B471" s="45"/>
      <c r="C471" s="317" t="s">
        <v>2168</v>
      </c>
      <c r="D471" s="39"/>
      <c r="E471" s="39"/>
      <c r="F471" s="39"/>
      <c r="G471" s="39"/>
      <c r="H471" s="45"/>
    </row>
    <row r="472" spans="1:8" s="2" customFormat="1" ht="16.8" customHeight="1">
      <c r="A472" s="39"/>
      <c r="B472" s="45"/>
      <c r="C472" s="315" t="s">
        <v>434</v>
      </c>
      <c r="D472" s="315" t="s">
        <v>435</v>
      </c>
      <c r="E472" s="18" t="s">
        <v>235</v>
      </c>
      <c r="F472" s="316">
        <v>18</v>
      </c>
      <c r="G472" s="39"/>
      <c r="H472" s="45"/>
    </row>
    <row r="473" spans="1:8" s="2" customFormat="1" ht="16.8" customHeight="1">
      <c r="A473" s="39"/>
      <c r="B473" s="45"/>
      <c r="C473" s="315" t="s">
        <v>440</v>
      </c>
      <c r="D473" s="315" t="s">
        <v>441</v>
      </c>
      <c r="E473" s="18" t="s">
        <v>235</v>
      </c>
      <c r="F473" s="316">
        <v>18.27</v>
      </c>
      <c r="G473" s="39"/>
      <c r="H473" s="45"/>
    </row>
    <row r="474" spans="1:8" s="2" customFormat="1" ht="16.8" customHeight="1">
      <c r="A474" s="39"/>
      <c r="B474" s="45"/>
      <c r="C474" s="311" t="s">
        <v>156</v>
      </c>
      <c r="D474" s="312" t="s">
        <v>1</v>
      </c>
      <c r="E474" s="313" t="s">
        <v>1</v>
      </c>
      <c r="F474" s="314">
        <v>4.994</v>
      </c>
      <c r="G474" s="39"/>
      <c r="H474" s="45"/>
    </row>
    <row r="475" spans="1:8" s="2" customFormat="1" ht="16.8" customHeight="1">
      <c r="A475" s="39"/>
      <c r="B475" s="45"/>
      <c r="C475" s="315" t="s">
        <v>1</v>
      </c>
      <c r="D475" s="315" t="s">
        <v>1154</v>
      </c>
      <c r="E475" s="18" t="s">
        <v>1</v>
      </c>
      <c r="F475" s="316">
        <v>0</v>
      </c>
      <c r="G475" s="39"/>
      <c r="H475" s="45"/>
    </row>
    <row r="476" spans="1:8" s="2" customFormat="1" ht="16.8" customHeight="1">
      <c r="A476" s="39"/>
      <c r="B476" s="45"/>
      <c r="C476" s="315" t="s">
        <v>1</v>
      </c>
      <c r="D476" s="315" t="s">
        <v>371</v>
      </c>
      <c r="E476" s="18" t="s">
        <v>1</v>
      </c>
      <c r="F476" s="316">
        <v>0</v>
      </c>
      <c r="G476" s="39"/>
      <c r="H476" s="45"/>
    </row>
    <row r="477" spans="1:8" s="2" customFormat="1" ht="16.8" customHeight="1">
      <c r="A477" s="39"/>
      <c r="B477" s="45"/>
      <c r="C477" s="315" t="s">
        <v>1</v>
      </c>
      <c r="D477" s="315" t="s">
        <v>1188</v>
      </c>
      <c r="E477" s="18" t="s">
        <v>1</v>
      </c>
      <c r="F477" s="316">
        <v>4.994</v>
      </c>
      <c r="G477" s="39"/>
      <c r="H477" s="45"/>
    </row>
    <row r="478" spans="1:8" s="2" customFormat="1" ht="16.8" customHeight="1">
      <c r="A478" s="39"/>
      <c r="B478" s="45"/>
      <c r="C478" s="315" t="s">
        <v>156</v>
      </c>
      <c r="D478" s="315" t="s">
        <v>169</v>
      </c>
      <c r="E478" s="18" t="s">
        <v>1</v>
      </c>
      <c r="F478" s="316">
        <v>4.994</v>
      </c>
      <c r="G478" s="39"/>
      <c r="H478" s="45"/>
    </row>
    <row r="479" spans="1:8" s="2" customFormat="1" ht="16.8" customHeight="1">
      <c r="A479" s="39"/>
      <c r="B479" s="45"/>
      <c r="C479" s="317" t="s">
        <v>2168</v>
      </c>
      <c r="D479" s="39"/>
      <c r="E479" s="39"/>
      <c r="F479" s="39"/>
      <c r="G479" s="39"/>
      <c r="H479" s="45"/>
    </row>
    <row r="480" spans="1:8" s="2" customFormat="1" ht="16.8" customHeight="1">
      <c r="A480" s="39"/>
      <c r="B480" s="45"/>
      <c r="C480" s="315" t="s">
        <v>320</v>
      </c>
      <c r="D480" s="315" t="s">
        <v>321</v>
      </c>
      <c r="E480" s="18" t="s">
        <v>251</v>
      </c>
      <c r="F480" s="316">
        <v>4.994</v>
      </c>
      <c r="G480" s="39"/>
      <c r="H480" s="45"/>
    </row>
    <row r="481" spans="1:8" s="2" customFormat="1" ht="12">
      <c r="A481" s="39"/>
      <c r="B481" s="45"/>
      <c r="C481" s="315" t="s">
        <v>374</v>
      </c>
      <c r="D481" s="315" t="s">
        <v>375</v>
      </c>
      <c r="E481" s="18" t="s">
        <v>251</v>
      </c>
      <c r="F481" s="316">
        <v>4.994</v>
      </c>
      <c r="G481" s="39"/>
      <c r="H481" s="45"/>
    </row>
    <row r="482" spans="1:8" s="2" customFormat="1" ht="16.8" customHeight="1">
      <c r="A482" s="39"/>
      <c r="B482" s="45"/>
      <c r="C482" s="311" t="s">
        <v>158</v>
      </c>
      <c r="D482" s="312" t="s">
        <v>159</v>
      </c>
      <c r="E482" s="313" t="s">
        <v>1</v>
      </c>
      <c r="F482" s="314">
        <v>1.674</v>
      </c>
      <c r="G482" s="39"/>
      <c r="H482" s="45"/>
    </row>
    <row r="483" spans="1:8" s="2" customFormat="1" ht="16.8" customHeight="1">
      <c r="A483" s="39"/>
      <c r="B483" s="45"/>
      <c r="C483" s="315" t="s">
        <v>158</v>
      </c>
      <c r="D483" s="315" t="s">
        <v>1183</v>
      </c>
      <c r="E483" s="18" t="s">
        <v>1</v>
      </c>
      <c r="F483" s="316">
        <v>1.674</v>
      </c>
      <c r="G483" s="39"/>
      <c r="H483" s="45"/>
    </row>
    <row r="484" spans="1:8" s="2" customFormat="1" ht="16.8" customHeight="1">
      <c r="A484" s="39"/>
      <c r="B484" s="45"/>
      <c r="C484" s="317" t="s">
        <v>2168</v>
      </c>
      <c r="D484" s="39"/>
      <c r="E484" s="39"/>
      <c r="F484" s="39"/>
      <c r="G484" s="39"/>
      <c r="H484" s="45"/>
    </row>
    <row r="485" spans="1:8" s="2" customFormat="1" ht="16.8" customHeight="1">
      <c r="A485" s="39"/>
      <c r="B485" s="45"/>
      <c r="C485" s="315" t="s">
        <v>347</v>
      </c>
      <c r="D485" s="315" t="s">
        <v>348</v>
      </c>
      <c r="E485" s="18" t="s">
        <v>251</v>
      </c>
      <c r="F485" s="316">
        <v>1.674</v>
      </c>
      <c r="G485" s="39"/>
      <c r="H485" s="45"/>
    </row>
    <row r="486" spans="1:8" s="2" customFormat="1" ht="16.8" customHeight="1">
      <c r="A486" s="39"/>
      <c r="B486" s="45"/>
      <c r="C486" s="315" t="s">
        <v>320</v>
      </c>
      <c r="D486" s="315" t="s">
        <v>321</v>
      </c>
      <c r="E486" s="18" t="s">
        <v>251</v>
      </c>
      <c r="F486" s="316">
        <v>4.994</v>
      </c>
      <c r="G486" s="39"/>
      <c r="H486" s="45"/>
    </row>
    <row r="487" spans="1:8" s="2" customFormat="1" ht="16.8" customHeight="1">
      <c r="A487" s="39"/>
      <c r="B487" s="45"/>
      <c r="C487" s="311" t="s">
        <v>162</v>
      </c>
      <c r="D487" s="312" t="s">
        <v>1</v>
      </c>
      <c r="E487" s="313" t="s">
        <v>1</v>
      </c>
      <c r="F487" s="314">
        <v>2.84</v>
      </c>
      <c r="G487" s="39"/>
      <c r="H487" s="45"/>
    </row>
    <row r="488" spans="1:8" s="2" customFormat="1" ht="16.8" customHeight="1">
      <c r="A488" s="39"/>
      <c r="B488" s="45"/>
      <c r="C488" s="315" t="s">
        <v>162</v>
      </c>
      <c r="D488" s="315" t="s">
        <v>312</v>
      </c>
      <c r="E488" s="18" t="s">
        <v>1</v>
      </c>
      <c r="F488" s="316">
        <v>2.84</v>
      </c>
      <c r="G488" s="39"/>
      <c r="H488" s="45"/>
    </row>
    <row r="489" spans="1:8" s="2" customFormat="1" ht="16.8" customHeight="1">
      <c r="A489" s="39"/>
      <c r="B489" s="45"/>
      <c r="C489" s="317" t="s">
        <v>2168</v>
      </c>
      <c r="D489" s="39"/>
      <c r="E489" s="39"/>
      <c r="F489" s="39"/>
      <c r="G489" s="39"/>
      <c r="H489" s="45"/>
    </row>
    <row r="490" spans="1:8" s="2" customFormat="1" ht="12">
      <c r="A490" s="39"/>
      <c r="B490" s="45"/>
      <c r="C490" s="315" t="s">
        <v>300</v>
      </c>
      <c r="D490" s="315" t="s">
        <v>301</v>
      </c>
      <c r="E490" s="18" t="s">
        <v>251</v>
      </c>
      <c r="F490" s="316">
        <v>5</v>
      </c>
      <c r="G490" s="39"/>
      <c r="H490" s="45"/>
    </row>
    <row r="491" spans="1:8" s="2" customFormat="1" ht="16.8" customHeight="1">
      <c r="A491" s="39"/>
      <c r="B491" s="45"/>
      <c r="C491" s="315" t="s">
        <v>320</v>
      </c>
      <c r="D491" s="315" t="s">
        <v>321</v>
      </c>
      <c r="E491" s="18" t="s">
        <v>251</v>
      </c>
      <c r="F491" s="316">
        <v>4.994</v>
      </c>
      <c r="G491" s="39"/>
      <c r="H491" s="45"/>
    </row>
    <row r="492" spans="1:8" s="2" customFormat="1" ht="16.8" customHeight="1">
      <c r="A492" s="39"/>
      <c r="B492" s="45"/>
      <c r="C492" s="315" t="s">
        <v>354</v>
      </c>
      <c r="D492" s="315" t="s">
        <v>355</v>
      </c>
      <c r="E492" s="18" t="s">
        <v>334</v>
      </c>
      <c r="F492" s="316">
        <v>5.112</v>
      </c>
      <c r="G492" s="39"/>
      <c r="H492" s="45"/>
    </row>
    <row r="493" spans="1:8" s="2" customFormat="1" ht="16.8" customHeight="1">
      <c r="A493" s="39"/>
      <c r="B493" s="45"/>
      <c r="C493" s="311" t="s">
        <v>164</v>
      </c>
      <c r="D493" s="312" t="s">
        <v>1</v>
      </c>
      <c r="E493" s="313" t="s">
        <v>1</v>
      </c>
      <c r="F493" s="314">
        <v>5</v>
      </c>
      <c r="G493" s="39"/>
      <c r="H493" s="45"/>
    </row>
    <row r="494" spans="1:8" s="2" customFormat="1" ht="16.8" customHeight="1">
      <c r="A494" s="39"/>
      <c r="B494" s="45"/>
      <c r="C494" s="315" t="s">
        <v>164</v>
      </c>
      <c r="D494" s="315" t="s">
        <v>171</v>
      </c>
      <c r="E494" s="18" t="s">
        <v>1</v>
      </c>
      <c r="F494" s="316">
        <v>5</v>
      </c>
      <c r="G494" s="39"/>
      <c r="H494" s="45"/>
    </row>
    <row r="495" spans="1:8" s="2" customFormat="1" ht="16.8" customHeight="1">
      <c r="A495" s="39"/>
      <c r="B495" s="45"/>
      <c r="C495" s="317" t="s">
        <v>2168</v>
      </c>
      <c r="D495" s="39"/>
      <c r="E495" s="39"/>
      <c r="F495" s="39"/>
      <c r="G495" s="39"/>
      <c r="H495" s="45"/>
    </row>
    <row r="496" spans="1:8" s="2" customFormat="1" ht="12">
      <c r="A496" s="39"/>
      <c r="B496" s="45"/>
      <c r="C496" s="315" t="s">
        <v>300</v>
      </c>
      <c r="D496" s="315" t="s">
        <v>301</v>
      </c>
      <c r="E496" s="18" t="s">
        <v>251</v>
      </c>
      <c r="F496" s="316">
        <v>5</v>
      </c>
      <c r="G496" s="39"/>
      <c r="H496" s="45"/>
    </row>
    <row r="497" spans="1:8" s="2" customFormat="1" ht="12">
      <c r="A497" s="39"/>
      <c r="B497" s="45"/>
      <c r="C497" s="315" t="s">
        <v>289</v>
      </c>
      <c r="D497" s="315" t="s">
        <v>290</v>
      </c>
      <c r="E497" s="18" t="s">
        <v>251</v>
      </c>
      <c r="F497" s="316">
        <v>5</v>
      </c>
      <c r="G497" s="39"/>
      <c r="H497" s="45"/>
    </row>
    <row r="498" spans="1:8" s="2" customFormat="1" ht="12">
      <c r="A498" s="39"/>
      <c r="B498" s="45"/>
      <c r="C498" s="315" t="s">
        <v>315</v>
      </c>
      <c r="D498" s="315" t="s">
        <v>316</v>
      </c>
      <c r="E498" s="18" t="s">
        <v>251</v>
      </c>
      <c r="F498" s="316">
        <v>5</v>
      </c>
      <c r="G498" s="39"/>
      <c r="H498" s="45"/>
    </row>
    <row r="499" spans="1:8" s="2" customFormat="1" ht="16.8" customHeight="1">
      <c r="A499" s="39"/>
      <c r="B499" s="45"/>
      <c r="C499" s="315" t="s">
        <v>320</v>
      </c>
      <c r="D499" s="315" t="s">
        <v>321</v>
      </c>
      <c r="E499" s="18" t="s">
        <v>251</v>
      </c>
      <c r="F499" s="316">
        <v>10</v>
      </c>
      <c r="G499" s="39"/>
      <c r="H499" s="45"/>
    </row>
    <row r="500" spans="1:8" s="2" customFormat="1" ht="12">
      <c r="A500" s="39"/>
      <c r="B500" s="45"/>
      <c r="C500" s="315" t="s">
        <v>332</v>
      </c>
      <c r="D500" s="315" t="s">
        <v>333</v>
      </c>
      <c r="E500" s="18" t="s">
        <v>334</v>
      </c>
      <c r="F500" s="316">
        <v>9</v>
      </c>
      <c r="G500" s="39"/>
      <c r="H500" s="45"/>
    </row>
    <row r="501" spans="1:8" s="2" customFormat="1" ht="16.8" customHeight="1">
      <c r="A501" s="39"/>
      <c r="B501" s="45"/>
      <c r="C501" s="315" t="s">
        <v>326</v>
      </c>
      <c r="D501" s="315" t="s">
        <v>327</v>
      </c>
      <c r="E501" s="18" t="s">
        <v>251</v>
      </c>
      <c r="F501" s="316">
        <v>10</v>
      </c>
      <c r="G501" s="39"/>
      <c r="H501" s="45"/>
    </row>
    <row r="502" spans="1:8" s="2" customFormat="1" ht="16.8" customHeight="1">
      <c r="A502" s="39"/>
      <c r="B502" s="45"/>
      <c r="C502" s="311" t="s">
        <v>168</v>
      </c>
      <c r="D502" s="312" t="s">
        <v>169</v>
      </c>
      <c r="E502" s="313" t="s">
        <v>1</v>
      </c>
      <c r="F502" s="314">
        <v>2.16</v>
      </c>
      <c r="G502" s="39"/>
      <c r="H502" s="45"/>
    </row>
    <row r="503" spans="1:8" s="2" customFormat="1" ht="16.8" customHeight="1">
      <c r="A503" s="39"/>
      <c r="B503" s="45"/>
      <c r="C503" s="315" t="s">
        <v>1</v>
      </c>
      <c r="D503" s="315" t="s">
        <v>1154</v>
      </c>
      <c r="E503" s="18" t="s">
        <v>1</v>
      </c>
      <c r="F503" s="316">
        <v>0</v>
      </c>
      <c r="G503" s="39"/>
      <c r="H503" s="45"/>
    </row>
    <row r="504" spans="1:8" s="2" customFormat="1" ht="16.8" customHeight="1">
      <c r="A504" s="39"/>
      <c r="B504" s="45"/>
      <c r="C504" s="315" t="s">
        <v>1</v>
      </c>
      <c r="D504" s="315" t="s">
        <v>303</v>
      </c>
      <c r="E504" s="18" t="s">
        <v>1</v>
      </c>
      <c r="F504" s="316">
        <v>0</v>
      </c>
      <c r="G504" s="39"/>
      <c r="H504" s="45"/>
    </row>
    <row r="505" spans="1:8" s="2" customFormat="1" ht="16.8" customHeight="1">
      <c r="A505" s="39"/>
      <c r="B505" s="45"/>
      <c r="C505" s="315" t="s">
        <v>1</v>
      </c>
      <c r="D505" s="315" t="s">
        <v>304</v>
      </c>
      <c r="E505" s="18" t="s">
        <v>1</v>
      </c>
      <c r="F505" s="316">
        <v>0</v>
      </c>
      <c r="G505" s="39"/>
      <c r="H505" s="45"/>
    </row>
    <row r="506" spans="1:8" s="2" customFormat="1" ht="16.8" customHeight="1">
      <c r="A506" s="39"/>
      <c r="B506" s="45"/>
      <c r="C506" s="315" t="s">
        <v>1</v>
      </c>
      <c r="D506" s="315" t="s">
        <v>1172</v>
      </c>
      <c r="E506" s="18" t="s">
        <v>1</v>
      </c>
      <c r="F506" s="316">
        <v>0.48</v>
      </c>
      <c r="G506" s="39"/>
      <c r="H506" s="45"/>
    </row>
    <row r="507" spans="1:8" s="2" customFormat="1" ht="16.8" customHeight="1">
      <c r="A507" s="39"/>
      <c r="B507" s="45"/>
      <c r="C507" s="315" t="s">
        <v>1</v>
      </c>
      <c r="D507" s="315" t="s">
        <v>306</v>
      </c>
      <c r="E507" s="18" t="s">
        <v>1</v>
      </c>
      <c r="F507" s="316">
        <v>0</v>
      </c>
      <c r="G507" s="39"/>
      <c r="H507" s="45"/>
    </row>
    <row r="508" spans="1:8" s="2" customFormat="1" ht="16.8" customHeight="1">
      <c r="A508" s="39"/>
      <c r="B508" s="45"/>
      <c r="C508" s="315" t="s">
        <v>1</v>
      </c>
      <c r="D508" s="315" t="s">
        <v>1173</v>
      </c>
      <c r="E508" s="18" t="s">
        <v>1</v>
      </c>
      <c r="F508" s="316">
        <v>1.68</v>
      </c>
      <c r="G508" s="39"/>
      <c r="H508" s="45"/>
    </row>
    <row r="509" spans="1:8" s="2" customFormat="1" ht="16.8" customHeight="1">
      <c r="A509" s="39"/>
      <c r="B509" s="45"/>
      <c r="C509" s="315" t="s">
        <v>168</v>
      </c>
      <c r="D509" s="315" t="s">
        <v>169</v>
      </c>
      <c r="E509" s="18" t="s">
        <v>1</v>
      </c>
      <c r="F509" s="316">
        <v>2.16</v>
      </c>
      <c r="G509" s="39"/>
      <c r="H509" s="45"/>
    </row>
    <row r="510" spans="1:8" s="2" customFormat="1" ht="16.8" customHeight="1">
      <c r="A510" s="39"/>
      <c r="B510" s="45"/>
      <c r="C510" s="317" t="s">
        <v>2168</v>
      </c>
      <c r="D510" s="39"/>
      <c r="E510" s="39"/>
      <c r="F510" s="39"/>
      <c r="G510" s="39"/>
      <c r="H510" s="45"/>
    </row>
    <row r="511" spans="1:8" s="2" customFormat="1" ht="12">
      <c r="A511" s="39"/>
      <c r="B511" s="45"/>
      <c r="C511" s="315" t="s">
        <v>300</v>
      </c>
      <c r="D511" s="315" t="s">
        <v>301</v>
      </c>
      <c r="E511" s="18" t="s">
        <v>251</v>
      </c>
      <c r="F511" s="316">
        <v>5</v>
      </c>
      <c r="G511" s="39"/>
      <c r="H511" s="45"/>
    </row>
    <row r="512" spans="1:8" s="2" customFormat="1" ht="16.8" customHeight="1">
      <c r="A512" s="39"/>
      <c r="B512" s="45"/>
      <c r="C512" s="315" t="s">
        <v>338</v>
      </c>
      <c r="D512" s="315" t="s">
        <v>339</v>
      </c>
      <c r="E512" s="18" t="s">
        <v>251</v>
      </c>
      <c r="F512" s="316">
        <v>2.84</v>
      </c>
      <c r="G512" s="39"/>
      <c r="H512" s="45"/>
    </row>
    <row r="513" spans="1:8" s="2" customFormat="1" ht="16.8" customHeight="1">
      <c r="A513" s="39"/>
      <c r="B513" s="45"/>
      <c r="C513" s="311" t="s">
        <v>1180</v>
      </c>
      <c r="D513" s="312" t="s">
        <v>1180</v>
      </c>
      <c r="E513" s="313" t="s">
        <v>1</v>
      </c>
      <c r="F513" s="314">
        <v>2.84</v>
      </c>
      <c r="G513" s="39"/>
      <c r="H513" s="45"/>
    </row>
    <row r="514" spans="1:8" s="2" customFormat="1" ht="16.8" customHeight="1">
      <c r="A514" s="39"/>
      <c r="B514" s="45"/>
      <c r="C514" s="315" t="s">
        <v>1</v>
      </c>
      <c r="D514" s="315" t="s">
        <v>312</v>
      </c>
      <c r="E514" s="18" t="s">
        <v>1</v>
      </c>
      <c r="F514" s="316">
        <v>2.84</v>
      </c>
      <c r="G514" s="39"/>
      <c r="H514" s="45"/>
    </row>
    <row r="515" spans="1:8" s="2" customFormat="1" ht="16.8" customHeight="1">
      <c r="A515" s="39"/>
      <c r="B515" s="45"/>
      <c r="C515" s="315" t="s">
        <v>1180</v>
      </c>
      <c r="D515" s="315" t="s">
        <v>169</v>
      </c>
      <c r="E515" s="18" t="s">
        <v>1</v>
      </c>
      <c r="F515" s="316">
        <v>2.84</v>
      </c>
      <c r="G515" s="39"/>
      <c r="H515" s="45"/>
    </row>
    <row r="516" spans="1:8" s="2" customFormat="1" ht="16.8" customHeight="1">
      <c r="A516" s="39"/>
      <c r="B516" s="45"/>
      <c r="C516" s="311" t="s">
        <v>171</v>
      </c>
      <c r="D516" s="312" t="s">
        <v>1</v>
      </c>
      <c r="E516" s="313" t="s">
        <v>1</v>
      </c>
      <c r="F516" s="314">
        <v>5</v>
      </c>
      <c r="G516" s="39"/>
      <c r="H516" s="45"/>
    </row>
    <row r="517" spans="1:8" s="2" customFormat="1" ht="16.8" customHeight="1">
      <c r="A517" s="39"/>
      <c r="B517" s="45"/>
      <c r="C517" s="315" t="s">
        <v>1</v>
      </c>
      <c r="D517" s="315" t="s">
        <v>1158</v>
      </c>
      <c r="E517" s="18" t="s">
        <v>1</v>
      </c>
      <c r="F517" s="316">
        <v>0</v>
      </c>
      <c r="G517" s="39"/>
      <c r="H517" s="45"/>
    </row>
    <row r="518" spans="1:8" s="2" customFormat="1" ht="16.8" customHeight="1">
      <c r="A518" s="39"/>
      <c r="B518" s="45"/>
      <c r="C518" s="315" t="s">
        <v>1</v>
      </c>
      <c r="D518" s="315" t="s">
        <v>1159</v>
      </c>
      <c r="E518" s="18" t="s">
        <v>1</v>
      </c>
      <c r="F518" s="316">
        <v>3.44</v>
      </c>
      <c r="G518" s="39"/>
      <c r="H518" s="45"/>
    </row>
    <row r="519" spans="1:8" s="2" customFormat="1" ht="16.8" customHeight="1">
      <c r="A519" s="39"/>
      <c r="B519" s="45"/>
      <c r="C519" s="315" t="s">
        <v>1</v>
      </c>
      <c r="D519" s="315" t="s">
        <v>1160</v>
      </c>
      <c r="E519" s="18" t="s">
        <v>1</v>
      </c>
      <c r="F519" s="316">
        <v>3.96</v>
      </c>
      <c r="G519" s="39"/>
      <c r="H519" s="45"/>
    </row>
    <row r="520" spans="1:8" s="2" customFormat="1" ht="16.8" customHeight="1">
      <c r="A520" s="39"/>
      <c r="B520" s="45"/>
      <c r="C520" s="315" t="s">
        <v>1</v>
      </c>
      <c r="D520" s="315" t="s">
        <v>1161</v>
      </c>
      <c r="E520" s="18" t="s">
        <v>1</v>
      </c>
      <c r="F520" s="316">
        <v>-1.68</v>
      </c>
      <c r="G520" s="39"/>
      <c r="H520" s="45"/>
    </row>
    <row r="521" spans="1:8" s="2" customFormat="1" ht="16.8" customHeight="1">
      <c r="A521" s="39"/>
      <c r="B521" s="45"/>
      <c r="C521" s="315" t="s">
        <v>1</v>
      </c>
      <c r="D521" s="315" t="s">
        <v>1162</v>
      </c>
      <c r="E521" s="18" t="s">
        <v>1</v>
      </c>
      <c r="F521" s="316">
        <v>-0.72</v>
      </c>
      <c r="G521" s="39"/>
      <c r="H521" s="45"/>
    </row>
    <row r="522" spans="1:8" s="2" customFormat="1" ht="16.8" customHeight="1">
      <c r="A522" s="39"/>
      <c r="B522" s="45"/>
      <c r="C522" s="315" t="s">
        <v>171</v>
      </c>
      <c r="D522" s="315" t="s">
        <v>169</v>
      </c>
      <c r="E522" s="18" t="s">
        <v>1</v>
      </c>
      <c r="F522" s="316">
        <v>5</v>
      </c>
      <c r="G522" s="39"/>
      <c r="H522" s="45"/>
    </row>
    <row r="523" spans="1:8" s="2" customFormat="1" ht="16.8" customHeight="1">
      <c r="A523" s="39"/>
      <c r="B523" s="45"/>
      <c r="C523" s="317" t="s">
        <v>2168</v>
      </c>
      <c r="D523" s="39"/>
      <c r="E523" s="39"/>
      <c r="F523" s="39"/>
      <c r="G523" s="39"/>
      <c r="H523" s="45"/>
    </row>
    <row r="524" spans="1:8" s="2" customFormat="1" ht="12">
      <c r="A524" s="39"/>
      <c r="B524" s="45"/>
      <c r="C524" s="315" t="s">
        <v>255</v>
      </c>
      <c r="D524" s="315" t="s">
        <v>256</v>
      </c>
      <c r="E524" s="18" t="s">
        <v>251</v>
      </c>
      <c r="F524" s="316">
        <v>5</v>
      </c>
      <c r="G524" s="39"/>
      <c r="H524" s="45"/>
    </row>
    <row r="525" spans="1:8" s="2" customFormat="1" ht="12">
      <c r="A525" s="39"/>
      <c r="B525" s="45"/>
      <c r="C525" s="315" t="s">
        <v>300</v>
      </c>
      <c r="D525" s="315" t="s">
        <v>301</v>
      </c>
      <c r="E525" s="18" t="s">
        <v>251</v>
      </c>
      <c r="F525" s="316">
        <v>5</v>
      </c>
      <c r="G525" s="39"/>
      <c r="H525" s="45"/>
    </row>
    <row r="526" spans="1:8" s="2" customFormat="1" ht="16.8" customHeight="1">
      <c r="A526" s="39"/>
      <c r="B526" s="45"/>
      <c r="C526" s="315" t="s">
        <v>338</v>
      </c>
      <c r="D526" s="315" t="s">
        <v>339</v>
      </c>
      <c r="E526" s="18" t="s">
        <v>251</v>
      </c>
      <c r="F526" s="316">
        <v>2.84</v>
      </c>
      <c r="G526" s="39"/>
      <c r="H526" s="45"/>
    </row>
    <row r="527" spans="1:8" s="2" customFormat="1" ht="26.4" customHeight="1">
      <c r="A527" s="39"/>
      <c r="B527" s="45"/>
      <c r="C527" s="310" t="s">
        <v>2172</v>
      </c>
      <c r="D527" s="310" t="s">
        <v>101</v>
      </c>
      <c r="E527" s="39"/>
      <c r="F527" s="39"/>
      <c r="G527" s="39"/>
      <c r="H527" s="45"/>
    </row>
    <row r="528" spans="1:8" s="2" customFormat="1" ht="16.8" customHeight="1">
      <c r="A528" s="39"/>
      <c r="B528" s="45"/>
      <c r="C528" s="311" t="s">
        <v>138</v>
      </c>
      <c r="D528" s="312" t="s">
        <v>133</v>
      </c>
      <c r="E528" s="313" t="s">
        <v>1</v>
      </c>
      <c r="F528" s="314">
        <v>9.3</v>
      </c>
      <c r="G528" s="39"/>
      <c r="H528" s="45"/>
    </row>
    <row r="529" spans="1:8" s="2" customFormat="1" ht="16.8" customHeight="1">
      <c r="A529" s="39"/>
      <c r="B529" s="45"/>
      <c r="C529" s="315" t="s">
        <v>1</v>
      </c>
      <c r="D529" s="315" t="s">
        <v>1154</v>
      </c>
      <c r="E529" s="18" t="s">
        <v>1</v>
      </c>
      <c r="F529" s="316">
        <v>0</v>
      </c>
      <c r="G529" s="39"/>
      <c r="H529" s="45"/>
    </row>
    <row r="530" spans="1:8" s="2" customFormat="1" ht="16.8" customHeight="1">
      <c r="A530" s="39"/>
      <c r="B530" s="45"/>
      <c r="C530" s="315" t="s">
        <v>1</v>
      </c>
      <c r="D530" s="315" t="s">
        <v>303</v>
      </c>
      <c r="E530" s="18" t="s">
        <v>1</v>
      </c>
      <c r="F530" s="316">
        <v>0</v>
      </c>
      <c r="G530" s="39"/>
      <c r="H530" s="45"/>
    </row>
    <row r="531" spans="1:8" s="2" customFormat="1" ht="16.8" customHeight="1">
      <c r="A531" s="39"/>
      <c r="B531" s="45"/>
      <c r="C531" s="315" t="s">
        <v>1</v>
      </c>
      <c r="D531" s="315" t="s">
        <v>304</v>
      </c>
      <c r="E531" s="18" t="s">
        <v>1</v>
      </c>
      <c r="F531" s="316">
        <v>0</v>
      </c>
      <c r="G531" s="39"/>
      <c r="H531" s="45"/>
    </row>
    <row r="532" spans="1:8" s="2" customFormat="1" ht="16.8" customHeight="1">
      <c r="A532" s="39"/>
      <c r="B532" s="45"/>
      <c r="C532" s="315" t="s">
        <v>1</v>
      </c>
      <c r="D532" s="315" t="s">
        <v>1275</v>
      </c>
      <c r="E532" s="18" t="s">
        <v>1</v>
      </c>
      <c r="F532" s="316">
        <v>9.3</v>
      </c>
      <c r="G532" s="39"/>
      <c r="H532" s="45"/>
    </row>
    <row r="533" spans="1:8" s="2" customFormat="1" ht="16.8" customHeight="1">
      <c r="A533" s="39"/>
      <c r="B533" s="45"/>
      <c r="C533" s="315" t="s">
        <v>138</v>
      </c>
      <c r="D533" s="315" t="s">
        <v>133</v>
      </c>
      <c r="E533" s="18" t="s">
        <v>1</v>
      </c>
      <c r="F533" s="316">
        <v>9.3</v>
      </c>
      <c r="G533" s="39"/>
      <c r="H533" s="45"/>
    </row>
    <row r="534" spans="1:8" s="2" customFormat="1" ht="16.8" customHeight="1">
      <c r="A534" s="39"/>
      <c r="B534" s="45"/>
      <c r="C534" s="317" t="s">
        <v>2168</v>
      </c>
      <c r="D534" s="39"/>
      <c r="E534" s="39"/>
      <c r="F534" s="39"/>
      <c r="G534" s="39"/>
      <c r="H534" s="45"/>
    </row>
    <row r="535" spans="1:8" s="2" customFormat="1" ht="12">
      <c r="A535" s="39"/>
      <c r="B535" s="45"/>
      <c r="C535" s="315" t="s">
        <v>300</v>
      </c>
      <c r="D535" s="315" t="s">
        <v>301</v>
      </c>
      <c r="E535" s="18" t="s">
        <v>251</v>
      </c>
      <c r="F535" s="316">
        <v>95.36</v>
      </c>
      <c r="G535" s="39"/>
      <c r="H535" s="45"/>
    </row>
    <row r="536" spans="1:8" s="2" customFormat="1" ht="16.8" customHeight="1">
      <c r="A536" s="39"/>
      <c r="B536" s="45"/>
      <c r="C536" s="315" t="s">
        <v>320</v>
      </c>
      <c r="D536" s="315" t="s">
        <v>321</v>
      </c>
      <c r="E536" s="18" t="s">
        <v>251</v>
      </c>
      <c r="F536" s="316">
        <v>95.235</v>
      </c>
      <c r="G536" s="39"/>
      <c r="H536" s="45"/>
    </row>
    <row r="537" spans="1:8" s="2" customFormat="1" ht="16.8" customHeight="1">
      <c r="A537" s="39"/>
      <c r="B537" s="45"/>
      <c r="C537" s="315" t="s">
        <v>386</v>
      </c>
      <c r="D537" s="315" t="s">
        <v>387</v>
      </c>
      <c r="E537" s="18" t="s">
        <v>388</v>
      </c>
      <c r="F537" s="316">
        <v>9.3</v>
      </c>
      <c r="G537" s="39"/>
      <c r="H537" s="45"/>
    </row>
    <row r="538" spans="1:8" s="2" customFormat="1" ht="16.8" customHeight="1">
      <c r="A538" s="39"/>
      <c r="B538" s="45"/>
      <c r="C538" s="311" t="s">
        <v>140</v>
      </c>
      <c r="D538" s="312" t="s">
        <v>133</v>
      </c>
      <c r="E538" s="313" t="s">
        <v>1</v>
      </c>
      <c r="F538" s="314">
        <v>32.55</v>
      </c>
      <c r="G538" s="39"/>
      <c r="H538" s="45"/>
    </row>
    <row r="539" spans="1:8" s="2" customFormat="1" ht="16.8" customHeight="1">
      <c r="A539" s="39"/>
      <c r="B539" s="45"/>
      <c r="C539" s="315" t="s">
        <v>1</v>
      </c>
      <c r="D539" s="315" t="s">
        <v>306</v>
      </c>
      <c r="E539" s="18" t="s">
        <v>1</v>
      </c>
      <c r="F539" s="316">
        <v>0</v>
      </c>
      <c r="G539" s="39"/>
      <c r="H539" s="45"/>
    </row>
    <row r="540" spans="1:8" s="2" customFormat="1" ht="16.8" customHeight="1">
      <c r="A540" s="39"/>
      <c r="B540" s="45"/>
      <c r="C540" s="315" t="s">
        <v>1</v>
      </c>
      <c r="D540" s="315" t="s">
        <v>1276</v>
      </c>
      <c r="E540" s="18" t="s">
        <v>1</v>
      </c>
      <c r="F540" s="316">
        <v>32.55</v>
      </c>
      <c r="G540" s="39"/>
      <c r="H540" s="45"/>
    </row>
    <row r="541" spans="1:8" s="2" customFormat="1" ht="16.8" customHeight="1">
      <c r="A541" s="39"/>
      <c r="B541" s="45"/>
      <c r="C541" s="315" t="s">
        <v>140</v>
      </c>
      <c r="D541" s="315" t="s">
        <v>133</v>
      </c>
      <c r="E541" s="18" t="s">
        <v>1</v>
      </c>
      <c r="F541" s="316">
        <v>32.55</v>
      </c>
      <c r="G541" s="39"/>
      <c r="H541" s="45"/>
    </row>
    <row r="542" spans="1:8" s="2" customFormat="1" ht="16.8" customHeight="1">
      <c r="A542" s="39"/>
      <c r="B542" s="45"/>
      <c r="C542" s="317" t="s">
        <v>2168</v>
      </c>
      <c r="D542" s="39"/>
      <c r="E542" s="39"/>
      <c r="F542" s="39"/>
      <c r="G542" s="39"/>
      <c r="H542" s="45"/>
    </row>
    <row r="543" spans="1:8" s="2" customFormat="1" ht="12">
      <c r="A543" s="39"/>
      <c r="B543" s="45"/>
      <c r="C543" s="315" t="s">
        <v>300</v>
      </c>
      <c r="D543" s="315" t="s">
        <v>301</v>
      </c>
      <c r="E543" s="18" t="s">
        <v>251</v>
      </c>
      <c r="F543" s="316">
        <v>95.36</v>
      </c>
      <c r="G543" s="39"/>
      <c r="H543" s="45"/>
    </row>
    <row r="544" spans="1:8" s="2" customFormat="1" ht="16.8" customHeight="1">
      <c r="A544" s="39"/>
      <c r="B544" s="45"/>
      <c r="C544" s="315" t="s">
        <v>347</v>
      </c>
      <c r="D544" s="315" t="s">
        <v>348</v>
      </c>
      <c r="E544" s="18" t="s">
        <v>251</v>
      </c>
      <c r="F544" s="316">
        <v>32.425</v>
      </c>
      <c r="G544" s="39"/>
      <c r="H544" s="45"/>
    </row>
    <row r="545" spans="1:8" s="2" customFormat="1" ht="16.8" customHeight="1">
      <c r="A545" s="39"/>
      <c r="B545" s="45"/>
      <c r="C545" s="311" t="s">
        <v>144</v>
      </c>
      <c r="D545" s="312" t="s">
        <v>1</v>
      </c>
      <c r="E545" s="313" t="s">
        <v>1</v>
      </c>
      <c r="F545" s="314">
        <v>472.8</v>
      </c>
      <c r="G545" s="39"/>
      <c r="H545" s="45"/>
    </row>
    <row r="546" spans="1:8" s="2" customFormat="1" ht="16.8" customHeight="1">
      <c r="A546" s="39"/>
      <c r="B546" s="45"/>
      <c r="C546" s="315" t="s">
        <v>1</v>
      </c>
      <c r="D546" s="315" t="s">
        <v>1158</v>
      </c>
      <c r="E546" s="18" t="s">
        <v>1</v>
      </c>
      <c r="F546" s="316">
        <v>0</v>
      </c>
      <c r="G546" s="39"/>
      <c r="H546" s="45"/>
    </row>
    <row r="547" spans="1:8" s="2" customFormat="1" ht="16.8" customHeight="1">
      <c r="A547" s="39"/>
      <c r="B547" s="45"/>
      <c r="C547" s="315" t="s">
        <v>1</v>
      </c>
      <c r="D547" s="315" t="s">
        <v>1248</v>
      </c>
      <c r="E547" s="18" t="s">
        <v>1</v>
      </c>
      <c r="F547" s="316">
        <v>27.3</v>
      </c>
      <c r="G547" s="39"/>
      <c r="H547" s="45"/>
    </row>
    <row r="548" spans="1:8" s="2" customFormat="1" ht="16.8" customHeight="1">
      <c r="A548" s="39"/>
      <c r="B548" s="45"/>
      <c r="C548" s="315" t="s">
        <v>1</v>
      </c>
      <c r="D548" s="315" t="s">
        <v>1249</v>
      </c>
      <c r="E548" s="18" t="s">
        <v>1</v>
      </c>
      <c r="F548" s="316">
        <v>29.2</v>
      </c>
      <c r="G548" s="39"/>
      <c r="H548" s="45"/>
    </row>
    <row r="549" spans="1:8" s="2" customFormat="1" ht="16.8" customHeight="1">
      <c r="A549" s="39"/>
      <c r="B549" s="45"/>
      <c r="C549" s="315" t="s">
        <v>1</v>
      </c>
      <c r="D549" s="315" t="s">
        <v>1250</v>
      </c>
      <c r="E549" s="18" t="s">
        <v>1</v>
      </c>
      <c r="F549" s="316">
        <v>29.2</v>
      </c>
      <c r="G549" s="39"/>
      <c r="H549" s="45"/>
    </row>
    <row r="550" spans="1:8" s="2" customFormat="1" ht="16.8" customHeight="1">
      <c r="A550" s="39"/>
      <c r="B550" s="45"/>
      <c r="C550" s="315" t="s">
        <v>1</v>
      </c>
      <c r="D550" s="315" t="s">
        <v>1251</v>
      </c>
      <c r="E550" s="18" t="s">
        <v>1</v>
      </c>
      <c r="F550" s="316">
        <v>30.8</v>
      </c>
      <c r="G550" s="39"/>
      <c r="H550" s="45"/>
    </row>
    <row r="551" spans="1:8" s="2" customFormat="1" ht="16.8" customHeight="1">
      <c r="A551" s="39"/>
      <c r="B551" s="45"/>
      <c r="C551" s="315" t="s">
        <v>1</v>
      </c>
      <c r="D551" s="315" t="s">
        <v>1252</v>
      </c>
      <c r="E551" s="18" t="s">
        <v>1</v>
      </c>
      <c r="F551" s="316">
        <v>29.1</v>
      </c>
      <c r="G551" s="39"/>
      <c r="H551" s="45"/>
    </row>
    <row r="552" spans="1:8" s="2" customFormat="1" ht="16.8" customHeight="1">
      <c r="A552" s="39"/>
      <c r="B552" s="45"/>
      <c r="C552" s="315" t="s">
        <v>1</v>
      </c>
      <c r="D552" s="315" t="s">
        <v>1253</v>
      </c>
      <c r="E552" s="18" t="s">
        <v>1</v>
      </c>
      <c r="F552" s="316">
        <v>32.6</v>
      </c>
      <c r="G552" s="39"/>
      <c r="H552" s="45"/>
    </row>
    <row r="553" spans="1:8" s="2" customFormat="1" ht="16.8" customHeight="1">
      <c r="A553" s="39"/>
      <c r="B553" s="45"/>
      <c r="C553" s="315" t="s">
        <v>1</v>
      </c>
      <c r="D553" s="315" t="s">
        <v>1254</v>
      </c>
      <c r="E553" s="18" t="s">
        <v>1</v>
      </c>
      <c r="F553" s="316">
        <v>34.1</v>
      </c>
      <c r="G553" s="39"/>
      <c r="H553" s="45"/>
    </row>
    <row r="554" spans="1:8" s="2" customFormat="1" ht="16.8" customHeight="1">
      <c r="A554" s="39"/>
      <c r="B554" s="45"/>
      <c r="C554" s="315" t="s">
        <v>1</v>
      </c>
      <c r="D554" s="315" t="s">
        <v>1255</v>
      </c>
      <c r="E554" s="18" t="s">
        <v>1</v>
      </c>
      <c r="F554" s="316">
        <v>30</v>
      </c>
      <c r="G554" s="39"/>
      <c r="H554" s="45"/>
    </row>
    <row r="555" spans="1:8" s="2" customFormat="1" ht="16.8" customHeight="1">
      <c r="A555" s="39"/>
      <c r="B555" s="45"/>
      <c r="C555" s="315" t="s">
        <v>1</v>
      </c>
      <c r="D555" s="315" t="s">
        <v>1256</v>
      </c>
      <c r="E555" s="18" t="s">
        <v>1</v>
      </c>
      <c r="F555" s="316">
        <v>28.7</v>
      </c>
      <c r="G555" s="39"/>
      <c r="H555" s="45"/>
    </row>
    <row r="556" spans="1:8" s="2" customFormat="1" ht="16.8" customHeight="1">
      <c r="A556" s="39"/>
      <c r="B556" s="45"/>
      <c r="C556" s="315" t="s">
        <v>1</v>
      </c>
      <c r="D556" s="315" t="s">
        <v>1257</v>
      </c>
      <c r="E556" s="18" t="s">
        <v>1</v>
      </c>
      <c r="F556" s="316">
        <v>19.9</v>
      </c>
      <c r="G556" s="39"/>
      <c r="H556" s="45"/>
    </row>
    <row r="557" spans="1:8" s="2" customFormat="1" ht="16.8" customHeight="1">
      <c r="A557" s="39"/>
      <c r="B557" s="45"/>
      <c r="C557" s="315" t="s">
        <v>1</v>
      </c>
      <c r="D557" s="315" t="s">
        <v>1258</v>
      </c>
      <c r="E557" s="18" t="s">
        <v>1</v>
      </c>
      <c r="F557" s="316">
        <v>13.55</v>
      </c>
      <c r="G557" s="39"/>
      <c r="H557" s="45"/>
    </row>
    <row r="558" spans="1:8" s="2" customFormat="1" ht="16.8" customHeight="1">
      <c r="A558" s="39"/>
      <c r="B558" s="45"/>
      <c r="C558" s="315" t="s">
        <v>1</v>
      </c>
      <c r="D558" s="315" t="s">
        <v>1259</v>
      </c>
      <c r="E558" s="18" t="s">
        <v>1</v>
      </c>
      <c r="F558" s="316">
        <v>15.05</v>
      </c>
      <c r="G558" s="39"/>
      <c r="H558" s="45"/>
    </row>
    <row r="559" spans="1:8" s="2" customFormat="1" ht="16.8" customHeight="1">
      <c r="A559" s="39"/>
      <c r="B559" s="45"/>
      <c r="C559" s="315" t="s">
        <v>1</v>
      </c>
      <c r="D559" s="315" t="s">
        <v>1260</v>
      </c>
      <c r="E559" s="18" t="s">
        <v>1</v>
      </c>
      <c r="F559" s="316">
        <v>16.75</v>
      </c>
      <c r="G559" s="39"/>
      <c r="H559" s="45"/>
    </row>
    <row r="560" spans="1:8" s="2" customFormat="1" ht="16.8" customHeight="1">
      <c r="A560" s="39"/>
      <c r="B560" s="45"/>
      <c r="C560" s="315" t="s">
        <v>1</v>
      </c>
      <c r="D560" s="315" t="s">
        <v>1261</v>
      </c>
      <c r="E560" s="18" t="s">
        <v>1</v>
      </c>
      <c r="F560" s="316">
        <v>19</v>
      </c>
      <c r="G560" s="39"/>
      <c r="H560" s="45"/>
    </row>
    <row r="561" spans="1:8" s="2" customFormat="1" ht="16.8" customHeight="1">
      <c r="A561" s="39"/>
      <c r="B561" s="45"/>
      <c r="C561" s="315" t="s">
        <v>1</v>
      </c>
      <c r="D561" s="315" t="s">
        <v>1262</v>
      </c>
      <c r="E561" s="18" t="s">
        <v>1</v>
      </c>
      <c r="F561" s="316">
        <v>18.5</v>
      </c>
      <c r="G561" s="39"/>
      <c r="H561" s="45"/>
    </row>
    <row r="562" spans="1:8" s="2" customFormat="1" ht="16.8" customHeight="1">
      <c r="A562" s="39"/>
      <c r="B562" s="45"/>
      <c r="C562" s="315" t="s">
        <v>1</v>
      </c>
      <c r="D562" s="315" t="s">
        <v>1263</v>
      </c>
      <c r="E562" s="18" t="s">
        <v>1</v>
      </c>
      <c r="F562" s="316">
        <v>16.65</v>
      </c>
      <c r="G562" s="39"/>
      <c r="H562" s="45"/>
    </row>
    <row r="563" spans="1:8" s="2" customFormat="1" ht="16.8" customHeight="1">
      <c r="A563" s="39"/>
      <c r="B563" s="45"/>
      <c r="C563" s="315" t="s">
        <v>1</v>
      </c>
      <c r="D563" s="315" t="s">
        <v>1264</v>
      </c>
      <c r="E563" s="18" t="s">
        <v>1</v>
      </c>
      <c r="F563" s="316">
        <v>17.6</v>
      </c>
      <c r="G563" s="39"/>
      <c r="H563" s="45"/>
    </row>
    <row r="564" spans="1:8" s="2" customFormat="1" ht="16.8" customHeight="1">
      <c r="A564" s="39"/>
      <c r="B564" s="45"/>
      <c r="C564" s="315" t="s">
        <v>1</v>
      </c>
      <c r="D564" s="315" t="s">
        <v>1265</v>
      </c>
      <c r="E564" s="18" t="s">
        <v>1</v>
      </c>
      <c r="F564" s="316">
        <v>16.3</v>
      </c>
      <c r="G564" s="39"/>
      <c r="H564" s="45"/>
    </row>
    <row r="565" spans="1:8" s="2" customFormat="1" ht="16.8" customHeight="1">
      <c r="A565" s="39"/>
      <c r="B565" s="45"/>
      <c r="C565" s="315" t="s">
        <v>1</v>
      </c>
      <c r="D565" s="315" t="s">
        <v>1266</v>
      </c>
      <c r="E565" s="18" t="s">
        <v>1</v>
      </c>
      <c r="F565" s="316">
        <v>17.4</v>
      </c>
      <c r="G565" s="39"/>
      <c r="H565" s="45"/>
    </row>
    <row r="566" spans="1:8" s="2" customFormat="1" ht="16.8" customHeight="1">
      <c r="A566" s="39"/>
      <c r="B566" s="45"/>
      <c r="C566" s="315" t="s">
        <v>1</v>
      </c>
      <c r="D566" s="315" t="s">
        <v>1267</v>
      </c>
      <c r="E566" s="18" t="s">
        <v>1</v>
      </c>
      <c r="F566" s="316">
        <v>15.95</v>
      </c>
      <c r="G566" s="39"/>
      <c r="H566" s="45"/>
    </row>
    <row r="567" spans="1:8" s="2" customFormat="1" ht="16.8" customHeight="1">
      <c r="A567" s="39"/>
      <c r="B567" s="45"/>
      <c r="C567" s="315" t="s">
        <v>1</v>
      </c>
      <c r="D567" s="315" t="s">
        <v>1268</v>
      </c>
      <c r="E567" s="18" t="s">
        <v>1</v>
      </c>
      <c r="F567" s="316">
        <v>15.15</v>
      </c>
      <c r="G567" s="39"/>
      <c r="H567" s="45"/>
    </row>
    <row r="568" spans="1:8" s="2" customFormat="1" ht="16.8" customHeight="1">
      <c r="A568" s="39"/>
      <c r="B568" s="45"/>
      <c r="C568" s="315" t="s">
        <v>144</v>
      </c>
      <c r="D568" s="315" t="s">
        <v>169</v>
      </c>
      <c r="E568" s="18" t="s">
        <v>1</v>
      </c>
      <c r="F568" s="316">
        <v>472.8</v>
      </c>
      <c r="G568" s="39"/>
      <c r="H568" s="45"/>
    </row>
    <row r="569" spans="1:8" s="2" customFormat="1" ht="16.8" customHeight="1">
      <c r="A569" s="39"/>
      <c r="B569" s="45"/>
      <c r="C569" s="317" t="s">
        <v>2168</v>
      </c>
      <c r="D569" s="39"/>
      <c r="E569" s="39"/>
      <c r="F569" s="39"/>
      <c r="G569" s="39"/>
      <c r="H569" s="45"/>
    </row>
    <row r="570" spans="1:8" s="2" customFormat="1" ht="16.8" customHeight="1">
      <c r="A570" s="39"/>
      <c r="B570" s="45"/>
      <c r="C570" s="315" t="s">
        <v>278</v>
      </c>
      <c r="D570" s="315" t="s">
        <v>279</v>
      </c>
      <c r="E570" s="18" t="s">
        <v>211</v>
      </c>
      <c r="F570" s="316">
        <v>472.8</v>
      </c>
      <c r="G570" s="39"/>
      <c r="H570" s="45"/>
    </row>
    <row r="571" spans="1:8" s="2" customFormat="1" ht="16.8" customHeight="1">
      <c r="A571" s="39"/>
      <c r="B571" s="45"/>
      <c r="C571" s="315" t="s">
        <v>285</v>
      </c>
      <c r="D571" s="315" t="s">
        <v>286</v>
      </c>
      <c r="E571" s="18" t="s">
        <v>211</v>
      </c>
      <c r="F571" s="316">
        <v>472.8</v>
      </c>
      <c r="G571" s="39"/>
      <c r="H571" s="45"/>
    </row>
    <row r="572" spans="1:8" s="2" customFormat="1" ht="16.8" customHeight="1">
      <c r="A572" s="39"/>
      <c r="B572" s="45"/>
      <c r="C572" s="311" t="s">
        <v>150</v>
      </c>
      <c r="D572" s="312" t="s">
        <v>1</v>
      </c>
      <c r="E572" s="313" t="s">
        <v>1</v>
      </c>
      <c r="F572" s="314">
        <v>260</v>
      </c>
      <c r="G572" s="39"/>
      <c r="H572" s="45"/>
    </row>
    <row r="573" spans="1:8" s="2" customFormat="1" ht="12">
      <c r="A573" s="39"/>
      <c r="B573" s="45"/>
      <c r="C573" s="315" t="s">
        <v>1</v>
      </c>
      <c r="D573" s="315" t="s">
        <v>1192</v>
      </c>
      <c r="E573" s="18" t="s">
        <v>1</v>
      </c>
      <c r="F573" s="316">
        <v>0</v>
      </c>
      <c r="G573" s="39"/>
      <c r="H573" s="45"/>
    </row>
    <row r="574" spans="1:8" s="2" customFormat="1" ht="16.8" customHeight="1">
      <c r="A574" s="39"/>
      <c r="B574" s="45"/>
      <c r="C574" s="315" t="s">
        <v>150</v>
      </c>
      <c r="D574" s="315" t="s">
        <v>1213</v>
      </c>
      <c r="E574" s="18" t="s">
        <v>1</v>
      </c>
      <c r="F574" s="316">
        <v>260</v>
      </c>
      <c r="G574" s="39"/>
      <c r="H574" s="45"/>
    </row>
    <row r="575" spans="1:8" s="2" customFormat="1" ht="16.8" customHeight="1">
      <c r="A575" s="39"/>
      <c r="B575" s="45"/>
      <c r="C575" s="317" t="s">
        <v>2168</v>
      </c>
      <c r="D575" s="39"/>
      <c r="E575" s="39"/>
      <c r="F575" s="39"/>
      <c r="G575" s="39"/>
      <c r="H575" s="45"/>
    </row>
    <row r="576" spans="1:8" s="2" customFormat="1" ht="16.8" customHeight="1">
      <c r="A576" s="39"/>
      <c r="B576" s="45"/>
      <c r="C576" s="315" t="s">
        <v>434</v>
      </c>
      <c r="D576" s="315" t="s">
        <v>435</v>
      </c>
      <c r="E576" s="18" t="s">
        <v>235</v>
      </c>
      <c r="F576" s="316">
        <v>260</v>
      </c>
      <c r="G576" s="39"/>
      <c r="H576" s="45"/>
    </row>
    <row r="577" spans="1:8" s="2" customFormat="1" ht="16.8" customHeight="1">
      <c r="A577" s="39"/>
      <c r="B577" s="45"/>
      <c r="C577" s="315" t="s">
        <v>440</v>
      </c>
      <c r="D577" s="315" t="s">
        <v>441</v>
      </c>
      <c r="E577" s="18" t="s">
        <v>235</v>
      </c>
      <c r="F577" s="316">
        <v>263.9</v>
      </c>
      <c r="G577" s="39"/>
      <c r="H577" s="45"/>
    </row>
    <row r="578" spans="1:8" s="2" customFormat="1" ht="16.8" customHeight="1">
      <c r="A578" s="39"/>
      <c r="B578" s="45"/>
      <c r="C578" s="311" t="s">
        <v>156</v>
      </c>
      <c r="D578" s="312" t="s">
        <v>1</v>
      </c>
      <c r="E578" s="313" t="s">
        <v>1</v>
      </c>
      <c r="F578" s="314">
        <v>95.235</v>
      </c>
      <c r="G578" s="39"/>
      <c r="H578" s="45"/>
    </row>
    <row r="579" spans="1:8" s="2" customFormat="1" ht="16.8" customHeight="1">
      <c r="A579" s="39"/>
      <c r="B579" s="45"/>
      <c r="C579" s="315" t="s">
        <v>1</v>
      </c>
      <c r="D579" s="315" t="s">
        <v>1154</v>
      </c>
      <c r="E579" s="18" t="s">
        <v>1</v>
      </c>
      <c r="F579" s="316">
        <v>0</v>
      </c>
      <c r="G579" s="39"/>
      <c r="H579" s="45"/>
    </row>
    <row r="580" spans="1:8" s="2" customFormat="1" ht="16.8" customHeight="1">
      <c r="A580" s="39"/>
      <c r="B580" s="45"/>
      <c r="C580" s="315" t="s">
        <v>1</v>
      </c>
      <c r="D580" s="315" t="s">
        <v>371</v>
      </c>
      <c r="E580" s="18" t="s">
        <v>1</v>
      </c>
      <c r="F580" s="316">
        <v>0</v>
      </c>
      <c r="G580" s="39"/>
      <c r="H580" s="45"/>
    </row>
    <row r="581" spans="1:8" s="2" customFormat="1" ht="16.8" customHeight="1">
      <c r="A581" s="39"/>
      <c r="B581" s="45"/>
      <c r="C581" s="315" t="s">
        <v>1</v>
      </c>
      <c r="D581" s="315" t="s">
        <v>1188</v>
      </c>
      <c r="E581" s="18" t="s">
        <v>1</v>
      </c>
      <c r="F581" s="316">
        <v>95.235</v>
      </c>
      <c r="G581" s="39"/>
      <c r="H581" s="45"/>
    </row>
    <row r="582" spans="1:8" s="2" customFormat="1" ht="16.8" customHeight="1">
      <c r="A582" s="39"/>
      <c r="B582" s="45"/>
      <c r="C582" s="315" t="s">
        <v>156</v>
      </c>
      <c r="D582" s="315" t="s">
        <v>169</v>
      </c>
      <c r="E582" s="18" t="s">
        <v>1</v>
      </c>
      <c r="F582" s="316">
        <v>95.235</v>
      </c>
      <c r="G582" s="39"/>
      <c r="H582" s="45"/>
    </row>
    <row r="583" spans="1:8" s="2" customFormat="1" ht="16.8" customHeight="1">
      <c r="A583" s="39"/>
      <c r="B583" s="45"/>
      <c r="C583" s="317" t="s">
        <v>2168</v>
      </c>
      <c r="D583" s="39"/>
      <c r="E583" s="39"/>
      <c r="F583" s="39"/>
      <c r="G583" s="39"/>
      <c r="H583" s="45"/>
    </row>
    <row r="584" spans="1:8" s="2" customFormat="1" ht="16.8" customHeight="1">
      <c r="A584" s="39"/>
      <c r="B584" s="45"/>
      <c r="C584" s="315" t="s">
        <v>320</v>
      </c>
      <c r="D584" s="315" t="s">
        <v>321</v>
      </c>
      <c r="E584" s="18" t="s">
        <v>251</v>
      </c>
      <c r="F584" s="316">
        <v>95.235</v>
      </c>
      <c r="G584" s="39"/>
      <c r="H584" s="45"/>
    </row>
    <row r="585" spans="1:8" s="2" customFormat="1" ht="12">
      <c r="A585" s="39"/>
      <c r="B585" s="45"/>
      <c r="C585" s="315" t="s">
        <v>374</v>
      </c>
      <c r="D585" s="315" t="s">
        <v>375</v>
      </c>
      <c r="E585" s="18" t="s">
        <v>251</v>
      </c>
      <c r="F585" s="316">
        <v>95.235</v>
      </c>
      <c r="G585" s="39"/>
      <c r="H585" s="45"/>
    </row>
    <row r="586" spans="1:8" s="2" customFormat="1" ht="16.8" customHeight="1">
      <c r="A586" s="39"/>
      <c r="B586" s="45"/>
      <c r="C586" s="311" t="s">
        <v>158</v>
      </c>
      <c r="D586" s="312" t="s">
        <v>159</v>
      </c>
      <c r="E586" s="313" t="s">
        <v>1</v>
      </c>
      <c r="F586" s="314">
        <v>32.425</v>
      </c>
      <c r="G586" s="39"/>
      <c r="H586" s="45"/>
    </row>
    <row r="587" spans="1:8" s="2" customFormat="1" ht="16.8" customHeight="1">
      <c r="A587" s="39"/>
      <c r="B587" s="45"/>
      <c r="C587" s="315" t="s">
        <v>158</v>
      </c>
      <c r="D587" s="315" t="s">
        <v>1284</v>
      </c>
      <c r="E587" s="18" t="s">
        <v>1</v>
      </c>
      <c r="F587" s="316">
        <v>32.425</v>
      </c>
      <c r="G587" s="39"/>
      <c r="H587" s="45"/>
    </row>
    <row r="588" spans="1:8" s="2" customFormat="1" ht="16.8" customHeight="1">
      <c r="A588" s="39"/>
      <c r="B588" s="45"/>
      <c r="C588" s="317" t="s">
        <v>2168</v>
      </c>
      <c r="D588" s="39"/>
      <c r="E588" s="39"/>
      <c r="F588" s="39"/>
      <c r="G588" s="39"/>
      <c r="H588" s="45"/>
    </row>
    <row r="589" spans="1:8" s="2" customFormat="1" ht="16.8" customHeight="1">
      <c r="A589" s="39"/>
      <c r="B589" s="45"/>
      <c r="C589" s="315" t="s">
        <v>347</v>
      </c>
      <c r="D589" s="315" t="s">
        <v>348</v>
      </c>
      <c r="E589" s="18" t="s">
        <v>251</v>
      </c>
      <c r="F589" s="316">
        <v>32.425</v>
      </c>
      <c r="G589" s="39"/>
      <c r="H589" s="45"/>
    </row>
    <row r="590" spans="1:8" s="2" customFormat="1" ht="16.8" customHeight="1">
      <c r="A590" s="39"/>
      <c r="B590" s="45"/>
      <c r="C590" s="315" t="s">
        <v>320</v>
      </c>
      <c r="D590" s="315" t="s">
        <v>321</v>
      </c>
      <c r="E590" s="18" t="s">
        <v>251</v>
      </c>
      <c r="F590" s="316">
        <v>95.235</v>
      </c>
      <c r="G590" s="39"/>
      <c r="H590" s="45"/>
    </row>
    <row r="591" spans="1:8" s="2" customFormat="1" ht="16.8" customHeight="1">
      <c r="A591" s="39"/>
      <c r="B591" s="45"/>
      <c r="C591" s="311" t="s">
        <v>162</v>
      </c>
      <c r="D591" s="312" t="s">
        <v>1</v>
      </c>
      <c r="E591" s="313" t="s">
        <v>1</v>
      </c>
      <c r="F591" s="314">
        <v>53.51</v>
      </c>
      <c r="G591" s="39"/>
      <c r="H591" s="45"/>
    </row>
    <row r="592" spans="1:8" s="2" customFormat="1" ht="16.8" customHeight="1">
      <c r="A592" s="39"/>
      <c r="B592" s="45"/>
      <c r="C592" s="315" t="s">
        <v>162</v>
      </c>
      <c r="D592" s="315" t="s">
        <v>312</v>
      </c>
      <c r="E592" s="18" t="s">
        <v>1</v>
      </c>
      <c r="F592" s="316">
        <v>53.51</v>
      </c>
      <c r="G592" s="39"/>
      <c r="H592" s="45"/>
    </row>
    <row r="593" spans="1:8" s="2" customFormat="1" ht="16.8" customHeight="1">
      <c r="A593" s="39"/>
      <c r="B593" s="45"/>
      <c r="C593" s="317" t="s">
        <v>2168</v>
      </c>
      <c r="D593" s="39"/>
      <c r="E593" s="39"/>
      <c r="F593" s="39"/>
      <c r="G593" s="39"/>
      <c r="H593" s="45"/>
    </row>
    <row r="594" spans="1:8" s="2" customFormat="1" ht="12">
      <c r="A594" s="39"/>
      <c r="B594" s="45"/>
      <c r="C594" s="315" t="s">
        <v>300</v>
      </c>
      <c r="D594" s="315" t="s">
        <v>301</v>
      </c>
      <c r="E594" s="18" t="s">
        <v>251</v>
      </c>
      <c r="F594" s="316">
        <v>95.36</v>
      </c>
      <c r="G594" s="39"/>
      <c r="H594" s="45"/>
    </row>
    <row r="595" spans="1:8" s="2" customFormat="1" ht="16.8" customHeight="1">
      <c r="A595" s="39"/>
      <c r="B595" s="45"/>
      <c r="C595" s="315" t="s">
        <v>320</v>
      </c>
      <c r="D595" s="315" t="s">
        <v>321</v>
      </c>
      <c r="E595" s="18" t="s">
        <v>251</v>
      </c>
      <c r="F595" s="316">
        <v>95.235</v>
      </c>
      <c r="G595" s="39"/>
      <c r="H595" s="45"/>
    </row>
    <row r="596" spans="1:8" s="2" customFormat="1" ht="16.8" customHeight="1">
      <c r="A596" s="39"/>
      <c r="B596" s="45"/>
      <c r="C596" s="315" t="s">
        <v>354</v>
      </c>
      <c r="D596" s="315" t="s">
        <v>355</v>
      </c>
      <c r="E596" s="18" t="s">
        <v>334</v>
      </c>
      <c r="F596" s="316">
        <v>96.318</v>
      </c>
      <c r="G596" s="39"/>
      <c r="H596" s="45"/>
    </row>
    <row r="597" spans="1:8" s="2" customFormat="1" ht="16.8" customHeight="1">
      <c r="A597" s="39"/>
      <c r="B597" s="45"/>
      <c r="C597" s="311" t="s">
        <v>164</v>
      </c>
      <c r="D597" s="312" t="s">
        <v>1</v>
      </c>
      <c r="E597" s="313" t="s">
        <v>1</v>
      </c>
      <c r="F597" s="314">
        <v>95.36</v>
      </c>
      <c r="G597" s="39"/>
      <c r="H597" s="45"/>
    </row>
    <row r="598" spans="1:8" s="2" customFormat="1" ht="16.8" customHeight="1">
      <c r="A598" s="39"/>
      <c r="B598" s="45"/>
      <c r="C598" s="315" t="s">
        <v>164</v>
      </c>
      <c r="D598" s="315" t="s">
        <v>171</v>
      </c>
      <c r="E598" s="18" t="s">
        <v>1</v>
      </c>
      <c r="F598" s="316">
        <v>95.36</v>
      </c>
      <c r="G598" s="39"/>
      <c r="H598" s="45"/>
    </row>
    <row r="599" spans="1:8" s="2" customFormat="1" ht="16.8" customHeight="1">
      <c r="A599" s="39"/>
      <c r="B599" s="45"/>
      <c r="C599" s="317" t="s">
        <v>2168</v>
      </c>
      <c r="D599" s="39"/>
      <c r="E599" s="39"/>
      <c r="F599" s="39"/>
      <c r="G599" s="39"/>
      <c r="H599" s="45"/>
    </row>
    <row r="600" spans="1:8" s="2" customFormat="1" ht="12">
      <c r="A600" s="39"/>
      <c r="B600" s="45"/>
      <c r="C600" s="315" t="s">
        <v>300</v>
      </c>
      <c r="D600" s="315" t="s">
        <v>301</v>
      </c>
      <c r="E600" s="18" t="s">
        <v>251</v>
      </c>
      <c r="F600" s="316">
        <v>95.36</v>
      </c>
      <c r="G600" s="39"/>
      <c r="H600" s="45"/>
    </row>
    <row r="601" spans="1:8" s="2" customFormat="1" ht="12">
      <c r="A601" s="39"/>
      <c r="B601" s="45"/>
      <c r="C601" s="315" t="s">
        <v>289</v>
      </c>
      <c r="D601" s="315" t="s">
        <v>290</v>
      </c>
      <c r="E601" s="18" t="s">
        <v>251</v>
      </c>
      <c r="F601" s="316">
        <v>95.36</v>
      </c>
      <c r="G601" s="39"/>
      <c r="H601" s="45"/>
    </row>
    <row r="602" spans="1:8" s="2" customFormat="1" ht="12">
      <c r="A602" s="39"/>
      <c r="B602" s="45"/>
      <c r="C602" s="315" t="s">
        <v>315</v>
      </c>
      <c r="D602" s="315" t="s">
        <v>316</v>
      </c>
      <c r="E602" s="18" t="s">
        <v>251</v>
      </c>
      <c r="F602" s="316">
        <v>95.36</v>
      </c>
      <c r="G602" s="39"/>
      <c r="H602" s="45"/>
    </row>
    <row r="603" spans="1:8" s="2" customFormat="1" ht="16.8" customHeight="1">
      <c r="A603" s="39"/>
      <c r="B603" s="45"/>
      <c r="C603" s="315" t="s">
        <v>320</v>
      </c>
      <c r="D603" s="315" t="s">
        <v>321</v>
      </c>
      <c r="E603" s="18" t="s">
        <v>251</v>
      </c>
      <c r="F603" s="316">
        <v>190.72</v>
      </c>
      <c r="G603" s="39"/>
      <c r="H603" s="45"/>
    </row>
    <row r="604" spans="1:8" s="2" customFormat="1" ht="12">
      <c r="A604" s="39"/>
      <c r="B604" s="45"/>
      <c r="C604" s="315" t="s">
        <v>332</v>
      </c>
      <c r="D604" s="315" t="s">
        <v>333</v>
      </c>
      <c r="E604" s="18" t="s">
        <v>334</v>
      </c>
      <c r="F604" s="316">
        <v>171.648</v>
      </c>
      <c r="G604" s="39"/>
      <c r="H604" s="45"/>
    </row>
    <row r="605" spans="1:8" s="2" customFormat="1" ht="16.8" customHeight="1">
      <c r="A605" s="39"/>
      <c r="B605" s="45"/>
      <c r="C605" s="315" t="s">
        <v>326</v>
      </c>
      <c r="D605" s="315" t="s">
        <v>327</v>
      </c>
      <c r="E605" s="18" t="s">
        <v>251</v>
      </c>
      <c r="F605" s="316">
        <v>190.72</v>
      </c>
      <c r="G605" s="39"/>
      <c r="H605" s="45"/>
    </row>
    <row r="606" spans="1:8" s="2" customFormat="1" ht="16.8" customHeight="1">
      <c r="A606" s="39"/>
      <c r="B606" s="45"/>
      <c r="C606" s="311" t="s">
        <v>168</v>
      </c>
      <c r="D606" s="312" t="s">
        <v>169</v>
      </c>
      <c r="E606" s="313" t="s">
        <v>1</v>
      </c>
      <c r="F606" s="314">
        <v>41.85</v>
      </c>
      <c r="G606" s="39"/>
      <c r="H606" s="45"/>
    </row>
    <row r="607" spans="1:8" s="2" customFormat="1" ht="16.8" customHeight="1">
      <c r="A607" s="39"/>
      <c r="B607" s="45"/>
      <c r="C607" s="315" t="s">
        <v>1</v>
      </c>
      <c r="D607" s="315" t="s">
        <v>1154</v>
      </c>
      <c r="E607" s="18" t="s">
        <v>1</v>
      </c>
      <c r="F607" s="316">
        <v>0</v>
      </c>
      <c r="G607" s="39"/>
      <c r="H607" s="45"/>
    </row>
    <row r="608" spans="1:8" s="2" customFormat="1" ht="16.8" customHeight="1">
      <c r="A608" s="39"/>
      <c r="B608" s="45"/>
      <c r="C608" s="315" t="s">
        <v>1</v>
      </c>
      <c r="D608" s="315" t="s">
        <v>303</v>
      </c>
      <c r="E608" s="18" t="s">
        <v>1</v>
      </c>
      <c r="F608" s="316">
        <v>0</v>
      </c>
      <c r="G608" s="39"/>
      <c r="H608" s="45"/>
    </row>
    <row r="609" spans="1:8" s="2" customFormat="1" ht="16.8" customHeight="1">
      <c r="A609" s="39"/>
      <c r="B609" s="45"/>
      <c r="C609" s="315" t="s">
        <v>1</v>
      </c>
      <c r="D609" s="315" t="s">
        <v>304</v>
      </c>
      <c r="E609" s="18" t="s">
        <v>1</v>
      </c>
      <c r="F609" s="316">
        <v>0</v>
      </c>
      <c r="G609" s="39"/>
      <c r="H609" s="45"/>
    </row>
    <row r="610" spans="1:8" s="2" customFormat="1" ht="16.8" customHeight="1">
      <c r="A610" s="39"/>
      <c r="B610" s="45"/>
      <c r="C610" s="315" t="s">
        <v>1</v>
      </c>
      <c r="D610" s="315" t="s">
        <v>1275</v>
      </c>
      <c r="E610" s="18" t="s">
        <v>1</v>
      </c>
      <c r="F610" s="316">
        <v>9.3</v>
      </c>
      <c r="G610" s="39"/>
      <c r="H610" s="45"/>
    </row>
    <row r="611" spans="1:8" s="2" customFormat="1" ht="16.8" customHeight="1">
      <c r="A611" s="39"/>
      <c r="B611" s="45"/>
      <c r="C611" s="315" t="s">
        <v>1</v>
      </c>
      <c r="D611" s="315" t="s">
        <v>306</v>
      </c>
      <c r="E611" s="18" t="s">
        <v>1</v>
      </c>
      <c r="F611" s="316">
        <v>0</v>
      </c>
      <c r="G611" s="39"/>
      <c r="H611" s="45"/>
    </row>
    <row r="612" spans="1:8" s="2" customFormat="1" ht="16.8" customHeight="1">
      <c r="A612" s="39"/>
      <c r="B612" s="45"/>
      <c r="C612" s="315" t="s">
        <v>1</v>
      </c>
      <c r="D612" s="315" t="s">
        <v>1276</v>
      </c>
      <c r="E612" s="18" t="s">
        <v>1</v>
      </c>
      <c r="F612" s="316">
        <v>32.55</v>
      </c>
      <c r="G612" s="39"/>
      <c r="H612" s="45"/>
    </row>
    <row r="613" spans="1:8" s="2" customFormat="1" ht="16.8" customHeight="1">
      <c r="A613" s="39"/>
      <c r="B613" s="45"/>
      <c r="C613" s="315" t="s">
        <v>168</v>
      </c>
      <c r="D613" s="315" t="s">
        <v>169</v>
      </c>
      <c r="E613" s="18" t="s">
        <v>1</v>
      </c>
      <c r="F613" s="316">
        <v>41.85</v>
      </c>
      <c r="G613" s="39"/>
      <c r="H613" s="45"/>
    </row>
    <row r="614" spans="1:8" s="2" customFormat="1" ht="16.8" customHeight="1">
      <c r="A614" s="39"/>
      <c r="B614" s="45"/>
      <c r="C614" s="317" t="s">
        <v>2168</v>
      </c>
      <c r="D614" s="39"/>
      <c r="E614" s="39"/>
      <c r="F614" s="39"/>
      <c r="G614" s="39"/>
      <c r="H614" s="45"/>
    </row>
    <row r="615" spans="1:8" s="2" customFormat="1" ht="12">
      <c r="A615" s="39"/>
      <c r="B615" s="45"/>
      <c r="C615" s="315" t="s">
        <v>300</v>
      </c>
      <c r="D615" s="315" t="s">
        <v>301</v>
      </c>
      <c r="E615" s="18" t="s">
        <v>251</v>
      </c>
      <c r="F615" s="316">
        <v>95.36</v>
      </c>
      <c r="G615" s="39"/>
      <c r="H615" s="45"/>
    </row>
    <row r="616" spans="1:8" s="2" customFormat="1" ht="16.8" customHeight="1">
      <c r="A616" s="39"/>
      <c r="B616" s="45"/>
      <c r="C616" s="315" t="s">
        <v>338</v>
      </c>
      <c r="D616" s="315" t="s">
        <v>339</v>
      </c>
      <c r="E616" s="18" t="s">
        <v>251</v>
      </c>
      <c r="F616" s="316">
        <v>53.51</v>
      </c>
      <c r="G616" s="39"/>
      <c r="H616" s="45"/>
    </row>
    <row r="617" spans="1:8" s="2" customFormat="1" ht="16.8" customHeight="1">
      <c r="A617" s="39"/>
      <c r="B617" s="45"/>
      <c r="C617" s="311" t="s">
        <v>1180</v>
      </c>
      <c r="D617" s="312" t="s">
        <v>1180</v>
      </c>
      <c r="E617" s="313" t="s">
        <v>1</v>
      </c>
      <c r="F617" s="314">
        <v>53.51</v>
      </c>
      <c r="G617" s="39"/>
      <c r="H617" s="45"/>
    </row>
    <row r="618" spans="1:8" s="2" customFormat="1" ht="16.8" customHeight="1">
      <c r="A618" s="39"/>
      <c r="B618" s="45"/>
      <c r="C618" s="315" t="s">
        <v>1</v>
      </c>
      <c r="D618" s="315" t="s">
        <v>312</v>
      </c>
      <c r="E618" s="18" t="s">
        <v>1</v>
      </c>
      <c r="F618" s="316">
        <v>53.51</v>
      </c>
      <c r="G618" s="39"/>
      <c r="H618" s="45"/>
    </row>
    <row r="619" spans="1:8" s="2" customFormat="1" ht="16.8" customHeight="1">
      <c r="A619" s="39"/>
      <c r="B619" s="45"/>
      <c r="C619" s="315" t="s">
        <v>1180</v>
      </c>
      <c r="D619" s="315" t="s">
        <v>169</v>
      </c>
      <c r="E619" s="18" t="s">
        <v>1</v>
      </c>
      <c r="F619" s="316">
        <v>53.51</v>
      </c>
      <c r="G619" s="39"/>
      <c r="H619" s="45"/>
    </row>
    <row r="620" spans="1:8" s="2" customFormat="1" ht="16.8" customHeight="1">
      <c r="A620" s="39"/>
      <c r="B620" s="45"/>
      <c r="C620" s="311" t="s">
        <v>171</v>
      </c>
      <c r="D620" s="312" t="s">
        <v>1</v>
      </c>
      <c r="E620" s="313" t="s">
        <v>1</v>
      </c>
      <c r="F620" s="314">
        <v>95.36</v>
      </c>
      <c r="G620" s="39"/>
      <c r="H620" s="45"/>
    </row>
    <row r="621" spans="1:8" s="2" customFormat="1" ht="16.8" customHeight="1">
      <c r="A621" s="39"/>
      <c r="B621" s="45"/>
      <c r="C621" s="315" t="s">
        <v>1</v>
      </c>
      <c r="D621" s="315" t="s">
        <v>1158</v>
      </c>
      <c r="E621" s="18" t="s">
        <v>1</v>
      </c>
      <c r="F621" s="316">
        <v>0</v>
      </c>
      <c r="G621" s="39"/>
      <c r="H621" s="45"/>
    </row>
    <row r="622" spans="1:8" s="2" customFormat="1" ht="16.8" customHeight="1">
      <c r="A622" s="39"/>
      <c r="B622" s="45"/>
      <c r="C622" s="315" t="s">
        <v>1</v>
      </c>
      <c r="D622" s="315" t="s">
        <v>1224</v>
      </c>
      <c r="E622" s="18" t="s">
        <v>1</v>
      </c>
      <c r="F622" s="316">
        <v>8.19</v>
      </c>
      <c r="G622" s="39"/>
      <c r="H622" s="45"/>
    </row>
    <row r="623" spans="1:8" s="2" customFormat="1" ht="16.8" customHeight="1">
      <c r="A623" s="39"/>
      <c r="B623" s="45"/>
      <c r="C623" s="315" t="s">
        <v>1</v>
      </c>
      <c r="D623" s="315" t="s">
        <v>1225</v>
      </c>
      <c r="E623" s="18" t="s">
        <v>1</v>
      </c>
      <c r="F623" s="316">
        <v>8.76</v>
      </c>
      <c r="G623" s="39"/>
      <c r="H623" s="45"/>
    </row>
    <row r="624" spans="1:8" s="2" customFormat="1" ht="16.8" customHeight="1">
      <c r="A624" s="39"/>
      <c r="B624" s="45"/>
      <c r="C624" s="315" t="s">
        <v>1</v>
      </c>
      <c r="D624" s="315" t="s">
        <v>1226</v>
      </c>
      <c r="E624" s="18" t="s">
        <v>1</v>
      </c>
      <c r="F624" s="316">
        <v>8.76</v>
      </c>
      <c r="G624" s="39"/>
      <c r="H624" s="45"/>
    </row>
    <row r="625" spans="1:8" s="2" customFormat="1" ht="16.8" customHeight="1">
      <c r="A625" s="39"/>
      <c r="B625" s="45"/>
      <c r="C625" s="315" t="s">
        <v>1</v>
      </c>
      <c r="D625" s="315" t="s">
        <v>1227</v>
      </c>
      <c r="E625" s="18" t="s">
        <v>1</v>
      </c>
      <c r="F625" s="316">
        <v>9.24</v>
      </c>
      <c r="G625" s="39"/>
      <c r="H625" s="45"/>
    </row>
    <row r="626" spans="1:8" s="2" customFormat="1" ht="16.8" customHeight="1">
      <c r="A626" s="39"/>
      <c r="B626" s="45"/>
      <c r="C626" s="315" t="s">
        <v>1</v>
      </c>
      <c r="D626" s="315" t="s">
        <v>1228</v>
      </c>
      <c r="E626" s="18" t="s">
        <v>1</v>
      </c>
      <c r="F626" s="316">
        <v>8.73</v>
      </c>
      <c r="G626" s="39"/>
      <c r="H626" s="45"/>
    </row>
    <row r="627" spans="1:8" s="2" customFormat="1" ht="16.8" customHeight="1">
      <c r="A627" s="39"/>
      <c r="B627" s="45"/>
      <c r="C627" s="315" t="s">
        <v>1</v>
      </c>
      <c r="D627" s="315" t="s">
        <v>1229</v>
      </c>
      <c r="E627" s="18" t="s">
        <v>1</v>
      </c>
      <c r="F627" s="316">
        <v>9.78</v>
      </c>
      <c r="G627" s="39"/>
      <c r="H627" s="45"/>
    </row>
    <row r="628" spans="1:8" s="2" customFormat="1" ht="16.8" customHeight="1">
      <c r="A628" s="39"/>
      <c r="B628" s="45"/>
      <c r="C628" s="315" t="s">
        <v>1</v>
      </c>
      <c r="D628" s="315" t="s">
        <v>1230</v>
      </c>
      <c r="E628" s="18" t="s">
        <v>1</v>
      </c>
      <c r="F628" s="316">
        <v>10.23</v>
      </c>
      <c r="G628" s="39"/>
      <c r="H628" s="45"/>
    </row>
    <row r="629" spans="1:8" s="2" customFormat="1" ht="16.8" customHeight="1">
      <c r="A629" s="39"/>
      <c r="B629" s="45"/>
      <c r="C629" s="315" t="s">
        <v>1</v>
      </c>
      <c r="D629" s="315" t="s">
        <v>1231</v>
      </c>
      <c r="E629" s="18" t="s">
        <v>1</v>
      </c>
      <c r="F629" s="316">
        <v>9</v>
      </c>
      <c r="G629" s="39"/>
      <c r="H629" s="45"/>
    </row>
    <row r="630" spans="1:8" s="2" customFormat="1" ht="16.8" customHeight="1">
      <c r="A630" s="39"/>
      <c r="B630" s="45"/>
      <c r="C630" s="315" t="s">
        <v>1</v>
      </c>
      <c r="D630" s="315" t="s">
        <v>1232</v>
      </c>
      <c r="E630" s="18" t="s">
        <v>1</v>
      </c>
      <c r="F630" s="316">
        <v>8.61</v>
      </c>
      <c r="G630" s="39"/>
      <c r="H630" s="45"/>
    </row>
    <row r="631" spans="1:8" s="2" customFormat="1" ht="16.8" customHeight="1">
      <c r="A631" s="39"/>
      <c r="B631" s="45"/>
      <c r="C631" s="315" t="s">
        <v>1</v>
      </c>
      <c r="D631" s="315" t="s">
        <v>1233</v>
      </c>
      <c r="E631" s="18" t="s">
        <v>1</v>
      </c>
      <c r="F631" s="316">
        <v>5.97</v>
      </c>
      <c r="G631" s="39"/>
      <c r="H631" s="45"/>
    </row>
    <row r="632" spans="1:8" s="2" customFormat="1" ht="16.8" customHeight="1">
      <c r="A632" s="39"/>
      <c r="B632" s="45"/>
      <c r="C632" s="315" t="s">
        <v>1</v>
      </c>
      <c r="D632" s="315" t="s">
        <v>1234</v>
      </c>
      <c r="E632" s="18" t="s">
        <v>1</v>
      </c>
      <c r="F632" s="316">
        <v>4.06</v>
      </c>
      <c r="G632" s="39"/>
      <c r="H632" s="45"/>
    </row>
    <row r="633" spans="1:8" s="2" customFormat="1" ht="16.8" customHeight="1">
      <c r="A633" s="39"/>
      <c r="B633" s="45"/>
      <c r="C633" s="315" t="s">
        <v>1</v>
      </c>
      <c r="D633" s="315" t="s">
        <v>1235</v>
      </c>
      <c r="E633" s="18" t="s">
        <v>1</v>
      </c>
      <c r="F633" s="316">
        <v>4.52</v>
      </c>
      <c r="G633" s="39"/>
      <c r="H633" s="45"/>
    </row>
    <row r="634" spans="1:8" s="2" customFormat="1" ht="16.8" customHeight="1">
      <c r="A634" s="39"/>
      <c r="B634" s="45"/>
      <c r="C634" s="315" t="s">
        <v>1</v>
      </c>
      <c r="D634" s="315" t="s">
        <v>1236</v>
      </c>
      <c r="E634" s="18" t="s">
        <v>1</v>
      </c>
      <c r="F634" s="316">
        <v>5.03</v>
      </c>
      <c r="G634" s="39"/>
      <c r="H634" s="45"/>
    </row>
    <row r="635" spans="1:8" s="2" customFormat="1" ht="16.8" customHeight="1">
      <c r="A635" s="39"/>
      <c r="B635" s="45"/>
      <c r="C635" s="315" t="s">
        <v>1</v>
      </c>
      <c r="D635" s="315" t="s">
        <v>1237</v>
      </c>
      <c r="E635" s="18" t="s">
        <v>1</v>
      </c>
      <c r="F635" s="316">
        <v>5.7</v>
      </c>
      <c r="G635" s="39"/>
      <c r="H635" s="45"/>
    </row>
    <row r="636" spans="1:8" s="2" customFormat="1" ht="16.8" customHeight="1">
      <c r="A636" s="39"/>
      <c r="B636" s="45"/>
      <c r="C636" s="315" t="s">
        <v>1</v>
      </c>
      <c r="D636" s="315" t="s">
        <v>1238</v>
      </c>
      <c r="E636" s="18" t="s">
        <v>1</v>
      </c>
      <c r="F636" s="316">
        <v>5.55</v>
      </c>
      <c r="G636" s="39"/>
      <c r="H636" s="45"/>
    </row>
    <row r="637" spans="1:8" s="2" customFormat="1" ht="16.8" customHeight="1">
      <c r="A637" s="39"/>
      <c r="B637" s="45"/>
      <c r="C637" s="315" t="s">
        <v>1</v>
      </c>
      <c r="D637" s="315" t="s">
        <v>1239</v>
      </c>
      <c r="E637" s="18" t="s">
        <v>1</v>
      </c>
      <c r="F637" s="316">
        <v>5</v>
      </c>
      <c r="G637" s="39"/>
      <c r="H637" s="45"/>
    </row>
    <row r="638" spans="1:8" s="2" customFormat="1" ht="16.8" customHeight="1">
      <c r="A638" s="39"/>
      <c r="B638" s="45"/>
      <c r="C638" s="315" t="s">
        <v>1</v>
      </c>
      <c r="D638" s="315" t="s">
        <v>1240</v>
      </c>
      <c r="E638" s="18" t="s">
        <v>1</v>
      </c>
      <c r="F638" s="316">
        <v>5.28</v>
      </c>
      <c r="G638" s="39"/>
      <c r="H638" s="45"/>
    </row>
    <row r="639" spans="1:8" s="2" customFormat="1" ht="16.8" customHeight="1">
      <c r="A639" s="39"/>
      <c r="B639" s="45"/>
      <c r="C639" s="315" t="s">
        <v>1</v>
      </c>
      <c r="D639" s="315" t="s">
        <v>1241</v>
      </c>
      <c r="E639" s="18" t="s">
        <v>1</v>
      </c>
      <c r="F639" s="316">
        <v>4.89</v>
      </c>
      <c r="G639" s="39"/>
      <c r="H639" s="45"/>
    </row>
    <row r="640" spans="1:8" s="2" customFormat="1" ht="16.8" customHeight="1">
      <c r="A640" s="39"/>
      <c r="B640" s="45"/>
      <c r="C640" s="315" t="s">
        <v>1</v>
      </c>
      <c r="D640" s="315" t="s">
        <v>1242</v>
      </c>
      <c r="E640" s="18" t="s">
        <v>1</v>
      </c>
      <c r="F640" s="316">
        <v>5.22</v>
      </c>
      <c r="G640" s="39"/>
      <c r="H640" s="45"/>
    </row>
    <row r="641" spans="1:8" s="2" customFormat="1" ht="16.8" customHeight="1">
      <c r="A641" s="39"/>
      <c r="B641" s="45"/>
      <c r="C641" s="315" t="s">
        <v>1</v>
      </c>
      <c r="D641" s="315" t="s">
        <v>1243</v>
      </c>
      <c r="E641" s="18" t="s">
        <v>1</v>
      </c>
      <c r="F641" s="316">
        <v>4.79</v>
      </c>
      <c r="G641" s="39"/>
      <c r="H641" s="45"/>
    </row>
    <row r="642" spans="1:8" s="2" customFormat="1" ht="16.8" customHeight="1">
      <c r="A642" s="39"/>
      <c r="B642" s="45"/>
      <c r="C642" s="315" t="s">
        <v>1</v>
      </c>
      <c r="D642" s="315" t="s">
        <v>1244</v>
      </c>
      <c r="E642" s="18" t="s">
        <v>1</v>
      </c>
      <c r="F642" s="316">
        <v>4.55</v>
      </c>
      <c r="G642" s="39"/>
      <c r="H642" s="45"/>
    </row>
    <row r="643" spans="1:8" s="2" customFormat="1" ht="16.8" customHeight="1">
      <c r="A643" s="39"/>
      <c r="B643" s="45"/>
      <c r="C643" s="315" t="s">
        <v>1</v>
      </c>
      <c r="D643" s="315" t="s">
        <v>1245</v>
      </c>
      <c r="E643" s="18" t="s">
        <v>1</v>
      </c>
      <c r="F643" s="316">
        <v>-32.55</v>
      </c>
      <c r="G643" s="39"/>
      <c r="H643" s="45"/>
    </row>
    <row r="644" spans="1:8" s="2" customFormat="1" ht="16.8" customHeight="1">
      <c r="A644" s="39"/>
      <c r="B644" s="45"/>
      <c r="C644" s="315" t="s">
        <v>1</v>
      </c>
      <c r="D644" s="315" t="s">
        <v>1246</v>
      </c>
      <c r="E644" s="18" t="s">
        <v>1</v>
      </c>
      <c r="F644" s="316">
        <v>-13.95</v>
      </c>
      <c r="G644" s="39"/>
      <c r="H644" s="45"/>
    </row>
    <row r="645" spans="1:8" s="2" customFormat="1" ht="16.8" customHeight="1">
      <c r="A645" s="39"/>
      <c r="B645" s="45"/>
      <c r="C645" s="315" t="s">
        <v>171</v>
      </c>
      <c r="D645" s="315" t="s">
        <v>169</v>
      </c>
      <c r="E645" s="18" t="s">
        <v>1</v>
      </c>
      <c r="F645" s="316">
        <v>95.36</v>
      </c>
      <c r="G645" s="39"/>
      <c r="H645" s="45"/>
    </row>
    <row r="646" spans="1:8" s="2" customFormat="1" ht="16.8" customHeight="1">
      <c r="A646" s="39"/>
      <c r="B646" s="45"/>
      <c r="C646" s="317" t="s">
        <v>2168</v>
      </c>
      <c r="D646" s="39"/>
      <c r="E646" s="39"/>
      <c r="F646" s="39"/>
      <c r="G646" s="39"/>
      <c r="H646" s="45"/>
    </row>
    <row r="647" spans="1:8" s="2" customFormat="1" ht="12">
      <c r="A647" s="39"/>
      <c r="B647" s="45"/>
      <c r="C647" s="315" t="s">
        <v>255</v>
      </c>
      <c r="D647" s="315" t="s">
        <v>256</v>
      </c>
      <c r="E647" s="18" t="s">
        <v>251</v>
      </c>
      <c r="F647" s="316">
        <v>95.36</v>
      </c>
      <c r="G647" s="39"/>
      <c r="H647" s="45"/>
    </row>
    <row r="648" spans="1:8" s="2" customFormat="1" ht="12">
      <c r="A648" s="39"/>
      <c r="B648" s="45"/>
      <c r="C648" s="315" t="s">
        <v>300</v>
      </c>
      <c r="D648" s="315" t="s">
        <v>301</v>
      </c>
      <c r="E648" s="18" t="s">
        <v>251</v>
      </c>
      <c r="F648" s="316">
        <v>95.36</v>
      </c>
      <c r="G648" s="39"/>
      <c r="H648" s="45"/>
    </row>
    <row r="649" spans="1:8" s="2" customFormat="1" ht="16.8" customHeight="1">
      <c r="A649" s="39"/>
      <c r="B649" s="45"/>
      <c r="C649" s="315" t="s">
        <v>338</v>
      </c>
      <c r="D649" s="315" t="s">
        <v>339</v>
      </c>
      <c r="E649" s="18" t="s">
        <v>251</v>
      </c>
      <c r="F649" s="316">
        <v>53.51</v>
      </c>
      <c r="G649" s="39"/>
      <c r="H649" s="45"/>
    </row>
    <row r="650" spans="1:8" s="2" customFormat="1" ht="26.4" customHeight="1">
      <c r="A650" s="39"/>
      <c r="B650" s="45"/>
      <c r="C650" s="310" t="s">
        <v>2173</v>
      </c>
      <c r="D650" s="310" t="s">
        <v>106</v>
      </c>
      <c r="E650" s="39"/>
      <c r="F650" s="39"/>
      <c r="G650" s="39"/>
      <c r="H650" s="45"/>
    </row>
    <row r="651" spans="1:8" s="2" customFormat="1" ht="16.8" customHeight="1">
      <c r="A651" s="39"/>
      <c r="B651" s="45"/>
      <c r="C651" s="311" t="s">
        <v>1303</v>
      </c>
      <c r="D651" s="312" t="s">
        <v>1</v>
      </c>
      <c r="E651" s="313" t="s">
        <v>1</v>
      </c>
      <c r="F651" s="314">
        <v>20.46</v>
      </c>
      <c r="G651" s="39"/>
      <c r="H651" s="45"/>
    </row>
    <row r="652" spans="1:8" s="2" customFormat="1" ht="16.8" customHeight="1">
      <c r="A652" s="39"/>
      <c r="B652" s="45"/>
      <c r="C652" s="315" t="s">
        <v>1</v>
      </c>
      <c r="D652" s="315" t="s">
        <v>1323</v>
      </c>
      <c r="E652" s="18" t="s">
        <v>1</v>
      </c>
      <c r="F652" s="316">
        <v>0</v>
      </c>
      <c r="G652" s="39"/>
      <c r="H652" s="45"/>
    </row>
    <row r="653" spans="1:8" s="2" customFormat="1" ht="16.8" customHeight="1">
      <c r="A653" s="39"/>
      <c r="B653" s="45"/>
      <c r="C653" s="315" t="s">
        <v>1</v>
      </c>
      <c r="D653" s="315" t="s">
        <v>303</v>
      </c>
      <c r="E653" s="18" t="s">
        <v>1</v>
      </c>
      <c r="F653" s="316">
        <v>0</v>
      </c>
      <c r="G653" s="39"/>
      <c r="H653" s="45"/>
    </row>
    <row r="654" spans="1:8" s="2" customFormat="1" ht="16.8" customHeight="1">
      <c r="A654" s="39"/>
      <c r="B654" s="45"/>
      <c r="C654" s="315" t="s">
        <v>1</v>
      </c>
      <c r="D654" s="315" t="s">
        <v>1370</v>
      </c>
      <c r="E654" s="18" t="s">
        <v>1</v>
      </c>
      <c r="F654" s="316">
        <v>0</v>
      </c>
      <c r="G654" s="39"/>
      <c r="H654" s="45"/>
    </row>
    <row r="655" spans="1:8" s="2" customFormat="1" ht="16.8" customHeight="1">
      <c r="A655" s="39"/>
      <c r="B655" s="45"/>
      <c r="C655" s="315" t="s">
        <v>1</v>
      </c>
      <c r="D655" s="315" t="s">
        <v>1371</v>
      </c>
      <c r="E655" s="18" t="s">
        <v>1</v>
      </c>
      <c r="F655" s="316">
        <v>20.46</v>
      </c>
      <c r="G655" s="39"/>
      <c r="H655" s="45"/>
    </row>
    <row r="656" spans="1:8" s="2" customFormat="1" ht="16.8" customHeight="1">
      <c r="A656" s="39"/>
      <c r="B656" s="45"/>
      <c r="C656" s="315" t="s">
        <v>1303</v>
      </c>
      <c r="D656" s="315" t="s">
        <v>133</v>
      </c>
      <c r="E656" s="18" t="s">
        <v>1</v>
      </c>
      <c r="F656" s="316">
        <v>20.46</v>
      </c>
      <c r="G656" s="39"/>
      <c r="H656" s="45"/>
    </row>
    <row r="657" spans="1:8" s="2" customFormat="1" ht="16.8" customHeight="1">
      <c r="A657" s="39"/>
      <c r="B657" s="45"/>
      <c r="C657" s="317" t="s">
        <v>2168</v>
      </c>
      <c r="D657" s="39"/>
      <c r="E657" s="39"/>
      <c r="F657" s="39"/>
      <c r="G657" s="39"/>
      <c r="H657" s="45"/>
    </row>
    <row r="658" spans="1:8" s="2" customFormat="1" ht="12">
      <c r="A658" s="39"/>
      <c r="B658" s="45"/>
      <c r="C658" s="315" t="s">
        <v>300</v>
      </c>
      <c r="D658" s="315" t="s">
        <v>301</v>
      </c>
      <c r="E658" s="18" t="s">
        <v>251</v>
      </c>
      <c r="F658" s="316">
        <v>386.344</v>
      </c>
      <c r="G658" s="39"/>
      <c r="H658" s="45"/>
    </row>
    <row r="659" spans="1:8" s="2" customFormat="1" ht="16.8" customHeight="1">
      <c r="A659" s="39"/>
      <c r="B659" s="45"/>
      <c r="C659" s="315" t="s">
        <v>320</v>
      </c>
      <c r="D659" s="315" t="s">
        <v>321</v>
      </c>
      <c r="E659" s="18" t="s">
        <v>251</v>
      </c>
      <c r="F659" s="316">
        <v>365.456</v>
      </c>
      <c r="G659" s="39"/>
      <c r="H659" s="45"/>
    </row>
    <row r="660" spans="1:8" s="2" customFormat="1" ht="16.8" customHeight="1">
      <c r="A660" s="39"/>
      <c r="B660" s="45"/>
      <c r="C660" s="315" t="s">
        <v>1399</v>
      </c>
      <c r="D660" s="315" t="s">
        <v>1400</v>
      </c>
      <c r="E660" s="18" t="s">
        <v>251</v>
      </c>
      <c r="F660" s="316">
        <v>20.46</v>
      </c>
      <c r="G660" s="39"/>
      <c r="H660" s="45"/>
    </row>
    <row r="661" spans="1:8" s="2" customFormat="1" ht="16.8" customHeight="1">
      <c r="A661" s="39"/>
      <c r="B661" s="45"/>
      <c r="C661" s="311" t="s">
        <v>1305</v>
      </c>
      <c r="D661" s="312" t="s">
        <v>1306</v>
      </c>
      <c r="E661" s="313" t="s">
        <v>1</v>
      </c>
      <c r="F661" s="314">
        <v>81.84</v>
      </c>
      <c r="G661" s="39"/>
      <c r="H661" s="45"/>
    </row>
    <row r="662" spans="1:8" s="2" customFormat="1" ht="16.8" customHeight="1">
      <c r="A662" s="39"/>
      <c r="B662" s="45"/>
      <c r="C662" s="315" t="s">
        <v>1</v>
      </c>
      <c r="D662" s="315" t="s">
        <v>1372</v>
      </c>
      <c r="E662" s="18" t="s">
        <v>1</v>
      </c>
      <c r="F662" s="316">
        <v>0</v>
      </c>
      <c r="G662" s="39"/>
      <c r="H662" s="45"/>
    </row>
    <row r="663" spans="1:8" s="2" customFormat="1" ht="16.8" customHeight="1">
      <c r="A663" s="39"/>
      <c r="B663" s="45"/>
      <c r="C663" s="315" t="s">
        <v>1</v>
      </c>
      <c r="D663" s="315" t="s">
        <v>1373</v>
      </c>
      <c r="E663" s="18" t="s">
        <v>1</v>
      </c>
      <c r="F663" s="316">
        <v>81.84</v>
      </c>
      <c r="G663" s="39"/>
      <c r="H663" s="45"/>
    </row>
    <row r="664" spans="1:8" s="2" customFormat="1" ht="16.8" customHeight="1">
      <c r="A664" s="39"/>
      <c r="B664" s="45"/>
      <c r="C664" s="315" t="s">
        <v>1305</v>
      </c>
      <c r="D664" s="315" t="s">
        <v>133</v>
      </c>
      <c r="E664" s="18" t="s">
        <v>1</v>
      </c>
      <c r="F664" s="316">
        <v>81.84</v>
      </c>
      <c r="G664" s="39"/>
      <c r="H664" s="45"/>
    </row>
    <row r="665" spans="1:8" s="2" customFormat="1" ht="16.8" customHeight="1">
      <c r="A665" s="39"/>
      <c r="B665" s="45"/>
      <c r="C665" s="317" t="s">
        <v>2168</v>
      </c>
      <c r="D665" s="39"/>
      <c r="E665" s="39"/>
      <c r="F665" s="39"/>
      <c r="G665" s="39"/>
      <c r="H665" s="45"/>
    </row>
    <row r="666" spans="1:8" s="2" customFormat="1" ht="12">
      <c r="A666" s="39"/>
      <c r="B666" s="45"/>
      <c r="C666" s="315" t="s">
        <v>300</v>
      </c>
      <c r="D666" s="315" t="s">
        <v>301</v>
      </c>
      <c r="E666" s="18" t="s">
        <v>251</v>
      </c>
      <c r="F666" s="316">
        <v>386.344</v>
      </c>
      <c r="G666" s="39"/>
      <c r="H666" s="45"/>
    </row>
    <row r="667" spans="1:8" s="2" customFormat="1" ht="16.8" customHeight="1">
      <c r="A667" s="39"/>
      <c r="B667" s="45"/>
      <c r="C667" s="315" t="s">
        <v>347</v>
      </c>
      <c r="D667" s="315" t="s">
        <v>348</v>
      </c>
      <c r="E667" s="18" t="s">
        <v>251</v>
      </c>
      <c r="F667" s="316">
        <v>71.622</v>
      </c>
      <c r="G667" s="39"/>
      <c r="H667" s="45"/>
    </row>
    <row r="668" spans="1:8" s="2" customFormat="1" ht="16.8" customHeight="1">
      <c r="A668" s="39"/>
      <c r="B668" s="45"/>
      <c r="C668" s="311" t="s">
        <v>142</v>
      </c>
      <c r="D668" s="312" t="s">
        <v>1</v>
      </c>
      <c r="E668" s="313" t="s">
        <v>1</v>
      </c>
      <c r="F668" s="314">
        <v>41.126</v>
      </c>
      <c r="G668" s="39"/>
      <c r="H668" s="45"/>
    </row>
    <row r="669" spans="1:8" s="2" customFormat="1" ht="16.8" customHeight="1">
      <c r="A669" s="39"/>
      <c r="B669" s="45"/>
      <c r="C669" s="315" t="s">
        <v>142</v>
      </c>
      <c r="D669" s="315" t="s">
        <v>1514</v>
      </c>
      <c r="E669" s="18" t="s">
        <v>1</v>
      </c>
      <c r="F669" s="316">
        <v>41.126</v>
      </c>
      <c r="G669" s="39"/>
      <c r="H669" s="45"/>
    </row>
    <row r="670" spans="1:8" s="2" customFormat="1" ht="16.8" customHeight="1">
      <c r="A670" s="39"/>
      <c r="B670" s="45"/>
      <c r="C670" s="317" t="s">
        <v>2168</v>
      </c>
      <c r="D670" s="39"/>
      <c r="E670" s="39"/>
      <c r="F670" s="39"/>
      <c r="G670" s="39"/>
      <c r="H670" s="45"/>
    </row>
    <row r="671" spans="1:8" s="2" customFormat="1" ht="16.8" customHeight="1">
      <c r="A671" s="39"/>
      <c r="B671" s="45"/>
      <c r="C671" s="315" t="s">
        <v>693</v>
      </c>
      <c r="D671" s="315" t="s">
        <v>694</v>
      </c>
      <c r="E671" s="18" t="s">
        <v>334</v>
      </c>
      <c r="F671" s="316">
        <v>82.252</v>
      </c>
      <c r="G671" s="39"/>
      <c r="H671" s="45"/>
    </row>
    <row r="672" spans="1:8" s="2" customFormat="1" ht="16.8" customHeight="1">
      <c r="A672" s="39"/>
      <c r="B672" s="45"/>
      <c r="C672" s="315" t="s">
        <v>699</v>
      </c>
      <c r="D672" s="315" t="s">
        <v>700</v>
      </c>
      <c r="E672" s="18" t="s">
        <v>334</v>
      </c>
      <c r="F672" s="316">
        <v>411.26</v>
      </c>
      <c r="G672" s="39"/>
      <c r="H672" s="45"/>
    </row>
    <row r="673" spans="1:8" s="2" customFormat="1" ht="16.8" customHeight="1">
      <c r="A673" s="39"/>
      <c r="B673" s="45"/>
      <c r="C673" s="315" t="s">
        <v>705</v>
      </c>
      <c r="D673" s="315" t="s">
        <v>706</v>
      </c>
      <c r="E673" s="18" t="s">
        <v>334</v>
      </c>
      <c r="F673" s="316">
        <v>82.252</v>
      </c>
      <c r="G673" s="39"/>
      <c r="H673" s="45"/>
    </row>
    <row r="674" spans="1:8" s="2" customFormat="1" ht="16.8" customHeight="1">
      <c r="A674" s="39"/>
      <c r="B674" s="45"/>
      <c r="C674" s="311" t="s">
        <v>1309</v>
      </c>
      <c r="D674" s="312" t="s">
        <v>1</v>
      </c>
      <c r="E674" s="313" t="s">
        <v>1</v>
      </c>
      <c r="F674" s="314">
        <v>720.9</v>
      </c>
      <c r="G674" s="39"/>
      <c r="H674" s="45"/>
    </row>
    <row r="675" spans="1:8" s="2" customFormat="1" ht="16.8" customHeight="1">
      <c r="A675" s="39"/>
      <c r="B675" s="45"/>
      <c r="C675" s="315" t="s">
        <v>1</v>
      </c>
      <c r="D675" s="315" t="s">
        <v>1323</v>
      </c>
      <c r="E675" s="18" t="s">
        <v>1</v>
      </c>
      <c r="F675" s="316">
        <v>0</v>
      </c>
      <c r="G675" s="39"/>
      <c r="H675" s="45"/>
    </row>
    <row r="676" spans="1:8" s="2" customFormat="1" ht="16.8" customHeight="1">
      <c r="A676" s="39"/>
      <c r="B676" s="45"/>
      <c r="C676" s="315" t="s">
        <v>1</v>
      </c>
      <c r="D676" s="315" t="s">
        <v>1342</v>
      </c>
      <c r="E676" s="18" t="s">
        <v>1</v>
      </c>
      <c r="F676" s="316">
        <v>0</v>
      </c>
      <c r="G676" s="39"/>
      <c r="H676" s="45"/>
    </row>
    <row r="677" spans="1:8" s="2" customFormat="1" ht="16.8" customHeight="1">
      <c r="A677" s="39"/>
      <c r="B677" s="45"/>
      <c r="C677" s="315" t="s">
        <v>1</v>
      </c>
      <c r="D677" s="315" t="s">
        <v>1354</v>
      </c>
      <c r="E677" s="18" t="s">
        <v>1</v>
      </c>
      <c r="F677" s="316">
        <v>720.9</v>
      </c>
      <c r="G677" s="39"/>
      <c r="H677" s="45"/>
    </row>
    <row r="678" spans="1:8" s="2" customFormat="1" ht="16.8" customHeight="1">
      <c r="A678" s="39"/>
      <c r="B678" s="45"/>
      <c r="C678" s="315" t="s">
        <v>1309</v>
      </c>
      <c r="D678" s="315" t="s">
        <v>169</v>
      </c>
      <c r="E678" s="18" t="s">
        <v>1</v>
      </c>
      <c r="F678" s="316">
        <v>720.9</v>
      </c>
      <c r="G678" s="39"/>
      <c r="H678" s="45"/>
    </row>
    <row r="679" spans="1:8" s="2" customFormat="1" ht="16.8" customHeight="1">
      <c r="A679" s="39"/>
      <c r="B679" s="45"/>
      <c r="C679" s="317" t="s">
        <v>2168</v>
      </c>
      <c r="D679" s="39"/>
      <c r="E679" s="39"/>
      <c r="F679" s="39"/>
      <c r="G679" s="39"/>
      <c r="H679" s="45"/>
    </row>
    <row r="680" spans="1:8" s="2" customFormat="1" ht="16.8" customHeight="1">
      <c r="A680" s="39"/>
      <c r="B680" s="45"/>
      <c r="C680" s="315" t="s">
        <v>1351</v>
      </c>
      <c r="D680" s="315" t="s">
        <v>1352</v>
      </c>
      <c r="E680" s="18" t="s">
        <v>211</v>
      </c>
      <c r="F680" s="316">
        <v>720.9</v>
      </c>
      <c r="G680" s="39"/>
      <c r="H680" s="45"/>
    </row>
    <row r="681" spans="1:8" s="2" customFormat="1" ht="16.8" customHeight="1">
      <c r="A681" s="39"/>
      <c r="B681" s="45"/>
      <c r="C681" s="315" t="s">
        <v>1355</v>
      </c>
      <c r="D681" s="315" t="s">
        <v>1356</v>
      </c>
      <c r="E681" s="18" t="s">
        <v>211</v>
      </c>
      <c r="F681" s="316">
        <v>720.9</v>
      </c>
      <c r="G681" s="39"/>
      <c r="H681" s="45"/>
    </row>
    <row r="682" spans="1:8" s="2" customFormat="1" ht="16.8" customHeight="1">
      <c r="A682" s="39"/>
      <c r="B682" s="45"/>
      <c r="C682" s="311" t="s">
        <v>1311</v>
      </c>
      <c r="D682" s="312" t="s">
        <v>1</v>
      </c>
      <c r="E682" s="313" t="s">
        <v>1</v>
      </c>
      <c r="F682" s="314">
        <v>124</v>
      </c>
      <c r="G682" s="39"/>
      <c r="H682" s="45"/>
    </row>
    <row r="683" spans="1:8" s="2" customFormat="1" ht="16.8" customHeight="1">
      <c r="A683" s="39"/>
      <c r="B683" s="45"/>
      <c r="C683" s="315" t="s">
        <v>1</v>
      </c>
      <c r="D683" s="315" t="s">
        <v>1323</v>
      </c>
      <c r="E683" s="18" t="s">
        <v>1</v>
      </c>
      <c r="F683" s="316">
        <v>0</v>
      </c>
      <c r="G683" s="39"/>
      <c r="H683" s="45"/>
    </row>
    <row r="684" spans="1:8" s="2" customFormat="1" ht="16.8" customHeight="1">
      <c r="A684" s="39"/>
      <c r="B684" s="45"/>
      <c r="C684" s="315" t="s">
        <v>1311</v>
      </c>
      <c r="D684" s="315" t="s">
        <v>1421</v>
      </c>
      <c r="E684" s="18" t="s">
        <v>1</v>
      </c>
      <c r="F684" s="316">
        <v>124</v>
      </c>
      <c r="G684" s="39"/>
      <c r="H684" s="45"/>
    </row>
    <row r="685" spans="1:8" s="2" customFormat="1" ht="16.8" customHeight="1">
      <c r="A685" s="39"/>
      <c r="B685" s="45"/>
      <c r="C685" s="317" t="s">
        <v>2168</v>
      </c>
      <c r="D685" s="39"/>
      <c r="E685" s="39"/>
      <c r="F685" s="39"/>
      <c r="G685" s="39"/>
      <c r="H685" s="45"/>
    </row>
    <row r="686" spans="1:8" s="2" customFormat="1" ht="16.8" customHeight="1">
      <c r="A686" s="39"/>
      <c r="B686" s="45"/>
      <c r="C686" s="315" t="s">
        <v>1418</v>
      </c>
      <c r="D686" s="315" t="s">
        <v>1419</v>
      </c>
      <c r="E686" s="18" t="s">
        <v>235</v>
      </c>
      <c r="F686" s="316">
        <v>124</v>
      </c>
      <c r="G686" s="39"/>
      <c r="H686" s="45"/>
    </row>
    <row r="687" spans="1:8" s="2" customFormat="1" ht="16.8" customHeight="1">
      <c r="A687" s="39"/>
      <c r="B687" s="45"/>
      <c r="C687" s="315" t="s">
        <v>1422</v>
      </c>
      <c r="D687" s="315" t="s">
        <v>1423</v>
      </c>
      <c r="E687" s="18" t="s">
        <v>235</v>
      </c>
      <c r="F687" s="316">
        <v>125.86</v>
      </c>
      <c r="G687" s="39"/>
      <c r="H687" s="45"/>
    </row>
    <row r="688" spans="1:8" s="2" customFormat="1" ht="16.8" customHeight="1">
      <c r="A688" s="39"/>
      <c r="B688" s="45"/>
      <c r="C688" s="311" t="s">
        <v>156</v>
      </c>
      <c r="D688" s="312" t="s">
        <v>1</v>
      </c>
      <c r="E688" s="313" t="s">
        <v>1</v>
      </c>
      <c r="F688" s="314">
        <v>365.456</v>
      </c>
      <c r="G688" s="39"/>
      <c r="H688" s="45"/>
    </row>
    <row r="689" spans="1:8" s="2" customFormat="1" ht="16.8" customHeight="1">
      <c r="A689" s="39"/>
      <c r="B689" s="45"/>
      <c r="C689" s="315" t="s">
        <v>1</v>
      </c>
      <c r="D689" s="315" t="s">
        <v>1323</v>
      </c>
      <c r="E689" s="18" t="s">
        <v>1</v>
      </c>
      <c r="F689" s="316">
        <v>0</v>
      </c>
      <c r="G689" s="39"/>
      <c r="H689" s="45"/>
    </row>
    <row r="690" spans="1:8" s="2" customFormat="1" ht="16.8" customHeight="1">
      <c r="A690" s="39"/>
      <c r="B690" s="45"/>
      <c r="C690" s="315" t="s">
        <v>1</v>
      </c>
      <c r="D690" s="315" t="s">
        <v>371</v>
      </c>
      <c r="E690" s="18" t="s">
        <v>1</v>
      </c>
      <c r="F690" s="316">
        <v>0</v>
      </c>
      <c r="G690" s="39"/>
      <c r="H690" s="45"/>
    </row>
    <row r="691" spans="1:8" s="2" customFormat="1" ht="16.8" customHeight="1">
      <c r="A691" s="39"/>
      <c r="B691" s="45"/>
      <c r="C691" s="315" t="s">
        <v>156</v>
      </c>
      <c r="D691" s="315" t="s">
        <v>1392</v>
      </c>
      <c r="E691" s="18" t="s">
        <v>1</v>
      </c>
      <c r="F691" s="316">
        <v>365.456</v>
      </c>
      <c r="G691" s="39"/>
      <c r="H691" s="45"/>
    </row>
    <row r="692" spans="1:8" s="2" customFormat="1" ht="16.8" customHeight="1">
      <c r="A692" s="39"/>
      <c r="B692" s="45"/>
      <c r="C692" s="317" t="s">
        <v>2168</v>
      </c>
      <c r="D692" s="39"/>
      <c r="E692" s="39"/>
      <c r="F692" s="39"/>
      <c r="G692" s="39"/>
      <c r="H692" s="45"/>
    </row>
    <row r="693" spans="1:8" s="2" customFormat="1" ht="16.8" customHeight="1">
      <c r="A693" s="39"/>
      <c r="B693" s="45"/>
      <c r="C693" s="315" t="s">
        <v>320</v>
      </c>
      <c r="D693" s="315" t="s">
        <v>321</v>
      </c>
      <c r="E693" s="18" t="s">
        <v>251</v>
      </c>
      <c r="F693" s="316">
        <v>365.456</v>
      </c>
      <c r="G693" s="39"/>
      <c r="H693" s="45"/>
    </row>
    <row r="694" spans="1:8" s="2" customFormat="1" ht="12">
      <c r="A694" s="39"/>
      <c r="B694" s="45"/>
      <c r="C694" s="315" t="s">
        <v>374</v>
      </c>
      <c r="D694" s="315" t="s">
        <v>375</v>
      </c>
      <c r="E694" s="18" t="s">
        <v>251</v>
      </c>
      <c r="F694" s="316">
        <v>365.456</v>
      </c>
      <c r="G694" s="39"/>
      <c r="H694" s="45"/>
    </row>
    <row r="695" spans="1:8" s="2" customFormat="1" ht="16.8" customHeight="1">
      <c r="A695" s="39"/>
      <c r="B695" s="45"/>
      <c r="C695" s="311" t="s">
        <v>158</v>
      </c>
      <c r="D695" s="312" t="s">
        <v>1</v>
      </c>
      <c r="E695" s="313" t="s">
        <v>1</v>
      </c>
      <c r="F695" s="314">
        <v>71.622</v>
      </c>
      <c r="G695" s="39"/>
      <c r="H695" s="45"/>
    </row>
    <row r="696" spans="1:8" s="2" customFormat="1" ht="16.8" customHeight="1">
      <c r="A696" s="39"/>
      <c r="B696" s="45"/>
      <c r="C696" s="315" t="s">
        <v>158</v>
      </c>
      <c r="D696" s="315" t="s">
        <v>1385</v>
      </c>
      <c r="E696" s="18" t="s">
        <v>1</v>
      </c>
      <c r="F696" s="316">
        <v>71.622</v>
      </c>
      <c r="G696" s="39"/>
      <c r="H696" s="45"/>
    </row>
    <row r="697" spans="1:8" s="2" customFormat="1" ht="16.8" customHeight="1">
      <c r="A697" s="39"/>
      <c r="B697" s="45"/>
      <c r="C697" s="317" t="s">
        <v>2168</v>
      </c>
      <c r="D697" s="39"/>
      <c r="E697" s="39"/>
      <c r="F697" s="39"/>
      <c r="G697" s="39"/>
      <c r="H697" s="45"/>
    </row>
    <row r="698" spans="1:8" s="2" customFormat="1" ht="16.8" customHeight="1">
      <c r="A698" s="39"/>
      <c r="B698" s="45"/>
      <c r="C698" s="315" t="s">
        <v>347</v>
      </c>
      <c r="D698" s="315" t="s">
        <v>348</v>
      </c>
      <c r="E698" s="18" t="s">
        <v>251</v>
      </c>
      <c r="F698" s="316">
        <v>71.622</v>
      </c>
      <c r="G698" s="39"/>
      <c r="H698" s="45"/>
    </row>
    <row r="699" spans="1:8" s="2" customFormat="1" ht="16.8" customHeight="1">
      <c r="A699" s="39"/>
      <c r="B699" s="45"/>
      <c r="C699" s="315" t="s">
        <v>320</v>
      </c>
      <c r="D699" s="315" t="s">
        <v>321</v>
      </c>
      <c r="E699" s="18" t="s">
        <v>251</v>
      </c>
      <c r="F699" s="316">
        <v>365.456</v>
      </c>
      <c r="G699" s="39"/>
      <c r="H699" s="45"/>
    </row>
    <row r="700" spans="1:8" s="2" customFormat="1" ht="16.8" customHeight="1">
      <c r="A700" s="39"/>
      <c r="B700" s="45"/>
      <c r="C700" s="315" t="s">
        <v>1388</v>
      </c>
      <c r="D700" s="315" t="s">
        <v>1389</v>
      </c>
      <c r="E700" s="18" t="s">
        <v>334</v>
      </c>
      <c r="F700" s="316">
        <v>128.92</v>
      </c>
      <c r="G700" s="39"/>
      <c r="H700" s="45"/>
    </row>
    <row r="701" spans="1:8" s="2" customFormat="1" ht="16.8" customHeight="1">
      <c r="A701" s="39"/>
      <c r="B701" s="45"/>
      <c r="C701" s="311" t="s">
        <v>162</v>
      </c>
      <c r="D701" s="312" t="s">
        <v>1</v>
      </c>
      <c r="E701" s="313" t="s">
        <v>1</v>
      </c>
      <c r="F701" s="314">
        <v>273.374</v>
      </c>
      <c r="G701" s="39"/>
      <c r="H701" s="45"/>
    </row>
    <row r="702" spans="1:8" s="2" customFormat="1" ht="16.8" customHeight="1">
      <c r="A702" s="39"/>
      <c r="B702" s="45"/>
      <c r="C702" s="315" t="s">
        <v>162</v>
      </c>
      <c r="D702" s="315" t="s">
        <v>1377</v>
      </c>
      <c r="E702" s="18" t="s">
        <v>1</v>
      </c>
      <c r="F702" s="316">
        <v>273.374</v>
      </c>
      <c r="G702" s="39"/>
      <c r="H702" s="45"/>
    </row>
    <row r="703" spans="1:8" s="2" customFormat="1" ht="16.8" customHeight="1">
      <c r="A703" s="39"/>
      <c r="B703" s="45"/>
      <c r="C703" s="317" t="s">
        <v>2168</v>
      </c>
      <c r="D703" s="39"/>
      <c r="E703" s="39"/>
      <c r="F703" s="39"/>
      <c r="G703" s="39"/>
      <c r="H703" s="45"/>
    </row>
    <row r="704" spans="1:8" s="2" customFormat="1" ht="12">
      <c r="A704" s="39"/>
      <c r="B704" s="45"/>
      <c r="C704" s="315" t="s">
        <v>300</v>
      </c>
      <c r="D704" s="315" t="s">
        <v>301</v>
      </c>
      <c r="E704" s="18" t="s">
        <v>251</v>
      </c>
      <c r="F704" s="316">
        <v>386.344</v>
      </c>
      <c r="G704" s="39"/>
      <c r="H704" s="45"/>
    </row>
    <row r="705" spans="1:8" s="2" customFormat="1" ht="16.8" customHeight="1">
      <c r="A705" s="39"/>
      <c r="B705" s="45"/>
      <c r="C705" s="315" t="s">
        <v>320</v>
      </c>
      <c r="D705" s="315" t="s">
        <v>321</v>
      </c>
      <c r="E705" s="18" t="s">
        <v>251</v>
      </c>
      <c r="F705" s="316">
        <v>365.456</v>
      </c>
      <c r="G705" s="39"/>
      <c r="H705" s="45"/>
    </row>
    <row r="706" spans="1:8" s="2" customFormat="1" ht="16.8" customHeight="1">
      <c r="A706" s="39"/>
      <c r="B706" s="45"/>
      <c r="C706" s="315" t="s">
        <v>354</v>
      </c>
      <c r="D706" s="315" t="s">
        <v>355</v>
      </c>
      <c r="E706" s="18" t="s">
        <v>334</v>
      </c>
      <c r="F706" s="316">
        <v>492.073</v>
      </c>
      <c r="G706" s="39"/>
      <c r="H706" s="45"/>
    </row>
    <row r="707" spans="1:8" s="2" customFormat="1" ht="16.8" customHeight="1">
      <c r="A707" s="39"/>
      <c r="B707" s="45"/>
      <c r="C707" s="311" t="s">
        <v>164</v>
      </c>
      <c r="D707" s="312" t="s">
        <v>1</v>
      </c>
      <c r="E707" s="313" t="s">
        <v>1</v>
      </c>
      <c r="F707" s="314">
        <v>386.344</v>
      </c>
      <c r="G707" s="39"/>
      <c r="H707" s="45"/>
    </row>
    <row r="708" spans="1:8" s="2" customFormat="1" ht="16.8" customHeight="1">
      <c r="A708" s="39"/>
      <c r="B708" s="45"/>
      <c r="C708" s="315" t="s">
        <v>164</v>
      </c>
      <c r="D708" s="315" t="s">
        <v>171</v>
      </c>
      <c r="E708" s="18" t="s">
        <v>1</v>
      </c>
      <c r="F708" s="316">
        <v>386.344</v>
      </c>
      <c r="G708" s="39"/>
      <c r="H708" s="45"/>
    </row>
    <row r="709" spans="1:8" s="2" customFormat="1" ht="16.8" customHeight="1">
      <c r="A709" s="39"/>
      <c r="B709" s="45"/>
      <c r="C709" s="317" t="s">
        <v>2168</v>
      </c>
      <c r="D709" s="39"/>
      <c r="E709" s="39"/>
      <c r="F709" s="39"/>
      <c r="G709" s="39"/>
      <c r="H709" s="45"/>
    </row>
    <row r="710" spans="1:8" s="2" customFormat="1" ht="12">
      <c r="A710" s="39"/>
      <c r="B710" s="45"/>
      <c r="C710" s="315" t="s">
        <v>300</v>
      </c>
      <c r="D710" s="315" t="s">
        <v>301</v>
      </c>
      <c r="E710" s="18" t="s">
        <v>251</v>
      </c>
      <c r="F710" s="316">
        <v>386.344</v>
      </c>
      <c r="G710" s="39"/>
      <c r="H710" s="45"/>
    </row>
    <row r="711" spans="1:8" s="2" customFormat="1" ht="12">
      <c r="A711" s="39"/>
      <c r="B711" s="45"/>
      <c r="C711" s="315" t="s">
        <v>289</v>
      </c>
      <c r="D711" s="315" t="s">
        <v>290</v>
      </c>
      <c r="E711" s="18" t="s">
        <v>251</v>
      </c>
      <c r="F711" s="316">
        <v>386.344</v>
      </c>
      <c r="G711" s="39"/>
      <c r="H711" s="45"/>
    </row>
    <row r="712" spans="1:8" s="2" customFormat="1" ht="12">
      <c r="A712" s="39"/>
      <c r="B712" s="45"/>
      <c r="C712" s="315" t="s">
        <v>315</v>
      </c>
      <c r="D712" s="315" t="s">
        <v>316</v>
      </c>
      <c r="E712" s="18" t="s">
        <v>251</v>
      </c>
      <c r="F712" s="316">
        <v>386.344</v>
      </c>
      <c r="G712" s="39"/>
      <c r="H712" s="45"/>
    </row>
    <row r="713" spans="1:8" s="2" customFormat="1" ht="16.8" customHeight="1">
      <c r="A713" s="39"/>
      <c r="B713" s="45"/>
      <c r="C713" s="315" t="s">
        <v>320</v>
      </c>
      <c r="D713" s="315" t="s">
        <v>321</v>
      </c>
      <c r="E713" s="18" t="s">
        <v>251</v>
      </c>
      <c r="F713" s="316">
        <v>772.688</v>
      </c>
      <c r="G713" s="39"/>
      <c r="H713" s="45"/>
    </row>
    <row r="714" spans="1:8" s="2" customFormat="1" ht="12">
      <c r="A714" s="39"/>
      <c r="B714" s="45"/>
      <c r="C714" s="315" t="s">
        <v>332</v>
      </c>
      <c r="D714" s="315" t="s">
        <v>333</v>
      </c>
      <c r="E714" s="18" t="s">
        <v>334</v>
      </c>
      <c r="F714" s="316">
        <v>695.419</v>
      </c>
      <c r="G714" s="39"/>
      <c r="H714" s="45"/>
    </row>
    <row r="715" spans="1:8" s="2" customFormat="1" ht="16.8" customHeight="1">
      <c r="A715" s="39"/>
      <c r="B715" s="45"/>
      <c r="C715" s="315" t="s">
        <v>326</v>
      </c>
      <c r="D715" s="315" t="s">
        <v>327</v>
      </c>
      <c r="E715" s="18" t="s">
        <v>251</v>
      </c>
      <c r="F715" s="316">
        <v>772.688</v>
      </c>
      <c r="G715" s="39"/>
      <c r="H715" s="45"/>
    </row>
    <row r="716" spans="1:8" s="2" customFormat="1" ht="16.8" customHeight="1">
      <c r="A716" s="39"/>
      <c r="B716" s="45"/>
      <c r="C716" s="311" t="s">
        <v>168</v>
      </c>
      <c r="D716" s="312" t="s">
        <v>169</v>
      </c>
      <c r="E716" s="313" t="s">
        <v>1</v>
      </c>
      <c r="F716" s="314">
        <v>112.97</v>
      </c>
      <c r="G716" s="39"/>
      <c r="H716" s="45"/>
    </row>
    <row r="717" spans="1:8" s="2" customFormat="1" ht="16.8" customHeight="1">
      <c r="A717" s="39"/>
      <c r="B717" s="45"/>
      <c r="C717" s="315" t="s">
        <v>1</v>
      </c>
      <c r="D717" s="315" t="s">
        <v>1323</v>
      </c>
      <c r="E717" s="18" t="s">
        <v>1</v>
      </c>
      <c r="F717" s="316">
        <v>0</v>
      </c>
      <c r="G717" s="39"/>
      <c r="H717" s="45"/>
    </row>
    <row r="718" spans="1:8" s="2" customFormat="1" ht="16.8" customHeight="1">
      <c r="A718" s="39"/>
      <c r="B718" s="45"/>
      <c r="C718" s="315" t="s">
        <v>1</v>
      </c>
      <c r="D718" s="315" t="s">
        <v>303</v>
      </c>
      <c r="E718" s="18" t="s">
        <v>1</v>
      </c>
      <c r="F718" s="316">
        <v>0</v>
      </c>
      <c r="G718" s="39"/>
      <c r="H718" s="45"/>
    </row>
    <row r="719" spans="1:8" s="2" customFormat="1" ht="16.8" customHeight="1">
      <c r="A719" s="39"/>
      <c r="B719" s="45"/>
      <c r="C719" s="315" t="s">
        <v>1</v>
      </c>
      <c r="D719" s="315" t="s">
        <v>1370</v>
      </c>
      <c r="E719" s="18" t="s">
        <v>1</v>
      </c>
      <c r="F719" s="316">
        <v>0</v>
      </c>
      <c r="G719" s="39"/>
      <c r="H719" s="45"/>
    </row>
    <row r="720" spans="1:8" s="2" customFormat="1" ht="16.8" customHeight="1">
      <c r="A720" s="39"/>
      <c r="B720" s="45"/>
      <c r="C720" s="315" t="s">
        <v>1</v>
      </c>
      <c r="D720" s="315" t="s">
        <v>1371</v>
      </c>
      <c r="E720" s="18" t="s">
        <v>1</v>
      </c>
      <c r="F720" s="316">
        <v>20.46</v>
      </c>
      <c r="G720" s="39"/>
      <c r="H720" s="45"/>
    </row>
    <row r="721" spans="1:8" s="2" customFormat="1" ht="16.8" customHeight="1">
      <c r="A721" s="39"/>
      <c r="B721" s="45"/>
      <c r="C721" s="315" t="s">
        <v>1</v>
      </c>
      <c r="D721" s="315" t="s">
        <v>1372</v>
      </c>
      <c r="E721" s="18" t="s">
        <v>1</v>
      </c>
      <c r="F721" s="316">
        <v>0</v>
      </c>
      <c r="G721" s="39"/>
      <c r="H721" s="45"/>
    </row>
    <row r="722" spans="1:8" s="2" customFormat="1" ht="16.8" customHeight="1">
      <c r="A722" s="39"/>
      <c r="B722" s="45"/>
      <c r="C722" s="315" t="s">
        <v>1</v>
      </c>
      <c r="D722" s="315" t="s">
        <v>1373</v>
      </c>
      <c r="E722" s="18" t="s">
        <v>1</v>
      </c>
      <c r="F722" s="316">
        <v>81.84</v>
      </c>
      <c r="G722" s="39"/>
      <c r="H722" s="45"/>
    </row>
    <row r="723" spans="1:8" s="2" customFormat="1" ht="16.8" customHeight="1">
      <c r="A723" s="39"/>
      <c r="B723" s="45"/>
      <c r="C723" s="315" t="s">
        <v>1</v>
      </c>
      <c r="D723" s="315" t="s">
        <v>1374</v>
      </c>
      <c r="E723" s="18" t="s">
        <v>1</v>
      </c>
      <c r="F723" s="316">
        <v>0</v>
      </c>
      <c r="G723" s="39"/>
      <c r="H723" s="45"/>
    </row>
    <row r="724" spans="1:8" s="2" customFormat="1" ht="16.8" customHeight="1">
      <c r="A724" s="39"/>
      <c r="B724" s="45"/>
      <c r="C724" s="315" t="s">
        <v>1</v>
      </c>
      <c r="D724" s="315" t="s">
        <v>1375</v>
      </c>
      <c r="E724" s="18" t="s">
        <v>1</v>
      </c>
      <c r="F724" s="316">
        <v>9.428</v>
      </c>
      <c r="G724" s="39"/>
      <c r="H724" s="45"/>
    </row>
    <row r="725" spans="1:8" s="2" customFormat="1" ht="16.8" customHeight="1">
      <c r="A725" s="39"/>
      <c r="B725" s="45"/>
      <c r="C725" s="315" t="s">
        <v>1</v>
      </c>
      <c r="D725" s="315" t="s">
        <v>1376</v>
      </c>
      <c r="E725" s="18" t="s">
        <v>1</v>
      </c>
      <c r="F725" s="316">
        <v>1.242</v>
      </c>
      <c r="G725" s="39"/>
      <c r="H725" s="45"/>
    </row>
    <row r="726" spans="1:8" s="2" customFormat="1" ht="16.8" customHeight="1">
      <c r="A726" s="39"/>
      <c r="B726" s="45"/>
      <c r="C726" s="315" t="s">
        <v>168</v>
      </c>
      <c r="D726" s="315" t="s">
        <v>169</v>
      </c>
      <c r="E726" s="18" t="s">
        <v>1</v>
      </c>
      <c r="F726" s="316">
        <v>112.97</v>
      </c>
      <c r="G726" s="39"/>
      <c r="H726" s="45"/>
    </row>
    <row r="727" spans="1:8" s="2" customFormat="1" ht="16.8" customHeight="1">
      <c r="A727" s="39"/>
      <c r="B727" s="45"/>
      <c r="C727" s="317" t="s">
        <v>2168</v>
      </c>
      <c r="D727" s="39"/>
      <c r="E727" s="39"/>
      <c r="F727" s="39"/>
      <c r="G727" s="39"/>
      <c r="H727" s="45"/>
    </row>
    <row r="728" spans="1:8" s="2" customFormat="1" ht="12">
      <c r="A728" s="39"/>
      <c r="B728" s="45"/>
      <c r="C728" s="315" t="s">
        <v>300</v>
      </c>
      <c r="D728" s="315" t="s">
        <v>301</v>
      </c>
      <c r="E728" s="18" t="s">
        <v>251</v>
      </c>
      <c r="F728" s="316">
        <v>386.344</v>
      </c>
      <c r="G728" s="39"/>
      <c r="H728" s="45"/>
    </row>
    <row r="729" spans="1:8" s="2" customFormat="1" ht="16.8" customHeight="1">
      <c r="A729" s="39"/>
      <c r="B729" s="45"/>
      <c r="C729" s="315" t="s">
        <v>338</v>
      </c>
      <c r="D729" s="315" t="s">
        <v>339</v>
      </c>
      <c r="E729" s="18" t="s">
        <v>251</v>
      </c>
      <c r="F729" s="316">
        <v>273.374</v>
      </c>
      <c r="G729" s="39"/>
      <c r="H729" s="45"/>
    </row>
    <row r="730" spans="1:8" s="2" customFormat="1" ht="16.8" customHeight="1">
      <c r="A730" s="39"/>
      <c r="B730" s="45"/>
      <c r="C730" s="311" t="s">
        <v>171</v>
      </c>
      <c r="D730" s="312" t="s">
        <v>1</v>
      </c>
      <c r="E730" s="313" t="s">
        <v>1</v>
      </c>
      <c r="F730" s="314">
        <v>386.344</v>
      </c>
      <c r="G730" s="39"/>
      <c r="H730" s="45"/>
    </row>
    <row r="731" spans="1:8" s="2" customFormat="1" ht="16.8" customHeight="1">
      <c r="A731" s="39"/>
      <c r="B731" s="45"/>
      <c r="C731" s="315" t="s">
        <v>1</v>
      </c>
      <c r="D731" s="315" t="s">
        <v>1323</v>
      </c>
      <c r="E731" s="18" t="s">
        <v>1</v>
      </c>
      <c r="F731" s="316">
        <v>0</v>
      </c>
      <c r="G731" s="39"/>
      <c r="H731" s="45"/>
    </row>
    <row r="732" spans="1:8" s="2" customFormat="1" ht="16.8" customHeight="1">
      <c r="A732" s="39"/>
      <c r="B732" s="45"/>
      <c r="C732" s="315" t="s">
        <v>1</v>
      </c>
      <c r="D732" s="315" t="s">
        <v>1342</v>
      </c>
      <c r="E732" s="18" t="s">
        <v>1</v>
      </c>
      <c r="F732" s="316">
        <v>0</v>
      </c>
      <c r="G732" s="39"/>
      <c r="H732" s="45"/>
    </row>
    <row r="733" spans="1:8" s="2" customFormat="1" ht="16.8" customHeight="1">
      <c r="A733" s="39"/>
      <c r="B733" s="45"/>
      <c r="C733" s="315" t="s">
        <v>1</v>
      </c>
      <c r="D733" s="315" t="s">
        <v>1343</v>
      </c>
      <c r="E733" s="18" t="s">
        <v>1</v>
      </c>
      <c r="F733" s="316">
        <v>409.46</v>
      </c>
      <c r="G733" s="39"/>
      <c r="H733" s="45"/>
    </row>
    <row r="734" spans="1:8" s="2" customFormat="1" ht="16.8" customHeight="1">
      <c r="A734" s="39"/>
      <c r="B734" s="45"/>
      <c r="C734" s="315" t="s">
        <v>1</v>
      </c>
      <c r="D734" s="315" t="s">
        <v>1344</v>
      </c>
      <c r="E734" s="18" t="s">
        <v>1</v>
      </c>
      <c r="F734" s="316">
        <v>9</v>
      </c>
      <c r="G734" s="39"/>
      <c r="H734" s="45"/>
    </row>
    <row r="735" spans="1:8" s="2" customFormat="1" ht="16.8" customHeight="1">
      <c r="A735" s="39"/>
      <c r="B735" s="45"/>
      <c r="C735" s="315" t="s">
        <v>1</v>
      </c>
      <c r="D735" s="315" t="s">
        <v>1345</v>
      </c>
      <c r="E735" s="18" t="s">
        <v>1</v>
      </c>
      <c r="F735" s="316">
        <v>3.6</v>
      </c>
      <c r="G735" s="39"/>
      <c r="H735" s="45"/>
    </row>
    <row r="736" spans="1:8" s="2" customFormat="1" ht="16.8" customHeight="1">
      <c r="A736" s="39"/>
      <c r="B736" s="45"/>
      <c r="C736" s="315" t="s">
        <v>1</v>
      </c>
      <c r="D736" s="315" t="s">
        <v>1346</v>
      </c>
      <c r="E736" s="18" t="s">
        <v>1</v>
      </c>
      <c r="F736" s="316">
        <v>0</v>
      </c>
      <c r="G736" s="39"/>
      <c r="H736" s="45"/>
    </row>
    <row r="737" spans="1:8" s="2" customFormat="1" ht="16.8" customHeight="1">
      <c r="A737" s="39"/>
      <c r="B737" s="45"/>
      <c r="C737" s="315" t="s">
        <v>1</v>
      </c>
      <c r="D737" s="315" t="s">
        <v>1347</v>
      </c>
      <c r="E737" s="18" t="s">
        <v>1</v>
      </c>
      <c r="F737" s="316">
        <v>29.19</v>
      </c>
      <c r="G737" s="39"/>
      <c r="H737" s="45"/>
    </row>
    <row r="738" spans="1:8" s="2" customFormat="1" ht="16.8" customHeight="1">
      <c r="A738" s="39"/>
      <c r="B738" s="45"/>
      <c r="C738" s="315" t="s">
        <v>1</v>
      </c>
      <c r="D738" s="315" t="s">
        <v>1348</v>
      </c>
      <c r="E738" s="18" t="s">
        <v>1</v>
      </c>
      <c r="F738" s="316">
        <v>-19.176</v>
      </c>
      <c r="G738" s="39"/>
      <c r="H738" s="45"/>
    </row>
    <row r="739" spans="1:8" s="2" customFormat="1" ht="16.8" customHeight="1">
      <c r="A739" s="39"/>
      <c r="B739" s="45"/>
      <c r="C739" s="315" t="s">
        <v>1</v>
      </c>
      <c r="D739" s="315" t="s">
        <v>1349</v>
      </c>
      <c r="E739" s="18" t="s">
        <v>1</v>
      </c>
      <c r="F739" s="316">
        <v>-32.011</v>
      </c>
      <c r="G739" s="39"/>
      <c r="H739" s="45"/>
    </row>
    <row r="740" spans="1:8" s="2" customFormat="1" ht="16.8" customHeight="1">
      <c r="A740" s="39"/>
      <c r="B740" s="45"/>
      <c r="C740" s="315" t="s">
        <v>1</v>
      </c>
      <c r="D740" s="315" t="s">
        <v>1350</v>
      </c>
      <c r="E740" s="18" t="s">
        <v>1</v>
      </c>
      <c r="F740" s="316">
        <v>-13.719</v>
      </c>
      <c r="G740" s="39"/>
      <c r="H740" s="45"/>
    </row>
    <row r="741" spans="1:8" s="2" customFormat="1" ht="16.8" customHeight="1">
      <c r="A741" s="39"/>
      <c r="B741" s="45"/>
      <c r="C741" s="315" t="s">
        <v>171</v>
      </c>
      <c r="D741" s="315" t="s">
        <v>169</v>
      </c>
      <c r="E741" s="18" t="s">
        <v>1</v>
      </c>
      <c r="F741" s="316">
        <v>386.344</v>
      </c>
      <c r="G741" s="39"/>
      <c r="H741" s="45"/>
    </row>
    <row r="742" spans="1:8" s="2" customFormat="1" ht="16.8" customHeight="1">
      <c r="A742" s="39"/>
      <c r="B742" s="45"/>
      <c r="C742" s="317" t="s">
        <v>2168</v>
      </c>
      <c r="D742" s="39"/>
      <c r="E742" s="39"/>
      <c r="F742" s="39"/>
      <c r="G742" s="39"/>
      <c r="H742" s="45"/>
    </row>
    <row r="743" spans="1:8" s="2" customFormat="1" ht="12">
      <c r="A743" s="39"/>
      <c r="B743" s="45"/>
      <c r="C743" s="315" t="s">
        <v>267</v>
      </c>
      <c r="D743" s="315" t="s">
        <v>268</v>
      </c>
      <c r="E743" s="18" t="s">
        <v>251</v>
      </c>
      <c r="F743" s="316">
        <v>386.344</v>
      </c>
      <c r="G743" s="39"/>
      <c r="H743" s="45"/>
    </row>
    <row r="744" spans="1:8" s="2" customFormat="1" ht="12">
      <c r="A744" s="39"/>
      <c r="B744" s="45"/>
      <c r="C744" s="315" t="s">
        <v>300</v>
      </c>
      <c r="D744" s="315" t="s">
        <v>301</v>
      </c>
      <c r="E744" s="18" t="s">
        <v>251</v>
      </c>
      <c r="F744" s="316">
        <v>386.344</v>
      </c>
      <c r="G744" s="39"/>
      <c r="H744" s="45"/>
    </row>
    <row r="745" spans="1:8" s="2" customFormat="1" ht="16.8" customHeight="1">
      <c r="A745" s="39"/>
      <c r="B745" s="45"/>
      <c r="C745" s="315" t="s">
        <v>338</v>
      </c>
      <c r="D745" s="315" t="s">
        <v>339</v>
      </c>
      <c r="E745" s="18" t="s">
        <v>251</v>
      </c>
      <c r="F745" s="316">
        <v>273.374</v>
      </c>
      <c r="G745" s="39"/>
      <c r="H745" s="45"/>
    </row>
    <row r="746" spans="1:8" s="2" customFormat="1" ht="26.4" customHeight="1">
      <c r="A746" s="39"/>
      <c r="B746" s="45"/>
      <c r="C746" s="310" t="s">
        <v>2174</v>
      </c>
      <c r="D746" s="310" t="s">
        <v>109</v>
      </c>
      <c r="E746" s="39"/>
      <c r="F746" s="39"/>
      <c r="G746" s="39"/>
      <c r="H746" s="45"/>
    </row>
    <row r="747" spans="1:8" s="2" customFormat="1" ht="16.8" customHeight="1">
      <c r="A747" s="39"/>
      <c r="B747" s="45"/>
      <c r="C747" s="311" t="s">
        <v>1303</v>
      </c>
      <c r="D747" s="312" t="s">
        <v>1</v>
      </c>
      <c r="E747" s="313" t="s">
        <v>1</v>
      </c>
      <c r="F747" s="314">
        <v>13.2</v>
      </c>
      <c r="G747" s="39"/>
      <c r="H747" s="45"/>
    </row>
    <row r="748" spans="1:8" s="2" customFormat="1" ht="16.8" customHeight="1">
      <c r="A748" s="39"/>
      <c r="B748" s="45"/>
      <c r="C748" s="315" t="s">
        <v>1</v>
      </c>
      <c r="D748" s="315" t="s">
        <v>1323</v>
      </c>
      <c r="E748" s="18" t="s">
        <v>1</v>
      </c>
      <c r="F748" s="316">
        <v>0</v>
      </c>
      <c r="G748" s="39"/>
      <c r="H748" s="45"/>
    </row>
    <row r="749" spans="1:8" s="2" customFormat="1" ht="16.8" customHeight="1">
      <c r="A749" s="39"/>
      <c r="B749" s="45"/>
      <c r="C749" s="315" t="s">
        <v>1</v>
      </c>
      <c r="D749" s="315" t="s">
        <v>303</v>
      </c>
      <c r="E749" s="18" t="s">
        <v>1</v>
      </c>
      <c r="F749" s="316">
        <v>0</v>
      </c>
      <c r="G749" s="39"/>
      <c r="H749" s="45"/>
    </row>
    <row r="750" spans="1:8" s="2" customFormat="1" ht="16.8" customHeight="1">
      <c r="A750" s="39"/>
      <c r="B750" s="45"/>
      <c r="C750" s="315" t="s">
        <v>1</v>
      </c>
      <c r="D750" s="315" t="s">
        <v>1370</v>
      </c>
      <c r="E750" s="18" t="s">
        <v>1</v>
      </c>
      <c r="F750" s="316">
        <v>0</v>
      </c>
      <c r="G750" s="39"/>
      <c r="H750" s="45"/>
    </row>
    <row r="751" spans="1:8" s="2" customFormat="1" ht="16.8" customHeight="1">
      <c r="A751" s="39"/>
      <c r="B751" s="45"/>
      <c r="C751" s="315" t="s">
        <v>1</v>
      </c>
      <c r="D751" s="315" t="s">
        <v>1551</v>
      </c>
      <c r="E751" s="18" t="s">
        <v>1</v>
      </c>
      <c r="F751" s="316">
        <v>13.2</v>
      </c>
      <c r="G751" s="39"/>
      <c r="H751" s="45"/>
    </row>
    <row r="752" spans="1:8" s="2" customFormat="1" ht="16.8" customHeight="1">
      <c r="A752" s="39"/>
      <c r="B752" s="45"/>
      <c r="C752" s="315" t="s">
        <v>1303</v>
      </c>
      <c r="D752" s="315" t="s">
        <v>133</v>
      </c>
      <c r="E752" s="18" t="s">
        <v>1</v>
      </c>
      <c r="F752" s="316">
        <v>13.2</v>
      </c>
      <c r="G752" s="39"/>
      <c r="H752" s="45"/>
    </row>
    <row r="753" spans="1:8" s="2" customFormat="1" ht="16.8" customHeight="1">
      <c r="A753" s="39"/>
      <c r="B753" s="45"/>
      <c r="C753" s="317" t="s">
        <v>2168</v>
      </c>
      <c r="D753" s="39"/>
      <c r="E753" s="39"/>
      <c r="F753" s="39"/>
      <c r="G753" s="39"/>
      <c r="H753" s="45"/>
    </row>
    <row r="754" spans="1:8" s="2" customFormat="1" ht="12">
      <c r="A754" s="39"/>
      <c r="B754" s="45"/>
      <c r="C754" s="315" t="s">
        <v>300</v>
      </c>
      <c r="D754" s="315" t="s">
        <v>301</v>
      </c>
      <c r="E754" s="18" t="s">
        <v>251</v>
      </c>
      <c r="F754" s="316">
        <v>200.915</v>
      </c>
      <c r="G754" s="39"/>
      <c r="H754" s="45"/>
    </row>
    <row r="755" spans="1:8" s="2" customFormat="1" ht="16.8" customHeight="1">
      <c r="A755" s="39"/>
      <c r="B755" s="45"/>
      <c r="C755" s="315" t="s">
        <v>320</v>
      </c>
      <c r="D755" s="315" t="s">
        <v>321</v>
      </c>
      <c r="E755" s="18" t="s">
        <v>251</v>
      </c>
      <c r="F755" s="316">
        <v>190.139</v>
      </c>
      <c r="G755" s="39"/>
      <c r="H755" s="45"/>
    </row>
    <row r="756" spans="1:8" s="2" customFormat="1" ht="16.8" customHeight="1">
      <c r="A756" s="39"/>
      <c r="B756" s="45"/>
      <c r="C756" s="315" t="s">
        <v>1399</v>
      </c>
      <c r="D756" s="315" t="s">
        <v>1400</v>
      </c>
      <c r="E756" s="18" t="s">
        <v>251</v>
      </c>
      <c r="F756" s="316">
        <v>13.2</v>
      </c>
      <c r="G756" s="39"/>
      <c r="H756" s="45"/>
    </row>
    <row r="757" spans="1:8" s="2" customFormat="1" ht="16.8" customHeight="1">
      <c r="A757" s="39"/>
      <c r="B757" s="45"/>
      <c r="C757" s="311" t="s">
        <v>1305</v>
      </c>
      <c r="D757" s="312" t="s">
        <v>1306</v>
      </c>
      <c r="E757" s="313" t="s">
        <v>1</v>
      </c>
      <c r="F757" s="314">
        <v>48.4</v>
      </c>
      <c r="G757" s="39"/>
      <c r="H757" s="45"/>
    </row>
    <row r="758" spans="1:8" s="2" customFormat="1" ht="16.8" customHeight="1">
      <c r="A758" s="39"/>
      <c r="B758" s="45"/>
      <c r="C758" s="315" t="s">
        <v>1</v>
      </c>
      <c r="D758" s="315" t="s">
        <v>1372</v>
      </c>
      <c r="E758" s="18" t="s">
        <v>1</v>
      </c>
      <c r="F758" s="316">
        <v>0</v>
      </c>
      <c r="G758" s="39"/>
      <c r="H758" s="45"/>
    </row>
    <row r="759" spans="1:8" s="2" customFormat="1" ht="16.8" customHeight="1">
      <c r="A759" s="39"/>
      <c r="B759" s="45"/>
      <c r="C759" s="315" t="s">
        <v>1</v>
      </c>
      <c r="D759" s="315" t="s">
        <v>1552</v>
      </c>
      <c r="E759" s="18" t="s">
        <v>1</v>
      </c>
      <c r="F759" s="316">
        <v>48.4</v>
      </c>
      <c r="G759" s="39"/>
      <c r="H759" s="45"/>
    </row>
    <row r="760" spans="1:8" s="2" customFormat="1" ht="16.8" customHeight="1">
      <c r="A760" s="39"/>
      <c r="B760" s="45"/>
      <c r="C760" s="315" t="s">
        <v>1305</v>
      </c>
      <c r="D760" s="315" t="s">
        <v>133</v>
      </c>
      <c r="E760" s="18" t="s">
        <v>1</v>
      </c>
      <c r="F760" s="316">
        <v>48.4</v>
      </c>
      <c r="G760" s="39"/>
      <c r="H760" s="45"/>
    </row>
    <row r="761" spans="1:8" s="2" customFormat="1" ht="16.8" customHeight="1">
      <c r="A761" s="39"/>
      <c r="B761" s="45"/>
      <c r="C761" s="317" t="s">
        <v>2168</v>
      </c>
      <c r="D761" s="39"/>
      <c r="E761" s="39"/>
      <c r="F761" s="39"/>
      <c r="G761" s="39"/>
      <c r="H761" s="45"/>
    </row>
    <row r="762" spans="1:8" s="2" customFormat="1" ht="12">
      <c r="A762" s="39"/>
      <c r="B762" s="45"/>
      <c r="C762" s="315" t="s">
        <v>300</v>
      </c>
      <c r="D762" s="315" t="s">
        <v>301</v>
      </c>
      <c r="E762" s="18" t="s">
        <v>251</v>
      </c>
      <c r="F762" s="316">
        <v>200.915</v>
      </c>
      <c r="G762" s="39"/>
      <c r="H762" s="45"/>
    </row>
    <row r="763" spans="1:8" s="2" customFormat="1" ht="16.8" customHeight="1">
      <c r="A763" s="39"/>
      <c r="B763" s="45"/>
      <c r="C763" s="315" t="s">
        <v>347</v>
      </c>
      <c r="D763" s="315" t="s">
        <v>348</v>
      </c>
      <c r="E763" s="18" t="s">
        <v>251</v>
      </c>
      <c r="F763" s="316">
        <v>43.754</v>
      </c>
      <c r="G763" s="39"/>
      <c r="H763" s="45"/>
    </row>
    <row r="764" spans="1:8" s="2" customFormat="1" ht="16.8" customHeight="1">
      <c r="A764" s="39"/>
      <c r="B764" s="45"/>
      <c r="C764" s="311" t="s">
        <v>1309</v>
      </c>
      <c r="D764" s="312" t="s">
        <v>1</v>
      </c>
      <c r="E764" s="313" t="s">
        <v>1</v>
      </c>
      <c r="F764" s="314">
        <v>399.8</v>
      </c>
      <c r="G764" s="39"/>
      <c r="H764" s="45"/>
    </row>
    <row r="765" spans="1:8" s="2" customFormat="1" ht="16.8" customHeight="1">
      <c r="A765" s="39"/>
      <c r="B765" s="45"/>
      <c r="C765" s="315" t="s">
        <v>1</v>
      </c>
      <c r="D765" s="315" t="s">
        <v>1323</v>
      </c>
      <c r="E765" s="18" t="s">
        <v>1</v>
      </c>
      <c r="F765" s="316">
        <v>0</v>
      </c>
      <c r="G765" s="39"/>
      <c r="H765" s="45"/>
    </row>
    <row r="766" spans="1:8" s="2" customFormat="1" ht="16.8" customHeight="1">
      <c r="A766" s="39"/>
      <c r="B766" s="45"/>
      <c r="C766" s="315" t="s">
        <v>1</v>
      </c>
      <c r="D766" s="315" t="s">
        <v>1342</v>
      </c>
      <c r="E766" s="18" t="s">
        <v>1</v>
      </c>
      <c r="F766" s="316">
        <v>0</v>
      </c>
      <c r="G766" s="39"/>
      <c r="H766" s="45"/>
    </row>
    <row r="767" spans="1:8" s="2" customFormat="1" ht="16.8" customHeight="1">
      <c r="A767" s="39"/>
      <c r="B767" s="45"/>
      <c r="C767" s="315" t="s">
        <v>1</v>
      </c>
      <c r="D767" s="315" t="s">
        <v>1544</v>
      </c>
      <c r="E767" s="18" t="s">
        <v>1</v>
      </c>
      <c r="F767" s="316">
        <v>399.8</v>
      </c>
      <c r="G767" s="39"/>
      <c r="H767" s="45"/>
    </row>
    <row r="768" spans="1:8" s="2" customFormat="1" ht="16.8" customHeight="1">
      <c r="A768" s="39"/>
      <c r="B768" s="45"/>
      <c r="C768" s="315" t="s">
        <v>1309</v>
      </c>
      <c r="D768" s="315" t="s">
        <v>169</v>
      </c>
      <c r="E768" s="18" t="s">
        <v>1</v>
      </c>
      <c r="F768" s="316">
        <v>399.8</v>
      </c>
      <c r="G768" s="39"/>
      <c r="H768" s="45"/>
    </row>
    <row r="769" spans="1:8" s="2" customFormat="1" ht="16.8" customHeight="1">
      <c r="A769" s="39"/>
      <c r="B769" s="45"/>
      <c r="C769" s="317" t="s">
        <v>2168</v>
      </c>
      <c r="D769" s="39"/>
      <c r="E769" s="39"/>
      <c r="F769" s="39"/>
      <c r="G769" s="39"/>
      <c r="H769" s="45"/>
    </row>
    <row r="770" spans="1:8" s="2" customFormat="1" ht="16.8" customHeight="1">
      <c r="A770" s="39"/>
      <c r="B770" s="45"/>
      <c r="C770" s="315" t="s">
        <v>1351</v>
      </c>
      <c r="D770" s="315" t="s">
        <v>1352</v>
      </c>
      <c r="E770" s="18" t="s">
        <v>211</v>
      </c>
      <c r="F770" s="316">
        <v>399.8</v>
      </c>
      <c r="G770" s="39"/>
      <c r="H770" s="45"/>
    </row>
    <row r="771" spans="1:8" s="2" customFormat="1" ht="16.8" customHeight="1">
      <c r="A771" s="39"/>
      <c r="B771" s="45"/>
      <c r="C771" s="315" t="s">
        <v>1355</v>
      </c>
      <c r="D771" s="315" t="s">
        <v>1356</v>
      </c>
      <c r="E771" s="18" t="s">
        <v>211</v>
      </c>
      <c r="F771" s="316">
        <v>399.8</v>
      </c>
      <c r="G771" s="39"/>
      <c r="H771" s="45"/>
    </row>
    <row r="772" spans="1:8" s="2" customFormat="1" ht="16.8" customHeight="1">
      <c r="A772" s="39"/>
      <c r="B772" s="45"/>
      <c r="C772" s="311" t="s">
        <v>1529</v>
      </c>
      <c r="D772" s="312" t="s">
        <v>1</v>
      </c>
      <c r="E772" s="313" t="s">
        <v>1</v>
      </c>
      <c r="F772" s="314">
        <v>80</v>
      </c>
      <c r="G772" s="39"/>
      <c r="H772" s="45"/>
    </row>
    <row r="773" spans="1:8" s="2" customFormat="1" ht="16.8" customHeight="1">
      <c r="A773" s="39"/>
      <c r="B773" s="45"/>
      <c r="C773" s="317" t="s">
        <v>2168</v>
      </c>
      <c r="D773" s="39"/>
      <c r="E773" s="39"/>
      <c r="F773" s="39"/>
      <c r="G773" s="39"/>
      <c r="H773" s="45"/>
    </row>
    <row r="774" spans="1:8" s="2" customFormat="1" ht="16.8" customHeight="1">
      <c r="A774" s="39"/>
      <c r="B774" s="45"/>
      <c r="C774" s="315" t="s">
        <v>1578</v>
      </c>
      <c r="D774" s="315" t="s">
        <v>1579</v>
      </c>
      <c r="E774" s="18" t="s">
        <v>235</v>
      </c>
      <c r="F774" s="316">
        <v>81.2</v>
      </c>
      <c r="G774" s="39"/>
      <c r="H774" s="45"/>
    </row>
    <row r="775" spans="1:8" s="2" customFormat="1" ht="16.8" customHeight="1">
      <c r="A775" s="39"/>
      <c r="B775" s="45"/>
      <c r="C775" s="311" t="s">
        <v>156</v>
      </c>
      <c r="D775" s="312" t="s">
        <v>1</v>
      </c>
      <c r="E775" s="313" t="s">
        <v>1</v>
      </c>
      <c r="F775" s="314">
        <v>190.139</v>
      </c>
      <c r="G775" s="39"/>
      <c r="H775" s="45"/>
    </row>
    <row r="776" spans="1:8" s="2" customFormat="1" ht="16.8" customHeight="1">
      <c r="A776" s="39"/>
      <c r="B776" s="45"/>
      <c r="C776" s="315" t="s">
        <v>1</v>
      </c>
      <c r="D776" s="315" t="s">
        <v>1323</v>
      </c>
      <c r="E776" s="18" t="s">
        <v>1</v>
      </c>
      <c r="F776" s="316">
        <v>0</v>
      </c>
      <c r="G776" s="39"/>
      <c r="H776" s="45"/>
    </row>
    <row r="777" spans="1:8" s="2" customFormat="1" ht="16.8" customHeight="1">
      <c r="A777" s="39"/>
      <c r="B777" s="45"/>
      <c r="C777" s="315" t="s">
        <v>1</v>
      </c>
      <c r="D777" s="315" t="s">
        <v>371</v>
      </c>
      <c r="E777" s="18" t="s">
        <v>1</v>
      </c>
      <c r="F777" s="316">
        <v>0</v>
      </c>
      <c r="G777" s="39"/>
      <c r="H777" s="45"/>
    </row>
    <row r="778" spans="1:8" s="2" customFormat="1" ht="16.8" customHeight="1">
      <c r="A778" s="39"/>
      <c r="B778" s="45"/>
      <c r="C778" s="315" t="s">
        <v>156</v>
      </c>
      <c r="D778" s="315" t="s">
        <v>1392</v>
      </c>
      <c r="E778" s="18" t="s">
        <v>1</v>
      </c>
      <c r="F778" s="316">
        <v>190.139</v>
      </c>
      <c r="G778" s="39"/>
      <c r="H778" s="45"/>
    </row>
    <row r="779" spans="1:8" s="2" customFormat="1" ht="16.8" customHeight="1">
      <c r="A779" s="39"/>
      <c r="B779" s="45"/>
      <c r="C779" s="317" t="s">
        <v>2168</v>
      </c>
      <c r="D779" s="39"/>
      <c r="E779" s="39"/>
      <c r="F779" s="39"/>
      <c r="G779" s="39"/>
      <c r="H779" s="45"/>
    </row>
    <row r="780" spans="1:8" s="2" customFormat="1" ht="16.8" customHeight="1">
      <c r="A780" s="39"/>
      <c r="B780" s="45"/>
      <c r="C780" s="315" t="s">
        <v>320</v>
      </c>
      <c r="D780" s="315" t="s">
        <v>321</v>
      </c>
      <c r="E780" s="18" t="s">
        <v>251</v>
      </c>
      <c r="F780" s="316">
        <v>190.139</v>
      </c>
      <c r="G780" s="39"/>
      <c r="H780" s="45"/>
    </row>
    <row r="781" spans="1:8" s="2" customFormat="1" ht="12">
      <c r="A781" s="39"/>
      <c r="B781" s="45"/>
      <c r="C781" s="315" t="s">
        <v>374</v>
      </c>
      <c r="D781" s="315" t="s">
        <v>375</v>
      </c>
      <c r="E781" s="18" t="s">
        <v>251</v>
      </c>
      <c r="F781" s="316">
        <v>190.139</v>
      </c>
      <c r="G781" s="39"/>
      <c r="H781" s="45"/>
    </row>
    <row r="782" spans="1:8" s="2" customFormat="1" ht="16.8" customHeight="1">
      <c r="A782" s="39"/>
      <c r="B782" s="45"/>
      <c r="C782" s="311" t="s">
        <v>158</v>
      </c>
      <c r="D782" s="312" t="s">
        <v>1</v>
      </c>
      <c r="E782" s="313" t="s">
        <v>1</v>
      </c>
      <c r="F782" s="314">
        <v>43.754</v>
      </c>
      <c r="G782" s="39"/>
      <c r="H782" s="45"/>
    </row>
    <row r="783" spans="1:8" s="2" customFormat="1" ht="16.8" customHeight="1">
      <c r="A783" s="39"/>
      <c r="B783" s="45"/>
      <c r="C783" s="315" t="s">
        <v>158</v>
      </c>
      <c r="D783" s="315" t="s">
        <v>1562</v>
      </c>
      <c r="E783" s="18" t="s">
        <v>1</v>
      </c>
      <c r="F783" s="316">
        <v>43.754</v>
      </c>
      <c r="G783" s="39"/>
      <c r="H783" s="45"/>
    </row>
    <row r="784" spans="1:8" s="2" customFormat="1" ht="16.8" customHeight="1">
      <c r="A784" s="39"/>
      <c r="B784" s="45"/>
      <c r="C784" s="317" t="s">
        <v>2168</v>
      </c>
      <c r="D784" s="39"/>
      <c r="E784" s="39"/>
      <c r="F784" s="39"/>
      <c r="G784" s="39"/>
      <c r="H784" s="45"/>
    </row>
    <row r="785" spans="1:8" s="2" customFormat="1" ht="16.8" customHeight="1">
      <c r="A785" s="39"/>
      <c r="B785" s="45"/>
      <c r="C785" s="315" t="s">
        <v>347</v>
      </c>
      <c r="D785" s="315" t="s">
        <v>348</v>
      </c>
      <c r="E785" s="18" t="s">
        <v>251</v>
      </c>
      <c r="F785" s="316">
        <v>43.754</v>
      </c>
      <c r="G785" s="39"/>
      <c r="H785" s="45"/>
    </row>
    <row r="786" spans="1:8" s="2" customFormat="1" ht="16.8" customHeight="1">
      <c r="A786" s="39"/>
      <c r="B786" s="45"/>
      <c r="C786" s="315" t="s">
        <v>320</v>
      </c>
      <c r="D786" s="315" t="s">
        <v>321</v>
      </c>
      <c r="E786" s="18" t="s">
        <v>251</v>
      </c>
      <c r="F786" s="316">
        <v>190.139</v>
      </c>
      <c r="G786" s="39"/>
      <c r="H786" s="45"/>
    </row>
    <row r="787" spans="1:8" s="2" customFormat="1" ht="16.8" customHeight="1">
      <c r="A787" s="39"/>
      <c r="B787" s="45"/>
      <c r="C787" s="315" t="s">
        <v>1388</v>
      </c>
      <c r="D787" s="315" t="s">
        <v>1389</v>
      </c>
      <c r="E787" s="18" t="s">
        <v>334</v>
      </c>
      <c r="F787" s="316">
        <v>78.757</v>
      </c>
      <c r="G787" s="39"/>
      <c r="H787" s="45"/>
    </row>
    <row r="788" spans="1:8" s="2" customFormat="1" ht="16.8" customHeight="1">
      <c r="A788" s="39"/>
      <c r="B788" s="45"/>
      <c r="C788" s="311" t="s">
        <v>162</v>
      </c>
      <c r="D788" s="312" t="s">
        <v>1</v>
      </c>
      <c r="E788" s="313" t="s">
        <v>1</v>
      </c>
      <c r="F788" s="314">
        <v>133.185</v>
      </c>
      <c r="G788" s="39"/>
      <c r="H788" s="45"/>
    </row>
    <row r="789" spans="1:8" s="2" customFormat="1" ht="16.8" customHeight="1">
      <c r="A789" s="39"/>
      <c r="B789" s="45"/>
      <c r="C789" s="315" t="s">
        <v>162</v>
      </c>
      <c r="D789" s="315" t="s">
        <v>1377</v>
      </c>
      <c r="E789" s="18" t="s">
        <v>1</v>
      </c>
      <c r="F789" s="316">
        <v>133.185</v>
      </c>
      <c r="G789" s="39"/>
      <c r="H789" s="45"/>
    </row>
    <row r="790" spans="1:8" s="2" customFormat="1" ht="16.8" customHeight="1">
      <c r="A790" s="39"/>
      <c r="B790" s="45"/>
      <c r="C790" s="317" t="s">
        <v>2168</v>
      </c>
      <c r="D790" s="39"/>
      <c r="E790" s="39"/>
      <c r="F790" s="39"/>
      <c r="G790" s="39"/>
      <c r="H790" s="45"/>
    </row>
    <row r="791" spans="1:8" s="2" customFormat="1" ht="12">
      <c r="A791" s="39"/>
      <c r="B791" s="45"/>
      <c r="C791" s="315" t="s">
        <v>300</v>
      </c>
      <c r="D791" s="315" t="s">
        <v>301</v>
      </c>
      <c r="E791" s="18" t="s">
        <v>251</v>
      </c>
      <c r="F791" s="316">
        <v>200.915</v>
      </c>
      <c r="G791" s="39"/>
      <c r="H791" s="45"/>
    </row>
    <row r="792" spans="1:8" s="2" customFormat="1" ht="16.8" customHeight="1">
      <c r="A792" s="39"/>
      <c r="B792" s="45"/>
      <c r="C792" s="315" t="s">
        <v>320</v>
      </c>
      <c r="D792" s="315" t="s">
        <v>321</v>
      </c>
      <c r="E792" s="18" t="s">
        <v>251</v>
      </c>
      <c r="F792" s="316">
        <v>190.139</v>
      </c>
      <c r="G792" s="39"/>
      <c r="H792" s="45"/>
    </row>
    <row r="793" spans="1:8" s="2" customFormat="1" ht="16.8" customHeight="1">
      <c r="A793" s="39"/>
      <c r="B793" s="45"/>
      <c r="C793" s="315" t="s">
        <v>354</v>
      </c>
      <c r="D793" s="315" t="s">
        <v>355</v>
      </c>
      <c r="E793" s="18" t="s">
        <v>334</v>
      </c>
      <c r="F793" s="316">
        <v>239.733</v>
      </c>
      <c r="G793" s="39"/>
      <c r="H793" s="45"/>
    </row>
    <row r="794" spans="1:8" s="2" customFormat="1" ht="16.8" customHeight="1">
      <c r="A794" s="39"/>
      <c r="B794" s="45"/>
      <c r="C794" s="311" t="s">
        <v>164</v>
      </c>
      <c r="D794" s="312" t="s">
        <v>1</v>
      </c>
      <c r="E794" s="313" t="s">
        <v>1</v>
      </c>
      <c r="F794" s="314">
        <v>200.915</v>
      </c>
      <c r="G794" s="39"/>
      <c r="H794" s="45"/>
    </row>
    <row r="795" spans="1:8" s="2" customFormat="1" ht="16.8" customHeight="1">
      <c r="A795" s="39"/>
      <c r="B795" s="45"/>
      <c r="C795" s="315" t="s">
        <v>164</v>
      </c>
      <c r="D795" s="315" t="s">
        <v>171</v>
      </c>
      <c r="E795" s="18" t="s">
        <v>1</v>
      </c>
      <c r="F795" s="316">
        <v>200.915</v>
      </c>
      <c r="G795" s="39"/>
      <c r="H795" s="45"/>
    </row>
    <row r="796" spans="1:8" s="2" customFormat="1" ht="16.8" customHeight="1">
      <c r="A796" s="39"/>
      <c r="B796" s="45"/>
      <c r="C796" s="317" t="s">
        <v>2168</v>
      </c>
      <c r="D796" s="39"/>
      <c r="E796" s="39"/>
      <c r="F796" s="39"/>
      <c r="G796" s="39"/>
      <c r="H796" s="45"/>
    </row>
    <row r="797" spans="1:8" s="2" customFormat="1" ht="12">
      <c r="A797" s="39"/>
      <c r="B797" s="45"/>
      <c r="C797" s="315" t="s">
        <v>300</v>
      </c>
      <c r="D797" s="315" t="s">
        <v>301</v>
      </c>
      <c r="E797" s="18" t="s">
        <v>251</v>
      </c>
      <c r="F797" s="316">
        <v>200.915</v>
      </c>
      <c r="G797" s="39"/>
      <c r="H797" s="45"/>
    </row>
    <row r="798" spans="1:8" s="2" customFormat="1" ht="12">
      <c r="A798" s="39"/>
      <c r="B798" s="45"/>
      <c r="C798" s="315" t="s">
        <v>289</v>
      </c>
      <c r="D798" s="315" t="s">
        <v>290</v>
      </c>
      <c r="E798" s="18" t="s">
        <v>251</v>
      </c>
      <c r="F798" s="316">
        <v>200.915</v>
      </c>
      <c r="G798" s="39"/>
      <c r="H798" s="45"/>
    </row>
    <row r="799" spans="1:8" s="2" customFormat="1" ht="12">
      <c r="A799" s="39"/>
      <c r="B799" s="45"/>
      <c r="C799" s="315" t="s">
        <v>315</v>
      </c>
      <c r="D799" s="315" t="s">
        <v>316</v>
      </c>
      <c r="E799" s="18" t="s">
        <v>251</v>
      </c>
      <c r="F799" s="316">
        <v>200.915</v>
      </c>
      <c r="G799" s="39"/>
      <c r="H799" s="45"/>
    </row>
    <row r="800" spans="1:8" s="2" customFormat="1" ht="16.8" customHeight="1">
      <c r="A800" s="39"/>
      <c r="B800" s="45"/>
      <c r="C800" s="315" t="s">
        <v>320</v>
      </c>
      <c r="D800" s="315" t="s">
        <v>321</v>
      </c>
      <c r="E800" s="18" t="s">
        <v>251</v>
      </c>
      <c r="F800" s="316">
        <v>401.83</v>
      </c>
      <c r="G800" s="39"/>
      <c r="H800" s="45"/>
    </row>
    <row r="801" spans="1:8" s="2" customFormat="1" ht="12">
      <c r="A801" s="39"/>
      <c r="B801" s="45"/>
      <c r="C801" s="315" t="s">
        <v>332</v>
      </c>
      <c r="D801" s="315" t="s">
        <v>333</v>
      </c>
      <c r="E801" s="18" t="s">
        <v>334</v>
      </c>
      <c r="F801" s="316">
        <v>361.647</v>
      </c>
      <c r="G801" s="39"/>
      <c r="H801" s="45"/>
    </row>
    <row r="802" spans="1:8" s="2" customFormat="1" ht="16.8" customHeight="1">
      <c r="A802" s="39"/>
      <c r="B802" s="45"/>
      <c r="C802" s="315" t="s">
        <v>326</v>
      </c>
      <c r="D802" s="315" t="s">
        <v>327</v>
      </c>
      <c r="E802" s="18" t="s">
        <v>251</v>
      </c>
      <c r="F802" s="316">
        <v>401.83</v>
      </c>
      <c r="G802" s="39"/>
      <c r="H802" s="45"/>
    </row>
    <row r="803" spans="1:8" s="2" customFormat="1" ht="16.8" customHeight="1">
      <c r="A803" s="39"/>
      <c r="B803" s="45"/>
      <c r="C803" s="311" t="s">
        <v>168</v>
      </c>
      <c r="D803" s="312" t="s">
        <v>169</v>
      </c>
      <c r="E803" s="313" t="s">
        <v>1</v>
      </c>
      <c r="F803" s="314">
        <v>67.73</v>
      </c>
      <c r="G803" s="39"/>
      <c r="H803" s="45"/>
    </row>
    <row r="804" spans="1:8" s="2" customFormat="1" ht="16.8" customHeight="1">
      <c r="A804" s="39"/>
      <c r="B804" s="45"/>
      <c r="C804" s="315" t="s">
        <v>1</v>
      </c>
      <c r="D804" s="315" t="s">
        <v>1323</v>
      </c>
      <c r="E804" s="18" t="s">
        <v>1</v>
      </c>
      <c r="F804" s="316">
        <v>0</v>
      </c>
      <c r="G804" s="39"/>
      <c r="H804" s="45"/>
    </row>
    <row r="805" spans="1:8" s="2" customFormat="1" ht="16.8" customHeight="1">
      <c r="A805" s="39"/>
      <c r="B805" s="45"/>
      <c r="C805" s="315" t="s">
        <v>1</v>
      </c>
      <c r="D805" s="315" t="s">
        <v>303</v>
      </c>
      <c r="E805" s="18" t="s">
        <v>1</v>
      </c>
      <c r="F805" s="316">
        <v>0</v>
      </c>
      <c r="G805" s="39"/>
      <c r="H805" s="45"/>
    </row>
    <row r="806" spans="1:8" s="2" customFormat="1" ht="16.8" customHeight="1">
      <c r="A806" s="39"/>
      <c r="B806" s="45"/>
      <c r="C806" s="315" t="s">
        <v>1</v>
      </c>
      <c r="D806" s="315" t="s">
        <v>1370</v>
      </c>
      <c r="E806" s="18" t="s">
        <v>1</v>
      </c>
      <c r="F806" s="316">
        <v>0</v>
      </c>
      <c r="G806" s="39"/>
      <c r="H806" s="45"/>
    </row>
    <row r="807" spans="1:8" s="2" customFormat="1" ht="16.8" customHeight="1">
      <c r="A807" s="39"/>
      <c r="B807" s="45"/>
      <c r="C807" s="315" t="s">
        <v>1</v>
      </c>
      <c r="D807" s="315" t="s">
        <v>1551</v>
      </c>
      <c r="E807" s="18" t="s">
        <v>1</v>
      </c>
      <c r="F807" s="316">
        <v>13.2</v>
      </c>
      <c r="G807" s="39"/>
      <c r="H807" s="45"/>
    </row>
    <row r="808" spans="1:8" s="2" customFormat="1" ht="16.8" customHeight="1">
      <c r="A808" s="39"/>
      <c r="B808" s="45"/>
      <c r="C808" s="315" t="s">
        <v>1</v>
      </c>
      <c r="D808" s="315" t="s">
        <v>1372</v>
      </c>
      <c r="E808" s="18" t="s">
        <v>1</v>
      </c>
      <c r="F808" s="316">
        <v>0</v>
      </c>
      <c r="G808" s="39"/>
      <c r="H808" s="45"/>
    </row>
    <row r="809" spans="1:8" s="2" customFormat="1" ht="16.8" customHeight="1">
      <c r="A809" s="39"/>
      <c r="B809" s="45"/>
      <c r="C809" s="315" t="s">
        <v>1</v>
      </c>
      <c r="D809" s="315" t="s">
        <v>1552</v>
      </c>
      <c r="E809" s="18" t="s">
        <v>1</v>
      </c>
      <c r="F809" s="316">
        <v>48.4</v>
      </c>
      <c r="G809" s="39"/>
      <c r="H809" s="45"/>
    </row>
    <row r="810" spans="1:8" s="2" customFormat="1" ht="16.8" customHeight="1">
      <c r="A810" s="39"/>
      <c r="B810" s="45"/>
      <c r="C810" s="315" t="s">
        <v>1</v>
      </c>
      <c r="D810" s="315" t="s">
        <v>1374</v>
      </c>
      <c r="E810" s="18" t="s">
        <v>1</v>
      </c>
      <c r="F810" s="316">
        <v>0</v>
      </c>
      <c r="G810" s="39"/>
      <c r="H810" s="45"/>
    </row>
    <row r="811" spans="1:8" s="2" customFormat="1" ht="16.8" customHeight="1">
      <c r="A811" s="39"/>
      <c r="B811" s="45"/>
      <c r="C811" s="315" t="s">
        <v>1</v>
      </c>
      <c r="D811" s="315" t="s">
        <v>1553</v>
      </c>
      <c r="E811" s="18" t="s">
        <v>1</v>
      </c>
      <c r="F811" s="316">
        <v>5.302</v>
      </c>
      <c r="G811" s="39"/>
      <c r="H811" s="45"/>
    </row>
    <row r="812" spans="1:8" s="2" customFormat="1" ht="16.8" customHeight="1">
      <c r="A812" s="39"/>
      <c r="B812" s="45"/>
      <c r="C812" s="315" t="s">
        <v>1</v>
      </c>
      <c r="D812" s="315" t="s">
        <v>1554</v>
      </c>
      <c r="E812" s="18" t="s">
        <v>1</v>
      </c>
      <c r="F812" s="316">
        <v>0.828</v>
      </c>
      <c r="G812" s="39"/>
      <c r="H812" s="45"/>
    </row>
    <row r="813" spans="1:8" s="2" customFormat="1" ht="16.8" customHeight="1">
      <c r="A813" s="39"/>
      <c r="B813" s="45"/>
      <c r="C813" s="315" t="s">
        <v>168</v>
      </c>
      <c r="D813" s="315" t="s">
        <v>169</v>
      </c>
      <c r="E813" s="18" t="s">
        <v>1</v>
      </c>
      <c r="F813" s="316">
        <v>67.73</v>
      </c>
      <c r="G813" s="39"/>
      <c r="H813" s="45"/>
    </row>
    <row r="814" spans="1:8" s="2" customFormat="1" ht="16.8" customHeight="1">
      <c r="A814" s="39"/>
      <c r="B814" s="45"/>
      <c r="C814" s="317" t="s">
        <v>2168</v>
      </c>
      <c r="D814" s="39"/>
      <c r="E814" s="39"/>
      <c r="F814" s="39"/>
      <c r="G814" s="39"/>
      <c r="H814" s="45"/>
    </row>
    <row r="815" spans="1:8" s="2" customFormat="1" ht="12">
      <c r="A815" s="39"/>
      <c r="B815" s="45"/>
      <c r="C815" s="315" t="s">
        <v>300</v>
      </c>
      <c r="D815" s="315" t="s">
        <v>301</v>
      </c>
      <c r="E815" s="18" t="s">
        <v>251</v>
      </c>
      <c r="F815" s="316">
        <v>200.915</v>
      </c>
      <c r="G815" s="39"/>
      <c r="H815" s="45"/>
    </row>
    <row r="816" spans="1:8" s="2" customFormat="1" ht="16.8" customHeight="1">
      <c r="A816" s="39"/>
      <c r="B816" s="45"/>
      <c r="C816" s="315" t="s">
        <v>338</v>
      </c>
      <c r="D816" s="315" t="s">
        <v>339</v>
      </c>
      <c r="E816" s="18" t="s">
        <v>251</v>
      </c>
      <c r="F816" s="316">
        <v>133.185</v>
      </c>
      <c r="G816" s="39"/>
      <c r="H816" s="45"/>
    </row>
    <row r="817" spans="1:8" s="2" customFormat="1" ht="16.8" customHeight="1">
      <c r="A817" s="39"/>
      <c r="B817" s="45"/>
      <c r="C817" s="311" t="s">
        <v>171</v>
      </c>
      <c r="D817" s="312" t="s">
        <v>1</v>
      </c>
      <c r="E817" s="313" t="s">
        <v>1</v>
      </c>
      <c r="F817" s="314">
        <v>200.915</v>
      </c>
      <c r="G817" s="39"/>
      <c r="H817" s="45"/>
    </row>
    <row r="818" spans="1:8" s="2" customFormat="1" ht="16.8" customHeight="1">
      <c r="A818" s="39"/>
      <c r="B818" s="45"/>
      <c r="C818" s="315" t="s">
        <v>1</v>
      </c>
      <c r="D818" s="315" t="s">
        <v>1323</v>
      </c>
      <c r="E818" s="18" t="s">
        <v>1</v>
      </c>
      <c r="F818" s="316">
        <v>0</v>
      </c>
      <c r="G818" s="39"/>
      <c r="H818" s="45"/>
    </row>
    <row r="819" spans="1:8" s="2" customFormat="1" ht="16.8" customHeight="1">
      <c r="A819" s="39"/>
      <c r="B819" s="45"/>
      <c r="C819" s="315" t="s">
        <v>1</v>
      </c>
      <c r="D819" s="315" t="s">
        <v>1342</v>
      </c>
      <c r="E819" s="18" t="s">
        <v>1</v>
      </c>
      <c r="F819" s="316">
        <v>0</v>
      </c>
      <c r="G819" s="39"/>
      <c r="H819" s="45"/>
    </row>
    <row r="820" spans="1:8" s="2" customFormat="1" ht="16.8" customHeight="1">
      <c r="A820" s="39"/>
      <c r="B820" s="45"/>
      <c r="C820" s="315" t="s">
        <v>1</v>
      </c>
      <c r="D820" s="315" t="s">
        <v>1539</v>
      </c>
      <c r="E820" s="18" t="s">
        <v>1</v>
      </c>
      <c r="F820" s="316">
        <v>228.5</v>
      </c>
      <c r="G820" s="39"/>
      <c r="H820" s="45"/>
    </row>
    <row r="821" spans="1:8" s="2" customFormat="1" ht="16.8" customHeight="1">
      <c r="A821" s="39"/>
      <c r="B821" s="45"/>
      <c r="C821" s="315" t="s">
        <v>1</v>
      </c>
      <c r="D821" s="315" t="s">
        <v>1346</v>
      </c>
      <c r="E821" s="18" t="s">
        <v>1</v>
      </c>
      <c r="F821" s="316">
        <v>0</v>
      </c>
      <c r="G821" s="39"/>
      <c r="H821" s="45"/>
    </row>
    <row r="822" spans="1:8" s="2" customFormat="1" ht="16.8" customHeight="1">
      <c r="A822" s="39"/>
      <c r="B822" s="45"/>
      <c r="C822" s="315" t="s">
        <v>1</v>
      </c>
      <c r="D822" s="315" t="s">
        <v>1540</v>
      </c>
      <c r="E822" s="18" t="s">
        <v>1</v>
      </c>
      <c r="F822" s="316">
        <v>16.415</v>
      </c>
      <c r="G822" s="39"/>
      <c r="H822" s="45"/>
    </row>
    <row r="823" spans="1:8" s="2" customFormat="1" ht="16.8" customHeight="1">
      <c r="A823" s="39"/>
      <c r="B823" s="45"/>
      <c r="C823" s="315" t="s">
        <v>1</v>
      </c>
      <c r="D823" s="315" t="s">
        <v>1541</v>
      </c>
      <c r="E823" s="18" t="s">
        <v>1</v>
      </c>
      <c r="F823" s="316">
        <v>-30.8</v>
      </c>
      <c r="G823" s="39"/>
      <c r="H823" s="45"/>
    </row>
    <row r="824" spans="1:8" s="2" customFormat="1" ht="16.8" customHeight="1">
      <c r="A824" s="39"/>
      <c r="B824" s="45"/>
      <c r="C824" s="315" t="s">
        <v>1</v>
      </c>
      <c r="D824" s="315" t="s">
        <v>1542</v>
      </c>
      <c r="E824" s="18" t="s">
        <v>1</v>
      </c>
      <c r="F824" s="316">
        <v>-13.2</v>
      </c>
      <c r="G824" s="39"/>
      <c r="H824" s="45"/>
    </row>
    <row r="825" spans="1:8" s="2" customFormat="1" ht="16.8" customHeight="1">
      <c r="A825" s="39"/>
      <c r="B825" s="45"/>
      <c r="C825" s="315" t="s">
        <v>171</v>
      </c>
      <c r="D825" s="315" t="s">
        <v>169</v>
      </c>
      <c r="E825" s="18" t="s">
        <v>1</v>
      </c>
      <c r="F825" s="316">
        <v>200.915</v>
      </c>
      <c r="G825" s="39"/>
      <c r="H825" s="45"/>
    </row>
    <row r="826" spans="1:8" s="2" customFormat="1" ht="16.8" customHeight="1">
      <c r="A826" s="39"/>
      <c r="B826" s="45"/>
      <c r="C826" s="317" t="s">
        <v>2168</v>
      </c>
      <c r="D826" s="39"/>
      <c r="E826" s="39"/>
      <c r="F826" s="39"/>
      <c r="G826" s="39"/>
      <c r="H826" s="45"/>
    </row>
    <row r="827" spans="1:8" s="2" customFormat="1" ht="12">
      <c r="A827" s="39"/>
      <c r="B827" s="45"/>
      <c r="C827" s="315" t="s">
        <v>267</v>
      </c>
      <c r="D827" s="315" t="s">
        <v>268</v>
      </c>
      <c r="E827" s="18" t="s">
        <v>251</v>
      </c>
      <c r="F827" s="316">
        <v>200.915</v>
      </c>
      <c r="G827" s="39"/>
      <c r="H827" s="45"/>
    </row>
    <row r="828" spans="1:8" s="2" customFormat="1" ht="12">
      <c r="A828" s="39"/>
      <c r="B828" s="45"/>
      <c r="C828" s="315" t="s">
        <v>300</v>
      </c>
      <c r="D828" s="315" t="s">
        <v>301</v>
      </c>
      <c r="E828" s="18" t="s">
        <v>251</v>
      </c>
      <c r="F828" s="316">
        <v>200.915</v>
      </c>
      <c r="G828" s="39"/>
      <c r="H828" s="45"/>
    </row>
    <row r="829" spans="1:8" s="2" customFormat="1" ht="16.8" customHeight="1">
      <c r="A829" s="39"/>
      <c r="B829" s="45"/>
      <c r="C829" s="315" t="s">
        <v>338</v>
      </c>
      <c r="D829" s="315" t="s">
        <v>339</v>
      </c>
      <c r="E829" s="18" t="s">
        <v>251</v>
      </c>
      <c r="F829" s="316">
        <v>133.185</v>
      </c>
      <c r="G829" s="39"/>
      <c r="H829" s="45"/>
    </row>
    <row r="830" spans="1:8" s="2" customFormat="1" ht="26.4" customHeight="1">
      <c r="A830" s="39"/>
      <c r="B830" s="45"/>
      <c r="C830" s="310" t="s">
        <v>2175</v>
      </c>
      <c r="D830" s="310" t="s">
        <v>111</v>
      </c>
      <c r="E830" s="39"/>
      <c r="F830" s="39"/>
      <c r="G830" s="39"/>
      <c r="H830" s="45"/>
    </row>
    <row r="831" spans="1:8" s="2" customFormat="1" ht="16.8" customHeight="1">
      <c r="A831" s="39"/>
      <c r="B831" s="45"/>
      <c r="C831" s="311" t="s">
        <v>1303</v>
      </c>
      <c r="D831" s="312" t="s">
        <v>1</v>
      </c>
      <c r="E831" s="313" t="s">
        <v>1</v>
      </c>
      <c r="F831" s="314">
        <v>30.855</v>
      </c>
      <c r="G831" s="39"/>
      <c r="H831" s="45"/>
    </row>
    <row r="832" spans="1:8" s="2" customFormat="1" ht="16.8" customHeight="1">
      <c r="A832" s="39"/>
      <c r="B832" s="45"/>
      <c r="C832" s="315" t="s">
        <v>1</v>
      </c>
      <c r="D832" s="315" t="s">
        <v>1323</v>
      </c>
      <c r="E832" s="18" t="s">
        <v>1</v>
      </c>
      <c r="F832" s="316">
        <v>0</v>
      </c>
      <c r="G832" s="39"/>
      <c r="H832" s="45"/>
    </row>
    <row r="833" spans="1:8" s="2" customFormat="1" ht="16.8" customHeight="1">
      <c r="A833" s="39"/>
      <c r="B833" s="45"/>
      <c r="C833" s="315" t="s">
        <v>1</v>
      </c>
      <c r="D833" s="315" t="s">
        <v>303</v>
      </c>
      <c r="E833" s="18" t="s">
        <v>1</v>
      </c>
      <c r="F833" s="316">
        <v>0</v>
      </c>
      <c r="G833" s="39"/>
      <c r="H833" s="45"/>
    </row>
    <row r="834" spans="1:8" s="2" customFormat="1" ht="16.8" customHeight="1">
      <c r="A834" s="39"/>
      <c r="B834" s="45"/>
      <c r="C834" s="315" t="s">
        <v>1</v>
      </c>
      <c r="D834" s="315" t="s">
        <v>1370</v>
      </c>
      <c r="E834" s="18" t="s">
        <v>1</v>
      </c>
      <c r="F834" s="316">
        <v>0</v>
      </c>
      <c r="G834" s="39"/>
      <c r="H834" s="45"/>
    </row>
    <row r="835" spans="1:8" s="2" customFormat="1" ht="16.8" customHeight="1">
      <c r="A835" s="39"/>
      <c r="B835" s="45"/>
      <c r="C835" s="315" t="s">
        <v>1</v>
      </c>
      <c r="D835" s="315" t="s">
        <v>1626</v>
      </c>
      <c r="E835" s="18" t="s">
        <v>1</v>
      </c>
      <c r="F835" s="316">
        <v>30.855</v>
      </c>
      <c r="G835" s="39"/>
      <c r="H835" s="45"/>
    </row>
    <row r="836" spans="1:8" s="2" customFormat="1" ht="16.8" customHeight="1">
      <c r="A836" s="39"/>
      <c r="B836" s="45"/>
      <c r="C836" s="315" t="s">
        <v>1303</v>
      </c>
      <c r="D836" s="315" t="s">
        <v>133</v>
      </c>
      <c r="E836" s="18" t="s">
        <v>1</v>
      </c>
      <c r="F836" s="316">
        <v>30.855</v>
      </c>
      <c r="G836" s="39"/>
      <c r="H836" s="45"/>
    </row>
    <row r="837" spans="1:8" s="2" customFormat="1" ht="16.8" customHeight="1">
      <c r="A837" s="39"/>
      <c r="B837" s="45"/>
      <c r="C837" s="317" t="s">
        <v>2168</v>
      </c>
      <c r="D837" s="39"/>
      <c r="E837" s="39"/>
      <c r="F837" s="39"/>
      <c r="G837" s="39"/>
      <c r="H837" s="45"/>
    </row>
    <row r="838" spans="1:8" s="2" customFormat="1" ht="12">
      <c r="A838" s="39"/>
      <c r="B838" s="45"/>
      <c r="C838" s="315" t="s">
        <v>300</v>
      </c>
      <c r="D838" s="315" t="s">
        <v>301</v>
      </c>
      <c r="E838" s="18" t="s">
        <v>251</v>
      </c>
      <c r="F838" s="316">
        <v>516.91</v>
      </c>
      <c r="G838" s="39"/>
      <c r="H838" s="45"/>
    </row>
    <row r="839" spans="1:8" s="2" customFormat="1" ht="16.8" customHeight="1">
      <c r="A839" s="39"/>
      <c r="B839" s="45"/>
      <c r="C839" s="315" t="s">
        <v>320</v>
      </c>
      <c r="D839" s="315" t="s">
        <v>321</v>
      </c>
      <c r="E839" s="18" t="s">
        <v>251</v>
      </c>
      <c r="F839" s="316">
        <v>489.104</v>
      </c>
      <c r="G839" s="39"/>
      <c r="H839" s="45"/>
    </row>
    <row r="840" spans="1:8" s="2" customFormat="1" ht="16.8" customHeight="1">
      <c r="A840" s="39"/>
      <c r="B840" s="45"/>
      <c r="C840" s="315" t="s">
        <v>1399</v>
      </c>
      <c r="D840" s="315" t="s">
        <v>1400</v>
      </c>
      <c r="E840" s="18" t="s">
        <v>251</v>
      </c>
      <c r="F840" s="316">
        <v>30.855</v>
      </c>
      <c r="G840" s="39"/>
      <c r="H840" s="45"/>
    </row>
    <row r="841" spans="1:8" s="2" customFormat="1" ht="16.8" customHeight="1">
      <c r="A841" s="39"/>
      <c r="B841" s="45"/>
      <c r="C841" s="311" t="s">
        <v>1305</v>
      </c>
      <c r="D841" s="312" t="s">
        <v>1306</v>
      </c>
      <c r="E841" s="313" t="s">
        <v>1</v>
      </c>
      <c r="F841" s="314">
        <v>113.135</v>
      </c>
      <c r="G841" s="39"/>
      <c r="H841" s="45"/>
    </row>
    <row r="842" spans="1:8" s="2" customFormat="1" ht="16.8" customHeight="1">
      <c r="A842" s="39"/>
      <c r="B842" s="45"/>
      <c r="C842" s="315" t="s">
        <v>1</v>
      </c>
      <c r="D842" s="315" t="s">
        <v>1372</v>
      </c>
      <c r="E842" s="18" t="s">
        <v>1</v>
      </c>
      <c r="F842" s="316">
        <v>0</v>
      </c>
      <c r="G842" s="39"/>
      <c r="H842" s="45"/>
    </row>
    <row r="843" spans="1:8" s="2" customFormat="1" ht="16.8" customHeight="1">
      <c r="A843" s="39"/>
      <c r="B843" s="45"/>
      <c r="C843" s="315" t="s">
        <v>1</v>
      </c>
      <c r="D843" s="315" t="s">
        <v>1627</v>
      </c>
      <c r="E843" s="18" t="s">
        <v>1</v>
      </c>
      <c r="F843" s="316">
        <v>113.135</v>
      </c>
      <c r="G843" s="39"/>
      <c r="H843" s="45"/>
    </row>
    <row r="844" spans="1:8" s="2" customFormat="1" ht="16.8" customHeight="1">
      <c r="A844" s="39"/>
      <c r="B844" s="45"/>
      <c r="C844" s="315" t="s">
        <v>1305</v>
      </c>
      <c r="D844" s="315" t="s">
        <v>133</v>
      </c>
      <c r="E844" s="18" t="s">
        <v>1</v>
      </c>
      <c r="F844" s="316">
        <v>113.135</v>
      </c>
      <c r="G844" s="39"/>
      <c r="H844" s="45"/>
    </row>
    <row r="845" spans="1:8" s="2" customFormat="1" ht="16.8" customHeight="1">
      <c r="A845" s="39"/>
      <c r="B845" s="45"/>
      <c r="C845" s="317" t="s">
        <v>2168</v>
      </c>
      <c r="D845" s="39"/>
      <c r="E845" s="39"/>
      <c r="F845" s="39"/>
      <c r="G845" s="39"/>
      <c r="H845" s="45"/>
    </row>
    <row r="846" spans="1:8" s="2" customFormat="1" ht="12">
      <c r="A846" s="39"/>
      <c r="B846" s="45"/>
      <c r="C846" s="315" t="s">
        <v>300</v>
      </c>
      <c r="D846" s="315" t="s">
        <v>301</v>
      </c>
      <c r="E846" s="18" t="s">
        <v>251</v>
      </c>
      <c r="F846" s="316">
        <v>516.91</v>
      </c>
      <c r="G846" s="39"/>
      <c r="H846" s="45"/>
    </row>
    <row r="847" spans="1:8" s="2" customFormat="1" ht="16.8" customHeight="1">
      <c r="A847" s="39"/>
      <c r="B847" s="45"/>
      <c r="C847" s="315" t="s">
        <v>347</v>
      </c>
      <c r="D847" s="315" t="s">
        <v>348</v>
      </c>
      <c r="E847" s="18" t="s">
        <v>251</v>
      </c>
      <c r="F847" s="316">
        <v>102.275</v>
      </c>
      <c r="G847" s="39"/>
      <c r="H847" s="45"/>
    </row>
    <row r="848" spans="1:8" s="2" customFormat="1" ht="16.8" customHeight="1">
      <c r="A848" s="39"/>
      <c r="B848" s="45"/>
      <c r="C848" s="311" t="s">
        <v>142</v>
      </c>
      <c r="D848" s="312" t="s">
        <v>1</v>
      </c>
      <c r="E848" s="313" t="s">
        <v>1</v>
      </c>
      <c r="F848" s="314">
        <v>0.019</v>
      </c>
      <c r="G848" s="39"/>
      <c r="H848" s="45"/>
    </row>
    <row r="849" spans="1:8" s="2" customFormat="1" ht="16.8" customHeight="1">
      <c r="A849" s="39"/>
      <c r="B849" s="45"/>
      <c r="C849" s="315" t="s">
        <v>142</v>
      </c>
      <c r="D849" s="315" t="s">
        <v>1691</v>
      </c>
      <c r="E849" s="18" t="s">
        <v>1</v>
      </c>
      <c r="F849" s="316">
        <v>0.019</v>
      </c>
      <c r="G849" s="39"/>
      <c r="H849" s="45"/>
    </row>
    <row r="850" spans="1:8" s="2" customFormat="1" ht="16.8" customHeight="1">
      <c r="A850" s="39"/>
      <c r="B850" s="45"/>
      <c r="C850" s="317" t="s">
        <v>2168</v>
      </c>
      <c r="D850" s="39"/>
      <c r="E850" s="39"/>
      <c r="F850" s="39"/>
      <c r="G850" s="39"/>
      <c r="H850" s="45"/>
    </row>
    <row r="851" spans="1:8" s="2" customFormat="1" ht="16.8" customHeight="1">
      <c r="A851" s="39"/>
      <c r="B851" s="45"/>
      <c r="C851" s="315" t="s">
        <v>693</v>
      </c>
      <c r="D851" s="315" t="s">
        <v>694</v>
      </c>
      <c r="E851" s="18" t="s">
        <v>334</v>
      </c>
      <c r="F851" s="316">
        <v>0.038</v>
      </c>
      <c r="G851" s="39"/>
      <c r="H851" s="45"/>
    </row>
    <row r="852" spans="1:8" s="2" customFormat="1" ht="16.8" customHeight="1">
      <c r="A852" s="39"/>
      <c r="B852" s="45"/>
      <c r="C852" s="315" t="s">
        <v>699</v>
      </c>
      <c r="D852" s="315" t="s">
        <v>700</v>
      </c>
      <c r="E852" s="18" t="s">
        <v>334</v>
      </c>
      <c r="F852" s="316">
        <v>0.19</v>
      </c>
      <c r="G852" s="39"/>
      <c r="H852" s="45"/>
    </row>
    <row r="853" spans="1:8" s="2" customFormat="1" ht="16.8" customHeight="1">
      <c r="A853" s="39"/>
      <c r="B853" s="45"/>
      <c r="C853" s="315" t="s">
        <v>705</v>
      </c>
      <c r="D853" s="315" t="s">
        <v>706</v>
      </c>
      <c r="E853" s="18" t="s">
        <v>334</v>
      </c>
      <c r="F853" s="316">
        <v>0.038</v>
      </c>
      <c r="G853" s="39"/>
      <c r="H853" s="45"/>
    </row>
    <row r="854" spans="1:8" s="2" customFormat="1" ht="16.8" customHeight="1">
      <c r="A854" s="39"/>
      <c r="B854" s="45"/>
      <c r="C854" s="311" t="s">
        <v>1309</v>
      </c>
      <c r="D854" s="312" t="s">
        <v>1</v>
      </c>
      <c r="E854" s="313" t="s">
        <v>1</v>
      </c>
      <c r="F854" s="314">
        <v>1012.3</v>
      </c>
      <c r="G854" s="39"/>
      <c r="H854" s="45"/>
    </row>
    <row r="855" spans="1:8" s="2" customFormat="1" ht="16.8" customHeight="1">
      <c r="A855" s="39"/>
      <c r="B855" s="45"/>
      <c r="C855" s="315" t="s">
        <v>1</v>
      </c>
      <c r="D855" s="315" t="s">
        <v>1323</v>
      </c>
      <c r="E855" s="18" t="s">
        <v>1</v>
      </c>
      <c r="F855" s="316">
        <v>0</v>
      </c>
      <c r="G855" s="39"/>
      <c r="H855" s="45"/>
    </row>
    <row r="856" spans="1:8" s="2" customFormat="1" ht="16.8" customHeight="1">
      <c r="A856" s="39"/>
      <c r="B856" s="45"/>
      <c r="C856" s="315" t="s">
        <v>1</v>
      </c>
      <c r="D856" s="315" t="s">
        <v>1342</v>
      </c>
      <c r="E856" s="18" t="s">
        <v>1</v>
      </c>
      <c r="F856" s="316">
        <v>0</v>
      </c>
      <c r="G856" s="39"/>
      <c r="H856" s="45"/>
    </row>
    <row r="857" spans="1:8" s="2" customFormat="1" ht="16.8" customHeight="1">
      <c r="A857" s="39"/>
      <c r="B857" s="45"/>
      <c r="C857" s="315" t="s">
        <v>1</v>
      </c>
      <c r="D857" s="315" t="s">
        <v>1619</v>
      </c>
      <c r="E857" s="18" t="s">
        <v>1</v>
      </c>
      <c r="F857" s="316">
        <v>1012.3</v>
      </c>
      <c r="G857" s="39"/>
      <c r="H857" s="45"/>
    </row>
    <row r="858" spans="1:8" s="2" customFormat="1" ht="16.8" customHeight="1">
      <c r="A858" s="39"/>
      <c r="B858" s="45"/>
      <c r="C858" s="315" t="s">
        <v>1309</v>
      </c>
      <c r="D858" s="315" t="s">
        <v>169</v>
      </c>
      <c r="E858" s="18" t="s">
        <v>1</v>
      </c>
      <c r="F858" s="316">
        <v>1012.3</v>
      </c>
      <c r="G858" s="39"/>
      <c r="H858" s="45"/>
    </row>
    <row r="859" spans="1:8" s="2" customFormat="1" ht="16.8" customHeight="1">
      <c r="A859" s="39"/>
      <c r="B859" s="45"/>
      <c r="C859" s="317" t="s">
        <v>2168</v>
      </c>
      <c r="D859" s="39"/>
      <c r="E859" s="39"/>
      <c r="F859" s="39"/>
      <c r="G859" s="39"/>
      <c r="H859" s="45"/>
    </row>
    <row r="860" spans="1:8" s="2" customFormat="1" ht="16.8" customHeight="1">
      <c r="A860" s="39"/>
      <c r="B860" s="45"/>
      <c r="C860" s="315" t="s">
        <v>1351</v>
      </c>
      <c r="D860" s="315" t="s">
        <v>1352</v>
      </c>
      <c r="E860" s="18" t="s">
        <v>211</v>
      </c>
      <c r="F860" s="316">
        <v>1012.3</v>
      </c>
      <c r="G860" s="39"/>
      <c r="H860" s="45"/>
    </row>
    <row r="861" spans="1:8" s="2" customFormat="1" ht="16.8" customHeight="1">
      <c r="A861" s="39"/>
      <c r="B861" s="45"/>
      <c r="C861" s="315" t="s">
        <v>1355</v>
      </c>
      <c r="D861" s="315" t="s">
        <v>1356</v>
      </c>
      <c r="E861" s="18" t="s">
        <v>211</v>
      </c>
      <c r="F861" s="316">
        <v>1012.3</v>
      </c>
      <c r="G861" s="39"/>
      <c r="H861" s="45"/>
    </row>
    <row r="862" spans="1:8" s="2" customFormat="1" ht="16.8" customHeight="1">
      <c r="A862" s="39"/>
      <c r="B862" s="45"/>
      <c r="C862" s="311" t="s">
        <v>1529</v>
      </c>
      <c r="D862" s="312" t="s">
        <v>1</v>
      </c>
      <c r="E862" s="313" t="s">
        <v>1</v>
      </c>
      <c r="F862" s="314">
        <v>187</v>
      </c>
      <c r="G862" s="39"/>
      <c r="H862" s="45"/>
    </row>
    <row r="863" spans="1:8" s="2" customFormat="1" ht="16.8" customHeight="1">
      <c r="A863" s="39"/>
      <c r="B863" s="45"/>
      <c r="C863" s="317" t="s">
        <v>2168</v>
      </c>
      <c r="D863" s="39"/>
      <c r="E863" s="39"/>
      <c r="F863" s="39"/>
      <c r="G863" s="39"/>
      <c r="H863" s="45"/>
    </row>
    <row r="864" spans="1:8" s="2" customFormat="1" ht="16.8" customHeight="1">
      <c r="A864" s="39"/>
      <c r="B864" s="45"/>
      <c r="C864" s="315" t="s">
        <v>1654</v>
      </c>
      <c r="D864" s="315" t="s">
        <v>1655</v>
      </c>
      <c r="E864" s="18" t="s">
        <v>235</v>
      </c>
      <c r="F864" s="316">
        <v>189.805</v>
      </c>
      <c r="G864" s="39"/>
      <c r="H864" s="45"/>
    </row>
    <row r="865" spans="1:8" s="2" customFormat="1" ht="16.8" customHeight="1">
      <c r="A865" s="39"/>
      <c r="B865" s="45"/>
      <c r="C865" s="311" t="s">
        <v>156</v>
      </c>
      <c r="D865" s="312" t="s">
        <v>1</v>
      </c>
      <c r="E865" s="313" t="s">
        <v>1</v>
      </c>
      <c r="F865" s="314">
        <v>489.104</v>
      </c>
      <c r="G865" s="39"/>
      <c r="H865" s="45"/>
    </row>
    <row r="866" spans="1:8" s="2" customFormat="1" ht="16.8" customHeight="1">
      <c r="A866" s="39"/>
      <c r="B866" s="45"/>
      <c r="C866" s="315" t="s">
        <v>1</v>
      </c>
      <c r="D866" s="315" t="s">
        <v>1323</v>
      </c>
      <c r="E866" s="18" t="s">
        <v>1</v>
      </c>
      <c r="F866" s="316">
        <v>0</v>
      </c>
      <c r="G866" s="39"/>
      <c r="H866" s="45"/>
    </row>
    <row r="867" spans="1:8" s="2" customFormat="1" ht="16.8" customHeight="1">
      <c r="A867" s="39"/>
      <c r="B867" s="45"/>
      <c r="C867" s="315" t="s">
        <v>1</v>
      </c>
      <c r="D867" s="315" t="s">
        <v>371</v>
      </c>
      <c r="E867" s="18" t="s">
        <v>1</v>
      </c>
      <c r="F867" s="316">
        <v>0</v>
      </c>
      <c r="G867" s="39"/>
      <c r="H867" s="45"/>
    </row>
    <row r="868" spans="1:8" s="2" customFormat="1" ht="16.8" customHeight="1">
      <c r="A868" s="39"/>
      <c r="B868" s="45"/>
      <c r="C868" s="315" t="s">
        <v>156</v>
      </c>
      <c r="D868" s="315" t="s">
        <v>1392</v>
      </c>
      <c r="E868" s="18" t="s">
        <v>1</v>
      </c>
      <c r="F868" s="316">
        <v>489.104</v>
      </c>
      <c r="G868" s="39"/>
      <c r="H868" s="45"/>
    </row>
    <row r="869" spans="1:8" s="2" customFormat="1" ht="16.8" customHeight="1">
      <c r="A869" s="39"/>
      <c r="B869" s="45"/>
      <c r="C869" s="317" t="s">
        <v>2168</v>
      </c>
      <c r="D869" s="39"/>
      <c r="E869" s="39"/>
      <c r="F869" s="39"/>
      <c r="G869" s="39"/>
      <c r="H869" s="45"/>
    </row>
    <row r="870" spans="1:8" s="2" customFormat="1" ht="16.8" customHeight="1">
      <c r="A870" s="39"/>
      <c r="B870" s="45"/>
      <c r="C870" s="315" t="s">
        <v>320</v>
      </c>
      <c r="D870" s="315" t="s">
        <v>321</v>
      </c>
      <c r="E870" s="18" t="s">
        <v>251</v>
      </c>
      <c r="F870" s="316">
        <v>489.104</v>
      </c>
      <c r="G870" s="39"/>
      <c r="H870" s="45"/>
    </row>
    <row r="871" spans="1:8" s="2" customFormat="1" ht="12">
      <c r="A871" s="39"/>
      <c r="B871" s="45"/>
      <c r="C871" s="315" t="s">
        <v>374</v>
      </c>
      <c r="D871" s="315" t="s">
        <v>375</v>
      </c>
      <c r="E871" s="18" t="s">
        <v>251</v>
      </c>
      <c r="F871" s="316">
        <v>489.104</v>
      </c>
      <c r="G871" s="39"/>
      <c r="H871" s="45"/>
    </row>
    <row r="872" spans="1:8" s="2" customFormat="1" ht="16.8" customHeight="1">
      <c r="A872" s="39"/>
      <c r="B872" s="45"/>
      <c r="C872" s="311" t="s">
        <v>158</v>
      </c>
      <c r="D872" s="312" t="s">
        <v>1</v>
      </c>
      <c r="E872" s="313" t="s">
        <v>1</v>
      </c>
      <c r="F872" s="314">
        <v>102.275</v>
      </c>
      <c r="G872" s="39"/>
      <c r="H872" s="45"/>
    </row>
    <row r="873" spans="1:8" s="2" customFormat="1" ht="16.8" customHeight="1">
      <c r="A873" s="39"/>
      <c r="B873" s="45"/>
      <c r="C873" s="315" t="s">
        <v>158</v>
      </c>
      <c r="D873" s="315" t="s">
        <v>1637</v>
      </c>
      <c r="E873" s="18" t="s">
        <v>1</v>
      </c>
      <c r="F873" s="316">
        <v>102.275</v>
      </c>
      <c r="G873" s="39"/>
      <c r="H873" s="45"/>
    </row>
    <row r="874" spans="1:8" s="2" customFormat="1" ht="16.8" customHeight="1">
      <c r="A874" s="39"/>
      <c r="B874" s="45"/>
      <c r="C874" s="317" t="s">
        <v>2168</v>
      </c>
      <c r="D874" s="39"/>
      <c r="E874" s="39"/>
      <c r="F874" s="39"/>
      <c r="G874" s="39"/>
      <c r="H874" s="45"/>
    </row>
    <row r="875" spans="1:8" s="2" customFormat="1" ht="16.8" customHeight="1">
      <c r="A875" s="39"/>
      <c r="B875" s="45"/>
      <c r="C875" s="315" t="s">
        <v>347</v>
      </c>
      <c r="D875" s="315" t="s">
        <v>348</v>
      </c>
      <c r="E875" s="18" t="s">
        <v>251</v>
      </c>
      <c r="F875" s="316">
        <v>102.275</v>
      </c>
      <c r="G875" s="39"/>
      <c r="H875" s="45"/>
    </row>
    <row r="876" spans="1:8" s="2" customFormat="1" ht="16.8" customHeight="1">
      <c r="A876" s="39"/>
      <c r="B876" s="45"/>
      <c r="C876" s="315" t="s">
        <v>320</v>
      </c>
      <c r="D876" s="315" t="s">
        <v>321</v>
      </c>
      <c r="E876" s="18" t="s">
        <v>251</v>
      </c>
      <c r="F876" s="316">
        <v>489.104</v>
      </c>
      <c r="G876" s="39"/>
      <c r="H876" s="45"/>
    </row>
    <row r="877" spans="1:8" s="2" customFormat="1" ht="16.8" customHeight="1">
      <c r="A877" s="39"/>
      <c r="B877" s="45"/>
      <c r="C877" s="315" t="s">
        <v>1388</v>
      </c>
      <c r="D877" s="315" t="s">
        <v>1389</v>
      </c>
      <c r="E877" s="18" t="s">
        <v>334</v>
      </c>
      <c r="F877" s="316">
        <v>184.095</v>
      </c>
      <c r="G877" s="39"/>
      <c r="H877" s="45"/>
    </row>
    <row r="878" spans="1:8" s="2" customFormat="1" ht="16.8" customHeight="1">
      <c r="A878" s="39"/>
      <c r="B878" s="45"/>
      <c r="C878" s="311" t="s">
        <v>162</v>
      </c>
      <c r="D878" s="312" t="s">
        <v>1</v>
      </c>
      <c r="E878" s="313" t="s">
        <v>1</v>
      </c>
      <c r="F878" s="314">
        <v>355.974</v>
      </c>
      <c r="G878" s="39"/>
      <c r="H878" s="45"/>
    </row>
    <row r="879" spans="1:8" s="2" customFormat="1" ht="16.8" customHeight="1">
      <c r="A879" s="39"/>
      <c r="B879" s="45"/>
      <c r="C879" s="315" t="s">
        <v>162</v>
      </c>
      <c r="D879" s="315" t="s">
        <v>1377</v>
      </c>
      <c r="E879" s="18" t="s">
        <v>1</v>
      </c>
      <c r="F879" s="316">
        <v>355.974</v>
      </c>
      <c r="G879" s="39"/>
      <c r="H879" s="45"/>
    </row>
    <row r="880" spans="1:8" s="2" customFormat="1" ht="16.8" customHeight="1">
      <c r="A880" s="39"/>
      <c r="B880" s="45"/>
      <c r="C880" s="317" t="s">
        <v>2168</v>
      </c>
      <c r="D880" s="39"/>
      <c r="E880" s="39"/>
      <c r="F880" s="39"/>
      <c r="G880" s="39"/>
      <c r="H880" s="45"/>
    </row>
    <row r="881" spans="1:8" s="2" customFormat="1" ht="12">
      <c r="A881" s="39"/>
      <c r="B881" s="45"/>
      <c r="C881" s="315" t="s">
        <v>300</v>
      </c>
      <c r="D881" s="315" t="s">
        <v>301</v>
      </c>
      <c r="E881" s="18" t="s">
        <v>251</v>
      </c>
      <c r="F881" s="316">
        <v>516.91</v>
      </c>
      <c r="G881" s="39"/>
      <c r="H881" s="45"/>
    </row>
    <row r="882" spans="1:8" s="2" customFormat="1" ht="16.8" customHeight="1">
      <c r="A882" s="39"/>
      <c r="B882" s="45"/>
      <c r="C882" s="315" t="s">
        <v>320</v>
      </c>
      <c r="D882" s="315" t="s">
        <v>321</v>
      </c>
      <c r="E882" s="18" t="s">
        <v>251</v>
      </c>
      <c r="F882" s="316">
        <v>489.104</v>
      </c>
      <c r="G882" s="39"/>
      <c r="H882" s="45"/>
    </row>
    <row r="883" spans="1:8" s="2" customFormat="1" ht="16.8" customHeight="1">
      <c r="A883" s="39"/>
      <c r="B883" s="45"/>
      <c r="C883" s="315" t="s">
        <v>354</v>
      </c>
      <c r="D883" s="315" t="s">
        <v>355</v>
      </c>
      <c r="E883" s="18" t="s">
        <v>334</v>
      </c>
      <c r="F883" s="316">
        <v>640.753</v>
      </c>
      <c r="G883" s="39"/>
      <c r="H883" s="45"/>
    </row>
    <row r="884" spans="1:8" s="2" customFormat="1" ht="16.8" customHeight="1">
      <c r="A884" s="39"/>
      <c r="B884" s="45"/>
      <c r="C884" s="311" t="s">
        <v>164</v>
      </c>
      <c r="D884" s="312" t="s">
        <v>1</v>
      </c>
      <c r="E884" s="313" t="s">
        <v>1</v>
      </c>
      <c r="F884" s="314">
        <v>516.91</v>
      </c>
      <c r="G884" s="39"/>
      <c r="H884" s="45"/>
    </row>
    <row r="885" spans="1:8" s="2" customFormat="1" ht="16.8" customHeight="1">
      <c r="A885" s="39"/>
      <c r="B885" s="45"/>
      <c r="C885" s="315" t="s">
        <v>164</v>
      </c>
      <c r="D885" s="315" t="s">
        <v>171</v>
      </c>
      <c r="E885" s="18" t="s">
        <v>1</v>
      </c>
      <c r="F885" s="316">
        <v>516.91</v>
      </c>
      <c r="G885" s="39"/>
      <c r="H885" s="45"/>
    </row>
    <row r="886" spans="1:8" s="2" customFormat="1" ht="16.8" customHeight="1">
      <c r="A886" s="39"/>
      <c r="B886" s="45"/>
      <c r="C886" s="317" t="s">
        <v>2168</v>
      </c>
      <c r="D886" s="39"/>
      <c r="E886" s="39"/>
      <c r="F886" s="39"/>
      <c r="G886" s="39"/>
      <c r="H886" s="45"/>
    </row>
    <row r="887" spans="1:8" s="2" customFormat="1" ht="12">
      <c r="A887" s="39"/>
      <c r="B887" s="45"/>
      <c r="C887" s="315" t="s">
        <v>300</v>
      </c>
      <c r="D887" s="315" t="s">
        <v>301</v>
      </c>
      <c r="E887" s="18" t="s">
        <v>251</v>
      </c>
      <c r="F887" s="316">
        <v>516.91</v>
      </c>
      <c r="G887" s="39"/>
      <c r="H887" s="45"/>
    </row>
    <row r="888" spans="1:8" s="2" customFormat="1" ht="12">
      <c r="A888" s="39"/>
      <c r="B888" s="45"/>
      <c r="C888" s="315" t="s">
        <v>289</v>
      </c>
      <c r="D888" s="315" t="s">
        <v>290</v>
      </c>
      <c r="E888" s="18" t="s">
        <v>251</v>
      </c>
      <c r="F888" s="316">
        <v>516.91</v>
      </c>
      <c r="G888" s="39"/>
      <c r="H888" s="45"/>
    </row>
    <row r="889" spans="1:8" s="2" customFormat="1" ht="12">
      <c r="A889" s="39"/>
      <c r="B889" s="45"/>
      <c r="C889" s="315" t="s">
        <v>315</v>
      </c>
      <c r="D889" s="315" t="s">
        <v>316</v>
      </c>
      <c r="E889" s="18" t="s">
        <v>251</v>
      </c>
      <c r="F889" s="316">
        <v>516.91</v>
      </c>
      <c r="G889" s="39"/>
      <c r="H889" s="45"/>
    </row>
    <row r="890" spans="1:8" s="2" customFormat="1" ht="16.8" customHeight="1">
      <c r="A890" s="39"/>
      <c r="B890" s="45"/>
      <c r="C890" s="315" t="s">
        <v>320</v>
      </c>
      <c r="D890" s="315" t="s">
        <v>321</v>
      </c>
      <c r="E890" s="18" t="s">
        <v>251</v>
      </c>
      <c r="F890" s="316">
        <v>1033.82</v>
      </c>
      <c r="G890" s="39"/>
      <c r="H890" s="45"/>
    </row>
    <row r="891" spans="1:8" s="2" customFormat="1" ht="12">
      <c r="A891" s="39"/>
      <c r="B891" s="45"/>
      <c r="C891" s="315" t="s">
        <v>332</v>
      </c>
      <c r="D891" s="315" t="s">
        <v>333</v>
      </c>
      <c r="E891" s="18" t="s">
        <v>334</v>
      </c>
      <c r="F891" s="316">
        <v>930.438</v>
      </c>
      <c r="G891" s="39"/>
      <c r="H891" s="45"/>
    </row>
    <row r="892" spans="1:8" s="2" customFormat="1" ht="16.8" customHeight="1">
      <c r="A892" s="39"/>
      <c r="B892" s="45"/>
      <c r="C892" s="315" t="s">
        <v>326</v>
      </c>
      <c r="D892" s="315" t="s">
        <v>327</v>
      </c>
      <c r="E892" s="18" t="s">
        <v>251</v>
      </c>
      <c r="F892" s="316">
        <v>1033.82</v>
      </c>
      <c r="G892" s="39"/>
      <c r="H892" s="45"/>
    </row>
    <row r="893" spans="1:8" s="2" customFormat="1" ht="16.8" customHeight="1">
      <c r="A893" s="39"/>
      <c r="B893" s="45"/>
      <c r="C893" s="311" t="s">
        <v>168</v>
      </c>
      <c r="D893" s="312" t="s">
        <v>169</v>
      </c>
      <c r="E893" s="313" t="s">
        <v>1</v>
      </c>
      <c r="F893" s="314">
        <v>160.936</v>
      </c>
      <c r="G893" s="39"/>
      <c r="H893" s="45"/>
    </row>
    <row r="894" spans="1:8" s="2" customFormat="1" ht="16.8" customHeight="1">
      <c r="A894" s="39"/>
      <c r="B894" s="45"/>
      <c r="C894" s="315" t="s">
        <v>1</v>
      </c>
      <c r="D894" s="315" t="s">
        <v>1323</v>
      </c>
      <c r="E894" s="18" t="s">
        <v>1</v>
      </c>
      <c r="F894" s="316">
        <v>0</v>
      </c>
      <c r="G894" s="39"/>
      <c r="H894" s="45"/>
    </row>
    <row r="895" spans="1:8" s="2" customFormat="1" ht="16.8" customHeight="1">
      <c r="A895" s="39"/>
      <c r="B895" s="45"/>
      <c r="C895" s="315" t="s">
        <v>1</v>
      </c>
      <c r="D895" s="315" t="s">
        <v>303</v>
      </c>
      <c r="E895" s="18" t="s">
        <v>1</v>
      </c>
      <c r="F895" s="316">
        <v>0</v>
      </c>
      <c r="G895" s="39"/>
      <c r="H895" s="45"/>
    </row>
    <row r="896" spans="1:8" s="2" customFormat="1" ht="16.8" customHeight="1">
      <c r="A896" s="39"/>
      <c r="B896" s="45"/>
      <c r="C896" s="315" t="s">
        <v>1</v>
      </c>
      <c r="D896" s="315" t="s">
        <v>1370</v>
      </c>
      <c r="E896" s="18" t="s">
        <v>1</v>
      </c>
      <c r="F896" s="316">
        <v>0</v>
      </c>
      <c r="G896" s="39"/>
      <c r="H896" s="45"/>
    </row>
    <row r="897" spans="1:8" s="2" customFormat="1" ht="16.8" customHeight="1">
      <c r="A897" s="39"/>
      <c r="B897" s="45"/>
      <c r="C897" s="315" t="s">
        <v>1</v>
      </c>
      <c r="D897" s="315" t="s">
        <v>1626</v>
      </c>
      <c r="E897" s="18" t="s">
        <v>1</v>
      </c>
      <c r="F897" s="316">
        <v>30.855</v>
      </c>
      <c r="G897" s="39"/>
      <c r="H897" s="45"/>
    </row>
    <row r="898" spans="1:8" s="2" customFormat="1" ht="16.8" customHeight="1">
      <c r="A898" s="39"/>
      <c r="B898" s="45"/>
      <c r="C898" s="315" t="s">
        <v>1</v>
      </c>
      <c r="D898" s="315" t="s">
        <v>1372</v>
      </c>
      <c r="E898" s="18" t="s">
        <v>1</v>
      </c>
      <c r="F898" s="316">
        <v>0</v>
      </c>
      <c r="G898" s="39"/>
      <c r="H898" s="45"/>
    </row>
    <row r="899" spans="1:8" s="2" customFormat="1" ht="16.8" customHeight="1">
      <c r="A899" s="39"/>
      <c r="B899" s="45"/>
      <c r="C899" s="315" t="s">
        <v>1</v>
      </c>
      <c r="D899" s="315" t="s">
        <v>1627</v>
      </c>
      <c r="E899" s="18" t="s">
        <v>1</v>
      </c>
      <c r="F899" s="316">
        <v>113.135</v>
      </c>
      <c r="G899" s="39"/>
      <c r="H899" s="45"/>
    </row>
    <row r="900" spans="1:8" s="2" customFormat="1" ht="16.8" customHeight="1">
      <c r="A900" s="39"/>
      <c r="B900" s="45"/>
      <c r="C900" s="315" t="s">
        <v>1</v>
      </c>
      <c r="D900" s="315" t="s">
        <v>1374</v>
      </c>
      <c r="E900" s="18" t="s">
        <v>1</v>
      </c>
      <c r="F900" s="316">
        <v>0</v>
      </c>
      <c r="G900" s="39"/>
      <c r="H900" s="45"/>
    </row>
    <row r="901" spans="1:8" s="2" customFormat="1" ht="16.8" customHeight="1">
      <c r="A901" s="39"/>
      <c r="B901" s="45"/>
      <c r="C901" s="315" t="s">
        <v>1</v>
      </c>
      <c r="D901" s="315" t="s">
        <v>1628</v>
      </c>
      <c r="E901" s="18" t="s">
        <v>1</v>
      </c>
      <c r="F901" s="316">
        <v>14.876</v>
      </c>
      <c r="G901" s="39"/>
      <c r="H901" s="45"/>
    </row>
    <row r="902" spans="1:8" s="2" customFormat="1" ht="16.8" customHeight="1">
      <c r="A902" s="39"/>
      <c r="B902" s="45"/>
      <c r="C902" s="315" t="s">
        <v>1</v>
      </c>
      <c r="D902" s="315" t="s">
        <v>1629</v>
      </c>
      <c r="E902" s="18" t="s">
        <v>1</v>
      </c>
      <c r="F902" s="316">
        <v>2.07</v>
      </c>
      <c r="G902" s="39"/>
      <c r="H902" s="45"/>
    </row>
    <row r="903" spans="1:8" s="2" customFormat="1" ht="16.8" customHeight="1">
      <c r="A903" s="39"/>
      <c r="B903" s="45"/>
      <c r="C903" s="315" t="s">
        <v>168</v>
      </c>
      <c r="D903" s="315" t="s">
        <v>169</v>
      </c>
      <c r="E903" s="18" t="s">
        <v>1</v>
      </c>
      <c r="F903" s="316">
        <v>160.936</v>
      </c>
      <c r="G903" s="39"/>
      <c r="H903" s="45"/>
    </row>
    <row r="904" spans="1:8" s="2" customFormat="1" ht="16.8" customHeight="1">
      <c r="A904" s="39"/>
      <c r="B904" s="45"/>
      <c r="C904" s="317" t="s">
        <v>2168</v>
      </c>
      <c r="D904" s="39"/>
      <c r="E904" s="39"/>
      <c r="F904" s="39"/>
      <c r="G904" s="39"/>
      <c r="H904" s="45"/>
    </row>
    <row r="905" spans="1:8" s="2" customFormat="1" ht="12">
      <c r="A905" s="39"/>
      <c r="B905" s="45"/>
      <c r="C905" s="315" t="s">
        <v>300</v>
      </c>
      <c r="D905" s="315" t="s">
        <v>301</v>
      </c>
      <c r="E905" s="18" t="s">
        <v>251</v>
      </c>
      <c r="F905" s="316">
        <v>516.91</v>
      </c>
      <c r="G905" s="39"/>
      <c r="H905" s="45"/>
    </row>
    <row r="906" spans="1:8" s="2" customFormat="1" ht="16.8" customHeight="1">
      <c r="A906" s="39"/>
      <c r="B906" s="45"/>
      <c r="C906" s="315" t="s">
        <v>338</v>
      </c>
      <c r="D906" s="315" t="s">
        <v>339</v>
      </c>
      <c r="E906" s="18" t="s">
        <v>251</v>
      </c>
      <c r="F906" s="316">
        <v>355.974</v>
      </c>
      <c r="G906" s="39"/>
      <c r="H906" s="45"/>
    </row>
    <row r="907" spans="1:8" s="2" customFormat="1" ht="16.8" customHeight="1">
      <c r="A907" s="39"/>
      <c r="B907" s="45"/>
      <c r="C907" s="311" t="s">
        <v>171</v>
      </c>
      <c r="D907" s="312" t="s">
        <v>1</v>
      </c>
      <c r="E907" s="313" t="s">
        <v>1</v>
      </c>
      <c r="F907" s="314">
        <v>516.91</v>
      </c>
      <c r="G907" s="39"/>
      <c r="H907" s="45"/>
    </row>
    <row r="908" spans="1:8" s="2" customFormat="1" ht="16.8" customHeight="1">
      <c r="A908" s="39"/>
      <c r="B908" s="45"/>
      <c r="C908" s="315" t="s">
        <v>1</v>
      </c>
      <c r="D908" s="315" t="s">
        <v>1323</v>
      </c>
      <c r="E908" s="18" t="s">
        <v>1</v>
      </c>
      <c r="F908" s="316">
        <v>0</v>
      </c>
      <c r="G908" s="39"/>
      <c r="H908" s="45"/>
    </row>
    <row r="909" spans="1:8" s="2" customFormat="1" ht="16.8" customHeight="1">
      <c r="A909" s="39"/>
      <c r="B909" s="45"/>
      <c r="C909" s="315" t="s">
        <v>1</v>
      </c>
      <c r="D909" s="315" t="s">
        <v>1342</v>
      </c>
      <c r="E909" s="18" t="s">
        <v>1</v>
      </c>
      <c r="F909" s="316">
        <v>0</v>
      </c>
      <c r="G909" s="39"/>
      <c r="H909" s="45"/>
    </row>
    <row r="910" spans="1:8" s="2" customFormat="1" ht="16.8" customHeight="1">
      <c r="A910" s="39"/>
      <c r="B910" s="45"/>
      <c r="C910" s="315" t="s">
        <v>1</v>
      </c>
      <c r="D910" s="315" t="s">
        <v>1614</v>
      </c>
      <c r="E910" s="18" t="s">
        <v>1</v>
      </c>
      <c r="F910" s="316">
        <v>573.7</v>
      </c>
      <c r="G910" s="39"/>
      <c r="H910" s="45"/>
    </row>
    <row r="911" spans="1:8" s="2" customFormat="1" ht="16.8" customHeight="1">
      <c r="A911" s="39"/>
      <c r="B911" s="45"/>
      <c r="C911" s="315" t="s">
        <v>1</v>
      </c>
      <c r="D911" s="315" t="s">
        <v>1346</v>
      </c>
      <c r="E911" s="18" t="s">
        <v>1</v>
      </c>
      <c r="F911" s="316">
        <v>0</v>
      </c>
      <c r="G911" s="39"/>
      <c r="H911" s="45"/>
    </row>
    <row r="912" spans="1:8" s="2" customFormat="1" ht="16.8" customHeight="1">
      <c r="A912" s="39"/>
      <c r="B912" s="45"/>
      <c r="C912" s="315" t="s">
        <v>1</v>
      </c>
      <c r="D912" s="315" t="s">
        <v>1615</v>
      </c>
      <c r="E912" s="18" t="s">
        <v>1</v>
      </c>
      <c r="F912" s="316">
        <v>46.06</v>
      </c>
      <c r="G912" s="39"/>
      <c r="H912" s="45"/>
    </row>
    <row r="913" spans="1:8" s="2" customFormat="1" ht="16.8" customHeight="1">
      <c r="A913" s="39"/>
      <c r="B913" s="45"/>
      <c r="C913" s="315" t="s">
        <v>1</v>
      </c>
      <c r="D913" s="315" t="s">
        <v>1616</v>
      </c>
      <c r="E913" s="18" t="s">
        <v>1</v>
      </c>
      <c r="F913" s="316">
        <v>-71.995</v>
      </c>
      <c r="G913" s="39"/>
      <c r="H913" s="45"/>
    </row>
    <row r="914" spans="1:8" s="2" customFormat="1" ht="16.8" customHeight="1">
      <c r="A914" s="39"/>
      <c r="B914" s="45"/>
      <c r="C914" s="315" t="s">
        <v>1</v>
      </c>
      <c r="D914" s="315" t="s">
        <v>1617</v>
      </c>
      <c r="E914" s="18" t="s">
        <v>1</v>
      </c>
      <c r="F914" s="316">
        <v>-30.855</v>
      </c>
      <c r="G914" s="39"/>
      <c r="H914" s="45"/>
    </row>
    <row r="915" spans="1:8" s="2" customFormat="1" ht="16.8" customHeight="1">
      <c r="A915" s="39"/>
      <c r="B915" s="45"/>
      <c r="C915" s="315" t="s">
        <v>171</v>
      </c>
      <c r="D915" s="315" t="s">
        <v>169</v>
      </c>
      <c r="E915" s="18" t="s">
        <v>1</v>
      </c>
      <c r="F915" s="316">
        <v>516.91</v>
      </c>
      <c r="G915" s="39"/>
      <c r="H915" s="45"/>
    </row>
    <row r="916" spans="1:8" s="2" customFormat="1" ht="16.8" customHeight="1">
      <c r="A916" s="39"/>
      <c r="B916" s="45"/>
      <c r="C916" s="317" t="s">
        <v>2168</v>
      </c>
      <c r="D916" s="39"/>
      <c r="E916" s="39"/>
      <c r="F916" s="39"/>
      <c r="G916" s="39"/>
      <c r="H916" s="45"/>
    </row>
    <row r="917" spans="1:8" s="2" customFormat="1" ht="12">
      <c r="A917" s="39"/>
      <c r="B917" s="45"/>
      <c r="C917" s="315" t="s">
        <v>267</v>
      </c>
      <c r="D917" s="315" t="s">
        <v>268</v>
      </c>
      <c r="E917" s="18" t="s">
        <v>251</v>
      </c>
      <c r="F917" s="316">
        <v>516.91</v>
      </c>
      <c r="G917" s="39"/>
      <c r="H917" s="45"/>
    </row>
    <row r="918" spans="1:8" s="2" customFormat="1" ht="12">
      <c r="A918" s="39"/>
      <c r="B918" s="45"/>
      <c r="C918" s="315" t="s">
        <v>300</v>
      </c>
      <c r="D918" s="315" t="s">
        <v>301</v>
      </c>
      <c r="E918" s="18" t="s">
        <v>251</v>
      </c>
      <c r="F918" s="316">
        <v>516.91</v>
      </c>
      <c r="G918" s="39"/>
      <c r="H918" s="45"/>
    </row>
    <row r="919" spans="1:8" s="2" customFormat="1" ht="16.8" customHeight="1">
      <c r="A919" s="39"/>
      <c r="B919" s="45"/>
      <c r="C919" s="315" t="s">
        <v>338</v>
      </c>
      <c r="D919" s="315" t="s">
        <v>339</v>
      </c>
      <c r="E919" s="18" t="s">
        <v>251</v>
      </c>
      <c r="F919" s="316">
        <v>355.974</v>
      </c>
      <c r="G919" s="39"/>
      <c r="H919" s="45"/>
    </row>
    <row r="920" spans="1:8" s="2" customFormat="1" ht="26.4" customHeight="1">
      <c r="A920" s="39"/>
      <c r="B920" s="45"/>
      <c r="C920" s="310" t="s">
        <v>2176</v>
      </c>
      <c r="D920" s="310" t="s">
        <v>114</v>
      </c>
      <c r="E920" s="39"/>
      <c r="F920" s="39"/>
      <c r="G920" s="39"/>
      <c r="H920" s="45"/>
    </row>
    <row r="921" spans="1:8" s="2" customFormat="1" ht="16.8" customHeight="1">
      <c r="A921" s="39"/>
      <c r="B921" s="45"/>
      <c r="C921" s="311" t="s">
        <v>1303</v>
      </c>
      <c r="D921" s="312" t="s">
        <v>1</v>
      </c>
      <c r="E921" s="313" t="s">
        <v>1</v>
      </c>
      <c r="F921" s="314">
        <v>8.745</v>
      </c>
      <c r="G921" s="39"/>
      <c r="H921" s="45"/>
    </row>
    <row r="922" spans="1:8" s="2" customFormat="1" ht="16.8" customHeight="1">
      <c r="A922" s="39"/>
      <c r="B922" s="45"/>
      <c r="C922" s="315" t="s">
        <v>1</v>
      </c>
      <c r="D922" s="315" t="s">
        <v>1323</v>
      </c>
      <c r="E922" s="18" t="s">
        <v>1</v>
      </c>
      <c r="F922" s="316">
        <v>0</v>
      </c>
      <c r="G922" s="39"/>
      <c r="H922" s="45"/>
    </row>
    <row r="923" spans="1:8" s="2" customFormat="1" ht="16.8" customHeight="1">
      <c r="A923" s="39"/>
      <c r="B923" s="45"/>
      <c r="C923" s="315" t="s">
        <v>1</v>
      </c>
      <c r="D923" s="315" t="s">
        <v>303</v>
      </c>
      <c r="E923" s="18" t="s">
        <v>1</v>
      </c>
      <c r="F923" s="316">
        <v>0</v>
      </c>
      <c r="G923" s="39"/>
      <c r="H923" s="45"/>
    </row>
    <row r="924" spans="1:8" s="2" customFormat="1" ht="16.8" customHeight="1">
      <c r="A924" s="39"/>
      <c r="B924" s="45"/>
      <c r="C924" s="315" t="s">
        <v>1</v>
      </c>
      <c r="D924" s="315" t="s">
        <v>1370</v>
      </c>
      <c r="E924" s="18" t="s">
        <v>1</v>
      </c>
      <c r="F924" s="316">
        <v>0</v>
      </c>
      <c r="G924" s="39"/>
      <c r="H924" s="45"/>
    </row>
    <row r="925" spans="1:8" s="2" customFormat="1" ht="16.8" customHeight="1">
      <c r="A925" s="39"/>
      <c r="B925" s="45"/>
      <c r="C925" s="315" t="s">
        <v>1</v>
      </c>
      <c r="D925" s="315" t="s">
        <v>1724</v>
      </c>
      <c r="E925" s="18" t="s">
        <v>1</v>
      </c>
      <c r="F925" s="316">
        <v>8.745</v>
      </c>
      <c r="G925" s="39"/>
      <c r="H925" s="45"/>
    </row>
    <row r="926" spans="1:8" s="2" customFormat="1" ht="16.8" customHeight="1">
      <c r="A926" s="39"/>
      <c r="B926" s="45"/>
      <c r="C926" s="315" t="s">
        <v>1303</v>
      </c>
      <c r="D926" s="315" t="s">
        <v>133</v>
      </c>
      <c r="E926" s="18" t="s">
        <v>1</v>
      </c>
      <c r="F926" s="316">
        <v>8.745</v>
      </c>
      <c r="G926" s="39"/>
      <c r="H926" s="45"/>
    </row>
    <row r="927" spans="1:8" s="2" customFormat="1" ht="16.8" customHeight="1">
      <c r="A927" s="39"/>
      <c r="B927" s="45"/>
      <c r="C927" s="317" t="s">
        <v>2168</v>
      </c>
      <c r="D927" s="39"/>
      <c r="E927" s="39"/>
      <c r="F927" s="39"/>
      <c r="G927" s="39"/>
      <c r="H927" s="45"/>
    </row>
    <row r="928" spans="1:8" s="2" customFormat="1" ht="12">
      <c r="A928" s="39"/>
      <c r="B928" s="45"/>
      <c r="C928" s="315" t="s">
        <v>300</v>
      </c>
      <c r="D928" s="315" t="s">
        <v>301</v>
      </c>
      <c r="E928" s="18" t="s">
        <v>251</v>
      </c>
      <c r="F928" s="316">
        <v>163.635</v>
      </c>
      <c r="G928" s="39"/>
      <c r="H928" s="45"/>
    </row>
    <row r="929" spans="1:8" s="2" customFormat="1" ht="16.8" customHeight="1">
      <c r="A929" s="39"/>
      <c r="B929" s="45"/>
      <c r="C929" s="315" t="s">
        <v>320</v>
      </c>
      <c r="D929" s="315" t="s">
        <v>321</v>
      </c>
      <c r="E929" s="18" t="s">
        <v>251</v>
      </c>
      <c r="F929" s="316">
        <v>153.727</v>
      </c>
      <c r="G929" s="39"/>
      <c r="H929" s="45"/>
    </row>
    <row r="930" spans="1:8" s="2" customFormat="1" ht="16.8" customHeight="1">
      <c r="A930" s="39"/>
      <c r="B930" s="45"/>
      <c r="C930" s="315" t="s">
        <v>1399</v>
      </c>
      <c r="D930" s="315" t="s">
        <v>1400</v>
      </c>
      <c r="E930" s="18" t="s">
        <v>251</v>
      </c>
      <c r="F930" s="316">
        <v>8.745</v>
      </c>
      <c r="G930" s="39"/>
      <c r="H930" s="45"/>
    </row>
    <row r="931" spans="1:8" s="2" customFormat="1" ht="16.8" customHeight="1">
      <c r="A931" s="39"/>
      <c r="B931" s="45"/>
      <c r="C931" s="311" t="s">
        <v>1305</v>
      </c>
      <c r="D931" s="312" t="s">
        <v>1306</v>
      </c>
      <c r="E931" s="313" t="s">
        <v>1</v>
      </c>
      <c r="F931" s="314">
        <v>32.065</v>
      </c>
      <c r="G931" s="39"/>
      <c r="H931" s="45"/>
    </row>
    <row r="932" spans="1:8" s="2" customFormat="1" ht="16.8" customHeight="1">
      <c r="A932" s="39"/>
      <c r="B932" s="45"/>
      <c r="C932" s="315" t="s">
        <v>1</v>
      </c>
      <c r="D932" s="315" t="s">
        <v>1372</v>
      </c>
      <c r="E932" s="18" t="s">
        <v>1</v>
      </c>
      <c r="F932" s="316">
        <v>0</v>
      </c>
      <c r="G932" s="39"/>
      <c r="H932" s="45"/>
    </row>
    <row r="933" spans="1:8" s="2" customFormat="1" ht="16.8" customHeight="1">
      <c r="A933" s="39"/>
      <c r="B933" s="45"/>
      <c r="C933" s="315" t="s">
        <v>1</v>
      </c>
      <c r="D933" s="315" t="s">
        <v>1725</v>
      </c>
      <c r="E933" s="18" t="s">
        <v>1</v>
      </c>
      <c r="F933" s="316">
        <v>32.065</v>
      </c>
      <c r="G933" s="39"/>
      <c r="H933" s="45"/>
    </row>
    <row r="934" spans="1:8" s="2" customFormat="1" ht="16.8" customHeight="1">
      <c r="A934" s="39"/>
      <c r="B934" s="45"/>
      <c r="C934" s="315" t="s">
        <v>1305</v>
      </c>
      <c r="D934" s="315" t="s">
        <v>133</v>
      </c>
      <c r="E934" s="18" t="s">
        <v>1</v>
      </c>
      <c r="F934" s="316">
        <v>32.065</v>
      </c>
      <c r="G934" s="39"/>
      <c r="H934" s="45"/>
    </row>
    <row r="935" spans="1:8" s="2" customFormat="1" ht="16.8" customHeight="1">
      <c r="A935" s="39"/>
      <c r="B935" s="45"/>
      <c r="C935" s="317" t="s">
        <v>2168</v>
      </c>
      <c r="D935" s="39"/>
      <c r="E935" s="39"/>
      <c r="F935" s="39"/>
      <c r="G935" s="39"/>
      <c r="H935" s="45"/>
    </row>
    <row r="936" spans="1:8" s="2" customFormat="1" ht="12">
      <c r="A936" s="39"/>
      <c r="B936" s="45"/>
      <c r="C936" s="315" t="s">
        <v>300</v>
      </c>
      <c r="D936" s="315" t="s">
        <v>301</v>
      </c>
      <c r="E936" s="18" t="s">
        <v>251</v>
      </c>
      <c r="F936" s="316">
        <v>163.635</v>
      </c>
      <c r="G936" s="39"/>
      <c r="H936" s="45"/>
    </row>
    <row r="937" spans="1:8" s="2" customFormat="1" ht="16.8" customHeight="1">
      <c r="A937" s="39"/>
      <c r="B937" s="45"/>
      <c r="C937" s="315" t="s">
        <v>347</v>
      </c>
      <c r="D937" s="315" t="s">
        <v>348</v>
      </c>
      <c r="E937" s="18" t="s">
        <v>251</v>
      </c>
      <c r="F937" s="316">
        <v>28.987</v>
      </c>
      <c r="G937" s="39"/>
      <c r="H937" s="45"/>
    </row>
    <row r="938" spans="1:8" s="2" customFormat="1" ht="16.8" customHeight="1">
      <c r="A938" s="39"/>
      <c r="B938" s="45"/>
      <c r="C938" s="311" t="s">
        <v>1309</v>
      </c>
      <c r="D938" s="312" t="s">
        <v>1</v>
      </c>
      <c r="E938" s="313" t="s">
        <v>1</v>
      </c>
      <c r="F938" s="314">
        <v>297.4</v>
      </c>
      <c r="G938" s="39"/>
      <c r="H938" s="45"/>
    </row>
    <row r="939" spans="1:8" s="2" customFormat="1" ht="16.8" customHeight="1">
      <c r="A939" s="39"/>
      <c r="B939" s="45"/>
      <c r="C939" s="315" t="s">
        <v>1</v>
      </c>
      <c r="D939" s="315" t="s">
        <v>1323</v>
      </c>
      <c r="E939" s="18" t="s">
        <v>1</v>
      </c>
      <c r="F939" s="316">
        <v>0</v>
      </c>
      <c r="G939" s="39"/>
      <c r="H939" s="45"/>
    </row>
    <row r="940" spans="1:8" s="2" customFormat="1" ht="16.8" customHeight="1">
      <c r="A940" s="39"/>
      <c r="B940" s="45"/>
      <c r="C940" s="315" t="s">
        <v>1</v>
      </c>
      <c r="D940" s="315" t="s">
        <v>1342</v>
      </c>
      <c r="E940" s="18" t="s">
        <v>1</v>
      </c>
      <c r="F940" s="316">
        <v>0</v>
      </c>
      <c r="G940" s="39"/>
      <c r="H940" s="45"/>
    </row>
    <row r="941" spans="1:8" s="2" customFormat="1" ht="16.8" customHeight="1">
      <c r="A941" s="39"/>
      <c r="B941" s="45"/>
      <c r="C941" s="315" t="s">
        <v>1</v>
      </c>
      <c r="D941" s="315" t="s">
        <v>1714</v>
      </c>
      <c r="E941" s="18" t="s">
        <v>1</v>
      </c>
      <c r="F941" s="316">
        <v>297.4</v>
      </c>
      <c r="G941" s="39"/>
      <c r="H941" s="45"/>
    </row>
    <row r="942" spans="1:8" s="2" customFormat="1" ht="16.8" customHeight="1">
      <c r="A942" s="39"/>
      <c r="B942" s="45"/>
      <c r="C942" s="315" t="s">
        <v>1309</v>
      </c>
      <c r="D942" s="315" t="s">
        <v>169</v>
      </c>
      <c r="E942" s="18" t="s">
        <v>1</v>
      </c>
      <c r="F942" s="316">
        <v>297.4</v>
      </c>
      <c r="G942" s="39"/>
      <c r="H942" s="45"/>
    </row>
    <row r="943" spans="1:8" s="2" customFormat="1" ht="16.8" customHeight="1">
      <c r="A943" s="39"/>
      <c r="B943" s="45"/>
      <c r="C943" s="317" t="s">
        <v>2168</v>
      </c>
      <c r="D943" s="39"/>
      <c r="E943" s="39"/>
      <c r="F943" s="39"/>
      <c r="G943" s="39"/>
      <c r="H943" s="45"/>
    </row>
    <row r="944" spans="1:8" s="2" customFormat="1" ht="16.8" customHeight="1">
      <c r="A944" s="39"/>
      <c r="B944" s="45"/>
      <c r="C944" s="315" t="s">
        <v>1351</v>
      </c>
      <c r="D944" s="315" t="s">
        <v>1352</v>
      </c>
      <c r="E944" s="18" t="s">
        <v>211</v>
      </c>
      <c r="F944" s="316">
        <v>297.4</v>
      </c>
      <c r="G944" s="39"/>
      <c r="H944" s="45"/>
    </row>
    <row r="945" spans="1:8" s="2" customFormat="1" ht="16.8" customHeight="1">
      <c r="A945" s="39"/>
      <c r="B945" s="45"/>
      <c r="C945" s="315" t="s">
        <v>1355</v>
      </c>
      <c r="D945" s="315" t="s">
        <v>1356</v>
      </c>
      <c r="E945" s="18" t="s">
        <v>211</v>
      </c>
      <c r="F945" s="316">
        <v>297.4</v>
      </c>
      <c r="G945" s="39"/>
      <c r="H945" s="45"/>
    </row>
    <row r="946" spans="1:8" s="2" customFormat="1" ht="16.8" customHeight="1">
      <c r="A946" s="39"/>
      <c r="B946" s="45"/>
      <c r="C946" s="311" t="s">
        <v>1529</v>
      </c>
      <c r="D946" s="312" t="s">
        <v>1</v>
      </c>
      <c r="E946" s="313" t="s">
        <v>1</v>
      </c>
      <c r="F946" s="314">
        <v>53</v>
      </c>
      <c r="G946" s="39"/>
      <c r="H946" s="45"/>
    </row>
    <row r="947" spans="1:8" s="2" customFormat="1" ht="16.8" customHeight="1">
      <c r="A947" s="39"/>
      <c r="B947" s="45"/>
      <c r="C947" s="315" t="s">
        <v>1</v>
      </c>
      <c r="D947" s="315" t="s">
        <v>1323</v>
      </c>
      <c r="E947" s="18" t="s">
        <v>1</v>
      </c>
      <c r="F947" s="316">
        <v>0</v>
      </c>
      <c r="G947" s="39"/>
      <c r="H947" s="45"/>
    </row>
    <row r="948" spans="1:8" s="2" customFormat="1" ht="16.8" customHeight="1">
      <c r="A948" s="39"/>
      <c r="B948" s="45"/>
      <c r="C948" s="315" t="s">
        <v>1529</v>
      </c>
      <c r="D948" s="315" t="s">
        <v>1748</v>
      </c>
      <c r="E948" s="18" t="s">
        <v>1</v>
      </c>
      <c r="F948" s="316">
        <v>53</v>
      </c>
      <c r="G948" s="39"/>
      <c r="H948" s="45"/>
    </row>
    <row r="949" spans="1:8" s="2" customFormat="1" ht="16.8" customHeight="1">
      <c r="A949" s="39"/>
      <c r="B949" s="45"/>
      <c r="C949" s="317" t="s">
        <v>2168</v>
      </c>
      <c r="D949" s="39"/>
      <c r="E949" s="39"/>
      <c r="F949" s="39"/>
      <c r="G949" s="39"/>
      <c r="H949" s="45"/>
    </row>
    <row r="950" spans="1:8" s="2" customFormat="1" ht="16.8" customHeight="1">
      <c r="A950" s="39"/>
      <c r="B950" s="45"/>
      <c r="C950" s="315" t="s">
        <v>1575</v>
      </c>
      <c r="D950" s="315" t="s">
        <v>1576</v>
      </c>
      <c r="E950" s="18" t="s">
        <v>235</v>
      </c>
      <c r="F950" s="316">
        <v>53</v>
      </c>
      <c r="G950" s="39"/>
      <c r="H950" s="45"/>
    </row>
    <row r="951" spans="1:8" s="2" customFormat="1" ht="16.8" customHeight="1">
      <c r="A951" s="39"/>
      <c r="B951" s="45"/>
      <c r="C951" s="315" t="s">
        <v>1654</v>
      </c>
      <c r="D951" s="315" t="s">
        <v>1655</v>
      </c>
      <c r="E951" s="18" t="s">
        <v>235</v>
      </c>
      <c r="F951" s="316">
        <v>53.795</v>
      </c>
      <c r="G951" s="39"/>
      <c r="H951" s="45"/>
    </row>
    <row r="952" spans="1:8" s="2" customFormat="1" ht="16.8" customHeight="1">
      <c r="A952" s="39"/>
      <c r="B952" s="45"/>
      <c r="C952" s="311" t="s">
        <v>156</v>
      </c>
      <c r="D952" s="312" t="s">
        <v>1</v>
      </c>
      <c r="E952" s="313" t="s">
        <v>1</v>
      </c>
      <c r="F952" s="314">
        <v>153.727</v>
      </c>
      <c r="G952" s="39"/>
      <c r="H952" s="45"/>
    </row>
    <row r="953" spans="1:8" s="2" customFormat="1" ht="16.8" customHeight="1">
      <c r="A953" s="39"/>
      <c r="B953" s="45"/>
      <c r="C953" s="315" t="s">
        <v>1</v>
      </c>
      <c r="D953" s="315" t="s">
        <v>1323</v>
      </c>
      <c r="E953" s="18" t="s">
        <v>1</v>
      </c>
      <c r="F953" s="316">
        <v>0</v>
      </c>
      <c r="G953" s="39"/>
      <c r="H953" s="45"/>
    </row>
    <row r="954" spans="1:8" s="2" customFormat="1" ht="16.8" customHeight="1">
      <c r="A954" s="39"/>
      <c r="B954" s="45"/>
      <c r="C954" s="315" t="s">
        <v>1</v>
      </c>
      <c r="D954" s="315" t="s">
        <v>371</v>
      </c>
      <c r="E954" s="18" t="s">
        <v>1</v>
      </c>
      <c r="F954" s="316">
        <v>0</v>
      </c>
      <c r="G954" s="39"/>
      <c r="H954" s="45"/>
    </row>
    <row r="955" spans="1:8" s="2" customFormat="1" ht="16.8" customHeight="1">
      <c r="A955" s="39"/>
      <c r="B955" s="45"/>
      <c r="C955" s="315" t="s">
        <v>156</v>
      </c>
      <c r="D955" s="315" t="s">
        <v>1392</v>
      </c>
      <c r="E955" s="18" t="s">
        <v>1</v>
      </c>
      <c r="F955" s="316">
        <v>153.727</v>
      </c>
      <c r="G955" s="39"/>
      <c r="H955" s="45"/>
    </row>
    <row r="956" spans="1:8" s="2" customFormat="1" ht="16.8" customHeight="1">
      <c r="A956" s="39"/>
      <c r="B956" s="45"/>
      <c r="C956" s="317" t="s">
        <v>2168</v>
      </c>
      <c r="D956" s="39"/>
      <c r="E956" s="39"/>
      <c r="F956" s="39"/>
      <c r="G956" s="39"/>
      <c r="H956" s="45"/>
    </row>
    <row r="957" spans="1:8" s="2" customFormat="1" ht="16.8" customHeight="1">
      <c r="A957" s="39"/>
      <c r="B957" s="45"/>
      <c r="C957" s="315" t="s">
        <v>320</v>
      </c>
      <c r="D957" s="315" t="s">
        <v>321</v>
      </c>
      <c r="E957" s="18" t="s">
        <v>251</v>
      </c>
      <c r="F957" s="316">
        <v>153.727</v>
      </c>
      <c r="G957" s="39"/>
      <c r="H957" s="45"/>
    </row>
    <row r="958" spans="1:8" s="2" customFormat="1" ht="12">
      <c r="A958" s="39"/>
      <c r="B958" s="45"/>
      <c r="C958" s="315" t="s">
        <v>374</v>
      </c>
      <c r="D958" s="315" t="s">
        <v>375</v>
      </c>
      <c r="E958" s="18" t="s">
        <v>251</v>
      </c>
      <c r="F958" s="316">
        <v>153.727</v>
      </c>
      <c r="G958" s="39"/>
      <c r="H958" s="45"/>
    </row>
    <row r="959" spans="1:8" s="2" customFormat="1" ht="16.8" customHeight="1">
      <c r="A959" s="39"/>
      <c r="B959" s="45"/>
      <c r="C959" s="311" t="s">
        <v>158</v>
      </c>
      <c r="D959" s="312" t="s">
        <v>1</v>
      </c>
      <c r="E959" s="313" t="s">
        <v>1</v>
      </c>
      <c r="F959" s="314">
        <v>28.987</v>
      </c>
      <c r="G959" s="39"/>
      <c r="H959" s="45"/>
    </row>
    <row r="960" spans="1:8" s="2" customFormat="1" ht="16.8" customHeight="1">
      <c r="A960" s="39"/>
      <c r="B960" s="45"/>
      <c r="C960" s="315" t="s">
        <v>158</v>
      </c>
      <c r="D960" s="315" t="s">
        <v>1734</v>
      </c>
      <c r="E960" s="18" t="s">
        <v>1</v>
      </c>
      <c r="F960" s="316">
        <v>28.987</v>
      </c>
      <c r="G960" s="39"/>
      <c r="H960" s="45"/>
    </row>
    <row r="961" spans="1:8" s="2" customFormat="1" ht="16.8" customHeight="1">
      <c r="A961" s="39"/>
      <c r="B961" s="45"/>
      <c r="C961" s="317" t="s">
        <v>2168</v>
      </c>
      <c r="D961" s="39"/>
      <c r="E961" s="39"/>
      <c r="F961" s="39"/>
      <c r="G961" s="39"/>
      <c r="H961" s="45"/>
    </row>
    <row r="962" spans="1:8" s="2" customFormat="1" ht="16.8" customHeight="1">
      <c r="A962" s="39"/>
      <c r="B962" s="45"/>
      <c r="C962" s="315" t="s">
        <v>347</v>
      </c>
      <c r="D962" s="315" t="s">
        <v>348</v>
      </c>
      <c r="E962" s="18" t="s">
        <v>251</v>
      </c>
      <c r="F962" s="316">
        <v>28.987</v>
      </c>
      <c r="G962" s="39"/>
      <c r="H962" s="45"/>
    </row>
    <row r="963" spans="1:8" s="2" customFormat="1" ht="16.8" customHeight="1">
      <c r="A963" s="39"/>
      <c r="B963" s="45"/>
      <c r="C963" s="315" t="s">
        <v>320</v>
      </c>
      <c r="D963" s="315" t="s">
        <v>321</v>
      </c>
      <c r="E963" s="18" t="s">
        <v>251</v>
      </c>
      <c r="F963" s="316">
        <v>153.727</v>
      </c>
      <c r="G963" s="39"/>
      <c r="H963" s="45"/>
    </row>
    <row r="964" spans="1:8" s="2" customFormat="1" ht="16.8" customHeight="1">
      <c r="A964" s="39"/>
      <c r="B964" s="45"/>
      <c r="C964" s="315" t="s">
        <v>1388</v>
      </c>
      <c r="D964" s="315" t="s">
        <v>1389</v>
      </c>
      <c r="E964" s="18" t="s">
        <v>334</v>
      </c>
      <c r="F964" s="316">
        <v>52.177</v>
      </c>
      <c r="G964" s="39"/>
      <c r="H964" s="45"/>
    </row>
    <row r="965" spans="1:8" s="2" customFormat="1" ht="16.8" customHeight="1">
      <c r="A965" s="39"/>
      <c r="B965" s="45"/>
      <c r="C965" s="311" t="s">
        <v>162</v>
      </c>
      <c r="D965" s="312" t="s">
        <v>1</v>
      </c>
      <c r="E965" s="313" t="s">
        <v>1</v>
      </c>
      <c r="F965" s="314">
        <v>115.995</v>
      </c>
      <c r="G965" s="39"/>
      <c r="H965" s="45"/>
    </row>
    <row r="966" spans="1:8" s="2" customFormat="1" ht="16.8" customHeight="1">
      <c r="A966" s="39"/>
      <c r="B966" s="45"/>
      <c r="C966" s="315" t="s">
        <v>162</v>
      </c>
      <c r="D966" s="315" t="s">
        <v>1377</v>
      </c>
      <c r="E966" s="18" t="s">
        <v>1</v>
      </c>
      <c r="F966" s="316">
        <v>115.995</v>
      </c>
      <c r="G966" s="39"/>
      <c r="H966" s="45"/>
    </row>
    <row r="967" spans="1:8" s="2" customFormat="1" ht="16.8" customHeight="1">
      <c r="A967" s="39"/>
      <c r="B967" s="45"/>
      <c r="C967" s="317" t="s">
        <v>2168</v>
      </c>
      <c r="D967" s="39"/>
      <c r="E967" s="39"/>
      <c r="F967" s="39"/>
      <c r="G967" s="39"/>
      <c r="H967" s="45"/>
    </row>
    <row r="968" spans="1:8" s="2" customFormat="1" ht="12">
      <c r="A968" s="39"/>
      <c r="B968" s="45"/>
      <c r="C968" s="315" t="s">
        <v>300</v>
      </c>
      <c r="D968" s="315" t="s">
        <v>301</v>
      </c>
      <c r="E968" s="18" t="s">
        <v>251</v>
      </c>
      <c r="F968" s="316">
        <v>163.635</v>
      </c>
      <c r="G968" s="39"/>
      <c r="H968" s="45"/>
    </row>
    <row r="969" spans="1:8" s="2" customFormat="1" ht="16.8" customHeight="1">
      <c r="A969" s="39"/>
      <c r="B969" s="45"/>
      <c r="C969" s="315" t="s">
        <v>320</v>
      </c>
      <c r="D969" s="315" t="s">
        <v>321</v>
      </c>
      <c r="E969" s="18" t="s">
        <v>251</v>
      </c>
      <c r="F969" s="316">
        <v>153.727</v>
      </c>
      <c r="G969" s="39"/>
      <c r="H969" s="45"/>
    </row>
    <row r="970" spans="1:8" s="2" customFormat="1" ht="16.8" customHeight="1">
      <c r="A970" s="39"/>
      <c r="B970" s="45"/>
      <c r="C970" s="315" t="s">
        <v>354</v>
      </c>
      <c r="D970" s="315" t="s">
        <v>355</v>
      </c>
      <c r="E970" s="18" t="s">
        <v>334</v>
      </c>
      <c r="F970" s="316">
        <v>208.791</v>
      </c>
      <c r="G970" s="39"/>
      <c r="H970" s="45"/>
    </row>
    <row r="971" spans="1:8" s="2" customFormat="1" ht="16.8" customHeight="1">
      <c r="A971" s="39"/>
      <c r="B971" s="45"/>
      <c r="C971" s="311" t="s">
        <v>164</v>
      </c>
      <c r="D971" s="312" t="s">
        <v>1</v>
      </c>
      <c r="E971" s="313" t="s">
        <v>1</v>
      </c>
      <c r="F971" s="314">
        <v>163.635</v>
      </c>
      <c r="G971" s="39"/>
      <c r="H971" s="45"/>
    </row>
    <row r="972" spans="1:8" s="2" customFormat="1" ht="16.8" customHeight="1">
      <c r="A972" s="39"/>
      <c r="B972" s="45"/>
      <c r="C972" s="315" t="s">
        <v>164</v>
      </c>
      <c r="D972" s="315" t="s">
        <v>171</v>
      </c>
      <c r="E972" s="18" t="s">
        <v>1</v>
      </c>
      <c r="F972" s="316">
        <v>163.635</v>
      </c>
      <c r="G972" s="39"/>
      <c r="H972" s="45"/>
    </row>
    <row r="973" spans="1:8" s="2" customFormat="1" ht="16.8" customHeight="1">
      <c r="A973" s="39"/>
      <c r="B973" s="45"/>
      <c r="C973" s="317" t="s">
        <v>2168</v>
      </c>
      <c r="D973" s="39"/>
      <c r="E973" s="39"/>
      <c r="F973" s="39"/>
      <c r="G973" s="39"/>
      <c r="H973" s="45"/>
    </row>
    <row r="974" spans="1:8" s="2" customFormat="1" ht="12">
      <c r="A974" s="39"/>
      <c r="B974" s="45"/>
      <c r="C974" s="315" t="s">
        <v>300</v>
      </c>
      <c r="D974" s="315" t="s">
        <v>301</v>
      </c>
      <c r="E974" s="18" t="s">
        <v>251</v>
      </c>
      <c r="F974" s="316">
        <v>163.635</v>
      </c>
      <c r="G974" s="39"/>
      <c r="H974" s="45"/>
    </row>
    <row r="975" spans="1:8" s="2" customFormat="1" ht="12">
      <c r="A975" s="39"/>
      <c r="B975" s="45"/>
      <c r="C975" s="315" t="s">
        <v>289</v>
      </c>
      <c r="D975" s="315" t="s">
        <v>290</v>
      </c>
      <c r="E975" s="18" t="s">
        <v>251</v>
      </c>
      <c r="F975" s="316">
        <v>163.635</v>
      </c>
      <c r="G975" s="39"/>
      <c r="H975" s="45"/>
    </row>
    <row r="976" spans="1:8" s="2" customFormat="1" ht="12">
      <c r="A976" s="39"/>
      <c r="B976" s="45"/>
      <c r="C976" s="315" t="s">
        <v>315</v>
      </c>
      <c r="D976" s="315" t="s">
        <v>316</v>
      </c>
      <c r="E976" s="18" t="s">
        <v>251</v>
      </c>
      <c r="F976" s="316">
        <v>163.635</v>
      </c>
      <c r="G976" s="39"/>
      <c r="H976" s="45"/>
    </row>
    <row r="977" spans="1:8" s="2" customFormat="1" ht="16.8" customHeight="1">
      <c r="A977" s="39"/>
      <c r="B977" s="45"/>
      <c r="C977" s="315" t="s">
        <v>320</v>
      </c>
      <c r="D977" s="315" t="s">
        <v>321</v>
      </c>
      <c r="E977" s="18" t="s">
        <v>251</v>
      </c>
      <c r="F977" s="316">
        <v>327.27</v>
      </c>
      <c r="G977" s="39"/>
      <c r="H977" s="45"/>
    </row>
    <row r="978" spans="1:8" s="2" customFormat="1" ht="12">
      <c r="A978" s="39"/>
      <c r="B978" s="45"/>
      <c r="C978" s="315" t="s">
        <v>332</v>
      </c>
      <c r="D978" s="315" t="s">
        <v>333</v>
      </c>
      <c r="E978" s="18" t="s">
        <v>334</v>
      </c>
      <c r="F978" s="316">
        <v>294.543</v>
      </c>
      <c r="G978" s="39"/>
      <c r="H978" s="45"/>
    </row>
    <row r="979" spans="1:8" s="2" customFormat="1" ht="16.8" customHeight="1">
      <c r="A979" s="39"/>
      <c r="B979" s="45"/>
      <c r="C979" s="315" t="s">
        <v>326</v>
      </c>
      <c r="D979" s="315" t="s">
        <v>327</v>
      </c>
      <c r="E979" s="18" t="s">
        <v>251</v>
      </c>
      <c r="F979" s="316">
        <v>327.27</v>
      </c>
      <c r="G979" s="39"/>
      <c r="H979" s="45"/>
    </row>
    <row r="980" spans="1:8" s="2" customFormat="1" ht="16.8" customHeight="1">
      <c r="A980" s="39"/>
      <c r="B980" s="45"/>
      <c r="C980" s="311" t="s">
        <v>168</v>
      </c>
      <c r="D980" s="312" t="s">
        <v>169</v>
      </c>
      <c r="E980" s="313" t="s">
        <v>1</v>
      </c>
      <c r="F980" s="314">
        <v>47.64</v>
      </c>
      <c r="G980" s="39"/>
      <c r="H980" s="45"/>
    </row>
    <row r="981" spans="1:8" s="2" customFormat="1" ht="16.8" customHeight="1">
      <c r="A981" s="39"/>
      <c r="B981" s="45"/>
      <c r="C981" s="315" t="s">
        <v>1</v>
      </c>
      <c r="D981" s="315" t="s">
        <v>1323</v>
      </c>
      <c r="E981" s="18" t="s">
        <v>1</v>
      </c>
      <c r="F981" s="316">
        <v>0</v>
      </c>
      <c r="G981" s="39"/>
      <c r="H981" s="45"/>
    </row>
    <row r="982" spans="1:8" s="2" customFormat="1" ht="16.8" customHeight="1">
      <c r="A982" s="39"/>
      <c r="B982" s="45"/>
      <c r="C982" s="315" t="s">
        <v>1</v>
      </c>
      <c r="D982" s="315" t="s">
        <v>303</v>
      </c>
      <c r="E982" s="18" t="s">
        <v>1</v>
      </c>
      <c r="F982" s="316">
        <v>0</v>
      </c>
      <c r="G982" s="39"/>
      <c r="H982" s="45"/>
    </row>
    <row r="983" spans="1:8" s="2" customFormat="1" ht="16.8" customHeight="1">
      <c r="A983" s="39"/>
      <c r="B983" s="45"/>
      <c r="C983" s="315" t="s">
        <v>1</v>
      </c>
      <c r="D983" s="315" t="s">
        <v>1370</v>
      </c>
      <c r="E983" s="18" t="s">
        <v>1</v>
      </c>
      <c r="F983" s="316">
        <v>0</v>
      </c>
      <c r="G983" s="39"/>
      <c r="H983" s="45"/>
    </row>
    <row r="984" spans="1:8" s="2" customFormat="1" ht="16.8" customHeight="1">
      <c r="A984" s="39"/>
      <c r="B984" s="45"/>
      <c r="C984" s="315" t="s">
        <v>1</v>
      </c>
      <c r="D984" s="315" t="s">
        <v>1724</v>
      </c>
      <c r="E984" s="18" t="s">
        <v>1</v>
      </c>
      <c r="F984" s="316">
        <v>8.745</v>
      </c>
      <c r="G984" s="39"/>
      <c r="H984" s="45"/>
    </row>
    <row r="985" spans="1:8" s="2" customFormat="1" ht="16.8" customHeight="1">
      <c r="A985" s="39"/>
      <c r="B985" s="45"/>
      <c r="C985" s="315" t="s">
        <v>1</v>
      </c>
      <c r="D985" s="315" t="s">
        <v>1372</v>
      </c>
      <c r="E985" s="18" t="s">
        <v>1</v>
      </c>
      <c r="F985" s="316">
        <v>0</v>
      </c>
      <c r="G985" s="39"/>
      <c r="H985" s="45"/>
    </row>
    <row r="986" spans="1:8" s="2" customFormat="1" ht="16.8" customHeight="1">
      <c r="A986" s="39"/>
      <c r="B986" s="45"/>
      <c r="C986" s="315" t="s">
        <v>1</v>
      </c>
      <c r="D986" s="315" t="s">
        <v>1725</v>
      </c>
      <c r="E986" s="18" t="s">
        <v>1</v>
      </c>
      <c r="F986" s="316">
        <v>32.065</v>
      </c>
      <c r="G986" s="39"/>
      <c r="H986" s="45"/>
    </row>
    <row r="987" spans="1:8" s="2" customFormat="1" ht="16.8" customHeight="1">
      <c r="A987" s="39"/>
      <c r="B987" s="45"/>
      <c r="C987" s="315" t="s">
        <v>1</v>
      </c>
      <c r="D987" s="315" t="s">
        <v>1374</v>
      </c>
      <c r="E987" s="18" t="s">
        <v>1</v>
      </c>
      <c r="F987" s="316">
        <v>0</v>
      </c>
      <c r="G987" s="39"/>
      <c r="H987" s="45"/>
    </row>
    <row r="988" spans="1:8" s="2" customFormat="1" ht="16.8" customHeight="1">
      <c r="A988" s="39"/>
      <c r="B988" s="45"/>
      <c r="C988" s="315" t="s">
        <v>1</v>
      </c>
      <c r="D988" s="315" t="s">
        <v>1726</v>
      </c>
      <c r="E988" s="18" t="s">
        <v>1</v>
      </c>
      <c r="F988" s="316">
        <v>6.002</v>
      </c>
      <c r="G988" s="39"/>
      <c r="H988" s="45"/>
    </row>
    <row r="989" spans="1:8" s="2" customFormat="1" ht="16.8" customHeight="1">
      <c r="A989" s="39"/>
      <c r="B989" s="45"/>
      <c r="C989" s="315" t="s">
        <v>1</v>
      </c>
      <c r="D989" s="315" t="s">
        <v>1554</v>
      </c>
      <c r="E989" s="18" t="s">
        <v>1</v>
      </c>
      <c r="F989" s="316">
        <v>0.828</v>
      </c>
      <c r="G989" s="39"/>
      <c r="H989" s="45"/>
    </row>
    <row r="990" spans="1:8" s="2" customFormat="1" ht="16.8" customHeight="1">
      <c r="A990" s="39"/>
      <c r="B990" s="45"/>
      <c r="C990" s="315" t="s">
        <v>168</v>
      </c>
      <c r="D990" s="315" t="s">
        <v>169</v>
      </c>
      <c r="E990" s="18" t="s">
        <v>1</v>
      </c>
      <c r="F990" s="316">
        <v>47.64</v>
      </c>
      <c r="G990" s="39"/>
      <c r="H990" s="45"/>
    </row>
    <row r="991" spans="1:8" s="2" customFormat="1" ht="16.8" customHeight="1">
      <c r="A991" s="39"/>
      <c r="B991" s="45"/>
      <c r="C991" s="317" t="s">
        <v>2168</v>
      </c>
      <c r="D991" s="39"/>
      <c r="E991" s="39"/>
      <c r="F991" s="39"/>
      <c r="G991" s="39"/>
      <c r="H991" s="45"/>
    </row>
    <row r="992" spans="1:8" s="2" customFormat="1" ht="12">
      <c r="A992" s="39"/>
      <c r="B992" s="45"/>
      <c r="C992" s="315" t="s">
        <v>300</v>
      </c>
      <c r="D992" s="315" t="s">
        <v>301</v>
      </c>
      <c r="E992" s="18" t="s">
        <v>251</v>
      </c>
      <c r="F992" s="316">
        <v>163.635</v>
      </c>
      <c r="G992" s="39"/>
      <c r="H992" s="45"/>
    </row>
    <row r="993" spans="1:8" s="2" customFormat="1" ht="16.8" customHeight="1">
      <c r="A993" s="39"/>
      <c r="B993" s="45"/>
      <c r="C993" s="315" t="s">
        <v>338</v>
      </c>
      <c r="D993" s="315" t="s">
        <v>339</v>
      </c>
      <c r="E993" s="18" t="s">
        <v>251</v>
      </c>
      <c r="F993" s="316">
        <v>115.995</v>
      </c>
      <c r="G993" s="39"/>
      <c r="H993" s="45"/>
    </row>
    <row r="994" spans="1:8" s="2" customFormat="1" ht="16.8" customHeight="1">
      <c r="A994" s="39"/>
      <c r="B994" s="45"/>
      <c r="C994" s="311" t="s">
        <v>171</v>
      </c>
      <c r="D994" s="312" t="s">
        <v>1</v>
      </c>
      <c r="E994" s="313" t="s">
        <v>1</v>
      </c>
      <c r="F994" s="314">
        <v>163.635</v>
      </c>
      <c r="G994" s="39"/>
      <c r="H994" s="45"/>
    </row>
    <row r="995" spans="1:8" s="2" customFormat="1" ht="16.8" customHeight="1">
      <c r="A995" s="39"/>
      <c r="B995" s="45"/>
      <c r="C995" s="315" t="s">
        <v>1</v>
      </c>
      <c r="D995" s="315" t="s">
        <v>1323</v>
      </c>
      <c r="E995" s="18" t="s">
        <v>1</v>
      </c>
      <c r="F995" s="316">
        <v>0</v>
      </c>
      <c r="G995" s="39"/>
      <c r="H995" s="45"/>
    </row>
    <row r="996" spans="1:8" s="2" customFormat="1" ht="16.8" customHeight="1">
      <c r="A996" s="39"/>
      <c r="B996" s="45"/>
      <c r="C996" s="315" t="s">
        <v>1</v>
      </c>
      <c r="D996" s="315" t="s">
        <v>1342</v>
      </c>
      <c r="E996" s="18" t="s">
        <v>1</v>
      </c>
      <c r="F996" s="316">
        <v>0</v>
      </c>
      <c r="G996" s="39"/>
      <c r="H996" s="45"/>
    </row>
    <row r="997" spans="1:8" s="2" customFormat="1" ht="16.8" customHeight="1">
      <c r="A997" s="39"/>
      <c r="B997" s="45"/>
      <c r="C997" s="315" t="s">
        <v>1</v>
      </c>
      <c r="D997" s="315" t="s">
        <v>1709</v>
      </c>
      <c r="E997" s="18" t="s">
        <v>1</v>
      </c>
      <c r="F997" s="316">
        <v>174.2</v>
      </c>
      <c r="G997" s="39"/>
      <c r="H997" s="45"/>
    </row>
    <row r="998" spans="1:8" s="2" customFormat="1" ht="16.8" customHeight="1">
      <c r="A998" s="39"/>
      <c r="B998" s="45"/>
      <c r="C998" s="315" t="s">
        <v>1</v>
      </c>
      <c r="D998" s="315" t="s">
        <v>1346</v>
      </c>
      <c r="E998" s="18" t="s">
        <v>1</v>
      </c>
      <c r="F998" s="316">
        <v>0</v>
      </c>
      <c r="G998" s="39"/>
      <c r="H998" s="45"/>
    </row>
    <row r="999" spans="1:8" s="2" customFormat="1" ht="16.8" customHeight="1">
      <c r="A999" s="39"/>
      <c r="B999" s="45"/>
      <c r="C999" s="315" t="s">
        <v>1</v>
      </c>
      <c r="D999" s="315" t="s">
        <v>1710</v>
      </c>
      <c r="E999" s="18" t="s">
        <v>1</v>
      </c>
      <c r="F999" s="316">
        <v>18.585</v>
      </c>
      <c r="G999" s="39"/>
      <c r="H999" s="45"/>
    </row>
    <row r="1000" spans="1:8" s="2" customFormat="1" ht="16.8" customHeight="1">
      <c r="A1000" s="39"/>
      <c r="B1000" s="45"/>
      <c r="C1000" s="315" t="s">
        <v>1</v>
      </c>
      <c r="D1000" s="315" t="s">
        <v>1711</v>
      </c>
      <c r="E1000" s="18" t="s">
        <v>1</v>
      </c>
      <c r="F1000" s="316">
        <v>-20.405</v>
      </c>
      <c r="G1000" s="39"/>
      <c r="H1000" s="45"/>
    </row>
    <row r="1001" spans="1:8" s="2" customFormat="1" ht="16.8" customHeight="1">
      <c r="A1001" s="39"/>
      <c r="B1001" s="45"/>
      <c r="C1001" s="315" t="s">
        <v>1</v>
      </c>
      <c r="D1001" s="315" t="s">
        <v>1712</v>
      </c>
      <c r="E1001" s="18" t="s">
        <v>1</v>
      </c>
      <c r="F1001" s="316">
        <v>-8.745</v>
      </c>
      <c r="G1001" s="39"/>
      <c r="H1001" s="45"/>
    </row>
    <row r="1002" spans="1:8" s="2" customFormat="1" ht="16.8" customHeight="1">
      <c r="A1002" s="39"/>
      <c r="B1002" s="45"/>
      <c r="C1002" s="315" t="s">
        <v>171</v>
      </c>
      <c r="D1002" s="315" t="s">
        <v>169</v>
      </c>
      <c r="E1002" s="18" t="s">
        <v>1</v>
      </c>
      <c r="F1002" s="316">
        <v>163.635</v>
      </c>
      <c r="G1002" s="39"/>
      <c r="H1002" s="45"/>
    </row>
    <row r="1003" spans="1:8" s="2" customFormat="1" ht="16.8" customHeight="1">
      <c r="A1003" s="39"/>
      <c r="B1003" s="45"/>
      <c r="C1003" s="317" t="s">
        <v>2168</v>
      </c>
      <c r="D1003" s="39"/>
      <c r="E1003" s="39"/>
      <c r="F1003" s="39"/>
      <c r="G1003" s="39"/>
      <c r="H1003" s="45"/>
    </row>
    <row r="1004" spans="1:8" s="2" customFormat="1" ht="12">
      <c r="A1004" s="39"/>
      <c r="B1004" s="45"/>
      <c r="C1004" s="315" t="s">
        <v>267</v>
      </c>
      <c r="D1004" s="315" t="s">
        <v>268</v>
      </c>
      <c r="E1004" s="18" t="s">
        <v>251</v>
      </c>
      <c r="F1004" s="316">
        <v>163.635</v>
      </c>
      <c r="G1004" s="39"/>
      <c r="H1004" s="45"/>
    </row>
    <row r="1005" spans="1:8" s="2" customFormat="1" ht="12">
      <c r="A1005" s="39"/>
      <c r="B1005" s="45"/>
      <c r="C1005" s="315" t="s">
        <v>300</v>
      </c>
      <c r="D1005" s="315" t="s">
        <v>301</v>
      </c>
      <c r="E1005" s="18" t="s">
        <v>251</v>
      </c>
      <c r="F1005" s="316">
        <v>163.635</v>
      </c>
      <c r="G1005" s="39"/>
      <c r="H1005" s="45"/>
    </row>
    <row r="1006" spans="1:8" s="2" customFormat="1" ht="16.8" customHeight="1">
      <c r="A1006" s="39"/>
      <c r="B1006" s="45"/>
      <c r="C1006" s="315" t="s">
        <v>338</v>
      </c>
      <c r="D1006" s="315" t="s">
        <v>339</v>
      </c>
      <c r="E1006" s="18" t="s">
        <v>251</v>
      </c>
      <c r="F1006" s="316">
        <v>115.995</v>
      </c>
      <c r="G1006" s="39"/>
      <c r="H1006" s="45"/>
    </row>
    <row r="1007" spans="1:8" s="2" customFormat="1" ht="26.4" customHeight="1">
      <c r="A1007" s="39"/>
      <c r="B1007" s="45"/>
      <c r="C1007" s="310" t="s">
        <v>2177</v>
      </c>
      <c r="D1007" s="310" t="s">
        <v>117</v>
      </c>
      <c r="E1007" s="39"/>
      <c r="F1007" s="39"/>
      <c r="G1007" s="39"/>
      <c r="H1007" s="45"/>
    </row>
    <row r="1008" spans="1:8" s="2" customFormat="1" ht="16.8" customHeight="1">
      <c r="A1008" s="39"/>
      <c r="B1008" s="45"/>
      <c r="C1008" s="311" t="s">
        <v>132</v>
      </c>
      <c r="D1008" s="312" t="s">
        <v>1</v>
      </c>
      <c r="E1008" s="313" t="s">
        <v>1</v>
      </c>
      <c r="F1008" s="314">
        <v>0.08</v>
      </c>
      <c r="G1008" s="39"/>
      <c r="H1008" s="45"/>
    </row>
    <row r="1009" spans="1:8" s="2" customFormat="1" ht="16.8" customHeight="1">
      <c r="A1009" s="39"/>
      <c r="B1009" s="45"/>
      <c r="C1009" s="315" t="s">
        <v>1</v>
      </c>
      <c r="D1009" s="315" t="s">
        <v>1813</v>
      </c>
      <c r="E1009" s="18" t="s">
        <v>1</v>
      </c>
      <c r="F1009" s="316">
        <v>0</v>
      </c>
      <c r="G1009" s="39"/>
      <c r="H1009" s="45"/>
    </row>
    <row r="1010" spans="1:8" s="2" customFormat="1" ht="16.8" customHeight="1">
      <c r="A1010" s="39"/>
      <c r="B1010" s="45"/>
      <c r="C1010" s="315" t="s">
        <v>132</v>
      </c>
      <c r="D1010" s="315" t="s">
        <v>1814</v>
      </c>
      <c r="E1010" s="18" t="s">
        <v>1</v>
      </c>
      <c r="F1010" s="316">
        <v>0.08</v>
      </c>
      <c r="G1010" s="39"/>
      <c r="H1010" s="45"/>
    </row>
    <row r="1011" spans="1:8" s="2" customFormat="1" ht="16.8" customHeight="1">
      <c r="A1011" s="39"/>
      <c r="B1011" s="45"/>
      <c r="C1011" s="317" t="s">
        <v>2168</v>
      </c>
      <c r="D1011" s="39"/>
      <c r="E1011" s="39"/>
      <c r="F1011" s="39"/>
      <c r="G1011" s="39"/>
      <c r="H1011" s="45"/>
    </row>
    <row r="1012" spans="1:8" s="2" customFormat="1" ht="12">
      <c r="A1012" s="39"/>
      <c r="B1012" s="45"/>
      <c r="C1012" s="315" t="s">
        <v>300</v>
      </c>
      <c r="D1012" s="315" t="s">
        <v>301</v>
      </c>
      <c r="E1012" s="18" t="s">
        <v>251</v>
      </c>
      <c r="F1012" s="316">
        <v>61.319</v>
      </c>
      <c r="G1012" s="39"/>
      <c r="H1012" s="45"/>
    </row>
    <row r="1013" spans="1:8" s="2" customFormat="1" ht="16.8" customHeight="1">
      <c r="A1013" s="39"/>
      <c r="B1013" s="45"/>
      <c r="C1013" s="315" t="s">
        <v>391</v>
      </c>
      <c r="D1013" s="315" t="s">
        <v>392</v>
      </c>
      <c r="E1013" s="18" t="s">
        <v>388</v>
      </c>
      <c r="F1013" s="316">
        <v>0.08</v>
      </c>
      <c r="G1013" s="39"/>
      <c r="H1013" s="45"/>
    </row>
    <row r="1014" spans="1:8" s="2" customFormat="1" ht="16.8" customHeight="1">
      <c r="A1014" s="39"/>
      <c r="B1014" s="45"/>
      <c r="C1014" s="311" t="s">
        <v>844</v>
      </c>
      <c r="D1014" s="312" t="s">
        <v>1</v>
      </c>
      <c r="E1014" s="313" t="s">
        <v>1</v>
      </c>
      <c r="F1014" s="314">
        <v>14.368</v>
      </c>
      <c r="G1014" s="39"/>
      <c r="H1014" s="45"/>
    </row>
    <row r="1015" spans="1:8" s="2" customFormat="1" ht="16.8" customHeight="1">
      <c r="A1015" s="39"/>
      <c r="B1015" s="45"/>
      <c r="C1015" s="315" t="s">
        <v>1</v>
      </c>
      <c r="D1015" s="315" t="s">
        <v>1323</v>
      </c>
      <c r="E1015" s="18" t="s">
        <v>1</v>
      </c>
      <c r="F1015" s="316">
        <v>0</v>
      </c>
      <c r="G1015" s="39"/>
      <c r="H1015" s="45"/>
    </row>
    <row r="1016" spans="1:8" s="2" customFormat="1" ht="16.8" customHeight="1">
      <c r="A1016" s="39"/>
      <c r="B1016" s="45"/>
      <c r="C1016" s="315" t="s">
        <v>844</v>
      </c>
      <c r="D1016" s="315" t="s">
        <v>1819</v>
      </c>
      <c r="E1016" s="18" t="s">
        <v>1</v>
      </c>
      <c r="F1016" s="316">
        <v>14.368</v>
      </c>
      <c r="G1016" s="39"/>
      <c r="H1016" s="45"/>
    </row>
    <row r="1017" spans="1:8" s="2" customFormat="1" ht="16.8" customHeight="1">
      <c r="A1017" s="39"/>
      <c r="B1017" s="45"/>
      <c r="C1017" s="317" t="s">
        <v>2168</v>
      </c>
      <c r="D1017" s="39"/>
      <c r="E1017" s="39"/>
      <c r="F1017" s="39"/>
      <c r="G1017" s="39"/>
      <c r="H1017" s="45"/>
    </row>
    <row r="1018" spans="1:8" s="2" customFormat="1" ht="16.8" customHeight="1">
      <c r="A1018" s="39"/>
      <c r="B1018" s="45"/>
      <c r="C1018" s="315" t="s">
        <v>922</v>
      </c>
      <c r="D1018" s="315" t="s">
        <v>923</v>
      </c>
      <c r="E1018" s="18" t="s">
        <v>211</v>
      </c>
      <c r="F1018" s="316">
        <v>14.368</v>
      </c>
      <c r="G1018" s="39"/>
      <c r="H1018" s="45"/>
    </row>
    <row r="1019" spans="1:8" s="2" customFormat="1" ht="16.8" customHeight="1">
      <c r="A1019" s="39"/>
      <c r="B1019" s="45"/>
      <c r="C1019" s="315" t="s">
        <v>320</v>
      </c>
      <c r="D1019" s="315" t="s">
        <v>321</v>
      </c>
      <c r="E1019" s="18" t="s">
        <v>251</v>
      </c>
      <c r="F1019" s="316">
        <v>75.041</v>
      </c>
      <c r="G1019" s="39"/>
      <c r="H1019" s="45"/>
    </row>
    <row r="1020" spans="1:8" s="2" customFormat="1" ht="16.8" customHeight="1">
      <c r="A1020" s="39"/>
      <c r="B1020" s="45"/>
      <c r="C1020" s="315" t="s">
        <v>354</v>
      </c>
      <c r="D1020" s="315" t="s">
        <v>355</v>
      </c>
      <c r="E1020" s="18" t="s">
        <v>334</v>
      </c>
      <c r="F1020" s="316">
        <v>74.138</v>
      </c>
      <c r="G1020" s="39"/>
      <c r="H1020" s="45"/>
    </row>
    <row r="1021" spans="1:8" s="2" customFormat="1" ht="16.8" customHeight="1">
      <c r="A1021" s="39"/>
      <c r="B1021" s="45"/>
      <c r="C1021" s="311" t="s">
        <v>138</v>
      </c>
      <c r="D1021" s="312" t="s">
        <v>1</v>
      </c>
      <c r="E1021" s="313" t="s">
        <v>1</v>
      </c>
      <c r="F1021" s="314">
        <v>6.88</v>
      </c>
      <c r="G1021" s="39"/>
      <c r="H1021" s="45"/>
    </row>
    <row r="1022" spans="1:8" s="2" customFormat="1" ht="16.8" customHeight="1">
      <c r="A1022" s="39"/>
      <c r="B1022" s="45"/>
      <c r="C1022" s="315" t="s">
        <v>1</v>
      </c>
      <c r="D1022" s="315" t="s">
        <v>1810</v>
      </c>
      <c r="E1022" s="18" t="s">
        <v>1</v>
      </c>
      <c r="F1022" s="316">
        <v>0</v>
      </c>
      <c r="G1022" s="39"/>
      <c r="H1022" s="45"/>
    </row>
    <row r="1023" spans="1:8" s="2" customFormat="1" ht="16.8" customHeight="1">
      <c r="A1023" s="39"/>
      <c r="B1023" s="45"/>
      <c r="C1023" s="315" t="s">
        <v>1</v>
      </c>
      <c r="D1023" s="315" t="s">
        <v>303</v>
      </c>
      <c r="E1023" s="18" t="s">
        <v>1</v>
      </c>
      <c r="F1023" s="316">
        <v>0</v>
      </c>
      <c r="G1023" s="39"/>
      <c r="H1023" s="45"/>
    </row>
    <row r="1024" spans="1:8" s="2" customFormat="1" ht="16.8" customHeight="1">
      <c r="A1024" s="39"/>
      <c r="B1024" s="45"/>
      <c r="C1024" s="315" t="s">
        <v>1</v>
      </c>
      <c r="D1024" s="315" t="s">
        <v>1370</v>
      </c>
      <c r="E1024" s="18" t="s">
        <v>1</v>
      </c>
      <c r="F1024" s="316">
        <v>0</v>
      </c>
      <c r="G1024" s="39"/>
      <c r="H1024" s="45"/>
    </row>
    <row r="1025" spans="1:8" s="2" customFormat="1" ht="16.8" customHeight="1">
      <c r="A1025" s="39"/>
      <c r="B1025" s="45"/>
      <c r="C1025" s="315" t="s">
        <v>1</v>
      </c>
      <c r="D1025" s="315" t="s">
        <v>1811</v>
      </c>
      <c r="E1025" s="18" t="s">
        <v>1</v>
      </c>
      <c r="F1025" s="316">
        <v>6.88</v>
      </c>
      <c r="G1025" s="39"/>
      <c r="H1025" s="45"/>
    </row>
    <row r="1026" spans="1:8" s="2" customFormat="1" ht="16.8" customHeight="1">
      <c r="A1026" s="39"/>
      <c r="B1026" s="45"/>
      <c r="C1026" s="315" t="s">
        <v>138</v>
      </c>
      <c r="D1026" s="315" t="s">
        <v>133</v>
      </c>
      <c r="E1026" s="18" t="s">
        <v>1</v>
      </c>
      <c r="F1026" s="316">
        <v>6.88</v>
      </c>
      <c r="G1026" s="39"/>
      <c r="H1026" s="45"/>
    </row>
    <row r="1027" spans="1:8" s="2" customFormat="1" ht="16.8" customHeight="1">
      <c r="A1027" s="39"/>
      <c r="B1027" s="45"/>
      <c r="C1027" s="317" t="s">
        <v>2168</v>
      </c>
      <c r="D1027" s="39"/>
      <c r="E1027" s="39"/>
      <c r="F1027" s="39"/>
      <c r="G1027" s="39"/>
      <c r="H1027" s="45"/>
    </row>
    <row r="1028" spans="1:8" s="2" customFormat="1" ht="12">
      <c r="A1028" s="39"/>
      <c r="B1028" s="45"/>
      <c r="C1028" s="315" t="s">
        <v>300</v>
      </c>
      <c r="D1028" s="315" t="s">
        <v>301</v>
      </c>
      <c r="E1028" s="18" t="s">
        <v>251</v>
      </c>
      <c r="F1028" s="316">
        <v>61.319</v>
      </c>
      <c r="G1028" s="39"/>
      <c r="H1028" s="45"/>
    </row>
    <row r="1029" spans="1:8" s="2" customFormat="1" ht="16.8" customHeight="1">
      <c r="A1029" s="39"/>
      <c r="B1029" s="45"/>
      <c r="C1029" s="315" t="s">
        <v>320</v>
      </c>
      <c r="D1029" s="315" t="s">
        <v>321</v>
      </c>
      <c r="E1029" s="18" t="s">
        <v>251</v>
      </c>
      <c r="F1029" s="316">
        <v>75.041</v>
      </c>
      <c r="G1029" s="39"/>
      <c r="H1029" s="45"/>
    </row>
    <row r="1030" spans="1:8" s="2" customFormat="1" ht="16.8" customHeight="1">
      <c r="A1030" s="39"/>
      <c r="B1030" s="45"/>
      <c r="C1030" s="315" t="s">
        <v>386</v>
      </c>
      <c r="D1030" s="315" t="s">
        <v>387</v>
      </c>
      <c r="E1030" s="18" t="s">
        <v>388</v>
      </c>
      <c r="F1030" s="316">
        <v>6.88</v>
      </c>
      <c r="G1030" s="39"/>
      <c r="H1030" s="45"/>
    </row>
    <row r="1031" spans="1:8" s="2" customFormat="1" ht="16.8" customHeight="1">
      <c r="A1031" s="39"/>
      <c r="B1031" s="45"/>
      <c r="C1031" s="311" t="s">
        <v>1305</v>
      </c>
      <c r="D1031" s="312" t="s">
        <v>1306</v>
      </c>
      <c r="E1031" s="313" t="s">
        <v>1</v>
      </c>
      <c r="F1031" s="314">
        <v>27.52</v>
      </c>
      <c r="G1031" s="39"/>
      <c r="H1031" s="45"/>
    </row>
    <row r="1032" spans="1:8" s="2" customFormat="1" ht="16.8" customHeight="1">
      <c r="A1032" s="39"/>
      <c r="B1032" s="45"/>
      <c r="C1032" s="315" t="s">
        <v>1</v>
      </c>
      <c r="D1032" s="315" t="s">
        <v>1372</v>
      </c>
      <c r="E1032" s="18" t="s">
        <v>1</v>
      </c>
      <c r="F1032" s="316">
        <v>0</v>
      </c>
      <c r="G1032" s="39"/>
      <c r="H1032" s="45"/>
    </row>
    <row r="1033" spans="1:8" s="2" customFormat="1" ht="16.8" customHeight="1">
      <c r="A1033" s="39"/>
      <c r="B1033" s="45"/>
      <c r="C1033" s="315" t="s">
        <v>1</v>
      </c>
      <c r="D1033" s="315" t="s">
        <v>1812</v>
      </c>
      <c r="E1033" s="18" t="s">
        <v>1</v>
      </c>
      <c r="F1033" s="316">
        <v>27.52</v>
      </c>
      <c r="G1033" s="39"/>
      <c r="H1033" s="45"/>
    </row>
    <row r="1034" spans="1:8" s="2" customFormat="1" ht="16.8" customHeight="1">
      <c r="A1034" s="39"/>
      <c r="B1034" s="45"/>
      <c r="C1034" s="315" t="s">
        <v>1305</v>
      </c>
      <c r="D1034" s="315" t="s">
        <v>133</v>
      </c>
      <c r="E1034" s="18" t="s">
        <v>1</v>
      </c>
      <c r="F1034" s="316">
        <v>27.52</v>
      </c>
      <c r="G1034" s="39"/>
      <c r="H1034" s="45"/>
    </row>
    <row r="1035" spans="1:8" s="2" customFormat="1" ht="16.8" customHeight="1">
      <c r="A1035" s="39"/>
      <c r="B1035" s="45"/>
      <c r="C1035" s="317" t="s">
        <v>2168</v>
      </c>
      <c r="D1035" s="39"/>
      <c r="E1035" s="39"/>
      <c r="F1035" s="39"/>
      <c r="G1035" s="39"/>
      <c r="H1035" s="45"/>
    </row>
    <row r="1036" spans="1:8" s="2" customFormat="1" ht="12">
      <c r="A1036" s="39"/>
      <c r="B1036" s="45"/>
      <c r="C1036" s="315" t="s">
        <v>300</v>
      </c>
      <c r="D1036" s="315" t="s">
        <v>301</v>
      </c>
      <c r="E1036" s="18" t="s">
        <v>251</v>
      </c>
      <c r="F1036" s="316">
        <v>61.319</v>
      </c>
      <c r="G1036" s="39"/>
      <c r="H1036" s="45"/>
    </row>
    <row r="1037" spans="1:8" s="2" customFormat="1" ht="16.8" customHeight="1">
      <c r="A1037" s="39"/>
      <c r="B1037" s="45"/>
      <c r="C1037" s="315" t="s">
        <v>347</v>
      </c>
      <c r="D1037" s="315" t="s">
        <v>348</v>
      </c>
      <c r="E1037" s="18" t="s">
        <v>251</v>
      </c>
      <c r="F1037" s="316">
        <v>26.973</v>
      </c>
      <c r="G1037" s="39"/>
      <c r="H1037" s="45"/>
    </row>
    <row r="1038" spans="1:8" s="2" customFormat="1" ht="16.8" customHeight="1">
      <c r="A1038" s="39"/>
      <c r="B1038" s="45"/>
      <c r="C1038" s="311" t="s">
        <v>142</v>
      </c>
      <c r="D1038" s="312" t="s">
        <v>1</v>
      </c>
      <c r="E1038" s="313" t="s">
        <v>1</v>
      </c>
      <c r="F1038" s="314">
        <v>0.002</v>
      </c>
      <c r="G1038" s="39"/>
      <c r="H1038" s="45"/>
    </row>
    <row r="1039" spans="1:8" s="2" customFormat="1" ht="16.8" customHeight="1">
      <c r="A1039" s="39"/>
      <c r="B1039" s="45"/>
      <c r="C1039" s="315" t="s">
        <v>142</v>
      </c>
      <c r="D1039" s="315" t="s">
        <v>1904</v>
      </c>
      <c r="E1039" s="18" t="s">
        <v>1</v>
      </c>
      <c r="F1039" s="316">
        <v>0.002</v>
      </c>
      <c r="G1039" s="39"/>
      <c r="H1039" s="45"/>
    </row>
    <row r="1040" spans="1:8" s="2" customFormat="1" ht="16.8" customHeight="1">
      <c r="A1040" s="39"/>
      <c r="B1040" s="45"/>
      <c r="C1040" s="317" t="s">
        <v>2168</v>
      </c>
      <c r="D1040" s="39"/>
      <c r="E1040" s="39"/>
      <c r="F1040" s="39"/>
      <c r="G1040" s="39"/>
      <c r="H1040" s="45"/>
    </row>
    <row r="1041" spans="1:8" s="2" customFormat="1" ht="16.8" customHeight="1">
      <c r="A1041" s="39"/>
      <c r="B1041" s="45"/>
      <c r="C1041" s="315" t="s">
        <v>693</v>
      </c>
      <c r="D1041" s="315" t="s">
        <v>694</v>
      </c>
      <c r="E1041" s="18" t="s">
        <v>334</v>
      </c>
      <c r="F1041" s="316">
        <v>0.004</v>
      </c>
      <c r="G1041" s="39"/>
      <c r="H1041" s="45"/>
    </row>
    <row r="1042" spans="1:8" s="2" customFormat="1" ht="16.8" customHeight="1">
      <c r="A1042" s="39"/>
      <c r="B1042" s="45"/>
      <c r="C1042" s="315" t="s">
        <v>699</v>
      </c>
      <c r="D1042" s="315" t="s">
        <v>700</v>
      </c>
      <c r="E1042" s="18" t="s">
        <v>334</v>
      </c>
      <c r="F1042" s="316">
        <v>0.02</v>
      </c>
      <c r="G1042" s="39"/>
      <c r="H1042" s="45"/>
    </row>
    <row r="1043" spans="1:8" s="2" customFormat="1" ht="16.8" customHeight="1">
      <c r="A1043" s="39"/>
      <c r="B1043" s="45"/>
      <c r="C1043" s="315" t="s">
        <v>705</v>
      </c>
      <c r="D1043" s="315" t="s">
        <v>706</v>
      </c>
      <c r="E1043" s="18" t="s">
        <v>334</v>
      </c>
      <c r="F1043" s="316">
        <v>0.004</v>
      </c>
      <c r="G1043" s="39"/>
      <c r="H1043" s="45"/>
    </row>
    <row r="1044" spans="1:8" s="2" customFormat="1" ht="16.8" customHeight="1">
      <c r="A1044" s="39"/>
      <c r="B1044" s="45"/>
      <c r="C1044" s="311" t="s">
        <v>144</v>
      </c>
      <c r="D1044" s="312" t="s">
        <v>1</v>
      </c>
      <c r="E1044" s="313" t="s">
        <v>1</v>
      </c>
      <c r="F1044" s="314">
        <v>163.2</v>
      </c>
      <c r="G1044" s="39"/>
      <c r="H1044" s="45"/>
    </row>
    <row r="1045" spans="1:8" s="2" customFormat="1" ht="16.8" customHeight="1">
      <c r="A1045" s="39"/>
      <c r="B1045" s="45"/>
      <c r="C1045" s="315" t="s">
        <v>1</v>
      </c>
      <c r="D1045" s="315" t="s">
        <v>1323</v>
      </c>
      <c r="E1045" s="18" t="s">
        <v>1</v>
      </c>
      <c r="F1045" s="316">
        <v>0</v>
      </c>
      <c r="G1045" s="39"/>
      <c r="H1045" s="45"/>
    </row>
    <row r="1046" spans="1:8" s="2" customFormat="1" ht="16.8" customHeight="1">
      <c r="A1046" s="39"/>
      <c r="B1046" s="45"/>
      <c r="C1046" s="315" t="s">
        <v>1</v>
      </c>
      <c r="D1046" s="315" t="s">
        <v>1775</v>
      </c>
      <c r="E1046" s="18" t="s">
        <v>1</v>
      </c>
      <c r="F1046" s="316">
        <v>163.2</v>
      </c>
      <c r="G1046" s="39"/>
      <c r="H1046" s="45"/>
    </row>
    <row r="1047" spans="1:8" s="2" customFormat="1" ht="16.8" customHeight="1">
      <c r="A1047" s="39"/>
      <c r="B1047" s="45"/>
      <c r="C1047" s="315" t="s">
        <v>144</v>
      </c>
      <c r="D1047" s="315" t="s">
        <v>169</v>
      </c>
      <c r="E1047" s="18" t="s">
        <v>1</v>
      </c>
      <c r="F1047" s="316">
        <v>163.2</v>
      </c>
      <c r="G1047" s="39"/>
      <c r="H1047" s="45"/>
    </row>
    <row r="1048" spans="1:8" s="2" customFormat="1" ht="16.8" customHeight="1">
      <c r="A1048" s="39"/>
      <c r="B1048" s="45"/>
      <c r="C1048" s="317" t="s">
        <v>2168</v>
      </c>
      <c r="D1048" s="39"/>
      <c r="E1048" s="39"/>
      <c r="F1048" s="39"/>
      <c r="G1048" s="39"/>
      <c r="H1048" s="45"/>
    </row>
    <row r="1049" spans="1:8" s="2" customFormat="1" ht="16.8" customHeight="1">
      <c r="A1049" s="39"/>
      <c r="B1049" s="45"/>
      <c r="C1049" s="315" t="s">
        <v>278</v>
      </c>
      <c r="D1049" s="315" t="s">
        <v>279</v>
      </c>
      <c r="E1049" s="18" t="s">
        <v>211</v>
      </c>
      <c r="F1049" s="316">
        <v>163.2</v>
      </c>
      <c r="G1049" s="39"/>
      <c r="H1049" s="45"/>
    </row>
    <row r="1050" spans="1:8" s="2" customFormat="1" ht="16.8" customHeight="1">
      <c r="A1050" s="39"/>
      <c r="B1050" s="45"/>
      <c r="C1050" s="315" t="s">
        <v>285</v>
      </c>
      <c r="D1050" s="315" t="s">
        <v>286</v>
      </c>
      <c r="E1050" s="18" t="s">
        <v>211</v>
      </c>
      <c r="F1050" s="316">
        <v>163.2</v>
      </c>
      <c r="G1050" s="39"/>
      <c r="H1050" s="45"/>
    </row>
    <row r="1051" spans="1:8" s="2" customFormat="1" ht="16.8" customHeight="1">
      <c r="A1051" s="39"/>
      <c r="B1051" s="45"/>
      <c r="C1051" s="311" t="s">
        <v>1776</v>
      </c>
      <c r="D1051" s="312" t="s">
        <v>1</v>
      </c>
      <c r="E1051" s="313" t="s">
        <v>1</v>
      </c>
      <c r="F1051" s="314">
        <v>61.5</v>
      </c>
      <c r="G1051" s="39"/>
      <c r="H1051" s="45"/>
    </row>
    <row r="1052" spans="1:8" s="2" customFormat="1" ht="16.8" customHeight="1">
      <c r="A1052" s="39"/>
      <c r="B1052" s="45"/>
      <c r="C1052" s="315" t="s">
        <v>1</v>
      </c>
      <c r="D1052" s="315" t="s">
        <v>1323</v>
      </c>
      <c r="E1052" s="18" t="s">
        <v>1</v>
      </c>
      <c r="F1052" s="316">
        <v>0</v>
      </c>
      <c r="G1052" s="39"/>
      <c r="H1052" s="45"/>
    </row>
    <row r="1053" spans="1:8" s="2" customFormat="1" ht="16.8" customHeight="1">
      <c r="A1053" s="39"/>
      <c r="B1053" s="45"/>
      <c r="C1053" s="315" t="s">
        <v>1</v>
      </c>
      <c r="D1053" s="315" t="s">
        <v>1777</v>
      </c>
      <c r="E1053" s="18" t="s">
        <v>1</v>
      </c>
      <c r="F1053" s="316">
        <v>61.5</v>
      </c>
      <c r="G1053" s="39"/>
      <c r="H1053" s="45"/>
    </row>
    <row r="1054" spans="1:8" s="2" customFormat="1" ht="16.8" customHeight="1">
      <c r="A1054" s="39"/>
      <c r="B1054" s="45"/>
      <c r="C1054" s="315" t="s">
        <v>1776</v>
      </c>
      <c r="D1054" s="315" t="s">
        <v>169</v>
      </c>
      <c r="E1054" s="18" t="s">
        <v>1</v>
      </c>
      <c r="F1054" s="316">
        <v>61.5</v>
      </c>
      <c r="G1054" s="39"/>
      <c r="H1054" s="45"/>
    </row>
    <row r="1055" spans="1:8" s="2" customFormat="1" ht="16.8" customHeight="1">
      <c r="A1055" s="39"/>
      <c r="B1055" s="45"/>
      <c r="C1055" s="317" t="s">
        <v>2168</v>
      </c>
      <c r="D1055" s="39"/>
      <c r="E1055" s="39"/>
      <c r="F1055" s="39"/>
      <c r="G1055" s="39"/>
      <c r="H1055" s="45"/>
    </row>
    <row r="1056" spans="1:8" s="2" customFormat="1" ht="16.8" customHeight="1">
      <c r="A1056" s="39"/>
      <c r="B1056" s="45"/>
      <c r="C1056" s="315" t="s">
        <v>1798</v>
      </c>
      <c r="D1056" s="315" t="s">
        <v>1799</v>
      </c>
      <c r="E1056" s="18" t="s">
        <v>211</v>
      </c>
      <c r="F1056" s="316">
        <v>61.5</v>
      </c>
      <c r="G1056" s="39"/>
      <c r="H1056" s="45"/>
    </row>
    <row r="1057" spans="1:8" s="2" customFormat="1" ht="16.8" customHeight="1">
      <c r="A1057" s="39"/>
      <c r="B1057" s="45"/>
      <c r="C1057" s="315" t="s">
        <v>1801</v>
      </c>
      <c r="D1057" s="315" t="s">
        <v>1802</v>
      </c>
      <c r="E1057" s="18" t="s">
        <v>211</v>
      </c>
      <c r="F1057" s="316">
        <v>61.5</v>
      </c>
      <c r="G1057" s="39"/>
      <c r="H1057" s="45"/>
    </row>
    <row r="1058" spans="1:8" s="2" customFormat="1" ht="16.8" customHeight="1">
      <c r="A1058" s="39"/>
      <c r="B1058" s="45"/>
      <c r="C1058" s="311" t="s">
        <v>853</v>
      </c>
      <c r="D1058" s="312" t="s">
        <v>1</v>
      </c>
      <c r="E1058" s="313" t="s">
        <v>1</v>
      </c>
      <c r="F1058" s="314">
        <v>86</v>
      </c>
      <c r="G1058" s="39"/>
      <c r="H1058" s="45"/>
    </row>
    <row r="1059" spans="1:8" s="2" customFormat="1" ht="16.8" customHeight="1">
      <c r="A1059" s="39"/>
      <c r="B1059" s="45"/>
      <c r="C1059" s="315" t="s">
        <v>1</v>
      </c>
      <c r="D1059" s="315" t="s">
        <v>1839</v>
      </c>
      <c r="E1059" s="18" t="s">
        <v>1</v>
      </c>
      <c r="F1059" s="316">
        <v>0</v>
      </c>
      <c r="G1059" s="39"/>
      <c r="H1059" s="45"/>
    </row>
    <row r="1060" spans="1:8" s="2" customFormat="1" ht="16.8" customHeight="1">
      <c r="A1060" s="39"/>
      <c r="B1060" s="45"/>
      <c r="C1060" s="315" t="s">
        <v>853</v>
      </c>
      <c r="D1060" s="315" t="s">
        <v>1840</v>
      </c>
      <c r="E1060" s="18" t="s">
        <v>1</v>
      </c>
      <c r="F1060" s="316">
        <v>86</v>
      </c>
      <c r="G1060" s="39"/>
      <c r="H1060" s="45"/>
    </row>
    <row r="1061" spans="1:8" s="2" customFormat="1" ht="16.8" customHeight="1">
      <c r="A1061" s="39"/>
      <c r="B1061" s="45"/>
      <c r="C1061" s="317" t="s">
        <v>2168</v>
      </c>
      <c r="D1061" s="39"/>
      <c r="E1061" s="39"/>
      <c r="F1061" s="39"/>
      <c r="G1061" s="39"/>
      <c r="H1061" s="45"/>
    </row>
    <row r="1062" spans="1:8" s="2" customFormat="1" ht="16.8" customHeight="1">
      <c r="A1062" s="39"/>
      <c r="B1062" s="45"/>
      <c r="C1062" s="315" t="s">
        <v>974</v>
      </c>
      <c r="D1062" s="315" t="s">
        <v>975</v>
      </c>
      <c r="E1062" s="18" t="s">
        <v>235</v>
      </c>
      <c r="F1062" s="316">
        <v>86</v>
      </c>
      <c r="G1062" s="39"/>
      <c r="H1062" s="45"/>
    </row>
    <row r="1063" spans="1:8" s="2" customFormat="1" ht="16.8" customHeight="1">
      <c r="A1063" s="39"/>
      <c r="B1063" s="45"/>
      <c r="C1063" s="315" t="s">
        <v>1841</v>
      </c>
      <c r="D1063" s="315" t="s">
        <v>1842</v>
      </c>
      <c r="E1063" s="18" t="s">
        <v>235</v>
      </c>
      <c r="F1063" s="316">
        <v>87.29</v>
      </c>
      <c r="G1063" s="39"/>
      <c r="H1063" s="45"/>
    </row>
    <row r="1064" spans="1:8" s="2" customFormat="1" ht="16.8" customHeight="1">
      <c r="A1064" s="39"/>
      <c r="B1064" s="45"/>
      <c r="C1064" s="311" t="s">
        <v>156</v>
      </c>
      <c r="D1064" s="312" t="s">
        <v>1</v>
      </c>
      <c r="E1064" s="313" t="s">
        <v>1</v>
      </c>
      <c r="F1064" s="314">
        <v>75.041</v>
      </c>
      <c r="G1064" s="39"/>
      <c r="H1064" s="45"/>
    </row>
    <row r="1065" spans="1:8" s="2" customFormat="1" ht="16.8" customHeight="1">
      <c r="A1065" s="39"/>
      <c r="B1065" s="45"/>
      <c r="C1065" s="315" t="s">
        <v>1</v>
      </c>
      <c r="D1065" s="315" t="s">
        <v>1323</v>
      </c>
      <c r="E1065" s="18" t="s">
        <v>1</v>
      </c>
      <c r="F1065" s="316">
        <v>0</v>
      </c>
      <c r="G1065" s="39"/>
      <c r="H1065" s="45"/>
    </row>
    <row r="1066" spans="1:8" s="2" customFormat="1" ht="16.8" customHeight="1">
      <c r="A1066" s="39"/>
      <c r="B1066" s="45"/>
      <c r="C1066" s="315" t="s">
        <v>1</v>
      </c>
      <c r="D1066" s="315" t="s">
        <v>371</v>
      </c>
      <c r="E1066" s="18" t="s">
        <v>1</v>
      </c>
      <c r="F1066" s="316">
        <v>0</v>
      </c>
      <c r="G1066" s="39"/>
      <c r="H1066" s="45"/>
    </row>
    <row r="1067" spans="1:8" s="2" customFormat="1" ht="16.8" customHeight="1">
      <c r="A1067" s="39"/>
      <c r="B1067" s="45"/>
      <c r="C1067" s="315" t="s">
        <v>156</v>
      </c>
      <c r="D1067" s="315" t="s">
        <v>1831</v>
      </c>
      <c r="E1067" s="18" t="s">
        <v>1</v>
      </c>
      <c r="F1067" s="316">
        <v>75.041</v>
      </c>
      <c r="G1067" s="39"/>
      <c r="H1067" s="45"/>
    </row>
    <row r="1068" spans="1:8" s="2" customFormat="1" ht="16.8" customHeight="1">
      <c r="A1068" s="39"/>
      <c r="B1068" s="45"/>
      <c r="C1068" s="317" t="s">
        <v>2168</v>
      </c>
      <c r="D1068" s="39"/>
      <c r="E1068" s="39"/>
      <c r="F1068" s="39"/>
      <c r="G1068" s="39"/>
      <c r="H1068" s="45"/>
    </row>
    <row r="1069" spans="1:8" s="2" customFormat="1" ht="16.8" customHeight="1">
      <c r="A1069" s="39"/>
      <c r="B1069" s="45"/>
      <c r="C1069" s="315" t="s">
        <v>320</v>
      </c>
      <c r="D1069" s="315" t="s">
        <v>321</v>
      </c>
      <c r="E1069" s="18" t="s">
        <v>251</v>
      </c>
      <c r="F1069" s="316">
        <v>75.041</v>
      </c>
      <c r="G1069" s="39"/>
      <c r="H1069" s="45"/>
    </row>
    <row r="1070" spans="1:8" s="2" customFormat="1" ht="12">
      <c r="A1070" s="39"/>
      <c r="B1070" s="45"/>
      <c r="C1070" s="315" t="s">
        <v>374</v>
      </c>
      <c r="D1070" s="315" t="s">
        <v>375</v>
      </c>
      <c r="E1070" s="18" t="s">
        <v>251</v>
      </c>
      <c r="F1070" s="316">
        <v>75.041</v>
      </c>
      <c r="G1070" s="39"/>
      <c r="H1070" s="45"/>
    </row>
    <row r="1071" spans="1:8" s="2" customFormat="1" ht="16.8" customHeight="1">
      <c r="A1071" s="39"/>
      <c r="B1071" s="45"/>
      <c r="C1071" s="311" t="s">
        <v>158</v>
      </c>
      <c r="D1071" s="312" t="s">
        <v>1</v>
      </c>
      <c r="E1071" s="313" t="s">
        <v>1</v>
      </c>
      <c r="F1071" s="314">
        <v>26.973</v>
      </c>
      <c r="G1071" s="39"/>
      <c r="H1071" s="45"/>
    </row>
    <row r="1072" spans="1:8" s="2" customFormat="1" ht="16.8" customHeight="1">
      <c r="A1072" s="39"/>
      <c r="B1072" s="45"/>
      <c r="C1072" s="315" t="s">
        <v>158</v>
      </c>
      <c r="D1072" s="315" t="s">
        <v>1825</v>
      </c>
      <c r="E1072" s="18" t="s">
        <v>1</v>
      </c>
      <c r="F1072" s="316">
        <v>26.973</v>
      </c>
      <c r="G1072" s="39"/>
      <c r="H1072" s="45"/>
    </row>
    <row r="1073" spans="1:8" s="2" customFormat="1" ht="16.8" customHeight="1">
      <c r="A1073" s="39"/>
      <c r="B1073" s="45"/>
      <c r="C1073" s="317" t="s">
        <v>2168</v>
      </c>
      <c r="D1073" s="39"/>
      <c r="E1073" s="39"/>
      <c r="F1073" s="39"/>
      <c r="G1073" s="39"/>
      <c r="H1073" s="45"/>
    </row>
    <row r="1074" spans="1:8" s="2" customFormat="1" ht="16.8" customHeight="1">
      <c r="A1074" s="39"/>
      <c r="B1074" s="45"/>
      <c r="C1074" s="315" t="s">
        <v>347</v>
      </c>
      <c r="D1074" s="315" t="s">
        <v>348</v>
      </c>
      <c r="E1074" s="18" t="s">
        <v>251</v>
      </c>
      <c r="F1074" s="316">
        <v>26.973</v>
      </c>
      <c r="G1074" s="39"/>
      <c r="H1074" s="45"/>
    </row>
    <row r="1075" spans="1:8" s="2" customFormat="1" ht="16.8" customHeight="1">
      <c r="A1075" s="39"/>
      <c r="B1075" s="45"/>
      <c r="C1075" s="315" t="s">
        <v>320</v>
      </c>
      <c r="D1075" s="315" t="s">
        <v>321</v>
      </c>
      <c r="E1075" s="18" t="s">
        <v>251</v>
      </c>
      <c r="F1075" s="316">
        <v>75.041</v>
      </c>
      <c r="G1075" s="39"/>
      <c r="H1075" s="45"/>
    </row>
    <row r="1076" spans="1:8" s="2" customFormat="1" ht="16.8" customHeight="1">
      <c r="A1076" s="39"/>
      <c r="B1076" s="45"/>
      <c r="C1076" s="315" t="s">
        <v>365</v>
      </c>
      <c r="D1076" s="315" t="s">
        <v>366</v>
      </c>
      <c r="E1076" s="18" t="s">
        <v>334</v>
      </c>
      <c r="F1076" s="316">
        <v>48.551</v>
      </c>
      <c r="G1076" s="39"/>
      <c r="H1076" s="45"/>
    </row>
    <row r="1077" spans="1:8" s="2" customFormat="1" ht="16.8" customHeight="1">
      <c r="A1077" s="39"/>
      <c r="B1077" s="45"/>
      <c r="C1077" s="311" t="s">
        <v>162</v>
      </c>
      <c r="D1077" s="312" t="s">
        <v>1</v>
      </c>
      <c r="E1077" s="313" t="s">
        <v>1</v>
      </c>
      <c r="F1077" s="314">
        <v>26.82</v>
      </c>
      <c r="G1077" s="39"/>
      <c r="H1077" s="45"/>
    </row>
    <row r="1078" spans="1:8" s="2" customFormat="1" ht="16.8" customHeight="1">
      <c r="A1078" s="39"/>
      <c r="B1078" s="45"/>
      <c r="C1078" s="315" t="s">
        <v>162</v>
      </c>
      <c r="D1078" s="315" t="s">
        <v>1815</v>
      </c>
      <c r="E1078" s="18" t="s">
        <v>1</v>
      </c>
      <c r="F1078" s="316">
        <v>26.82</v>
      </c>
      <c r="G1078" s="39"/>
      <c r="H1078" s="45"/>
    </row>
    <row r="1079" spans="1:8" s="2" customFormat="1" ht="16.8" customHeight="1">
      <c r="A1079" s="39"/>
      <c r="B1079" s="45"/>
      <c r="C1079" s="317" t="s">
        <v>2168</v>
      </c>
      <c r="D1079" s="39"/>
      <c r="E1079" s="39"/>
      <c r="F1079" s="39"/>
      <c r="G1079" s="39"/>
      <c r="H1079" s="45"/>
    </row>
    <row r="1080" spans="1:8" s="2" customFormat="1" ht="12">
      <c r="A1080" s="39"/>
      <c r="B1080" s="45"/>
      <c r="C1080" s="315" t="s">
        <v>300</v>
      </c>
      <c r="D1080" s="315" t="s">
        <v>301</v>
      </c>
      <c r="E1080" s="18" t="s">
        <v>251</v>
      </c>
      <c r="F1080" s="316">
        <v>61.319</v>
      </c>
      <c r="G1080" s="39"/>
      <c r="H1080" s="45"/>
    </row>
    <row r="1081" spans="1:8" s="2" customFormat="1" ht="16.8" customHeight="1">
      <c r="A1081" s="39"/>
      <c r="B1081" s="45"/>
      <c r="C1081" s="315" t="s">
        <v>320</v>
      </c>
      <c r="D1081" s="315" t="s">
        <v>321</v>
      </c>
      <c r="E1081" s="18" t="s">
        <v>251</v>
      </c>
      <c r="F1081" s="316">
        <v>75.041</v>
      </c>
      <c r="G1081" s="39"/>
      <c r="H1081" s="45"/>
    </row>
    <row r="1082" spans="1:8" s="2" customFormat="1" ht="16.8" customHeight="1">
      <c r="A1082" s="39"/>
      <c r="B1082" s="45"/>
      <c r="C1082" s="315" t="s">
        <v>354</v>
      </c>
      <c r="D1082" s="315" t="s">
        <v>355</v>
      </c>
      <c r="E1082" s="18" t="s">
        <v>334</v>
      </c>
      <c r="F1082" s="316">
        <v>74.138</v>
      </c>
      <c r="G1082" s="39"/>
      <c r="H1082" s="45"/>
    </row>
    <row r="1083" spans="1:8" s="2" customFormat="1" ht="16.8" customHeight="1">
      <c r="A1083" s="39"/>
      <c r="B1083" s="45"/>
      <c r="C1083" s="311" t="s">
        <v>164</v>
      </c>
      <c r="D1083" s="312" t="s">
        <v>1</v>
      </c>
      <c r="E1083" s="313" t="s">
        <v>1</v>
      </c>
      <c r="F1083" s="314">
        <v>61.319</v>
      </c>
      <c r="G1083" s="39"/>
      <c r="H1083" s="45"/>
    </row>
    <row r="1084" spans="1:8" s="2" customFormat="1" ht="16.8" customHeight="1">
      <c r="A1084" s="39"/>
      <c r="B1084" s="45"/>
      <c r="C1084" s="315" t="s">
        <v>164</v>
      </c>
      <c r="D1084" s="315" t="s">
        <v>171</v>
      </c>
      <c r="E1084" s="18" t="s">
        <v>1</v>
      </c>
      <c r="F1084" s="316">
        <v>61.319</v>
      </c>
      <c r="G1084" s="39"/>
      <c r="H1084" s="45"/>
    </row>
    <row r="1085" spans="1:8" s="2" customFormat="1" ht="16.8" customHeight="1">
      <c r="A1085" s="39"/>
      <c r="B1085" s="45"/>
      <c r="C1085" s="317" t="s">
        <v>2168</v>
      </c>
      <c r="D1085" s="39"/>
      <c r="E1085" s="39"/>
      <c r="F1085" s="39"/>
      <c r="G1085" s="39"/>
      <c r="H1085" s="45"/>
    </row>
    <row r="1086" spans="1:8" s="2" customFormat="1" ht="12">
      <c r="A1086" s="39"/>
      <c r="B1086" s="45"/>
      <c r="C1086" s="315" t="s">
        <v>300</v>
      </c>
      <c r="D1086" s="315" t="s">
        <v>301</v>
      </c>
      <c r="E1086" s="18" t="s">
        <v>251</v>
      </c>
      <c r="F1086" s="316">
        <v>61.319</v>
      </c>
      <c r="G1086" s="39"/>
      <c r="H1086" s="45"/>
    </row>
    <row r="1087" spans="1:8" s="2" customFormat="1" ht="12">
      <c r="A1087" s="39"/>
      <c r="B1087" s="45"/>
      <c r="C1087" s="315" t="s">
        <v>289</v>
      </c>
      <c r="D1087" s="315" t="s">
        <v>290</v>
      </c>
      <c r="E1087" s="18" t="s">
        <v>251</v>
      </c>
      <c r="F1087" s="316">
        <v>61.319</v>
      </c>
      <c r="G1087" s="39"/>
      <c r="H1087" s="45"/>
    </row>
    <row r="1088" spans="1:8" s="2" customFormat="1" ht="12">
      <c r="A1088" s="39"/>
      <c r="B1088" s="45"/>
      <c r="C1088" s="315" t="s">
        <v>315</v>
      </c>
      <c r="D1088" s="315" t="s">
        <v>316</v>
      </c>
      <c r="E1088" s="18" t="s">
        <v>251</v>
      </c>
      <c r="F1088" s="316">
        <v>61.319</v>
      </c>
      <c r="G1088" s="39"/>
      <c r="H1088" s="45"/>
    </row>
    <row r="1089" spans="1:8" s="2" customFormat="1" ht="16.8" customHeight="1">
      <c r="A1089" s="39"/>
      <c r="B1089" s="45"/>
      <c r="C1089" s="315" t="s">
        <v>320</v>
      </c>
      <c r="D1089" s="315" t="s">
        <v>321</v>
      </c>
      <c r="E1089" s="18" t="s">
        <v>251</v>
      </c>
      <c r="F1089" s="316">
        <v>122.638</v>
      </c>
      <c r="G1089" s="39"/>
      <c r="H1089" s="45"/>
    </row>
    <row r="1090" spans="1:8" s="2" customFormat="1" ht="12">
      <c r="A1090" s="39"/>
      <c r="B1090" s="45"/>
      <c r="C1090" s="315" t="s">
        <v>332</v>
      </c>
      <c r="D1090" s="315" t="s">
        <v>333</v>
      </c>
      <c r="E1090" s="18" t="s">
        <v>334</v>
      </c>
      <c r="F1090" s="316">
        <v>110.374</v>
      </c>
      <c r="G1090" s="39"/>
      <c r="H1090" s="45"/>
    </row>
    <row r="1091" spans="1:8" s="2" customFormat="1" ht="16.8" customHeight="1">
      <c r="A1091" s="39"/>
      <c r="B1091" s="45"/>
      <c r="C1091" s="315" t="s">
        <v>326</v>
      </c>
      <c r="D1091" s="315" t="s">
        <v>327</v>
      </c>
      <c r="E1091" s="18" t="s">
        <v>251</v>
      </c>
      <c r="F1091" s="316">
        <v>122.638</v>
      </c>
      <c r="G1091" s="39"/>
      <c r="H1091" s="45"/>
    </row>
    <row r="1092" spans="1:8" s="2" customFormat="1" ht="16.8" customHeight="1">
      <c r="A1092" s="39"/>
      <c r="B1092" s="45"/>
      <c r="C1092" s="311" t="s">
        <v>168</v>
      </c>
      <c r="D1092" s="312" t="s">
        <v>169</v>
      </c>
      <c r="E1092" s="313" t="s">
        <v>1</v>
      </c>
      <c r="F1092" s="314">
        <v>34.499</v>
      </c>
      <c r="G1092" s="39"/>
      <c r="H1092" s="45"/>
    </row>
    <row r="1093" spans="1:8" s="2" customFormat="1" ht="16.8" customHeight="1">
      <c r="A1093" s="39"/>
      <c r="B1093" s="45"/>
      <c r="C1093" s="315" t="s">
        <v>1</v>
      </c>
      <c r="D1093" s="315" t="s">
        <v>1810</v>
      </c>
      <c r="E1093" s="18" t="s">
        <v>1</v>
      </c>
      <c r="F1093" s="316">
        <v>0</v>
      </c>
      <c r="G1093" s="39"/>
      <c r="H1093" s="45"/>
    </row>
    <row r="1094" spans="1:8" s="2" customFormat="1" ht="16.8" customHeight="1">
      <c r="A1094" s="39"/>
      <c r="B1094" s="45"/>
      <c r="C1094" s="315" t="s">
        <v>1</v>
      </c>
      <c r="D1094" s="315" t="s">
        <v>303</v>
      </c>
      <c r="E1094" s="18" t="s">
        <v>1</v>
      </c>
      <c r="F1094" s="316">
        <v>0</v>
      </c>
      <c r="G1094" s="39"/>
      <c r="H1094" s="45"/>
    </row>
    <row r="1095" spans="1:8" s="2" customFormat="1" ht="16.8" customHeight="1">
      <c r="A1095" s="39"/>
      <c r="B1095" s="45"/>
      <c r="C1095" s="315" t="s">
        <v>1</v>
      </c>
      <c r="D1095" s="315" t="s">
        <v>1370</v>
      </c>
      <c r="E1095" s="18" t="s">
        <v>1</v>
      </c>
      <c r="F1095" s="316">
        <v>0</v>
      </c>
      <c r="G1095" s="39"/>
      <c r="H1095" s="45"/>
    </row>
    <row r="1096" spans="1:8" s="2" customFormat="1" ht="16.8" customHeight="1">
      <c r="A1096" s="39"/>
      <c r="B1096" s="45"/>
      <c r="C1096" s="315" t="s">
        <v>1</v>
      </c>
      <c r="D1096" s="315" t="s">
        <v>1811</v>
      </c>
      <c r="E1096" s="18" t="s">
        <v>1</v>
      </c>
      <c r="F1096" s="316">
        <v>6.88</v>
      </c>
      <c r="G1096" s="39"/>
      <c r="H1096" s="45"/>
    </row>
    <row r="1097" spans="1:8" s="2" customFormat="1" ht="16.8" customHeight="1">
      <c r="A1097" s="39"/>
      <c r="B1097" s="45"/>
      <c r="C1097" s="315" t="s">
        <v>1</v>
      </c>
      <c r="D1097" s="315" t="s">
        <v>1372</v>
      </c>
      <c r="E1097" s="18" t="s">
        <v>1</v>
      </c>
      <c r="F1097" s="316">
        <v>0</v>
      </c>
      <c r="G1097" s="39"/>
      <c r="H1097" s="45"/>
    </row>
    <row r="1098" spans="1:8" s="2" customFormat="1" ht="16.8" customHeight="1">
      <c r="A1098" s="39"/>
      <c r="B1098" s="45"/>
      <c r="C1098" s="315" t="s">
        <v>1</v>
      </c>
      <c r="D1098" s="315" t="s">
        <v>1812</v>
      </c>
      <c r="E1098" s="18" t="s">
        <v>1</v>
      </c>
      <c r="F1098" s="316">
        <v>27.52</v>
      </c>
      <c r="G1098" s="39"/>
      <c r="H1098" s="45"/>
    </row>
    <row r="1099" spans="1:8" s="2" customFormat="1" ht="16.8" customHeight="1">
      <c r="A1099" s="39"/>
      <c r="B1099" s="45"/>
      <c r="C1099" s="315" t="s">
        <v>1</v>
      </c>
      <c r="D1099" s="315" t="s">
        <v>1813</v>
      </c>
      <c r="E1099" s="18" t="s">
        <v>1</v>
      </c>
      <c r="F1099" s="316">
        <v>0</v>
      </c>
      <c r="G1099" s="39"/>
      <c r="H1099" s="45"/>
    </row>
    <row r="1100" spans="1:8" s="2" customFormat="1" ht="16.8" customHeight="1">
      <c r="A1100" s="39"/>
      <c r="B1100" s="45"/>
      <c r="C1100" s="315" t="s">
        <v>132</v>
      </c>
      <c r="D1100" s="315" t="s">
        <v>1814</v>
      </c>
      <c r="E1100" s="18" t="s">
        <v>1</v>
      </c>
      <c r="F1100" s="316">
        <v>0.08</v>
      </c>
      <c r="G1100" s="39"/>
      <c r="H1100" s="45"/>
    </row>
    <row r="1101" spans="1:8" s="2" customFormat="1" ht="16.8" customHeight="1">
      <c r="A1101" s="39"/>
      <c r="B1101" s="45"/>
      <c r="C1101" s="315" t="s">
        <v>1</v>
      </c>
      <c r="D1101" s="315" t="s">
        <v>311</v>
      </c>
      <c r="E1101" s="18" t="s">
        <v>1</v>
      </c>
      <c r="F1101" s="316">
        <v>0.019</v>
      </c>
      <c r="G1101" s="39"/>
      <c r="H1101" s="45"/>
    </row>
    <row r="1102" spans="1:8" s="2" customFormat="1" ht="16.8" customHeight="1">
      <c r="A1102" s="39"/>
      <c r="B1102" s="45"/>
      <c r="C1102" s="315" t="s">
        <v>168</v>
      </c>
      <c r="D1102" s="315" t="s">
        <v>169</v>
      </c>
      <c r="E1102" s="18" t="s">
        <v>1</v>
      </c>
      <c r="F1102" s="316">
        <v>34.499</v>
      </c>
      <c r="G1102" s="39"/>
      <c r="H1102" s="45"/>
    </row>
    <row r="1103" spans="1:8" s="2" customFormat="1" ht="16.8" customHeight="1">
      <c r="A1103" s="39"/>
      <c r="B1103" s="45"/>
      <c r="C1103" s="317" t="s">
        <v>2168</v>
      </c>
      <c r="D1103" s="39"/>
      <c r="E1103" s="39"/>
      <c r="F1103" s="39"/>
      <c r="G1103" s="39"/>
      <c r="H1103" s="45"/>
    </row>
    <row r="1104" spans="1:8" s="2" customFormat="1" ht="12">
      <c r="A1104" s="39"/>
      <c r="B1104" s="45"/>
      <c r="C1104" s="315" t="s">
        <v>300</v>
      </c>
      <c r="D1104" s="315" t="s">
        <v>301</v>
      </c>
      <c r="E1104" s="18" t="s">
        <v>251</v>
      </c>
      <c r="F1104" s="316">
        <v>61.319</v>
      </c>
      <c r="G1104" s="39"/>
      <c r="H1104" s="45"/>
    </row>
    <row r="1105" spans="1:8" s="2" customFormat="1" ht="16.8" customHeight="1">
      <c r="A1105" s="39"/>
      <c r="B1105" s="45"/>
      <c r="C1105" s="315" t="s">
        <v>338</v>
      </c>
      <c r="D1105" s="315" t="s">
        <v>339</v>
      </c>
      <c r="E1105" s="18" t="s">
        <v>251</v>
      </c>
      <c r="F1105" s="316">
        <v>26.82</v>
      </c>
      <c r="G1105" s="39"/>
      <c r="H1105" s="45"/>
    </row>
    <row r="1106" spans="1:8" s="2" customFormat="1" ht="16.8" customHeight="1">
      <c r="A1106" s="39"/>
      <c r="B1106" s="45"/>
      <c r="C1106" s="311" t="s">
        <v>171</v>
      </c>
      <c r="D1106" s="312" t="s">
        <v>1</v>
      </c>
      <c r="E1106" s="313" t="s">
        <v>1</v>
      </c>
      <c r="F1106" s="314">
        <v>61.319</v>
      </c>
      <c r="G1106" s="39"/>
      <c r="H1106" s="45"/>
    </row>
    <row r="1107" spans="1:8" s="2" customFormat="1" ht="16.8" customHeight="1">
      <c r="A1107" s="39"/>
      <c r="B1107" s="45"/>
      <c r="C1107" s="315" t="s">
        <v>1</v>
      </c>
      <c r="D1107" s="315" t="s">
        <v>1323</v>
      </c>
      <c r="E1107" s="18" t="s">
        <v>1</v>
      </c>
      <c r="F1107" s="316">
        <v>0</v>
      </c>
      <c r="G1107" s="39"/>
      <c r="H1107" s="45"/>
    </row>
    <row r="1108" spans="1:8" s="2" customFormat="1" ht="16.8" customHeight="1">
      <c r="A1108" s="39"/>
      <c r="B1108" s="45"/>
      <c r="C1108" s="315" t="s">
        <v>1</v>
      </c>
      <c r="D1108" s="315" t="s">
        <v>1342</v>
      </c>
      <c r="E1108" s="18" t="s">
        <v>1</v>
      </c>
      <c r="F1108" s="316">
        <v>0</v>
      </c>
      <c r="G1108" s="39"/>
      <c r="H1108" s="45"/>
    </row>
    <row r="1109" spans="1:8" s="2" customFormat="1" ht="16.8" customHeight="1">
      <c r="A1109" s="39"/>
      <c r="B1109" s="45"/>
      <c r="C1109" s="315" t="s">
        <v>1</v>
      </c>
      <c r="D1109" s="315" t="s">
        <v>1791</v>
      </c>
      <c r="E1109" s="18" t="s">
        <v>1</v>
      </c>
      <c r="F1109" s="316">
        <v>95.7</v>
      </c>
      <c r="G1109" s="39"/>
      <c r="H1109" s="45"/>
    </row>
    <row r="1110" spans="1:8" s="2" customFormat="1" ht="16.8" customHeight="1">
      <c r="A1110" s="39"/>
      <c r="B1110" s="45"/>
      <c r="C1110" s="315" t="s">
        <v>1</v>
      </c>
      <c r="D1110" s="315" t="s">
        <v>261</v>
      </c>
      <c r="E1110" s="18" t="s">
        <v>1</v>
      </c>
      <c r="F1110" s="316">
        <v>0.019</v>
      </c>
      <c r="G1110" s="39"/>
      <c r="H1110" s="45"/>
    </row>
    <row r="1111" spans="1:8" s="2" customFormat="1" ht="16.8" customHeight="1">
      <c r="A1111" s="39"/>
      <c r="B1111" s="45"/>
      <c r="C1111" s="315" t="s">
        <v>1</v>
      </c>
      <c r="D1111" s="315" t="s">
        <v>1792</v>
      </c>
      <c r="E1111" s="18" t="s">
        <v>1</v>
      </c>
      <c r="F1111" s="316">
        <v>-10.416</v>
      </c>
      <c r="G1111" s="39"/>
      <c r="H1111" s="45"/>
    </row>
    <row r="1112" spans="1:8" s="2" customFormat="1" ht="16.8" customHeight="1">
      <c r="A1112" s="39"/>
      <c r="B1112" s="45"/>
      <c r="C1112" s="315" t="s">
        <v>1</v>
      </c>
      <c r="D1112" s="315" t="s">
        <v>1793</v>
      </c>
      <c r="E1112" s="18" t="s">
        <v>1</v>
      </c>
      <c r="F1112" s="316">
        <v>-6.664</v>
      </c>
      <c r="G1112" s="39"/>
      <c r="H1112" s="45"/>
    </row>
    <row r="1113" spans="1:8" s="2" customFormat="1" ht="16.8" customHeight="1">
      <c r="A1113" s="39"/>
      <c r="B1113" s="45"/>
      <c r="C1113" s="315" t="s">
        <v>1</v>
      </c>
      <c r="D1113" s="315" t="s">
        <v>1794</v>
      </c>
      <c r="E1113" s="18" t="s">
        <v>1</v>
      </c>
      <c r="F1113" s="316">
        <v>-7</v>
      </c>
      <c r="G1113" s="39"/>
      <c r="H1113" s="45"/>
    </row>
    <row r="1114" spans="1:8" s="2" customFormat="1" ht="16.8" customHeight="1">
      <c r="A1114" s="39"/>
      <c r="B1114" s="45"/>
      <c r="C1114" s="315" t="s">
        <v>1</v>
      </c>
      <c r="D1114" s="315" t="s">
        <v>1795</v>
      </c>
      <c r="E1114" s="18" t="s">
        <v>1</v>
      </c>
      <c r="F1114" s="316">
        <v>-10.32</v>
      </c>
      <c r="G1114" s="39"/>
      <c r="H1114" s="45"/>
    </row>
    <row r="1115" spans="1:8" s="2" customFormat="1" ht="16.8" customHeight="1">
      <c r="A1115" s="39"/>
      <c r="B1115" s="45"/>
      <c r="C1115" s="315" t="s">
        <v>171</v>
      </c>
      <c r="D1115" s="315" t="s">
        <v>169</v>
      </c>
      <c r="E1115" s="18" t="s">
        <v>1</v>
      </c>
      <c r="F1115" s="316">
        <v>61.319</v>
      </c>
      <c r="G1115" s="39"/>
      <c r="H1115" s="45"/>
    </row>
    <row r="1116" spans="1:8" s="2" customFormat="1" ht="16.8" customHeight="1">
      <c r="A1116" s="39"/>
      <c r="B1116" s="45"/>
      <c r="C1116" s="317" t="s">
        <v>2168</v>
      </c>
      <c r="D1116" s="39"/>
      <c r="E1116" s="39"/>
      <c r="F1116" s="39"/>
      <c r="G1116" s="39"/>
      <c r="H1116" s="45"/>
    </row>
    <row r="1117" spans="1:8" s="2" customFormat="1" ht="12">
      <c r="A1117" s="39"/>
      <c r="B1117" s="45"/>
      <c r="C1117" s="315" t="s">
        <v>255</v>
      </c>
      <c r="D1117" s="315" t="s">
        <v>256</v>
      </c>
      <c r="E1117" s="18" t="s">
        <v>251</v>
      </c>
      <c r="F1117" s="316">
        <v>61.319</v>
      </c>
      <c r="G1117" s="39"/>
      <c r="H1117" s="45"/>
    </row>
    <row r="1118" spans="1:8" s="2" customFormat="1" ht="12">
      <c r="A1118" s="39"/>
      <c r="B1118" s="45"/>
      <c r="C1118" s="315" t="s">
        <v>300</v>
      </c>
      <c r="D1118" s="315" t="s">
        <v>301</v>
      </c>
      <c r="E1118" s="18" t="s">
        <v>251</v>
      </c>
      <c r="F1118" s="316">
        <v>61.319</v>
      </c>
      <c r="G1118" s="39"/>
      <c r="H1118" s="45"/>
    </row>
    <row r="1119" spans="1:8" s="2" customFormat="1" ht="16.8" customHeight="1">
      <c r="A1119" s="39"/>
      <c r="B1119" s="45"/>
      <c r="C1119" s="315" t="s">
        <v>338</v>
      </c>
      <c r="D1119" s="315" t="s">
        <v>339</v>
      </c>
      <c r="E1119" s="18" t="s">
        <v>251</v>
      </c>
      <c r="F1119" s="316">
        <v>26.82</v>
      </c>
      <c r="G1119" s="39"/>
      <c r="H1119" s="45"/>
    </row>
    <row r="1120" spans="1:8" s="2" customFormat="1" ht="26.4" customHeight="1">
      <c r="A1120" s="39"/>
      <c r="B1120" s="45"/>
      <c r="C1120" s="310" t="s">
        <v>2178</v>
      </c>
      <c r="D1120" s="310" t="s">
        <v>122</v>
      </c>
      <c r="E1120" s="39"/>
      <c r="F1120" s="39"/>
      <c r="G1120" s="39"/>
      <c r="H1120" s="45"/>
    </row>
    <row r="1121" spans="1:8" s="2" customFormat="1" ht="16.8" customHeight="1">
      <c r="A1121" s="39"/>
      <c r="B1121" s="45"/>
      <c r="C1121" s="311" t="s">
        <v>1303</v>
      </c>
      <c r="D1121" s="312" t="s">
        <v>1</v>
      </c>
      <c r="E1121" s="313" t="s">
        <v>1</v>
      </c>
      <c r="F1121" s="314">
        <v>1.68</v>
      </c>
      <c r="G1121" s="39"/>
      <c r="H1121" s="45"/>
    </row>
    <row r="1122" spans="1:8" s="2" customFormat="1" ht="16.8" customHeight="1">
      <c r="A1122" s="39"/>
      <c r="B1122" s="45"/>
      <c r="C1122" s="315" t="s">
        <v>1</v>
      </c>
      <c r="D1122" s="315" t="s">
        <v>1919</v>
      </c>
      <c r="E1122" s="18" t="s">
        <v>1</v>
      </c>
      <c r="F1122" s="316">
        <v>0</v>
      </c>
      <c r="G1122" s="39"/>
      <c r="H1122" s="45"/>
    </row>
    <row r="1123" spans="1:8" s="2" customFormat="1" ht="16.8" customHeight="1">
      <c r="A1123" s="39"/>
      <c r="B1123" s="45"/>
      <c r="C1123" s="315" t="s">
        <v>1</v>
      </c>
      <c r="D1123" s="315" t="s">
        <v>303</v>
      </c>
      <c r="E1123" s="18" t="s">
        <v>1</v>
      </c>
      <c r="F1123" s="316">
        <v>0</v>
      </c>
      <c r="G1123" s="39"/>
      <c r="H1123" s="45"/>
    </row>
    <row r="1124" spans="1:8" s="2" customFormat="1" ht="16.8" customHeight="1">
      <c r="A1124" s="39"/>
      <c r="B1124" s="45"/>
      <c r="C1124" s="315" t="s">
        <v>1</v>
      </c>
      <c r="D1124" s="315" t="s">
        <v>1370</v>
      </c>
      <c r="E1124" s="18" t="s">
        <v>1</v>
      </c>
      <c r="F1124" s="316">
        <v>0</v>
      </c>
      <c r="G1124" s="39"/>
      <c r="H1124" s="45"/>
    </row>
    <row r="1125" spans="1:8" s="2" customFormat="1" ht="16.8" customHeight="1">
      <c r="A1125" s="39"/>
      <c r="B1125" s="45"/>
      <c r="C1125" s="315" t="s">
        <v>1</v>
      </c>
      <c r="D1125" s="315" t="s">
        <v>1937</v>
      </c>
      <c r="E1125" s="18" t="s">
        <v>1</v>
      </c>
      <c r="F1125" s="316">
        <v>1.68</v>
      </c>
      <c r="G1125" s="39"/>
      <c r="H1125" s="45"/>
    </row>
    <row r="1126" spans="1:8" s="2" customFormat="1" ht="16.8" customHeight="1">
      <c r="A1126" s="39"/>
      <c r="B1126" s="45"/>
      <c r="C1126" s="315" t="s">
        <v>1303</v>
      </c>
      <c r="D1126" s="315" t="s">
        <v>133</v>
      </c>
      <c r="E1126" s="18" t="s">
        <v>1</v>
      </c>
      <c r="F1126" s="316">
        <v>1.68</v>
      </c>
      <c r="G1126" s="39"/>
      <c r="H1126" s="45"/>
    </row>
    <row r="1127" spans="1:8" s="2" customFormat="1" ht="16.8" customHeight="1">
      <c r="A1127" s="39"/>
      <c r="B1127" s="45"/>
      <c r="C1127" s="317" t="s">
        <v>2168</v>
      </c>
      <c r="D1127" s="39"/>
      <c r="E1127" s="39"/>
      <c r="F1127" s="39"/>
      <c r="G1127" s="39"/>
      <c r="H1127" s="45"/>
    </row>
    <row r="1128" spans="1:8" s="2" customFormat="1" ht="12">
      <c r="A1128" s="39"/>
      <c r="B1128" s="45"/>
      <c r="C1128" s="315" t="s">
        <v>300</v>
      </c>
      <c r="D1128" s="315" t="s">
        <v>301</v>
      </c>
      <c r="E1128" s="18" t="s">
        <v>251</v>
      </c>
      <c r="F1128" s="316">
        <v>26.25</v>
      </c>
      <c r="G1128" s="39"/>
      <c r="H1128" s="45"/>
    </row>
    <row r="1129" spans="1:8" s="2" customFormat="1" ht="16.8" customHeight="1">
      <c r="A1129" s="39"/>
      <c r="B1129" s="45"/>
      <c r="C1129" s="315" t="s">
        <v>320</v>
      </c>
      <c r="D1129" s="315" t="s">
        <v>321</v>
      </c>
      <c r="E1129" s="18" t="s">
        <v>251</v>
      </c>
      <c r="F1129" s="316">
        <v>25.333</v>
      </c>
      <c r="G1129" s="39"/>
      <c r="H1129" s="45"/>
    </row>
    <row r="1130" spans="1:8" s="2" customFormat="1" ht="16.8" customHeight="1">
      <c r="A1130" s="39"/>
      <c r="B1130" s="45"/>
      <c r="C1130" s="315" t="s">
        <v>1399</v>
      </c>
      <c r="D1130" s="315" t="s">
        <v>1400</v>
      </c>
      <c r="E1130" s="18" t="s">
        <v>251</v>
      </c>
      <c r="F1130" s="316">
        <v>1.68</v>
      </c>
      <c r="G1130" s="39"/>
      <c r="H1130" s="45"/>
    </row>
    <row r="1131" spans="1:8" s="2" customFormat="1" ht="16.8" customHeight="1">
      <c r="A1131" s="39"/>
      <c r="B1131" s="45"/>
      <c r="C1131" s="311" t="s">
        <v>1305</v>
      </c>
      <c r="D1131" s="312" t="s">
        <v>1306</v>
      </c>
      <c r="E1131" s="313" t="s">
        <v>1</v>
      </c>
      <c r="F1131" s="314">
        <v>5.04</v>
      </c>
      <c r="G1131" s="39"/>
      <c r="H1131" s="45"/>
    </row>
    <row r="1132" spans="1:8" s="2" customFormat="1" ht="16.8" customHeight="1">
      <c r="A1132" s="39"/>
      <c r="B1132" s="45"/>
      <c r="C1132" s="315" t="s">
        <v>1</v>
      </c>
      <c r="D1132" s="315" t="s">
        <v>1372</v>
      </c>
      <c r="E1132" s="18" t="s">
        <v>1</v>
      </c>
      <c r="F1132" s="316">
        <v>0</v>
      </c>
      <c r="G1132" s="39"/>
      <c r="H1132" s="45"/>
    </row>
    <row r="1133" spans="1:8" s="2" customFormat="1" ht="16.8" customHeight="1">
      <c r="A1133" s="39"/>
      <c r="B1133" s="45"/>
      <c r="C1133" s="315" t="s">
        <v>1</v>
      </c>
      <c r="D1133" s="315" t="s">
        <v>1938</v>
      </c>
      <c r="E1133" s="18" t="s">
        <v>1</v>
      </c>
      <c r="F1133" s="316">
        <v>5.04</v>
      </c>
      <c r="G1133" s="39"/>
      <c r="H1133" s="45"/>
    </row>
    <row r="1134" spans="1:8" s="2" customFormat="1" ht="16.8" customHeight="1">
      <c r="A1134" s="39"/>
      <c r="B1134" s="45"/>
      <c r="C1134" s="315" t="s">
        <v>1305</v>
      </c>
      <c r="D1134" s="315" t="s">
        <v>133</v>
      </c>
      <c r="E1134" s="18" t="s">
        <v>1</v>
      </c>
      <c r="F1134" s="316">
        <v>5.04</v>
      </c>
      <c r="G1134" s="39"/>
      <c r="H1134" s="45"/>
    </row>
    <row r="1135" spans="1:8" s="2" customFormat="1" ht="16.8" customHeight="1">
      <c r="A1135" s="39"/>
      <c r="B1135" s="45"/>
      <c r="C1135" s="317" t="s">
        <v>2168</v>
      </c>
      <c r="D1135" s="39"/>
      <c r="E1135" s="39"/>
      <c r="F1135" s="39"/>
      <c r="G1135" s="39"/>
      <c r="H1135" s="45"/>
    </row>
    <row r="1136" spans="1:8" s="2" customFormat="1" ht="12">
      <c r="A1136" s="39"/>
      <c r="B1136" s="45"/>
      <c r="C1136" s="315" t="s">
        <v>300</v>
      </c>
      <c r="D1136" s="315" t="s">
        <v>301</v>
      </c>
      <c r="E1136" s="18" t="s">
        <v>251</v>
      </c>
      <c r="F1136" s="316">
        <v>26.25</v>
      </c>
      <c r="G1136" s="39"/>
      <c r="H1136" s="45"/>
    </row>
    <row r="1137" spans="1:8" s="2" customFormat="1" ht="16.8" customHeight="1">
      <c r="A1137" s="39"/>
      <c r="B1137" s="45"/>
      <c r="C1137" s="315" t="s">
        <v>347</v>
      </c>
      <c r="D1137" s="315" t="s">
        <v>348</v>
      </c>
      <c r="E1137" s="18" t="s">
        <v>251</v>
      </c>
      <c r="F1137" s="316">
        <v>4.759</v>
      </c>
      <c r="G1137" s="39"/>
      <c r="H1137" s="45"/>
    </row>
    <row r="1138" spans="1:8" s="2" customFormat="1" ht="16.8" customHeight="1">
      <c r="A1138" s="39"/>
      <c r="B1138" s="45"/>
      <c r="C1138" s="311" t="s">
        <v>1309</v>
      </c>
      <c r="D1138" s="312" t="s">
        <v>1</v>
      </c>
      <c r="E1138" s="313" t="s">
        <v>1</v>
      </c>
      <c r="F1138" s="314">
        <v>70.78</v>
      </c>
      <c r="G1138" s="39"/>
      <c r="H1138" s="45"/>
    </row>
    <row r="1139" spans="1:8" s="2" customFormat="1" ht="12">
      <c r="A1139" s="39"/>
      <c r="B1139" s="45"/>
      <c r="C1139" s="315" t="s">
        <v>1</v>
      </c>
      <c r="D1139" s="315" t="s">
        <v>1923</v>
      </c>
      <c r="E1139" s="18" t="s">
        <v>1</v>
      </c>
      <c r="F1139" s="316">
        <v>0</v>
      </c>
      <c r="G1139" s="39"/>
      <c r="H1139" s="45"/>
    </row>
    <row r="1140" spans="1:8" s="2" customFormat="1" ht="16.8" customHeight="1">
      <c r="A1140" s="39"/>
      <c r="B1140" s="45"/>
      <c r="C1140" s="315" t="s">
        <v>1</v>
      </c>
      <c r="D1140" s="315" t="s">
        <v>1929</v>
      </c>
      <c r="E1140" s="18" t="s">
        <v>1</v>
      </c>
      <c r="F1140" s="316">
        <v>35.11</v>
      </c>
      <c r="G1140" s="39"/>
      <c r="H1140" s="45"/>
    </row>
    <row r="1141" spans="1:8" s="2" customFormat="1" ht="16.8" customHeight="1">
      <c r="A1141" s="39"/>
      <c r="B1141" s="45"/>
      <c r="C1141" s="315" t="s">
        <v>1</v>
      </c>
      <c r="D1141" s="315" t="s">
        <v>1930</v>
      </c>
      <c r="E1141" s="18" t="s">
        <v>1</v>
      </c>
      <c r="F1141" s="316">
        <v>35.67</v>
      </c>
      <c r="G1141" s="39"/>
      <c r="H1141" s="45"/>
    </row>
    <row r="1142" spans="1:8" s="2" customFormat="1" ht="16.8" customHeight="1">
      <c r="A1142" s="39"/>
      <c r="B1142" s="45"/>
      <c r="C1142" s="315" t="s">
        <v>1309</v>
      </c>
      <c r="D1142" s="315" t="s">
        <v>169</v>
      </c>
      <c r="E1142" s="18" t="s">
        <v>1</v>
      </c>
      <c r="F1142" s="316">
        <v>70.78</v>
      </c>
      <c r="G1142" s="39"/>
      <c r="H1142" s="45"/>
    </row>
    <row r="1143" spans="1:8" s="2" customFormat="1" ht="16.8" customHeight="1">
      <c r="A1143" s="39"/>
      <c r="B1143" s="45"/>
      <c r="C1143" s="317" t="s">
        <v>2168</v>
      </c>
      <c r="D1143" s="39"/>
      <c r="E1143" s="39"/>
      <c r="F1143" s="39"/>
      <c r="G1143" s="39"/>
      <c r="H1143" s="45"/>
    </row>
    <row r="1144" spans="1:8" s="2" customFormat="1" ht="16.8" customHeight="1">
      <c r="A1144" s="39"/>
      <c r="B1144" s="45"/>
      <c r="C1144" s="315" t="s">
        <v>1351</v>
      </c>
      <c r="D1144" s="315" t="s">
        <v>1352</v>
      </c>
      <c r="E1144" s="18" t="s">
        <v>211</v>
      </c>
      <c r="F1144" s="316">
        <v>70.78</v>
      </c>
      <c r="G1144" s="39"/>
      <c r="H1144" s="45"/>
    </row>
    <row r="1145" spans="1:8" s="2" customFormat="1" ht="16.8" customHeight="1">
      <c r="A1145" s="39"/>
      <c r="B1145" s="45"/>
      <c r="C1145" s="315" t="s">
        <v>1355</v>
      </c>
      <c r="D1145" s="315" t="s">
        <v>1356</v>
      </c>
      <c r="E1145" s="18" t="s">
        <v>211</v>
      </c>
      <c r="F1145" s="316">
        <v>70.78</v>
      </c>
      <c r="G1145" s="39"/>
      <c r="H1145" s="45"/>
    </row>
    <row r="1146" spans="1:8" s="2" customFormat="1" ht="16.8" customHeight="1">
      <c r="A1146" s="39"/>
      <c r="B1146" s="45"/>
      <c r="C1146" s="311" t="s">
        <v>1909</v>
      </c>
      <c r="D1146" s="312" t="s">
        <v>1</v>
      </c>
      <c r="E1146" s="313" t="s">
        <v>1</v>
      </c>
      <c r="F1146" s="314">
        <v>0.057</v>
      </c>
      <c r="G1146" s="39"/>
      <c r="H1146" s="45"/>
    </row>
    <row r="1147" spans="1:8" s="2" customFormat="1" ht="16.8" customHeight="1">
      <c r="A1147" s="39"/>
      <c r="B1147" s="45"/>
      <c r="C1147" s="315" t="s">
        <v>1909</v>
      </c>
      <c r="D1147" s="315" t="s">
        <v>1941</v>
      </c>
      <c r="E1147" s="18" t="s">
        <v>1</v>
      </c>
      <c r="F1147" s="316">
        <v>0.057</v>
      </c>
      <c r="G1147" s="39"/>
      <c r="H1147" s="45"/>
    </row>
    <row r="1148" spans="1:8" s="2" customFormat="1" ht="16.8" customHeight="1">
      <c r="A1148" s="39"/>
      <c r="B1148" s="45"/>
      <c r="C1148" s="317" t="s">
        <v>2168</v>
      </c>
      <c r="D1148" s="39"/>
      <c r="E1148" s="39"/>
      <c r="F1148" s="39"/>
      <c r="G1148" s="39"/>
      <c r="H1148" s="45"/>
    </row>
    <row r="1149" spans="1:8" s="2" customFormat="1" ht="12">
      <c r="A1149" s="39"/>
      <c r="B1149" s="45"/>
      <c r="C1149" s="315" t="s">
        <v>300</v>
      </c>
      <c r="D1149" s="315" t="s">
        <v>301</v>
      </c>
      <c r="E1149" s="18" t="s">
        <v>251</v>
      </c>
      <c r="F1149" s="316">
        <v>26.25</v>
      </c>
      <c r="G1149" s="39"/>
      <c r="H1149" s="45"/>
    </row>
    <row r="1150" spans="1:8" s="2" customFormat="1" ht="16.8" customHeight="1">
      <c r="A1150" s="39"/>
      <c r="B1150" s="45"/>
      <c r="C1150" s="315" t="s">
        <v>320</v>
      </c>
      <c r="D1150" s="315" t="s">
        <v>321</v>
      </c>
      <c r="E1150" s="18" t="s">
        <v>251</v>
      </c>
      <c r="F1150" s="316">
        <v>25.333</v>
      </c>
      <c r="G1150" s="39"/>
      <c r="H1150" s="45"/>
    </row>
    <row r="1151" spans="1:8" s="2" customFormat="1" ht="16.8" customHeight="1">
      <c r="A1151" s="39"/>
      <c r="B1151" s="45"/>
      <c r="C1151" s="315" t="s">
        <v>386</v>
      </c>
      <c r="D1151" s="315" t="s">
        <v>387</v>
      </c>
      <c r="E1151" s="18" t="s">
        <v>251</v>
      </c>
      <c r="F1151" s="316">
        <v>0.057</v>
      </c>
      <c r="G1151" s="39"/>
      <c r="H1151" s="45"/>
    </row>
    <row r="1152" spans="1:8" s="2" customFormat="1" ht="16.8" customHeight="1">
      <c r="A1152" s="39"/>
      <c r="B1152" s="45"/>
      <c r="C1152" s="311" t="s">
        <v>156</v>
      </c>
      <c r="D1152" s="312" t="s">
        <v>1</v>
      </c>
      <c r="E1152" s="313" t="s">
        <v>1</v>
      </c>
      <c r="F1152" s="314">
        <v>25.333</v>
      </c>
      <c r="G1152" s="39"/>
      <c r="H1152" s="45"/>
    </row>
    <row r="1153" spans="1:8" s="2" customFormat="1" ht="16.8" customHeight="1">
      <c r="A1153" s="39"/>
      <c r="B1153" s="45"/>
      <c r="C1153" s="315" t="s">
        <v>1</v>
      </c>
      <c r="D1153" s="315" t="s">
        <v>1919</v>
      </c>
      <c r="E1153" s="18" t="s">
        <v>1</v>
      </c>
      <c r="F1153" s="316">
        <v>0</v>
      </c>
      <c r="G1153" s="39"/>
      <c r="H1153" s="45"/>
    </row>
    <row r="1154" spans="1:8" s="2" customFormat="1" ht="16.8" customHeight="1">
      <c r="A1154" s="39"/>
      <c r="B1154" s="45"/>
      <c r="C1154" s="315" t="s">
        <v>1</v>
      </c>
      <c r="D1154" s="315" t="s">
        <v>371</v>
      </c>
      <c r="E1154" s="18" t="s">
        <v>1</v>
      </c>
      <c r="F1154" s="316">
        <v>0</v>
      </c>
      <c r="G1154" s="39"/>
      <c r="H1154" s="45"/>
    </row>
    <row r="1155" spans="1:8" s="2" customFormat="1" ht="16.8" customHeight="1">
      <c r="A1155" s="39"/>
      <c r="B1155" s="45"/>
      <c r="C1155" s="315" t="s">
        <v>156</v>
      </c>
      <c r="D1155" s="315" t="s">
        <v>1954</v>
      </c>
      <c r="E1155" s="18" t="s">
        <v>1</v>
      </c>
      <c r="F1155" s="316">
        <v>25.333</v>
      </c>
      <c r="G1155" s="39"/>
      <c r="H1155" s="45"/>
    </row>
    <row r="1156" spans="1:8" s="2" customFormat="1" ht="16.8" customHeight="1">
      <c r="A1156" s="39"/>
      <c r="B1156" s="45"/>
      <c r="C1156" s="317" t="s">
        <v>2168</v>
      </c>
      <c r="D1156" s="39"/>
      <c r="E1156" s="39"/>
      <c r="F1156" s="39"/>
      <c r="G1156" s="39"/>
      <c r="H1156" s="45"/>
    </row>
    <row r="1157" spans="1:8" s="2" customFormat="1" ht="16.8" customHeight="1">
      <c r="A1157" s="39"/>
      <c r="B1157" s="45"/>
      <c r="C1157" s="315" t="s">
        <v>320</v>
      </c>
      <c r="D1157" s="315" t="s">
        <v>321</v>
      </c>
      <c r="E1157" s="18" t="s">
        <v>251</v>
      </c>
      <c r="F1157" s="316">
        <v>25.333</v>
      </c>
      <c r="G1157" s="39"/>
      <c r="H1157" s="45"/>
    </row>
    <row r="1158" spans="1:8" s="2" customFormat="1" ht="12">
      <c r="A1158" s="39"/>
      <c r="B1158" s="45"/>
      <c r="C1158" s="315" t="s">
        <v>374</v>
      </c>
      <c r="D1158" s="315" t="s">
        <v>375</v>
      </c>
      <c r="E1158" s="18" t="s">
        <v>251</v>
      </c>
      <c r="F1158" s="316">
        <v>25.333</v>
      </c>
      <c r="G1158" s="39"/>
      <c r="H1158" s="45"/>
    </row>
    <row r="1159" spans="1:8" s="2" customFormat="1" ht="16.8" customHeight="1">
      <c r="A1159" s="39"/>
      <c r="B1159" s="45"/>
      <c r="C1159" s="311" t="s">
        <v>158</v>
      </c>
      <c r="D1159" s="312" t="s">
        <v>1</v>
      </c>
      <c r="E1159" s="313" t="s">
        <v>1</v>
      </c>
      <c r="F1159" s="314">
        <v>4.759</v>
      </c>
      <c r="G1159" s="39"/>
      <c r="H1159" s="45"/>
    </row>
    <row r="1160" spans="1:8" s="2" customFormat="1" ht="16.8" customHeight="1">
      <c r="A1160" s="39"/>
      <c r="B1160" s="45"/>
      <c r="C1160" s="315" t="s">
        <v>158</v>
      </c>
      <c r="D1160" s="315" t="s">
        <v>1949</v>
      </c>
      <c r="E1160" s="18" t="s">
        <v>1</v>
      </c>
      <c r="F1160" s="316">
        <v>4.759</v>
      </c>
      <c r="G1160" s="39"/>
      <c r="H1160" s="45"/>
    </row>
    <row r="1161" spans="1:8" s="2" customFormat="1" ht="16.8" customHeight="1">
      <c r="A1161" s="39"/>
      <c r="B1161" s="45"/>
      <c r="C1161" s="317" t="s">
        <v>2168</v>
      </c>
      <c r="D1161" s="39"/>
      <c r="E1161" s="39"/>
      <c r="F1161" s="39"/>
      <c r="G1161" s="39"/>
      <c r="H1161" s="45"/>
    </row>
    <row r="1162" spans="1:8" s="2" customFormat="1" ht="16.8" customHeight="1">
      <c r="A1162" s="39"/>
      <c r="B1162" s="45"/>
      <c r="C1162" s="315" t="s">
        <v>347</v>
      </c>
      <c r="D1162" s="315" t="s">
        <v>348</v>
      </c>
      <c r="E1162" s="18" t="s">
        <v>251</v>
      </c>
      <c r="F1162" s="316">
        <v>4.759</v>
      </c>
      <c r="G1162" s="39"/>
      <c r="H1162" s="45"/>
    </row>
    <row r="1163" spans="1:8" s="2" customFormat="1" ht="16.8" customHeight="1">
      <c r="A1163" s="39"/>
      <c r="B1163" s="45"/>
      <c r="C1163" s="315" t="s">
        <v>320</v>
      </c>
      <c r="D1163" s="315" t="s">
        <v>321</v>
      </c>
      <c r="E1163" s="18" t="s">
        <v>251</v>
      </c>
      <c r="F1163" s="316">
        <v>25.333</v>
      </c>
      <c r="G1163" s="39"/>
      <c r="H1163" s="45"/>
    </row>
    <row r="1164" spans="1:8" s="2" customFormat="1" ht="16.8" customHeight="1">
      <c r="A1164" s="39"/>
      <c r="B1164" s="45"/>
      <c r="C1164" s="315" t="s">
        <v>1388</v>
      </c>
      <c r="D1164" s="315" t="s">
        <v>1389</v>
      </c>
      <c r="E1164" s="18" t="s">
        <v>334</v>
      </c>
      <c r="F1164" s="316">
        <v>8.566</v>
      </c>
      <c r="G1164" s="39"/>
      <c r="H1164" s="45"/>
    </row>
    <row r="1165" spans="1:8" s="2" customFormat="1" ht="16.8" customHeight="1">
      <c r="A1165" s="39"/>
      <c r="B1165" s="45"/>
      <c r="C1165" s="311" t="s">
        <v>162</v>
      </c>
      <c r="D1165" s="312" t="s">
        <v>1</v>
      </c>
      <c r="E1165" s="313" t="s">
        <v>1</v>
      </c>
      <c r="F1165" s="314">
        <v>18.837</v>
      </c>
      <c r="G1165" s="39"/>
      <c r="H1165" s="45"/>
    </row>
    <row r="1166" spans="1:8" s="2" customFormat="1" ht="16.8" customHeight="1">
      <c r="A1166" s="39"/>
      <c r="B1166" s="45"/>
      <c r="C1166" s="315" t="s">
        <v>162</v>
      </c>
      <c r="D1166" s="315" t="s">
        <v>1815</v>
      </c>
      <c r="E1166" s="18" t="s">
        <v>1</v>
      </c>
      <c r="F1166" s="316">
        <v>18.837</v>
      </c>
      <c r="G1166" s="39"/>
      <c r="H1166" s="45"/>
    </row>
    <row r="1167" spans="1:8" s="2" customFormat="1" ht="16.8" customHeight="1">
      <c r="A1167" s="39"/>
      <c r="B1167" s="45"/>
      <c r="C1167" s="317" t="s">
        <v>2168</v>
      </c>
      <c r="D1167" s="39"/>
      <c r="E1167" s="39"/>
      <c r="F1167" s="39"/>
      <c r="G1167" s="39"/>
      <c r="H1167" s="45"/>
    </row>
    <row r="1168" spans="1:8" s="2" customFormat="1" ht="12">
      <c r="A1168" s="39"/>
      <c r="B1168" s="45"/>
      <c r="C1168" s="315" t="s">
        <v>300</v>
      </c>
      <c r="D1168" s="315" t="s">
        <v>301</v>
      </c>
      <c r="E1168" s="18" t="s">
        <v>251</v>
      </c>
      <c r="F1168" s="316">
        <v>26.25</v>
      </c>
      <c r="G1168" s="39"/>
      <c r="H1168" s="45"/>
    </row>
    <row r="1169" spans="1:8" s="2" customFormat="1" ht="16.8" customHeight="1">
      <c r="A1169" s="39"/>
      <c r="B1169" s="45"/>
      <c r="C1169" s="315" t="s">
        <v>320</v>
      </c>
      <c r="D1169" s="315" t="s">
        <v>321</v>
      </c>
      <c r="E1169" s="18" t="s">
        <v>251</v>
      </c>
      <c r="F1169" s="316">
        <v>25.333</v>
      </c>
      <c r="G1169" s="39"/>
      <c r="H1169" s="45"/>
    </row>
    <row r="1170" spans="1:8" s="2" customFormat="1" ht="16.8" customHeight="1">
      <c r="A1170" s="39"/>
      <c r="B1170" s="45"/>
      <c r="C1170" s="315" t="s">
        <v>354</v>
      </c>
      <c r="D1170" s="315" t="s">
        <v>355</v>
      </c>
      <c r="E1170" s="18" t="s">
        <v>334</v>
      </c>
      <c r="F1170" s="316">
        <v>33.907</v>
      </c>
      <c r="G1170" s="39"/>
      <c r="H1170" s="45"/>
    </row>
    <row r="1171" spans="1:8" s="2" customFormat="1" ht="16.8" customHeight="1">
      <c r="A1171" s="39"/>
      <c r="B1171" s="45"/>
      <c r="C1171" s="311" t="s">
        <v>164</v>
      </c>
      <c r="D1171" s="312" t="s">
        <v>1</v>
      </c>
      <c r="E1171" s="313" t="s">
        <v>1</v>
      </c>
      <c r="F1171" s="314">
        <v>26.25</v>
      </c>
      <c r="G1171" s="39"/>
      <c r="H1171" s="45"/>
    </row>
    <row r="1172" spans="1:8" s="2" customFormat="1" ht="16.8" customHeight="1">
      <c r="A1172" s="39"/>
      <c r="B1172" s="45"/>
      <c r="C1172" s="315" t="s">
        <v>164</v>
      </c>
      <c r="D1172" s="315" t="s">
        <v>171</v>
      </c>
      <c r="E1172" s="18" t="s">
        <v>1</v>
      </c>
      <c r="F1172" s="316">
        <v>26.25</v>
      </c>
      <c r="G1172" s="39"/>
      <c r="H1172" s="45"/>
    </row>
    <row r="1173" spans="1:8" s="2" customFormat="1" ht="16.8" customHeight="1">
      <c r="A1173" s="39"/>
      <c r="B1173" s="45"/>
      <c r="C1173" s="317" t="s">
        <v>2168</v>
      </c>
      <c r="D1173" s="39"/>
      <c r="E1173" s="39"/>
      <c r="F1173" s="39"/>
      <c r="G1173" s="39"/>
      <c r="H1173" s="45"/>
    </row>
    <row r="1174" spans="1:8" s="2" customFormat="1" ht="12">
      <c r="A1174" s="39"/>
      <c r="B1174" s="45"/>
      <c r="C1174" s="315" t="s">
        <v>300</v>
      </c>
      <c r="D1174" s="315" t="s">
        <v>301</v>
      </c>
      <c r="E1174" s="18" t="s">
        <v>251</v>
      </c>
      <c r="F1174" s="316">
        <v>26.25</v>
      </c>
      <c r="G1174" s="39"/>
      <c r="H1174" s="45"/>
    </row>
    <row r="1175" spans="1:8" s="2" customFormat="1" ht="12">
      <c r="A1175" s="39"/>
      <c r="B1175" s="45"/>
      <c r="C1175" s="315" t="s">
        <v>289</v>
      </c>
      <c r="D1175" s="315" t="s">
        <v>290</v>
      </c>
      <c r="E1175" s="18" t="s">
        <v>251</v>
      </c>
      <c r="F1175" s="316">
        <v>26.25</v>
      </c>
      <c r="G1175" s="39"/>
      <c r="H1175" s="45"/>
    </row>
    <row r="1176" spans="1:8" s="2" customFormat="1" ht="12">
      <c r="A1176" s="39"/>
      <c r="B1176" s="45"/>
      <c r="C1176" s="315" t="s">
        <v>315</v>
      </c>
      <c r="D1176" s="315" t="s">
        <v>316</v>
      </c>
      <c r="E1176" s="18" t="s">
        <v>251</v>
      </c>
      <c r="F1176" s="316">
        <v>26.25</v>
      </c>
      <c r="G1176" s="39"/>
      <c r="H1176" s="45"/>
    </row>
    <row r="1177" spans="1:8" s="2" customFormat="1" ht="16.8" customHeight="1">
      <c r="A1177" s="39"/>
      <c r="B1177" s="45"/>
      <c r="C1177" s="315" t="s">
        <v>320</v>
      </c>
      <c r="D1177" s="315" t="s">
        <v>321</v>
      </c>
      <c r="E1177" s="18" t="s">
        <v>251</v>
      </c>
      <c r="F1177" s="316">
        <v>52.5</v>
      </c>
      <c r="G1177" s="39"/>
      <c r="H1177" s="45"/>
    </row>
    <row r="1178" spans="1:8" s="2" customFormat="1" ht="12">
      <c r="A1178" s="39"/>
      <c r="B1178" s="45"/>
      <c r="C1178" s="315" t="s">
        <v>332</v>
      </c>
      <c r="D1178" s="315" t="s">
        <v>333</v>
      </c>
      <c r="E1178" s="18" t="s">
        <v>334</v>
      </c>
      <c r="F1178" s="316">
        <v>47.25</v>
      </c>
      <c r="G1178" s="39"/>
      <c r="H1178" s="45"/>
    </row>
    <row r="1179" spans="1:8" s="2" customFormat="1" ht="16.8" customHeight="1">
      <c r="A1179" s="39"/>
      <c r="B1179" s="45"/>
      <c r="C1179" s="315" t="s">
        <v>326</v>
      </c>
      <c r="D1179" s="315" t="s">
        <v>327</v>
      </c>
      <c r="E1179" s="18" t="s">
        <v>251</v>
      </c>
      <c r="F1179" s="316">
        <v>52.5</v>
      </c>
      <c r="G1179" s="39"/>
      <c r="H1179" s="45"/>
    </row>
    <row r="1180" spans="1:8" s="2" customFormat="1" ht="16.8" customHeight="1">
      <c r="A1180" s="39"/>
      <c r="B1180" s="45"/>
      <c r="C1180" s="311" t="s">
        <v>168</v>
      </c>
      <c r="D1180" s="312" t="s">
        <v>169</v>
      </c>
      <c r="E1180" s="313" t="s">
        <v>1</v>
      </c>
      <c r="F1180" s="314">
        <v>7.413</v>
      </c>
      <c r="G1180" s="39"/>
      <c r="H1180" s="45"/>
    </row>
    <row r="1181" spans="1:8" s="2" customFormat="1" ht="16.8" customHeight="1">
      <c r="A1181" s="39"/>
      <c r="B1181" s="45"/>
      <c r="C1181" s="315" t="s">
        <v>1</v>
      </c>
      <c r="D1181" s="315" t="s">
        <v>1919</v>
      </c>
      <c r="E1181" s="18" t="s">
        <v>1</v>
      </c>
      <c r="F1181" s="316">
        <v>0</v>
      </c>
      <c r="G1181" s="39"/>
      <c r="H1181" s="45"/>
    </row>
    <row r="1182" spans="1:8" s="2" customFormat="1" ht="16.8" customHeight="1">
      <c r="A1182" s="39"/>
      <c r="B1182" s="45"/>
      <c r="C1182" s="315" t="s">
        <v>1</v>
      </c>
      <c r="D1182" s="315" t="s">
        <v>303</v>
      </c>
      <c r="E1182" s="18" t="s">
        <v>1</v>
      </c>
      <c r="F1182" s="316">
        <v>0</v>
      </c>
      <c r="G1182" s="39"/>
      <c r="H1182" s="45"/>
    </row>
    <row r="1183" spans="1:8" s="2" customFormat="1" ht="16.8" customHeight="1">
      <c r="A1183" s="39"/>
      <c r="B1183" s="45"/>
      <c r="C1183" s="315" t="s">
        <v>1</v>
      </c>
      <c r="D1183" s="315" t="s">
        <v>1370</v>
      </c>
      <c r="E1183" s="18" t="s">
        <v>1</v>
      </c>
      <c r="F1183" s="316">
        <v>0</v>
      </c>
      <c r="G1183" s="39"/>
      <c r="H1183" s="45"/>
    </row>
    <row r="1184" spans="1:8" s="2" customFormat="1" ht="16.8" customHeight="1">
      <c r="A1184" s="39"/>
      <c r="B1184" s="45"/>
      <c r="C1184" s="315" t="s">
        <v>1</v>
      </c>
      <c r="D1184" s="315" t="s">
        <v>1937</v>
      </c>
      <c r="E1184" s="18" t="s">
        <v>1</v>
      </c>
      <c r="F1184" s="316">
        <v>1.68</v>
      </c>
      <c r="G1184" s="39"/>
      <c r="H1184" s="45"/>
    </row>
    <row r="1185" spans="1:8" s="2" customFormat="1" ht="16.8" customHeight="1">
      <c r="A1185" s="39"/>
      <c r="B1185" s="45"/>
      <c r="C1185" s="315" t="s">
        <v>1</v>
      </c>
      <c r="D1185" s="315" t="s">
        <v>1372</v>
      </c>
      <c r="E1185" s="18" t="s">
        <v>1</v>
      </c>
      <c r="F1185" s="316">
        <v>0</v>
      </c>
      <c r="G1185" s="39"/>
      <c r="H1185" s="45"/>
    </row>
    <row r="1186" spans="1:8" s="2" customFormat="1" ht="16.8" customHeight="1">
      <c r="A1186" s="39"/>
      <c r="B1186" s="45"/>
      <c r="C1186" s="315" t="s">
        <v>1</v>
      </c>
      <c r="D1186" s="315" t="s">
        <v>1938</v>
      </c>
      <c r="E1186" s="18" t="s">
        <v>1</v>
      </c>
      <c r="F1186" s="316">
        <v>5.04</v>
      </c>
      <c r="G1186" s="39"/>
      <c r="H1186" s="45"/>
    </row>
    <row r="1187" spans="1:8" s="2" customFormat="1" ht="16.8" customHeight="1">
      <c r="A1187" s="39"/>
      <c r="B1187" s="45"/>
      <c r="C1187" s="315" t="s">
        <v>1</v>
      </c>
      <c r="D1187" s="315" t="s">
        <v>1939</v>
      </c>
      <c r="E1187" s="18" t="s">
        <v>1</v>
      </c>
      <c r="F1187" s="316">
        <v>0</v>
      </c>
      <c r="G1187" s="39"/>
      <c r="H1187" s="45"/>
    </row>
    <row r="1188" spans="1:8" s="2" customFormat="1" ht="16.8" customHeight="1">
      <c r="A1188" s="39"/>
      <c r="B1188" s="45"/>
      <c r="C1188" s="315" t="s">
        <v>1</v>
      </c>
      <c r="D1188" s="315" t="s">
        <v>1940</v>
      </c>
      <c r="E1188" s="18" t="s">
        <v>1</v>
      </c>
      <c r="F1188" s="316">
        <v>0.636</v>
      </c>
      <c r="G1188" s="39"/>
      <c r="H1188" s="45"/>
    </row>
    <row r="1189" spans="1:8" s="2" customFormat="1" ht="16.8" customHeight="1">
      <c r="A1189" s="39"/>
      <c r="B1189" s="45"/>
      <c r="C1189" s="315" t="s">
        <v>1909</v>
      </c>
      <c r="D1189" s="315" t="s">
        <v>1941</v>
      </c>
      <c r="E1189" s="18" t="s">
        <v>1</v>
      </c>
      <c r="F1189" s="316">
        <v>0.057</v>
      </c>
      <c r="G1189" s="39"/>
      <c r="H1189" s="45"/>
    </row>
    <row r="1190" spans="1:8" s="2" customFormat="1" ht="16.8" customHeight="1">
      <c r="A1190" s="39"/>
      <c r="B1190" s="45"/>
      <c r="C1190" s="315" t="s">
        <v>168</v>
      </c>
      <c r="D1190" s="315" t="s">
        <v>169</v>
      </c>
      <c r="E1190" s="18" t="s">
        <v>1</v>
      </c>
      <c r="F1190" s="316">
        <v>7.413</v>
      </c>
      <c r="G1190" s="39"/>
      <c r="H1190" s="45"/>
    </row>
    <row r="1191" spans="1:8" s="2" customFormat="1" ht="16.8" customHeight="1">
      <c r="A1191" s="39"/>
      <c r="B1191" s="45"/>
      <c r="C1191" s="317" t="s">
        <v>2168</v>
      </c>
      <c r="D1191" s="39"/>
      <c r="E1191" s="39"/>
      <c r="F1191" s="39"/>
      <c r="G1191" s="39"/>
      <c r="H1191" s="45"/>
    </row>
    <row r="1192" spans="1:8" s="2" customFormat="1" ht="12">
      <c r="A1192" s="39"/>
      <c r="B1192" s="45"/>
      <c r="C1192" s="315" t="s">
        <v>300</v>
      </c>
      <c r="D1192" s="315" t="s">
        <v>301</v>
      </c>
      <c r="E1192" s="18" t="s">
        <v>251</v>
      </c>
      <c r="F1192" s="316">
        <v>26.25</v>
      </c>
      <c r="G1192" s="39"/>
      <c r="H1192" s="45"/>
    </row>
    <row r="1193" spans="1:8" s="2" customFormat="1" ht="16.8" customHeight="1">
      <c r="A1193" s="39"/>
      <c r="B1193" s="45"/>
      <c r="C1193" s="315" t="s">
        <v>338</v>
      </c>
      <c r="D1193" s="315" t="s">
        <v>339</v>
      </c>
      <c r="E1193" s="18" t="s">
        <v>251</v>
      </c>
      <c r="F1193" s="316">
        <v>18.837</v>
      </c>
      <c r="G1193" s="39"/>
      <c r="H1193" s="45"/>
    </row>
    <row r="1194" spans="1:8" s="2" customFormat="1" ht="16.8" customHeight="1">
      <c r="A1194" s="39"/>
      <c r="B1194" s="45"/>
      <c r="C1194" s="311" t="s">
        <v>171</v>
      </c>
      <c r="D1194" s="312" t="s">
        <v>1</v>
      </c>
      <c r="E1194" s="313" t="s">
        <v>1</v>
      </c>
      <c r="F1194" s="314">
        <v>26.25</v>
      </c>
      <c r="G1194" s="39"/>
      <c r="H1194" s="45"/>
    </row>
    <row r="1195" spans="1:8" s="2" customFormat="1" ht="12">
      <c r="A1195" s="39"/>
      <c r="B1195" s="45"/>
      <c r="C1195" s="315" t="s">
        <v>1</v>
      </c>
      <c r="D1195" s="315" t="s">
        <v>1923</v>
      </c>
      <c r="E1195" s="18" t="s">
        <v>1</v>
      </c>
      <c r="F1195" s="316">
        <v>0</v>
      </c>
      <c r="G1195" s="39"/>
      <c r="H1195" s="45"/>
    </row>
    <row r="1196" spans="1:8" s="2" customFormat="1" ht="16.8" customHeight="1">
      <c r="A1196" s="39"/>
      <c r="B1196" s="45"/>
      <c r="C1196" s="315" t="s">
        <v>1</v>
      </c>
      <c r="D1196" s="315" t="s">
        <v>1924</v>
      </c>
      <c r="E1196" s="18" t="s">
        <v>1</v>
      </c>
      <c r="F1196" s="316">
        <v>15.8</v>
      </c>
      <c r="G1196" s="39"/>
      <c r="H1196" s="45"/>
    </row>
    <row r="1197" spans="1:8" s="2" customFormat="1" ht="16.8" customHeight="1">
      <c r="A1197" s="39"/>
      <c r="B1197" s="45"/>
      <c r="C1197" s="315" t="s">
        <v>1</v>
      </c>
      <c r="D1197" s="315" t="s">
        <v>1925</v>
      </c>
      <c r="E1197" s="18" t="s">
        <v>1</v>
      </c>
      <c r="F1197" s="316">
        <v>16.05</v>
      </c>
      <c r="G1197" s="39"/>
      <c r="H1197" s="45"/>
    </row>
    <row r="1198" spans="1:8" s="2" customFormat="1" ht="16.8" customHeight="1">
      <c r="A1198" s="39"/>
      <c r="B1198" s="45"/>
      <c r="C1198" s="315" t="s">
        <v>1</v>
      </c>
      <c r="D1198" s="315" t="s">
        <v>1926</v>
      </c>
      <c r="E1198" s="18" t="s">
        <v>1</v>
      </c>
      <c r="F1198" s="316">
        <v>-3.92</v>
      </c>
      <c r="G1198" s="39"/>
      <c r="H1198" s="45"/>
    </row>
    <row r="1199" spans="1:8" s="2" customFormat="1" ht="16.8" customHeight="1">
      <c r="A1199" s="39"/>
      <c r="B1199" s="45"/>
      <c r="C1199" s="315" t="s">
        <v>1</v>
      </c>
      <c r="D1199" s="315" t="s">
        <v>1927</v>
      </c>
      <c r="E1199" s="18" t="s">
        <v>1</v>
      </c>
      <c r="F1199" s="316">
        <v>-1.68</v>
      </c>
      <c r="G1199" s="39"/>
      <c r="H1199" s="45"/>
    </row>
    <row r="1200" spans="1:8" s="2" customFormat="1" ht="16.8" customHeight="1">
      <c r="A1200" s="39"/>
      <c r="B1200" s="45"/>
      <c r="C1200" s="315" t="s">
        <v>171</v>
      </c>
      <c r="D1200" s="315" t="s">
        <v>169</v>
      </c>
      <c r="E1200" s="18" t="s">
        <v>1</v>
      </c>
      <c r="F1200" s="316">
        <v>26.25</v>
      </c>
      <c r="G1200" s="39"/>
      <c r="H1200" s="45"/>
    </row>
    <row r="1201" spans="1:8" s="2" customFormat="1" ht="16.8" customHeight="1">
      <c r="A1201" s="39"/>
      <c r="B1201" s="45"/>
      <c r="C1201" s="317" t="s">
        <v>2168</v>
      </c>
      <c r="D1201" s="39"/>
      <c r="E1201" s="39"/>
      <c r="F1201" s="39"/>
      <c r="G1201" s="39"/>
      <c r="H1201" s="45"/>
    </row>
    <row r="1202" spans="1:8" s="2" customFormat="1" ht="12">
      <c r="A1202" s="39"/>
      <c r="B1202" s="45"/>
      <c r="C1202" s="315" t="s">
        <v>255</v>
      </c>
      <c r="D1202" s="315" t="s">
        <v>256</v>
      </c>
      <c r="E1202" s="18" t="s">
        <v>251</v>
      </c>
      <c r="F1202" s="316">
        <v>26.25</v>
      </c>
      <c r="G1202" s="39"/>
      <c r="H1202" s="45"/>
    </row>
    <row r="1203" spans="1:8" s="2" customFormat="1" ht="12">
      <c r="A1203" s="39"/>
      <c r="B1203" s="45"/>
      <c r="C1203" s="315" t="s">
        <v>300</v>
      </c>
      <c r="D1203" s="315" t="s">
        <v>301</v>
      </c>
      <c r="E1203" s="18" t="s">
        <v>251</v>
      </c>
      <c r="F1203" s="316">
        <v>26.25</v>
      </c>
      <c r="G1203" s="39"/>
      <c r="H1203" s="45"/>
    </row>
    <row r="1204" spans="1:8" s="2" customFormat="1" ht="16.8" customHeight="1">
      <c r="A1204" s="39"/>
      <c r="B1204" s="45"/>
      <c r="C1204" s="315" t="s">
        <v>338</v>
      </c>
      <c r="D1204" s="315" t="s">
        <v>339</v>
      </c>
      <c r="E1204" s="18" t="s">
        <v>251</v>
      </c>
      <c r="F1204" s="316">
        <v>18.837</v>
      </c>
      <c r="G1204" s="39"/>
      <c r="H1204" s="45"/>
    </row>
    <row r="1205" spans="1:8" s="2" customFormat="1" ht="26.4" customHeight="1">
      <c r="A1205" s="39"/>
      <c r="B1205" s="45"/>
      <c r="C1205" s="310" t="s">
        <v>2179</v>
      </c>
      <c r="D1205" s="310" t="s">
        <v>124</v>
      </c>
      <c r="E1205" s="39"/>
      <c r="F1205" s="39"/>
      <c r="G1205" s="39"/>
      <c r="H1205" s="45"/>
    </row>
    <row r="1206" spans="1:8" s="2" customFormat="1" ht="16.8" customHeight="1">
      <c r="A1206" s="39"/>
      <c r="B1206" s="45"/>
      <c r="C1206" s="311" t="s">
        <v>1303</v>
      </c>
      <c r="D1206" s="312" t="s">
        <v>1</v>
      </c>
      <c r="E1206" s="313" t="s">
        <v>1</v>
      </c>
      <c r="F1206" s="314">
        <v>15.66</v>
      </c>
      <c r="G1206" s="39"/>
      <c r="H1206" s="45"/>
    </row>
    <row r="1207" spans="1:8" s="2" customFormat="1" ht="16.8" customHeight="1">
      <c r="A1207" s="39"/>
      <c r="B1207" s="45"/>
      <c r="C1207" s="315" t="s">
        <v>1</v>
      </c>
      <c r="D1207" s="315" t="s">
        <v>1919</v>
      </c>
      <c r="E1207" s="18" t="s">
        <v>1</v>
      </c>
      <c r="F1207" s="316">
        <v>0</v>
      </c>
      <c r="G1207" s="39"/>
      <c r="H1207" s="45"/>
    </row>
    <row r="1208" spans="1:8" s="2" customFormat="1" ht="16.8" customHeight="1">
      <c r="A1208" s="39"/>
      <c r="B1208" s="45"/>
      <c r="C1208" s="315" t="s">
        <v>1</v>
      </c>
      <c r="D1208" s="315" t="s">
        <v>303</v>
      </c>
      <c r="E1208" s="18" t="s">
        <v>1</v>
      </c>
      <c r="F1208" s="316">
        <v>0</v>
      </c>
      <c r="G1208" s="39"/>
      <c r="H1208" s="45"/>
    </row>
    <row r="1209" spans="1:8" s="2" customFormat="1" ht="16.8" customHeight="1">
      <c r="A1209" s="39"/>
      <c r="B1209" s="45"/>
      <c r="C1209" s="315" t="s">
        <v>1</v>
      </c>
      <c r="D1209" s="315" t="s">
        <v>1370</v>
      </c>
      <c r="E1209" s="18" t="s">
        <v>1</v>
      </c>
      <c r="F1209" s="316">
        <v>0</v>
      </c>
      <c r="G1209" s="39"/>
      <c r="H1209" s="45"/>
    </row>
    <row r="1210" spans="1:8" s="2" customFormat="1" ht="16.8" customHeight="1">
      <c r="A1210" s="39"/>
      <c r="B1210" s="45"/>
      <c r="C1210" s="315" t="s">
        <v>1</v>
      </c>
      <c r="D1210" s="315" t="s">
        <v>2037</v>
      </c>
      <c r="E1210" s="18" t="s">
        <v>1</v>
      </c>
      <c r="F1210" s="316">
        <v>15.66</v>
      </c>
      <c r="G1210" s="39"/>
      <c r="H1210" s="45"/>
    </row>
    <row r="1211" spans="1:8" s="2" customFormat="1" ht="16.8" customHeight="1">
      <c r="A1211" s="39"/>
      <c r="B1211" s="45"/>
      <c r="C1211" s="315" t="s">
        <v>1303</v>
      </c>
      <c r="D1211" s="315" t="s">
        <v>133</v>
      </c>
      <c r="E1211" s="18" t="s">
        <v>1</v>
      </c>
      <c r="F1211" s="316">
        <v>15.66</v>
      </c>
      <c r="G1211" s="39"/>
      <c r="H1211" s="45"/>
    </row>
    <row r="1212" spans="1:8" s="2" customFormat="1" ht="16.8" customHeight="1">
      <c r="A1212" s="39"/>
      <c r="B1212" s="45"/>
      <c r="C1212" s="317" t="s">
        <v>2168</v>
      </c>
      <c r="D1212" s="39"/>
      <c r="E1212" s="39"/>
      <c r="F1212" s="39"/>
      <c r="G1212" s="39"/>
      <c r="H1212" s="45"/>
    </row>
    <row r="1213" spans="1:8" s="2" customFormat="1" ht="12">
      <c r="A1213" s="39"/>
      <c r="B1213" s="45"/>
      <c r="C1213" s="315" t="s">
        <v>300</v>
      </c>
      <c r="D1213" s="315" t="s">
        <v>301</v>
      </c>
      <c r="E1213" s="18" t="s">
        <v>251</v>
      </c>
      <c r="F1213" s="316">
        <v>222.41</v>
      </c>
      <c r="G1213" s="39"/>
      <c r="H1213" s="45"/>
    </row>
    <row r="1214" spans="1:8" s="2" customFormat="1" ht="16.8" customHeight="1">
      <c r="A1214" s="39"/>
      <c r="B1214" s="45"/>
      <c r="C1214" s="315" t="s">
        <v>320</v>
      </c>
      <c r="D1214" s="315" t="s">
        <v>321</v>
      </c>
      <c r="E1214" s="18" t="s">
        <v>251</v>
      </c>
      <c r="F1214" s="316">
        <v>214.016</v>
      </c>
      <c r="G1214" s="39"/>
      <c r="H1214" s="45"/>
    </row>
    <row r="1215" spans="1:8" s="2" customFormat="1" ht="16.8" customHeight="1">
      <c r="A1215" s="39"/>
      <c r="B1215" s="45"/>
      <c r="C1215" s="315" t="s">
        <v>1399</v>
      </c>
      <c r="D1215" s="315" t="s">
        <v>1400</v>
      </c>
      <c r="E1215" s="18" t="s">
        <v>251</v>
      </c>
      <c r="F1215" s="316">
        <v>15.66</v>
      </c>
      <c r="G1215" s="39"/>
      <c r="H1215" s="45"/>
    </row>
    <row r="1216" spans="1:8" s="2" customFormat="1" ht="16.8" customHeight="1">
      <c r="A1216" s="39"/>
      <c r="B1216" s="45"/>
      <c r="C1216" s="311" t="s">
        <v>1305</v>
      </c>
      <c r="D1216" s="312" t="s">
        <v>1306</v>
      </c>
      <c r="E1216" s="313" t="s">
        <v>1</v>
      </c>
      <c r="F1216" s="314">
        <v>46.98</v>
      </c>
      <c r="G1216" s="39"/>
      <c r="H1216" s="45"/>
    </row>
    <row r="1217" spans="1:8" s="2" customFormat="1" ht="16.8" customHeight="1">
      <c r="A1217" s="39"/>
      <c r="B1217" s="45"/>
      <c r="C1217" s="315" t="s">
        <v>1</v>
      </c>
      <c r="D1217" s="315" t="s">
        <v>1372</v>
      </c>
      <c r="E1217" s="18" t="s">
        <v>1</v>
      </c>
      <c r="F1217" s="316">
        <v>0</v>
      </c>
      <c r="G1217" s="39"/>
      <c r="H1217" s="45"/>
    </row>
    <row r="1218" spans="1:8" s="2" customFormat="1" ht="16.8" customHeight="1">
      <c r="A1218" s="39"/>
      <c r="B1218" s="45"/>
      <c r="C1218" s="315" t="s">
        <v>1</v>
      </c>
      <c r="D1218" s="315" t="s">
        <v>2038</v>
      </c>
      <c r="E1218" s="18" t="s">
        <v>1</v>
      </c>
      <c r="F1218" s="316">
        <v>46.98</v>
      </c>
      <c r="G1218" s="39"/>
      <c r="H1218" s="45"/>
    </row>
    <row r="1219" spans="1:8" s="2" customFormat="1" ht="16.8" customHeight="1">
      <c r="A1219" s="39"/>
      <c r="B1219" s="45"/>
      <c r="C1219" s="315" t="s">
        <v>1305</v>
      </c>
      <c r="D1219" s="315" t="s">
        <v>133</v>
      </c>
      <c r="E1219" s="18" t="s">
        <v>1</v>
      </c>
      <c r="F1219" s="316">
        <v>46.98</v>
      </c>
      <c r="G1219" s="39"/>
      <c r="H1219" s="45"/>
    </row>
    <row r="1220" spans="1:8" s="2" customFormat="1" ht="16.8" customHeight="1">
      <c r="A1220" s="39"/>
      <c r="B1220" s="45"/>
      <c r="C1220" s="317" t="s">
        <v>2168</v>
      </c>
      <c r="D1220" s="39"/>
      <c r="E1220" s="39"/>
      <c r="F1220" s="39"/>
      <c r="G1220" s="39"/>
      <c r="H1220" s="45"/>
    </row>
    <row r="1221" spans="1:8" s="2" customFormat="1" ht="12">
      <c r="A1221" s="39"/>
      <c r="B1221" s="45"/>
      <c r="C1221" s="315" t="s">
        <v>300</v>
      </c>
      <c r="D1221" s="315" t="s">
        <v>301</v>
      </c>
      <c r="E1221" s="18" t="s">
        <v>251</v>
      </c>
      <c r="F1221" s="316">
        <v>222.41</v>
      </c>
      <c r="G1221" s="39"/>
      <c r="H1221" s="45"/>
    </row>
    <row r="1222" spans="1:8" s="2" customFormat="1" ht="16.8" customHeight="1">
      <c r="A1222" s="39"/>
      <c r="B1222" s="45"/>
      <c r="C1222" s="315" t="s">
        <v>347</v>
      </c>
      <c r="D1222" s="315" t="s">
        <v>348</v>
      </c>
      <c r="E1222" s="18" t="s">
        <v>251</v>
      </c>
      <c r="F1222" s="316">
        <v>44.357</v>
      </c>
      <c r="G1222" s="39"/>
      <c r="H1222" s="45"/>
    </row>
    <row r="1223" spans="1:8" s="2" customFormat="1" ht="16.8" customHeight="1">
      <c r="A1223" s="39"/>
      <c r="B1223" s="45"/>
      <c r="C1223" s="311" t="s">
        <v>1309</v>
      </c>
      <c r="D1223" s="312" t="s">
        <v>1</v>
      </c>
      <c r="E1223" s="313" t="s">
        <v>1</v>
      </c>
      <c r="F1223" s="314">
        <v>686.52</v>
      </c>
      <c r="G1223" s="39"/>
      <c r="H1223" s="45"/>
    </row>
    <row r="1224" spans="1:8" s="2" customFormat="1" ht="12">
      <c r="A1224" s="39"/>
      <c r="B1224" s="45"/>
      <c r="C1224" s="315" t="s">
        <v>1</v>
      </c>
      <c r="D1224" s="315" t="s">
        <v>1923</v>
      </c>
      <c r="E1224" s="18" t="s">
        <v>1</v>
      </c>
      <c r="F1224" s="316">
        <v>0</v>
      </c>
      <c r="G1224" s="39"/>
      <c r="H1224" s="45"/>
    </row>
    <row r="1225" spans="1:8" s="2" customFormat="1" ht="16.8" customHeight="1">
      <c r="A1225" s="39"/>
      <c r="B1225" s="45"/>
      <c r="C1225" s="315" t="s">
        <v>1</v>
      </c>
      <c r="D1225" s="315" t="s">
        <v>2013</v>
      </c>
      <c r="E1225" s="18" t="s">
        <v>1</v>
      </c>
      <c r="F1225" s="316">
        <v>32.34</v>
      </c>
      <c r="G1225" s="39"/>
      <c r="H1225" s="45"/>
    </row>
    <row r="1226" spans="1:8" s="2" customFormat="1" ht="16.8" customHeight="1">
      <c r="A1226" s="39"/>
      <c r="B1226" s="45"/>
      <c r="C1226" s="315" t="s">
        <v>1</v>
      </c>
      <c r="D1226" s="315" t="s">
        <v>2014</v>
      </c>
      <c r="E1226" s="18" t="s">
        <v>1</v>
      </c>
      <c r="F1226" s="316">
        <v>32.76</v>
      </c>
      <c r="G1226" s="39"/>
      <c r="H1226" s="45"/>
    </row>
    <row r="1227" spans="1:8" s="2" customFormat="1" ht="16.8" customHeight="1">
      <c r="A1227" s="39"/>
      <c r="B1227" s="45"/>
      <c r="C1227" s="315" t="s">
        <v>1</v>
      </c>
      <c r="D1227" s="315" t="s">
        <v>2015</v>
      </c>
      <c r="E1227" s="18" t="s">
        <v>1</v>
      </c>
      <c r="F1227" s="316">
        <v>34.62</v>
      </c>
      <c r="G1227" s="39"/>
      <c r="H1227" s="45"/>
    </row>
    <row r="1228" spans="1:8" s="2" customFormat="1" ht="16.8" customHeight="1">
      <c r="A1228" s="39"/>
      <c r="B1228" s="45"/>
      <c r="C1228" s="315" t="s">
        <v>1</v>
      </c>
      <c r="D1228" s="315" t="s">
        <v>2016</v>
      </c>
      <c r="E1228" s="18" t="s">
        <v>1</v>
      </c>
      <c r="F1228" s="316">
        <v>33.54</v>
      </c>
      <c r="G1228" s="39"/>
      <c r="H1228" s="45"/>
    </row>
    <row r="1229" spans="1:8" s="2" customFormat="1" ht="16.8" customHeight="1">
      <c r="A1229" s="39"/>
      <c r="B1229" s="45"/>
      <c r="C1229" s="315" t="s">
        <v>1</v>
      </c>
      <c r="D1229" s="315" t="s">
        <v>2017</v>
      </c>
      <c r="E1229" s="18" t="s">
        <v>1</v>
      </c>
      <c r="F1229" s="316">
        <v>33.18</v>
      </c>
      <c r="G1229" s="39"/>
      <c r="H1229" s="45"/>
    </row>
    <row r="1230" spans="1:8" s="2" customFormat="1" ht="16.8" customHeight="1">
      <c r="A1230" s="39"/>
      <c r="B1230" s="45"/>
      <c r="C1230" s="315" t="s">
        <v>1</v>
      </c>
      <c r="D1230" s="315" t="s">
        <v>2018</v>
      </c>
      <c r="E1230" s="18" t="s">
        <v>1</v>
      </c>
      <c r="F1230" s="316">
        <v>32.1</v>
      </c>
      <c r="G1230" s="39"/>
      <c r="H1230" s="45"/>
    </row>
    <row r="1231" spans="1:8" s="2" customFormat="1" ht="16.8" customHeight="1">
      <c r="A1231" s="39"/>
      <c r="B1231" s="45"/>
      <c r="C1231" s="315" t="s">
        <v>1</v>
      </c>
      <c r="D1231" s="315" t="s">
        <v>2019</v>
      </c>
      <c r="E1231" s="18" t="s">
        <v>1</v>
      </c>
      <c r="F1231" s="316">
        <v>27.6</v>
      </c>
      <c r="G1231" s="39"/>
      <c r="H1231" s="45"/>
    </row>
    <row r="1232" spans="1:8" s="2" customFormat="1" ht="16.8" customHeight="1">
      <c r="A1232" s="39"/>
      <c r="B1232" s="45"/>
      <c r="C1232" s="315" t="s">
        <v>1</v>
      </c>
      <c r="D1232" s="315" t="s">
        <v>2020</v>
      </c>
      <c r="E1232" s="18" t="s">
        <v>1</v>
      </c>
      <c r="F1232" s="316">
        <v>27.66</v>
      </c>
      <c r="G1232" s="39"/>
      <c r="H1232" s="45"/>
    </row>
    <row r="1233" spans="1:8" s="2" customFormat="1" ht="16.8" customHeight="1">
      <c r="A1233" s="39"/>
      <c r="B1233" s="45"/>
      <c r="C1233" s="315" t="s">
        <v>1</v>
      </c>
      <c r="D1233" s="315" t="s">
        <v>2021</v>
      </c>
      <c r="E1233" s="18" t="s">
        <v>1</v>
      </c>
      <c r="F1233" s="316">
        <v>20.64</v>
      </c>
      <c r="G1233" s="39"/>
      <c r="H1233" s="45"/>
    </row>
    <row r="1234" spans="1:8" s="2" customFormat="1" ht="16.8" customHeight="1">
      <c r="A1234" s="39"/>
      <c r="B1234" s="45"/>
      <c r="C1234" s="315" t="s">
        <v>1</v>
      </c>
      <c r="D1234" s="315" t="s">
        <v>2022</v>
      </c>
      <c r="E1234" s="18" t="s">
        <v>1</v>
      </c>
      <c r="F1234" s="316">
        <v>31.79</v>
      </c>
      <c r="G1234" s="39"/>
      <c r="H1234" s="45"/>
    </row>
    <row r="1235" spans="1:8" s="2" customFormat="1" ht="16.8" customHeight="1">
      <c r="A1235" s="39"/>
      <c r="B1235" s="45"/>
      <c r="C1235" s="315" t="s">
        <v>1</v>
      </c>
      <c r="D1235" s="315" t="s">
        <v>2023</v>
      </c>
      <c r="E1235" s="18" t="s">
        <v>1</v>
      </c>
      <c r="F1235" s="316">
        <v>39.44</v>
      </c>
      <c r="G1235" s="39"/>
      <c r="H1235" s="45"/>
    </row>
    <row r="1236" spans="1:8" s="2" customFormat="1" ht="16.8" customHeight="1">
      <c r="A1236" s="39"/>
      <c r="B1236" s="45"/>
      <c r="C1236" s="315" t="s">
        <v>1</v>
      </c>
      <c r="D1236" s="315" t="s">
        <v>2024</v>
      </c>
      <c r="E1236" s="18" t="s">
        <v>1</v>
      </c>
      <c r="F1236" s="316">
        <v>41.39</v>
      </c>
      <c r="G1236" s="39"/>
      <c r="H1236" s="45"/>
    </row>
    <row r="1237" spans="1:8" s="2" customFormat="1" ht="16.8" customHeight="1">
      <c r="A1237" s="39"/>
      <c r="B1237" s="45"/>
      <c r="C1237" s="315" t="s">
        <v>1</v>
      </c>
      <c r="D1237" s="315" t="s">
        <v>2025</v>
      </c>
      <c r="E1237" s="18" t="s">
        <v>1</v>
      </c>
      <c r="F1237" s="316">
        <v>48.45</v>
      </c>
      <c r="G1237" s="39"/>
      <c r="H1237" s="45"/>
    </row>
    <row r="1238" spans="1:8" s="2" customFormat="1" ht="16.8" customHeight="1">
      <c r="A1238" s="39"/>
      <c r="B1238" s="45"/>
      <c r="C1238" s="315" t="s">
        <v>1</v>
      </c>
      <c r="D1238" s="315" t="s">
        <v>2026</v>
      </c>
      <c r="E1238" s="18" t="s">
        <v>1</v>
      </c>
      <c r="F1238" s="316">
        <v>50.24</v>
      </c>
      <c r="G1238" s="39"/>
      <c r="H1238" s="45"/>
    </row>
    <row r="1239" spans="1:8" s="2" customFormat="1" ht="16.8" customHeight="1">
      <c r="A1239" s="39"/>
      <c r="B1239" s="45"/>
      <c r="C1239" s="315" t="s">
        <v>1</v>
      </c>
      <c r="D1239" s="315" t="s">
        <v>2027</v>
      </c>
      <c r="E1239" s="18" t="s">
        <v>1</v>
      </c>
      <c r="F1239" s="316">
        <v>51</v>
      </c>
      <c r="G1239" s="39"/>
      <c r="H1239" s="45"/>
    </row>
    <row r="1240" spans="1:8" s="2" customFormat="1" ht="16.8" customHeight="1">
      <c r="A1240" s="39"/>
      <c r="B1240" s="45"/>
      <c r="C1240" s="315" t="s">
        <v>1</v>
      </c>
      <c r="D1240" s="315" t="s">
        <v>2028</v>
      </c>
      <c r="E1240" s="18" t="s">
        <v>1</v>
      </c>
      <c r="F1240" s="316">
        <v>52.36</v>
      </c>
      <c r="G1240" s="39"/>
      <c r="H1240" s="45"/>
    </row>
    <row r="1241" spans="1:8" s="2" customFormat="1" ht="16.8" customHeight="1">
      <c r="A1241" s="39"/>
      <c r="B1241" s="45"/>
      <c r="C1241" s="315" t="s">
        <v>1</v>
      </c>
      <c r="D1241" s="315" t="s">
        <v>2029</v>
      </c>
      <c r="E1241" s="18" t="s">
        <v>1</v>
      </c>
      <c r="F1241" s="316">
        <v>48.96</v>
      </c>
      <c r="G1241" s="39"/>
      <c r="H1241" s="45"/>
    </row>
    <row r="1242" spans="1:8" s="2" customFormat="1" ht="16.8" customHeight="1">
      <c r="A1242" s="39"/>
      <c r="B1242" s="45"/>
      <c r="C1242" s="315" t="s">
        <v>1</v>
      </c>
      <c r="D1242" s="315" t="s">
        <v>2030</v>
      </c>
      <c r="E1242" s="18" t="s">
        <v>1</v>
      </c>
      <c r="F1242" s="316">
        <v>48.45</v>
      </c>
      <c r="G1242" s="39"/>
      <c r="H1242" s="45"/>
    </row>
    <row r="1243" spans="1:8" s="2" customFormat="1" ht="16.8" customHeight="1">
      <c r="A1243" s="39"/>
      <c r="B1243" s="45"/>
      <c r="C1243" s="315" t="s">
        <v>1309</v>
      </c>
      <c r="D1243" s="315" t="s">
        <v>169</v>
      </c>
      <c r="E1243" s="18" t="s">
        <v>1</v>
      </c>
      <c r="F1243" s="316">
        <v>686.52</v>
      </c>
      <c r="G1243" s="39"/>
      <c r="H1243" s="45"/>
    </row>
    <row r="1244" spans="1:8" s="2" customFormat="1" ht="16.8" customHeight="1">
      <c r="A1244" s="39"/>
      <c r="B1244" s="45"/>
      <c r="C1244" s="317" t="s">
        <v>2168</v>
      </c>
      <c r="D1244" s="39"/>
      <c r="E1244" s="39"/>
      <c r="F1244" s="39"/>
      <c r="G1244" s="39"/>
      <c r="H1244" s="45"/>
    </row>
    <row r="1245" spans="1:8" s="2" customFormat="1" ht="16.8" customHeight="1">
      <c r="A1245" s="39"/>
      <c r="B1245" s="45"/>
      <c r="C1245" s="315" t="s">
        <v>1351</v>
      </c>
      <c r="D1245" s="315" t="s">
        <v>1352</v>
      </c>
      <c r="E1245" s="18" t="s">
        <v>211</v>
      </c>
      <c r="F1245" s="316">
        <v>686.52</v>
      </c>
      <c r="G1245" s="39"/>
      <c r="H1245" s="45"/>
    </row>
    <row r="1246" spans="1:8" s="2" customFormat="1" ht="16.8" customHeight="1">
      <c r="A1246" s="39"/>
      <c r="B1246" s="45"/>
      <c r="C1246" s="315" t="s">
        <v>1355</v>
      </c>
      <c r="D1246" s="315" t="s">
        <v>1356</v>
      </c>
      <c r="E1246" s="18" t="s">
        <v>211</v>
      </c>
      <c r="F1246" s="316">
        <v>686.52</v>
      </c>
      <c r="G1246" s="39"/>
      <c r="H1246" s="45"/>
    </row>
    <row r="1247" spans="1:8" s="2" customFormat="1" ht="16.8" customHeight="1">
      <c r="A1247" s="39"/>
      <c r="B1247" s="45"/>
      <c r="C1247" s="311" t="s">
        <v>1909</v>
      </c>
      <c r="D1247" s="312" t="s">
        <v>1</v>
      </c>
      <c r="E1247" s="313" t="s">
        <v>1</v>
      </c>
      <c r="F1247" s="314">
        <v>0.509</v>
      </c>
      <c r="G1247" s="39"/>
      <c r="H1247" s="45"/>
    </row>
    <row r="1248" spans="1:8" s="2" customFormat="1" ht="16.8" customHeight="1">
      <c r="A1248" s="39"/>
      <c r="B1248" s="45"/>
      <c r="C1248" s="315" t="s">
        <v>1909</v>
      </c>
      <c r="D1248" s="315" t="s">
        <v>2040</v>
      </c>
      <c r="E1248" s="18" t="s">
        <v>1</v>
      </c>
      <c r="F1248" s="316">
        <v>0.509</v>
      </c>
      <c r="G1248" s="39"/>
      <c r="H1248" s="45"/>
    </row>
    <row r="1249" spans="1:8" s="2" customFormat="1" ht="16.8" customHeight="1">
      <c r="A1249" s="39"/>
      <c r="B1249" s="45"/>
      <c r="C1249" s="317" t="s">
        <v>2168</v>
      </c>
      <c r="D1249" s="39"/>
      <c r="E1249" s="39"/>
      <c r="F1249" s="39"/>
      <c r="G1249" s="39"/>
      <c r="H1249" s="45"/>
    </row>
    <row r="1250" spans="1:8" s="2" customFormat="1" ht="12">
      <c r="A1250" s="39"/>
      <c r="B1250" s="45"/>
      <c r="C1250" s="315" t="s">
        <v>300</v>
      </c>
      <c r="D1250" s="315" t="s">
        <v>301</v>
      </c>
      <c r="E1250" s="18" t="s">
        <v>251</v>
      </c>
      <c r="F1250" s="316">
        <v>222.41</v>
      </c>
      <c r="G1250" s="39"/>
      <c r="H1250" s="45"/>
    </row>
    <row r="1251" spans="1:8" s="2" customFormat="1" ht="16.8" customHeight="1">
      <c r="A1251" s="39"/>
      <c r="B1251" s="45"/>
      <c r="C1251" s="315" t="s">
        <v>320</v>
      </c>
      <c r="D1251" s="315" t="s">
        <v>321</v>
      </c>
      <c r="E1251" s="18" t="s">
        <v>251</v>
      </c>
      <c r="F1251" s="316">
        <v>214.016</v>
      </c>
      <c r="G1251" s="39"/>
      <c r="H1251" s="45"/>
    </row>
    <row r="1252" spans="1:8" s="2" customFormat="1" ht="16.8" customHeight="1">
      <c r="A1252" s="39"/>
      <c r="B1252" s="45"/>
      <c r="C1252" s="315" t="s">
        <v>386</v>
      </c>
      <c r="D1252" s="315" t="s">
        <v>387</v>
      </c>
      <c r="E1252" s="18" t="s">
        <v>251</v>
      </c>
      <c r="F1252" s="316">
        <v>0.509</v>
      </c>
      <c r="G1252" s="39"/>
      <c r="H1252" s="45"/>
    </row>
    <row r="1253" spans="1:8" s="2" customFormat="1" ht="16.8" customHeight="1">
      <c r="A1253" s="39"/>
      <c r="B1253" s="45"/>
      <c r="C1253" s="311" t="s">
        <v>156</v>
      </c>
      <c r="D1253" s="312" t="s">
        <v>1</v>
      </c>
      <c r="E1253" s="313" t="s">
        <v>1</v>
      </c>
      <c r="F1253" s="314">
        <v>214.016</v>
      </c>
      <c r="G1253" s="39"/>
      <c r="H1253" s="45"/>
    </row>
    <row r="1254" spans="1:8" s="2" customFormat="1" ht="16.8" customHeight="1">
      <c r="A1254" s="39"/>
      <c r="B1254" s="45"/>
      <c r="C1254" s="315" t="s">
        <v>1</v>
      </c>
      <c r="D1254" s="315" t="s">
        <v>1919</v>
      </c>
      <c r="E1254" s="18" t="s">
        <v>1</v>
      </c>
      <c r="F1254" s="316">
        <v>0</v>
      </c>
      <c r="G1254" s="39"/>
      <c r="H1254" s="45"/>
    </row>
    <row r="1255" spans="1:8" s="2" customFormat="1" ht="16.8" customHeight="1">
      <c r="A1255" s="39"/>
      <c r="B1255" s="45"/>
      <c r="C1255" s="315" t="s">
        <v>1</v>
      </c>
      <c r="D1255" s="315" t="s">
        <v>371</v>
      </c>
      <c r="E1255" s="18" t="s">
        <v>1</v>
      </c>
      <c r="F1255" s="316">
        <v>0</v>
      </c>
      <c r="G1255" s="39"/>
      <c r="H1255" s="45"/>
    </row>
    <row r="1256" spans="1:8" s="2" customFormat="1" ht="16.8" customHeight="1">
      <c r="A1256" s="39"/>
      <c r="B1256" s="45"/>
      <c r="C1256" s="315" t="s">
        <v>156</v>
      </c>
      <c r="D1256" s="315" t="s">
        <v>1954</v>
      </c>
      <c r="E1256" s="18" t="s">
        <v>1</v>
      </c>
      <c r="F1256" s="316">
        <v>214.016</v>
      </c>
      <c r="G1256" s="39"/>
      <c r="H1256" s="45"/>
    </row>
    <row r="1257" spans="1:8" s="2" customFormat="1" ht="16.8" customHeight="1">
      <c r="A1257" s="39"/>
      <c r="B1257" s="45"/>
      <c r="C1257" s="317" t="s">
        <v>2168</v>
      </c>
      <c r="D1257" s="39"/>
      <c r="E1257" s="39"/>
      <c r="F1257" s="39"/>
      <c r="G1257" s="39"/>
      <c r="H1257" s="45"/>
    </row>
    <row r="1258" spans="1:8" s="2" customFormat="1" ht="16.8" customHeight="1">
      <c r="A1258" s="39"/>
      <c r="B1258" s="45"/>
      <c r="C1258" s="315" t="s">
        <v>320</v>
      </c>
      <c r="D1258" s="315" t="s">
        <v>321</v>
      </c>
      <c r="E1258" s="18" t="s">
        <v>251</v>
      </c>
      <c r="F1258" s="316">
        <v>214.016</v>
      </c>
      <c r="G1258" s="39"/>
      <c r="H1258" s="45"/>
    </row>
    <row r="1259" spans="1:8" s="2" customFormat="1" ht="12">
      <c r="A1259" s="39"/>
      <c r="B1259" s="45"/>
      <c r="C1259" s="315" t="s">
        <v>374</v>
      </c>
      <c r="D1259" s="315" t="s">
        <v>375</v>
      </c>
      <c r="E1259" s="18" t="s">
        <v>251</v>
      </c>
      <c r="F1259" s="316">
        <v>214.016</v>
      </c>
      <c r="G1259" s="39"/>
      <c r="H1259" s="45"/>
    </row>
    <row r="1260" spans="1:8" s="2" customFormat="1" ht="16.8" customHeight="1">
      <c r="A1260" s="39"/>
      <c r="B1260" s="45"/>
      <c r="C1260" s="311" t="s">
        <v>158</v>
      </c>
      <c r="D1260" s="312" t="s">
        <v>1</v>
      </c>
      <c r="E1260" s="313" t="s">
        <v>1</v>
      </c>
      <c r="F1260" s="314">
        <v>44.357</v>
      </c>
      <c r="G1260" s="39"/>
      <c r="H1260" s="45"/>
    </row>
    <row r="1261" spans="1:8" s="2" customFormat="1" ht="16.8" customHeight="1">
      <c r="A1261" s="39"/>
      <c r="B1261" s="45"/>
      <c r="C1261" s="315" t="s">
        <v>158</v>
      </c>
      <c r="D1261" s="315" t="s">
        <v>2049</v>
      </c>
      <c r="E1261" s="18" t="s">
        <v>1</v>
      </c>
      <c r="F1261" s="316">
        <v>44.357</v>
      </c>
      <c r="G1261" s="39"/>
      <c r="H1261" s="45"/>
    </row>
    <row r="1262" spans="1:8" s="2" customFormat="1" ht="16.8" customHeight="1">
      <c r="A1262" s="39"/>
      <c r="B1262" s="45"/>
      <c r="C1262" s="317" t="s">
        <v>2168</v>
      </c>
      <c r="D1262" s="39"/>
      <c r="E1262" s="39"/>
      <c r="F1262" s="39"/>
      <c r="G1262" s="39"/>
      <c r="H1262" s="45"/>
    </row>
    <row r="1263" spans="1:8" s="2" customFormat="1" ht="16.8" customHeight="1">
      <c r="A1263" s="39"/>
      <c r="B1263" s="45"/>
      <c r="C1263" s="315" t="s">
        <v>347</v>
      </c>
      <c r="D1263" s="315" t="s">
        <v>348</v>
      </c>
      <c r="E1263" s="18" t="s">
        <v>251</v>
      </c>
      <c r="F1263" s="316">
        <v>44.357</v>
      </c>
      <c r="G1263" s="39"/>
      <c r="H1263" s="45"/>
    </row>
    <row r="1264" spans="1:8" s="2" customFormat="1" ht="16.8" customHeight="1">
      <c r="A1264" s="39"/>
      <c r="B1264" s="45"/>
      <c r="C1264" s="315" t="s">
        <v>320</v>
      </c>
      <c r="D1264" s="315" t="s">
        <v>321</v>
      </c>
      <c r="E1264" s="18" t="s">
        <v>251</v>
      </c>
      <c r="F1264" s="316">
        <v>214.016</v>
      </c>
      <c r="G1264" s="39"/>
      <c r="H1264" s="45"/>
    </row>
    <row r="1265" spans="1:8" s="2" customFormat="1" ht="16.8" customHeight="1">
      <c r="A1265" s="39"/>
      <c r="B1265" s="45"/>
      <c r="C1265" s="315" t="s">
        <v>1388</v>
      </c>
      <c r="D1265" s="315" t="s">
        <v>1389</v>
      </c>
      <c r="E1265" s="18" t="s">
        <v>334</v>
      </c>
      <c r="F1265" s="316">
        <v>79.843</v>
      </c>
      <c r="G1265" s="39"/>
      <c r="H1265" s="45"/>
    </row>
    <row r="1266" spans="1:8" s="2" customFormat="1" ht="16.8" customHeight="1">
      <c r="A1266" s="39"/>
      <c r="B1266" s="45"/>
      <c r="C1266" s="311" t="s">
        <v>162</v>
      </c>
      <c r="D1266" s="312" t="s">
        <v>1</v>
      </c>
      <c r="E1266" s="313" t="s">
        <v>1</v>
      </c>
      <c r="F1266" s="314">
        <v>153.49</v>
      </c>
      <c r="G1266" s="39"/>
      <c r="H1266" s="45"/>
    </row>
    <row r="1267" spans="1:8" s="2" customFormat="1" ht="16.8" customHeight="1">
      <c r="A1267" s="39"/>
      <c r="B1267" s="45"/>
      <c r="C1267" s="315" t="s">
        <v>162</v>
      </c>
      <c r="D1267" s="315" t="s">
        <v>1815</v>
      </c>
      <c r="E1267" s="18" t="s">
        <v>1</v>
      </c>
      <c r="F1267" s="316">
        <v>153.49</v>
      </c>
      <c r="G1267" s="39"/>
      <c r="H1267" s="45"/>
    </row>
    <row r="1268" spans="1:8" s="2" customFormat="1" ht="16.8" customHeight="1">
      <c r="A1268" s="39"/>
      <c r="B1268" s="45"/>
      <c r="C1268" s="317" t="s">
        <v>2168</v>
      </c>
      <c r="D1268" s="39"/>
      <c r="E1268" s="39"/>
      <c r="F1268" s="39"/>
      <c r="G1268" s="39"/>
      <c r="H1268" s="45"/>
    </row>
    <row r="1269" spans="1:8" s="2" customFormat="1" ht="12">
      <c r="A1269" s="39"/>
      <c r="B1269" s="45"/>
      <c r="C1269" s="315" t="s">
        <v>300</v>
      </c>
      <c r="D1269" s="315" t="s">
        <v>301</v>
      </c>
      <c r="E1269" s="18" t="s">
        <v>251</v>
      </c>
      <c r="F1269" s="316">
        <v>222.41</v>
      </c>
      <c r="G1269" s="39"/>
      <c r="H1269" s="45"/>
    </row>
    <row r="1270" spans="1:8" s="2" customFormat="1" ht="16.8" customHeight="1">
      <c r="A1270" s="39"/>
      <c r="B1270" s="45"/>
      <c r="C1270" s="315" t="s">
        <v>320</v>
      </c>
      <c r="D1270" s="315" t="s">
        <v>321</v>
      </c>
      <c r="E1270" s="18" t="s">
        <v>251</v>
      </c>
      <c r="F1270" s="316">
        <v>214.016</v>
      </c>
      <c r="G1270" s="39"/>
      <c r="H1270" s="45"/>
    </row>
    <row r="1271" spans="1:8" s="2" customFormat="1" ht="16.8" customHeight="1">
      <c r="A1271" s="39"/>
      <c r="B1271" s="45"/>
      <c r="C1271" s="315" t="s">
        <v>354</v>
      </c>
      <c r="D1271" s="315" t="s">
        <v>355</v>
      </c>
      <c r="E1271" s="18" t="s">
        <v>334</v>
      </c>
      <c r="F1271" s="316">
        <v>276.282</v>
      </c>
      <c r="G1271" s="39"/>
      <c r="H1271" s="45"/>
    </row>
    <row r="1272" spans="1:8" s="2" customFormat="1" ht="16.8" customHeight="1">
      <c r="A1272" s="39"/>
      <c r="B1272" s="45"/>
      <c r="C1272" s="311" t="s">
        <v>164</v>
      </c>
      <c r="D1272" s="312" t="s">
        <v>1</v>
      </c>
      <c r="E1272" s="313" t="s">
        <v>1</v>
      </c>
      <c r="F1272" s="314">
        <v>222.41</v>
      </c>
      <c r="G1272" s="39"/>
      <c r="H1272" s="45"/>
    </row>
    <row r="1273" spans="1:8" s="2" customFormat="1" ht="16.8" customHeight="1">
      <c r="A1273" s="39"/>
      <c r="B1273" s="45"/>
      <c r="C1273" s="315" t="s">
        <v>164</v>
      </c>
      <c r="D1273" s="315" t="s">
        <v>171</v>
      </c>
      <c r="E1273" s="18" t="s">
        <v>1</v>
      </c>
      <c r="F1273" s="316">
        <v>222.41</v>
      </c>
      <c r="G1273" s="39"/>
      <c r="H1273" s="45"/>
    </row>
    <row r="1274" spans="1:8" s="2" customFormat="1" ht="16.8" customHeight="1">
      <c r="A1274" s="39"/>
      <c r="B1274" s="45"/>
      <c r="C1274" s="317" t="s">
        <v>2168</v>
      </c>
      <c r="D1274" s="39"/>
      <c r="E1274" s="39"/>
      <c r="F1274" s="39"/>
      <c r="G1274" s="39"/>
      <c r="H1274" s="45"/>
    </row>
    <row r="1275" spans="1:8" s="2" customFormat="1" ht="12">
      <c r="A1275" s="39"/>
      <c r="B1275" s="45"/>
      <c r="C1275" s="315" t="s">
        <v>300</v>
      </c>
      <c r="D1275" s="315" t="s">
        <v>301</v>
      </c>
      <c r="E1275" s="18" t="s">
        <v>251</v>
      </c>
      <c r="F1275" s="316">
        <v>222.41</v>
      </c>
      <c r="G1275" s="39"/>
      <c r="H1275" s="45"/>
    </row>
    <row r="1276" spans="1:8" s="2" customFormat="1" ht="12">
      <c r="A1276" s="39"/>
      <c r="B1276" s="45"/>
      <c r="C1276" s="315" t="s">
        <v>289</v>
      </c>
      <c r="D1276" s="315" t="s">
        <v>290</v>
      </c>
      <c r="E1276" s="18" t="s">
        <v>251</v>
      </c>
      <c r="F1276" s="316">
        <v>222.41</v>
      </c>
      <c r="G1276" s="39"/>
      <c r="H1276" s="45"/>
    </row>
    <row r="1277" spans="1:8" s="2" customFormat="1" ht="12">
      <c r="A1277" s="39"/>
      <c r="B1277" s="45"/>
      <c r="C1277" s="315" t="s">
        <v>315</v>
      </c>
      <c r="D1277" s="315" t="s">
        <v>316</v>
      </c>
      <c r="E1277" s="18" t="s">
        <v>251</v>
      </c>
      <c r="F1277" s="316">
        <v>222.41</v>
      </c>
      <c r="G1277" s="39"/>
      <c r="H1277" s="45"/>
    </row>
    <row r="1278" spans="1:8" s="2" customFormat="1" ht="16.8" customHeight="1">
      <c r="A1278" s="39"/>
      <c r="B1278" s="45"/>
      <c r="C1278" s="315" t="s">
        <v>320</v>
      </c>
      <c r="D1278" s="315" t="s">
        <v>321</v>
      </c>
      <c r="E1278" s="18" t="s">
        <v>251</v>
      </c>
      <c r="F1278" s="316">
        <v>444.82</v>
      </c>
      <c r="G1278" s="39"/>
      <c r="H1278" s="45"/>
    </row>
    <row r="1279" spans="1:8" s="2" customFormat="1" ht="12">
      <c r="A1279" s="39"/>
      <c r="B1279" s="45"/>
      <c r="C1279" s="315" t="s">
        <v>332</v>
      </c>
      <c r="D1279" s="315" t="s">
        <v>333</v>
      </c>
      <c r="E1279" s="18" t="s">
        <v>334</v>
      </c>
      <c r="F1279" s="316">
        <v>400.338</v>
      </c>
      <c r="G1279" s="39"/>
      <c r="H1279" s="45"/>
    </row>
    <row r="1280" spans="1:8" s="2" customFormat="1" ht="16.8" customHeight="1">
      <c r="A1280" s="39"/>
      <c r="B1280" s="45"/>
      <c r="C1280" s="315" t="s">
        <v>326</v>
      </c>
      <c r="D1280" s="315" t="s">
        <v>327</v>
      </c>
      <c r="E1280" s="18" t="s">
        <v>251</v>
      </c>
      <c r="F1280" s="316">
        <v>444.82</v>
      </c>
      <c r="G1280" s="39"/>
      <c r="H1280" s="45"/>
    </row>
    <row r="1281" spans="1:8" s="2" customFormat="1" ht="16.8" customHeight="1">
      <c r="A1281" s="39"/>
      <c r="B1281" s="45"/>
      <c r="C1281" s="311" t="s">
        <v>168</v>
      </c>
      <c r="D1281" s="312" t="s">
        <v>169</v>
      </c>
      <c r="E1281" s="313" t="s">
        <v>1</v>
      </c>
      <c r="F1281" s="314">
        <v>68.92</v>
      </c>
      <c r="G1281" s="39"/>
      <c r="H1281" s="45"/>
    </row>
    <row r="1282" spans="1:8" s="2" customFormat="1" ht="16.8" customHeight="1">
      <c r="A1282" s="39"/>
      <c r="B1282" s="45"/>
      <c r="C1282" s="315" t="s">
        <v>1</v>
      </c>
      <c r="D1282" s="315" t="s">
        <v>1919</v>
      </c>
      <c r="E1282" s="18" t="s">
        <v>1</v>
      </c>
      <c r="F1282" s="316">
        <v>0</v>
      </c>
      <c r="G1282" s="39"/>
      <c r="H1282" s="45"/>
    </row>
    <row r="1283" spans="1:8" s="2" customFormat="1" ht="16.8" customHeight="1">
      <c r="A1283" s="39"/>
      <c r="B1283" s="45"/>
      <c r="C1283" s="315" t="s">
        <v>1</v>
      </c>
      <c r="D1283" s="315" t="s">
        <v>303</v>
      </c>
      <c r="E1283" s="18" t="s">
        <v>1</v>
      </c>
      <c r="F1283" s="316">
        <v>0</v>
      </c>
      <c r="G1283" s="39"/>
      <c r="H1283" s="45"/>
    </row>
    <row r="1284" spans="1:8" s="2" customFormat="1" ht="16.8" customHeight="1">
      <c r="A1284" s="39"/>
      <c r="B1284" s="45"/>
      <c r="C1284" s="315" t="s">
        <v>1</v>
      </c>
      <c r="D1284" s="315" t="s">
        <v>1370</v>
      </c>
      <c r="E1284" s="18" t="s">
        <v>1</v>
      </c>
      <c r="F1284" s="316">
        <v>0</v>
      </c>
      <c r="G1284" s="39"/>
      <c r="H1284" s="45"/>
    </row>
    <row r="1285" spans="1:8" s="2" customFormat="1" ht="16.8" customHeight="1">
      <c r="A1285" s="39"/>
      <c r="B1285" s="45"/>
      <c r="C1285" s="315" t="s">
        <v>1</v>
      </c>
      <c r="D1285" s="315" t="s">
        <v>2037</v>
      </c>
      <c r="E1285" s="18" t="s">
        <v>1</v>
      </c>
      <c r="F1285" s="316">
        <v>15.66</v>
      </c>
      <c r="G1285" s="39"/>
      <c r="H1285" s="45"/>
    </row>
    <row r="1286" spans="1:8" s="2" customFormat="1" ht="16.8" customHeight="1">
      <c r="A1286" s="39"/>
      <c r="B1286" s="45"/>
      <c r="C1286" s="315" t="s">
        <v>1</v>
      </c>
      <c r="D1286" s="315" t="s">
        <v>1372</v>
      </c>
      <c r="E1286" s="18" t="s">
        <v>1</v>
      </c>
      <c r="F1286" s="316">
        <v>0</v>
      </c>
      <c r="G1286" s="39"/>
      <c r="H1286" s="45"/>
    </row>
    <row r="1287" spans="1:8" s="2" customFormat="1" ht="16.8" customHeight="1">
      <c r="A1287" s="39"/>
      <c r="B1287" s="45"/>
      <c r="C1287" s="315" t="s">
        <v>1</v>
      </c>
      <c r="D1287" s="315" t="s">
        <v>2038</v>
      </c>
      <c r="E1287" s="18" t="s">
        <v>1</v>
      </c>
      <c r="F1287" s="316">
        <v>46.98</v>
      </c>
      <c r="G1287" s="39"/>
      <c r="H1287" s="45"/>
    </row>
    <row r="1288" spans="1:8" s="2" customFormat="1" ht="16.8" customHeight="1">
      <c r="A1288" s="39"/>
      <c r="B1288" s="45"/>
      <c r="C1288" s="315" t="s">
        <v>1</v>
      </c>
      <c r="D1288" s="315" t="s">
        <v>1939</v>
      </c>
      <c r="E1288" s="18" t="s">
        <v>1</v>
      </c>
      <c r="F1288" s="316">
        <v>0</v>
      </c>
      <c r="G1288" s="39"/>
      <c r="H1288" s="45"/>
    </row>
    <row r="1289" spans="1:8" s="2" customFormat="1" ht="16.8" customHeight="1">
      <c r="A1289" s="39"/>
      <c r="B1289" s="45"/>
      <c r="C1289" s="315" t="s">
        <v>1</v>
      </c>
      <c r="D1289" s="315" t="s">
        <v>2039</v>
      </c>
      <c r="E1289" s="18" t="s">
        <v>1</v>
      </c>
      <c r="F1289" s="316">
        <v>5.771</v>
      </c>
      <c r="G1289" s="39"/>
      <c r="H1289" s="45"/>
    </row>
    <row r="1290" spans="1:8" s="2" customFormat="1" ht="16.8" customHeight="1">
      <c r="A1290" s="39"/>
      <c r="B1290" s="45"/>
      <c r="C1290" s="315" t="s">
        <v>1909</v>
      </c>
      <c r="D1290" s="315" t="s">
        <v>2040</v>
      </c>
      <c r="E1290" s="18" t="s">
        <v>1</v>
      </c>
      <c r="F1290" s="316">
        <v>0.509</v>
      </c>
      <c r="G1290" s="39"/>
      <c r="H1290" s="45"/>
    </row>
    <row r="1291" spans="1:8" s="2" customFormat="1" ht="16.8" customHeight="1">
      <c r="A1291" s="39"/>
      <c r="B1291" s="45"/>
      <c r="C1291" s="315" t="s">
        <v>168</v>
      </c>
      <c r="D1291" s="315" t="s">
        <v>169</v>
      </c>
      <c r="E1291" s="18" t="s">
        <v>1</v>
      </c>
      <c r="F1291" s="316">
        <v>68.92</v>
      </c>
      <c r="G1291" s="39"/>
      <c r="H1291" s="45"/>
    </row>
    <row r="1292" spans="1:8" s="2" customFormat="1" ht="16.8" customHeight="1">
      <c r="A1292" s="39"/>
      <c r="B1292" s="45"/>
      <c r="C1292" s="317" t="s">
        <v>2168</v>
      </c>
      <c r="D1292" s="39"/>
      <c r="E1292" s="39"/>
      <c r="F1292" s="39"/>
      <c r="G1292" s="39"/>
      <c r="H1292" s="45"/>
    </row>
    <row r="1293" spans="1:8" s="2" customFormat="1" ht="12">
      <c r="A1293" s="39"/>
      <c r="B1293" s="45"/>
      <c r="C1293" s="315" t="s">
        <v>300</v>
      </c>
      <c r="D1293" s="315" t="s">
        <v>301</v>
      </c>
      <c r="E1293" s="18" t="s">
        <v>251</v>
      </c>
      <c r="F1293" s="316">
        <v>222.41</v>
      </c>
      <c r="G1293" s="39"/>
      <c r="H1293" s="45"/>
    </row>
    <row r="1294" spans="1:8" s="2" customFormat="1" ht="16.8" customHeight="1">
      <c r="A1294" s="39"/>
      <c r="B1294" s="45"/>
      <c r="C1294" s="315" t="s">
        <v>338</v>
      </c>
      <c r="D1294" s="315" t="s">
        <v>339</v>
      </c>
      <c r="E1294" s="18" t="s">
        <v>251</v>
      </c>
      <c r="F1294" s="316">
        <v>153.49</v>
      </c>
      <c r="G1294" s="39"/>
      <c r="H1294" s="45"/>
    </row>
    <row r="1295" spans="1:8" s="2" customFormat="1" ht="16.8" customHeight="1">
      <c r="A1295" s="39"/>
      <c r="B1295" s="45"/>
      <c r="C1295" s="311" t="s">
        <v>171</v>
      </c>
      <c r="D1295" s="312" t="s">
        <v>1</v>
      </c>
      <c r="E1295" s="313" t="s">
        <v>1</v>
      </c>
      <c r="F1295" s="314">
        <v>222.41</v>
      </c>
      <c r="G1295" s="39"/>
      <c r="H1295" s="45"/>
    </row>
    <row r="1296" spans="1:8" s="2" customFormat="1" ht="12">
      <c r="A1296" s="39"/>
      <c r="B1296" s="45"/>
      <c r="C1296" s="315" t="s">
        <v>1</v>
      </c>
      <c r="D1296" s="315" t="s">
        <v>1923</v>
      </c>
      <c r="E1296" s="18" t="s">
        <v>1</v>
      </c>
      <c r="F1296" s="316">
        <v>0</v>
      </c>
      <c r="G1296" s="39"/>
      <c r="H1296" s="45"/>
    </row>
    <row r="1297" spans="1:8" s="2" customFormat="1" ht="16.8" customHeight="1">
      <c r="A1297" s="39"/>
      <c r="B1297" s="45"/>
      <c r="C1297" s="315" t="s">
        <v>1</v>
      </c>
      <c r="D1297" s="315" t="s">
        <v>1992</v>
      </c>
      <c r="E1297" s="18" t="s">
        <v>1</v>
      </c>
      <c r="F1297" s="316">
        <v>12.94</v>
      </c>
      <c r="G1297" s="39"/>
      <c r="H1297" s="45"/>
    </row>
    <row r="1298" spans="1:8" s="2" customFormat="1" ht="16.8" customHeight="1">
      <c r="A1298" s="39"/>
      <c r="B1298" s="45"/>
      <c r="C1298" s="315" t="s">
        <v>1</v>
      </c>
      <c r="D1298" s="315" t="s">
        <v>1993</v>
      </c>
      <c r="E1298" s="18" t="s">
        <v>1</v>
      </c>
      <c r="F1298" s="316">
        <v>13.1</v>
      </c>
      <c r="G1298" s="39"/>
      <c r="H1298" s="45"/>
    </row>
    <row r="1299" spans="1:8" s="2" customFormat="1" ht="16.8" customHeight="1">
      <c r="A1299" s="39"/>
      <c r="B1299" s="45"/>
      <c r="C1299" s="315" t="s">
        <v>1</v>
      </c>
      <c r="D1299" s="315" t="s">
        <v>1994</v>
      </c>
      <c r="E1299" s="18" t="s">
        <v>1</v>
      </c>
      <c r="F1299" s="316">
        <v>13.85</v>
      </c>
      <c r="G1299" s="39"/>
      <c r="H1299" s="45"/>
    </row>
    <row r="1300" spans="1:8" s="2" customFormat="1" ht="16.8" customHeight="1">
      <c r="A1300" s="39"/>
      <c r="B1300" s="45"/>
      <c r="C1300" s="315" t="s">
        <v>1</v>
      </c>
      <c r="D1300" s="315" t="s">
        <v>1995</v>
      </c>
      <c r="E1300" s="18" t="s">
        <v>1</v>
      </c>
      <c r="F1300" s="316">
        <v>13.42</v>
      </c>
      <c r="G1300" s="39"/>
      <c r="H1300" s="45"/>
    </row>
    <row r="1301" spans="1:8" s="2" customFormat="1" ht="16.8" customHeight="1">
      <c r="A1301" s="39"/>
      <c r="B1301" s="45"/>
      <c r="C1301" s="315" t="s">
        <v>1</v>
      </c>
      <c r="D1301" s="315" t="s">
        <v>1996</v>
      </c>
      <c r="E1301" s="18" t="s">
        <v>1</v>
      </c>
      <c r="F1301" s="316">
        <v>13.27</v>
      </c>
      <c r="G1301" s="39"/>
      <c r="H1301" s="45"/>
    </row>
    <row r="1302" spans="1:8" s="2" customFormat="1" ht="16.8" customHeight="1">
      <c r="A1302" s="39"/>
      <c r="B1302" s="45"/>
      <c r="C1302" s="315" t="s">
        <v>1</v>
      </c>
      <c r="D1302" s="315" t="s">
        <v>1997</v>
      </c>
      <c r="E1302" s="18" t="s">
        <v>1</v>
      </c>
      <c r="F1302" s="316">
        <v>12.84</v>
      </c>
      <c r="G1302" s="39"/>
      <c r="H1302" s="45"/>
    </row>
    <row r="1303" spans="1:8" s="2" customFormat="1" ht="16.8" customHeight="1">
      <c r="A1303" s="39"/>
      <c r="B1303" s="45"/>
      <c r="C1303" s="315" t="s">
        <v>1</v>
      </c>
      <c r="D1303" s="315" t="s">
        <v>1998</v>
      </c>
      <c r="E1303" s="18" t="s">
        <v>1</v>
      </c>
      <c r="F1303" s="316">
        <v>11.04</v>
      </c>
      <c r="G1303" s="39"/>
      <c r="H1303" s="45"/>
    </row>
    <row r="1304" spans="1:8" s="2" customFormat="1" ht="16.8" customHeight="1">
      <c r="A1304" s="39"/>
      <c r="B1304" s="45"/>
      <c r="C1304" s="315" t="s">
        <v>1</v>
      </c>
      <c r="D1304" s="315" t="s">
        <v>1999</v>
      </c>
      <c r="E1304" s="18" t="s">
        <v>1</v>
      </c>
      <c r="F1304" s="316">
        <v>11.06</v>
      </c>
      <c r="G1304" s="39"/>
      <c r="H1304" s="45"/>
    </row>
    <row r="1305" spans="1:8" s="2" customFormat="1" ht="16.8" customHeight="1">
      <c r="A1305" s="39"/>
      <c r="B1305" s="45"/>
      <c r="C1305" s="315" t="s">
        <v>1</v>
      </c>
      <c r="D1305" s="315" t="s">
        <v>2000</v>
      </c>
      <c r="E1305" s="18" t="s">
        <v>1</v>
      </c>
      <c r="F1305" s="316">
        <v>8.26</v>
      </c>
      <c r="G1305" s="39"/>
      <c r="H1305" s="45"/>
    </row>
    <row r="1306" spans="1:8" s="2" customFormat="1" ht="16.8" customHeight="1">
      <c r="A1306" s="39"/>
      <c r="B1306" s="45"/>
      <c r="C1306" s="315" t="s">
        <v>1</v>
      </c>
      <c r="D1306" s="315" t="s">
        <v>2001</v>
      </c>
      <c r="E1306" s="18" t="s">
        <v>1</v>
      </c>
      <c r="F1306" s="316">
        <v>12.72</v>
      </c>
      <c r="G1306" s="39"/>
      <c r="H1306" s="45"/>
    </row>
    <row r="1307" spans="1:8" s="2" customFormat="1" ht="16.8" customHeight="1">
      <c r="A1307" s="39"/>
      <c r="B1307" s="45"/>
      <c r="C1307" s="315" t="s">
        <v>1</v>
      </c>
      <c r="D1307" s="315" t="s">
        <v>2002</v>
      </c>
      <c r="E1307" s="18" t="s">
        <v>1</v>
      </c>
      <c r="F1307" s="316">
        <v>15.78</v>
      </c>
      <c r="G1307" s="39"/>
      <c r="H1307" s="45"/>
    </row>
    <row r="1308" spans="1:8" s="2" customFormat="1" ht="16.8" customHeight="1">
      <c r="A1308" s="39"/>
      <c r="B1308" s="45"/>
      <c r="C1308" s="315" t="s">
        <v>1</v>
      </c>
      <c r="D1308" s="315" t="s">
        <v>2003</v>
      </c>
      <c r="E1308" s="18" t="s">
        <v>1</v>
      </c>
      <c r="F1308" s="316">
        <v>16.56</v>
      </c>
      <c r="G1308" s="39"/>
      <c r="H1308" s="45"/>
    </row>
    <row r="1309" spans="1:8" s="2" customFormat="1" ht="16.8" customHeight="1">
      <c r="A1309" s="39"/>
      <c r="B1309" s="45"/>
      <c r="C1309" s="315" t="s">
        <v>1</v>
      </c>
      <c r="D1309" s="315" t="s">
        <v>2004</v>
      </c>
      <c r="E1309" s="18" t="s">
        <v>1</v>
      </c>
      <c r="F1309" s="316">
        <v>19.38</v>
      </c>
      <c r="G1309" s="39"/>
      <c r="H1309" s="45"/>
    </row>
    <row r="1310" spans="1:8" s="2" customFormat="1" ht="16.8" customHeight="1">
      <c r="A1310" s="39"/>
      <c r="B1310" s="45"/>
      <c r="C1310" s="315" t="s">
        <v>1</v>
      </c>
      <c r="D1310" s="315" t="s">
        <v>2005</v>
      </c>
      <c r="E1310" s="18" t="s">
        <v>1</v>
      </c>
      <c r="F1310" s="316">
        <v>20.09</v>
      </c>
      <c r="G1310" s="39"/>
      <c r="H1310" s="45"/>
    </row>
    <row r="1311" spans="1:8" s="2" customFormat="1" ht="16.8" customHeight="1">
      <c r="A1311" s="39"/>
      <c r="B1311" s="45"/>
      <c r="C1311" s="315" t="s">
        <v>1</v>
      </c>
      <c r="D1311" s="315" t="s">
        <v>2006</v>
      </c>
      <c r="E1311" s="18" t="s">
        <v>1</v>
      </c>
      <c r="F1311" s="316">
        <v>20.4</v>
      </c>
      <c r="G1311" s="39"/>
      <c r="H1311" s="45"/>
    </row>
    <row r="1312" spans="1:8" s="2" customFormat="1" ht="16.8" customHeight="1">
      <c r="A1312" s="39"/>
      <c r="B1312" s="45"/>
      <c r="C1312" s="315" t="s">
        <v>1</v>
      </c>
      <c r="D1312" s="315" t="s">
        <v>2007</v>
      </c>
      <c r="E1312" s="18" t="s">
        <v>1</v>
      </c>
      <c r="F1312" s="316">
        <v>20.94</v>
      </c>
      <c r="G1312" s="39"/>
      <c r="H1312" s="45"/>
    </row>
    <row r="1313" spans="1:8" s="2" customFormat="1" ht="16.8" customHeight="1">
      <c r="A1313" s="39"/>
      <c r="B1313" s="45"/>
      <c r="C1313" s="315" t="s">
        <v>1</v>
      </c>
      <c r="D1313" s="315" t="s">
        <v>2008</v>
      </c>
      <c r="E1313" s="18" t="s">
        <v>1</v>
      </c>
      <c r="F1313" s="316">
        <v>19.58</v>
      </c>
      <c r="G1313" s="39"/>
      <c r="H1313" s="45"/>
    </row>
    <row r="1314" spans="1:8" s="2" customFormat="1" ht="16.8" customHeight="1">
      <c r="A1314" s="39"/>
      <c r="B1314" s="45"/>
      <c r="C1314" s="315" t="s">
        <v>1</v>
      </c>
      <c r="D1314" s="315" t="s">
        <v>2009</v>
      </c>
      <c r="E1314" s="18" t="s">
        <v>1</v>
      </c>
      <c r="F1314" s="316">
        <v>19.38</v>
      </c>
      <c r="G1314" s="39"/>
      <c r="H1314" s="45"/>
    </row>
    <row r="1315" spans="1:8" s="2" customFormat="1" ht="16.8" customHeight="1">
      <c r="A1315" s="39"/>
      <c r="B1315" s="45"/>
      <c r="C1315" s="315" t="s">
        <v>1</v>
      </c>
      <c r="D1315" s="315" t="s">
        <v>2010</v>
      </c>
      <c r="E1315" s="18" t="s">
        <v>1</v>
      </c>
      <c r="F1315" s="316">
        <v>-36.54</v>
      </c>
      <c r="G1315" s="39"/>
      <c r="H1315" s="45"/>
    </row>
    <row r="1316" spans="1:8" s="2" customFormat="1" ht="16.8" customHeight="1">
      <c r="A1316" s="39"/>
      <c r="B1316" s="45"/>
      <c r="C1316" s="315" t="s">
        <v>1</v>
      </c>
      <c r="D1316" s="315" t="s">
        <v>2011</v>
      </c>
      <c r="E1316" s="18" t="s">
        <v>1</v>
      </c>
      <c r="F1316" s="316">
        <v>-15.66</v>
      </c>
      <c r="G1316" s="39"/>
      <c r="H1316" s="45"/>
    </row>
    <row r="1317" spans="1:8" s="2" customFormat="1" ht="16.8" customHeight="1">
      <c r="A1317" s="39"/>
      <c r="B1317" s="45"/>
      <c r="C1317" s="315" t="s">
        <v>171</v>
      </c>
      <c r="D1317" s="315" t="s">
        <v>169</v>
      </c>
      <c r="E1317" s="18" t="s">
        <v>1</v>
      </c>
      <c r="F1317" s="316">
        <v>222.41</v>
      </c>
      <c r="G1317" s="39"/>
      <c r="H1317" s="45"/>
    </row>
    <row r="1318" spans="1:8" s="2" customFormat="1" ht="16.8" customHeight="1">
      <c r="A1318" s="39"/>
      <c r="B1318" s="45"/>
      <c r="C1318" s="317" t="s">
        <v>2168</v>
      </c>
      <c r="D1318" s="39"/>
      <c r="E1318" s="39"/>
      <c r="F1318" s="39"/>
      <c r="G1318" s="39"/>
      <c r="H1318" s="45"/>
    </row>
    <row r="1319" spans="1:8" s="2" customFormat="1" ht="12">
      <c r="A1319" s="39"/>
      <c r="B1319" s="45"/>
      <c r="C1319" s="315" t="s">
        <v>255</v>
      </c>
      <c r="D1319" s="315" t="s">
        <v>256</v>
      </c>
      <c r="E1319" s="18" t="s">
        <v>251</v>
      </c>
      <c r="F1319" s="316">
        <v>222.41</v>
      </c>
      <c r="G1319" s="39"/>
      <c r="H1319" s="45"/>
    </row>
    <row r="1320" spans="1:8" s="2" customFormat="1" ht="12">
      <c r="A1320" s="39"/>
      <c r="B1320" s="45"/>
      <c r="C1320" s="315" t="s">
        <v>300</v>
      </c>
      <c r="D1320" s="315" t="s">
        <v>301</v>
      </c>
      <c r="E1320" s="18" t="s">
        <v>251</v>
      </c>
      <c r="F1320" s="316">
        <v>222.41</v>
      </c>
      <c r="G1320" s="39"/>
      <c r="H1320" s="45"/>
    </row>
    <row r="1321" spans="1:8" s="2" customFormat="1" ht="16.8" customHeight="1">
      <c r="A1321" s="39"/>
      <c r="B1321" s="45"/>
      <c r="C1321" s="315" t="s">
        <v>338</v>
      </c>
      <c r="D1321" s="315" t="s">
        <v>339</v>
      </c>
      <c r="E1321" s="18" t="s">
        <v>251</v>
      </c>
      <c r="F1321" s="316">
        <v>153.49</v>
      </c>
      <c r="G1321" s="39"/>
      <c r="H1321" s="45"/>
    </row>
    <row r="1322" spans="1:8" s="2" customFormat="1" ht="26.4" customHeight="1">
      <c r="A1322" s="39"/>
      <c r="B1322" s="45"/>
      <c r="C1322" s="310" t="s">
        <v>2180</v>
      </c>
      <c r="D1322" s="310" t="s">
        <v>126</v>
      </c>
      <c r="E1322" s="39"/>
      <c r="F1322" s="39"/>
      <c r="G1322" s="39"/>
      <c r="H1322" s="45"/>
    </row>
    <row r="1323" spans="1:8" s="2" customFormat="1" ht="16.8" customHeight="1">
      <c r="A1323" s="39"/>
      <c r="B1323" s="45"/>
      <c r="C1323" s="311" t="s">
        <v>1303</v>
      </c>
      <c r="D1323" s="312" t="s">
        <v>1</v>
      </c>
      <c r="E1323" s="313" t="s">
        <v>1</v>
      </c>
      <c r="F1323" s="314">
        <v>2.76</v>
      </c>
      <c r="G1323" s="39"/>
      <c r="H1323" s="45"/>
    </row>
    <row r="1324" spans="1:8" s="2" customFormat="1" ht="16.8" customHeight="1">
      <c r="A1324" s="39"/>
      <c r="B1324" s="45"/>
      <c r="C1324" s="315" t="s">
        <v>1</v>
      </c>
      <c r="D1324" s="315" t="s">
        <v>1919</v>
      </c>
      <c r="E1324" s="18" t="s">
        <v>1</v>
      </c>
      <c r="F1324" s="316">
        <v>0</v>
      </c>
      <c r="G1324" s="39"/>
      <c r="H1324" s="45"/>
    </row>
    <row r="1325" spans="1:8" s="2" customFormat="1" ht="16.8" customHeight="1">
      <c r="A1325" s="39"/>
      <c r="B1325" s="45"/>
      <c r="C1325" s="315" t="s">
        <v>1</v>
      </c>
      <c r="D1325" s="315" t="s">
        <v>303</v>
      </c>
      <c r="E1325" s="18" t="s">
        <v>1</v>
      </c>
      <c r="F1325" s="316">
        <v>0</v>
      </c>
      <c r="G1325" s="39"/>
      <c r="H1325" s="45"/>
    </row>
    <row r="1326" spans="1:8" s="2" customFormat="1" ht="16.8" customHeight="1">
      <c r="A1326" s="39"/>
      <c r="B1326" s="45"/>
      <c r="C1326" s="315" t="s">
        <v>1</v>
      </c>
      <c r="D1326" s="315" t="s">
        <v>1370</v>
      </c>
      <c r="E1326" s="18" t="s">
        <v>1</v>
      </c>
      <c r="F1326" s="316">
        <v>0</v>
      </c>
      <c r="G1326" s="39"/>
      <c r="H1326" s="45"/>
    </row>
    <row r="1327" spans="1:8" s="2" customFormat="1" ht="16.8" customHeight="1">
      <c r="A1327" s="39"/>
      <c r="B1327" s="45"/>
      <c r="C1327" s="315" t="s">
        <v>1</v>
      </c>
      <c r="D1327" s="315" t="s">
        <v>2096</v>
      </c>
      <c r="E1327" s="18" t="s">
        <v>1</v>
      </c>
      <c r="F1327" s="316">
        <v>2.76</v>
      </c>
      <c r="G1327" s="39"/>
      <c r="H1327" s="45"/>
    </row>
    <row r="1328" spans="1:8" s="2" customFormat="1" ht="16.8" customHeight="1">
      <c r="A1328" s="39"/>
      <c r="B1328" s="45"/>
      <c r="C1328" s="315" t="s">
        <v>1303</v>
      </c>
      <c r="D1328" s="315" t="s">
        <v>133</v>
      </c>
      <c r="E1328" s="18" t="s">
        <v>1</v>
      </c>
      <c r="F1328" s="316">
        <v>2.76</v>
      </c>
      <c r="G1328" s="39"/>
      <c r="H1328" s="45"/>
    </row>
    <row r="1329" spans="1:8" s="2" customFormat="1" ht="16.8" customHeight="1">
      <c r="A1329" s="39"/>
      <c r="B1329" s="45"/>
      <c r="C1329" s="317" t="s">
        <v>2168</v>
      </c>
      <c r="D1329" s="39"/>
      <c r="E1329" s="39"/>
      <c r="F1329" s="39"/>
      <c r="G1329" s="39"/>
      <c r="H1329" s="45"/>
    </row>
    <row r="1330" spans="1:8" s="2" customFormat="1" ht="12">
      <c r="A1330" s="39"/>
      <c r="B1330" s="45"/>
      <c r="C1330" s="315" t="s">
        <v>300</v>
      </c>
      <c r="D1330" s="315" t="s">
        <v>301</v>
      </c>
      <c r="E1330" s="18" t="s">
        <v>251</v>
      </c>
      <c r="F1330" s="316">
        <v>38.7</v>
      </c>
      <c r="G1330" s="39"/>
      <c r="H1330" s="45"/>
    </row>
    <row r="1331" spans="1:8" s="2" customFormat="1" ht="16.8" customHeight="1">
      <c r="A1331" s="39"/>
      <c r="B1331" s="45"/>
      <c r="C1331" s="315" t="s">
        <v>320</v>
      </c>
      <c r="D1331" s="315" t="s">
        <v>321</v>
      </c>
      <c r="E1331" s="18" t="s">
        <v>251</v>
      </c>
      <c r="F1331" s="316">
        <v>37.267</v>
      </c>
      <c r="G1331" s="39"/>
      <c r="H1331" s="45"/>
    </row>
    <row r="1332" spans="1:8" s="2" customFormat="1" ht="16.8" customHeight="1">
      <c r="A1332" s="39"/>
      <c r="B1332" s="45"/>
      <c r="C1332" s="315" t="s">
        <v>1399</v>
      </c>
      <c r="D1332" s="315" t="s">
        <v>1400</v>
      </c>
      <c r="E1332" s="18" t="s">
        <v>251</v>
      </c>
      <c r="F1332" s="316">
        <v>2.76</v>
      </c>
      <c r="G1332" s="39"/>
      <c r="H1332" s="45"/>
    </row>
    <row r="1333" spans="1:8" s="2" customFormat="1" ht="16.8" customHeight="1">
      <c r="A1333" s="39"/>
      <c r="B1333" s="45"/>
      <c r="C1333" s="311" t="s">
        <v>1305</v>
      </c>
      <c r="D1333" s="312" t="s">
        <v>1306</v>
      </c>
      <c r="E1333" s="313" t="s">
        <v>1</v>
      </c>
      <c r="F1333" s="314">
        <v>8.28</v>
      </c>
      <c r="G1333" s="39"/>
      <c r="H1333" s="45"/>
    </row>
    <row r="1334" spans="1:8" s="2" customFormat="1" ht="16.8" customHeight="1">
      <c r="A1334" s="39"/>
      <c r="B1334" s="45"/>
      <c r="C1334" s="315" t="s">
        <v>1</v>
      </c>
      <c r="D1334" s="315" t="s">
        <v>1372</v>
      </c>
      <c r="E1334" s="18" t="s">
        <v>1</v>
      </c>
      <c r="F1334" s="316">
        <v>0</v>
      </c>
      <c r="G1334" s="39"/>
      <c r="H1334" s="45"/>
    </row>
    <row r="1335" spans="1:8" s="2" customFormat="1" ht="16.8" customHeight="1">
      <c r="A1335" s="39"/>
      <c r="B1335" s="45"/>
      <c r="C1335" s="315" t="s">
        <v>1</v>
      </c>
      <c r="D1335" s="315" t="s">
        <v>2097</v>
      </c>
      <c r="E1335" s="18" t="s">
        <v>1</v>
      </c>
      <c r="F1335" s="316">
        <v>8.28</v>
      </c>
      <c r="G1335" s="39"/>
      <c r="H1335" s="45"/>
    </row>
    <row r="1336" spans="1:8" s="2" customFormat="1" ht="16.8" customHeight="1">
      <c r="A1336" s="39"/>
      <c r="B1336" s="45"/>
      <c r="C1336" s="315" t="s">
        <v>1305</v>
      </c>
      <c r="D1336" s="315" t="s">
        <v>133</v>
      </c>
      <c r="E1336" s="18" t="s">
        <v>1</v>
      </c>
      <c r="F1336" s="316">
        <v>8.28</v>
      </c>
      <c r="G1336" s="39"/>
      <c r="H1336" s="45"/>
    </row>
    <row r="1337" spans="1:8" s="2" customFormat="1" ht="16.8" customHeight="1">
      <c r="A1337" s="39"/>
      <c r="B1337" s="45"/>
      <c r="C1337" s="317" t="s">
        <v>2168</v>
      </c>
      <c r="D1337" s="39"/>
      <c r="E1337" s="39"/>
      <c r="F1337" s="39"/>
      <c r="G1337" s="39"/>
      <c r="H1337" s="45"/>
    </row>
    <row r="1338" spans="1:8" s="2" customFormat="1" ht="12">
      <c r="A1338" s="39"/>
      <c r="B1338" s="45"/>
      <c r="C1338" s="315" t="s">
        <v>300</v>
      </c>
      <c r="D1338" s="315" t="s">
        <v>301</v>
      </c>
      <c r="E1338" s="18" t="s">
        <v>251</v>
      </c>
      <c r="F1338" s="316">
        <v>38.7</v>
      </c>
      <c r="G1338" s="39"/>
      <c r="H1338" s="45"/>
    </row>
    <row r="1339" spans="1:8" s="2" customFormat="1" ht="16.8" customHeight="1">
      <c r="A1339" s="39"/>
      <c r="B1339" s="45"/>
      <c r="C1339" s="315" t="s">
        <v>347</v>
      </c>
      <c r="D1339" s="315" t="s">
        <v>348</v>
      </c>
      <c r="E1339" s="18" t="s">
        <v>251</v>
      </c>
      <c r="F1339" s="316">
        <v>7.818</v>
      </c>
      <c r="G1339" s="39"/>
      <c r="H1339" s="45"/>
    </row>
    <row r="1340" spans="1:8" s="2" customFormat="1" ht="16.8" customHeight="1">
      <c r="A1340" s="39"/>
      <c r="B1340" s="45"/>
      <c r="C1340" s="311" t="s">
        <v>1309</v>
      </c>
      <c r="D1340" s="312" t="s">
        <v>1</v>
      </c>
      <c r="E1340" s="313" t="s">
        <v>1</v>
      </c>
      <c r="F1340" s="314">
        <v>119.75</v>
      </c>
      <c r="G1340" s="39"/>
      <c r="H1340" s="45"/>
    </row>
    <row r="1341" spans="1:8" s="2" customFormat="1" ht="12">
      <c r="A1341" s="39"/>
      <c r="B1341" s="45"/>
      <c r="C1341" s="315" t="s">
        <v>1</v>
      </c>
      <c r="D1341" s="315" t="s">
        <v>1923</v>
      </c>
      <c r="E1341" s="18" t="s">
        <v>1</v>
      </c>
      <c r="F1341" s="316">
        <v>0</v>
      </c>
      <c r="G1341" s="39"/>
      <c r="H1341" s="45"/>
    </row>
    <row r="1342" spans="1:8" s="2" customFormat="1" ht="16.8" customHeight="1">
      <c r="A1342" s="39"/>
      <c r="B1342" s="45"/>
      <c r="C1342" s="315" t="s">
        <v>1</v>
      </c>
      <c r="D1342" s="315" t="s">
        <v>2087</v>
      </c>
      <c r="E1342" s="18" t="s">
        <v>1</v>
      </c>
      <c r="F1342" s="316">
        <v>30.24</v>
      </c>
      <c r="G1342" s="39"/>
      <c r="H1342" s="45"/>
    </row>
    <row r="1343" spans="1:8" s="2" customFormat="1" ht="16.8" customHeight="1">
      <c r="A1343" s="39"/>
      <c r="B1343" s="45"/>
      <c r="C1343" s="315" t="s">
        <v>1</v>
      </c>
      <c r="D1343" s="315" t="s">
        <v>2088</v>
      </c>
      <c r="E1343" s="18" t="s">
        <v>1</v>
      </c>
      <c r="F1343" s="316">
        <v>45.9</v>
      </c>
      <c r="G1343" s="39"/>
      <c r="H1343" s="45"/>
    </row>
    <row r="1344" spans="1:8" s="2" customFormat="1" ht="16.8" customHeight="1">
      <c r="A1344" s="39"/>
      <c r="B1344" s="45"/>
      <c r="C1344" s="315" t="s">
        <v>1</v>
      </c>
      <c r="D1344" s="315" t="s">
        <v>2089</v>
      </c>
      <c r="E1344" s="18" t="s">
        <v>1</v>
      </c>
      <c r="F1344" s="316">
        <v>43.61</v>
      </c>
      <c r="G1344" s="39"/>
      <c r="H1344" s="45"/>
    </row>
    <row r="1345" spans="1:8" s="2" customFormat="1" ht="16.8" customHeight="1">
      <c r="A1345" s="39"/>
      <c r="B1345" s="45"/>
      <c r="C1345" s="315" t="s">
        <v>1309</v>
      </c>
      <c r="D1345" s="315" t="s">
        <v>169</v>
      </c>
      <c r="E1345" s="18" t="s">
        <v>1</v>
      </c>
      <c r="F1345" s="316">
        <v>119.75</v>
      </c>
      <c r="G1345" s="39"/>
      <c r="H1345" s="45"/>
    </row>
    <row r="1346" spans="1:8" s="2" customFormat="1" ht="16.8" customHeight="1">
      <c r="A1346" s="39"/>
      <c r="B1346" s="45"/>
      <c r="C1346" s="317" t="s">
        <v>2168</v>
      </c>
      <c r="D1346" s="39"/>
      <c r="E1346" s="39"/>
      <c r="F1346" s="39"/>
      <c r="G1346" s="39"/>
      <c r="H1346" s="45"/>
    </row>
    <row r="1347" spans="1:8" s="2" customFormat="1" ht="16.8" customHeight="1">
      <c r="A1347" s="39"/>
      <c r="B1347" s="45"/>
      <c r="C1347" s="315" t="s">
        <v>1351</v>
      </c>
      <c r="D1347" s="315" t="s">
        <v>1352</v>
      </c>
      <c r="E1347" s="18" t="s">
        <v>211</v>
      </c>
      <c r="F1347" s="316">
        <v>119.75</v>
      </c>
      <c r="G1347" s="39"/>
      <c r="H1347" s="45"/>
    </row>
    <row r="1348" spans="1:8" s="2" customFormat="1" ht="16.8" customHeight="1">
      <c r="A1348" s="39"/>
      <c r="B1348" s="45"/>
      <c r="C1348" s="315" t="s">
        <v>1355</v>
      </c>
      <c r="D1348" s="315" t="s">
        <v>1356</v>
      </c>
      <c r="E1348" s="18" t="s">
        <v>211</v>
      </c>
      <c r="F1348" s="316">
        <v>119.75</v>
      </c>
      <c r="G1348" s="39"/>
      <c r="H1348" s="45"/>
    </row>
    <row r="1349" spans="1:8" s="2" customFormat="1" ht="16.8" customHeight="1">
      <c r="A1349" s="39"/>
      <c r="B1349" s="45"/>
      <c r="C1349" s="311" t="s">
        <v>1909</v>
      </c>
      <c r="D1349" s="312" t="s">
        <v>1</v>
      </c>
      <c r="E1349" s="313" t="s">
        <v>1</v>
      </c>
      <c r="F1349" s="314">
        <v>0.085</v>
      </c>
      <c r="G1349" s="39"/>
      <c r="H1349" s="45"/>
    </row>
    <row r="1350" spans="1:8" s="2" customFormat="1" ht="16.8" customHeight="1">
      <c r="A1350" s="39"/>
      <c r="B1350" s="45"/>
      <c r="C1350" s="315" t="s">
        <v>1909</v>
      </c>
      <c r="D1350" s="315" t="s">
        <v>2099</v>
      </c>
      <c r="E1350" s="18" t="s">
        <v>1</v>
      </c>
      <c r="F1350" s="316">
        <v>0.085</v>
      </c>
      <c r="G1350" s="39"/>
      <c r="H1350" s="45"/>
    </row>
    <row r="1351" spans="1:8" s="2" customFormat="1" ht="16.8" customHeight="1">
      <c r="A1351" s="39"/>
      <c r="B1351" s="45"/>
      <c r="C1351" s="317" t="s">
        <v>2168</v>
      </c>
      <c r="D1351" s="39"/>
      <c r="E1351" s="39"/>
      <c r="F1351" s="39"/>
      <c r="G1351" s="39"/>
      <c r="H1351" s="45"/>
    </row>
    <row r="1352" spans="1:8" s="2" customFormat="1" ht="12">
      <c r="A1352" s="39"/>
      <c r="B1352" s="45"/>
      <c r="C1352" s="315" t="s">
        <v>300</v>
      </c>
      <c r="D1352" s="315" t="s">
        <v>301</v>
      </c>
      <c r="E1352" s="18" t="s">
        <v>251</v>
      </c>
      <c r="F1352" s="316">
        <v>38.7</v>
      </c>
      <c r="G1352" s="39"/>
      <c r="H1352" s="45"/>
    </row>
    <row r="1353" spans="1:8" s="2" customFormat="1" ht="16.8" customHeight="1">
      <c r="A1353" s="39"/>
      <c r="B1353" s="45"/>
      <c r="C1353" s="315" t="s">
        <v>320</v>
      </c>
      <c r="D1353" s="315" t="s">
        <v>321</v>
      </c>
      <c r="E1353" s="18" t="s">
        <v>251</v>
      </c>
      <c r="F1353" s="316">
        <v>37.267</v>
      </c>
      <c r="G1353" s="39"/>
      <c r="H1353" s="45"/>
    </row>
    <row r="1354" spans="1:8" s="2" customFormat="1" ht="16.8" customHeight="1">
      <c r="A1354" s="39"/>
      <c r="B1354" s="45"/>
      <c r="C1354" s="315" t="s">
        <v>386</v>
      </c>
      <c r="D1354" s="315" t="s">
        <v>387</v>
      </c>
      <c r="E1354" s="18" t="s">
        <v>251</v>
      </c>
      <c r="F1354" s="316">
        <v>0.085</v>
      </c>
      <c r="G1354" s="39"/>
      <c r="H1354" s="45"/>
    </row>
    <row r="1355" spans="1:8" s="2" customFormat="1" ht="16.8" customHeight="1">
      <c r="A1355" s="39"/>
      <c r="B1355" s="45"/>
      <c r="C1355" s="311" t="s">
        <v>156</v>
      </c>
      <c r="D1355" s="312" t="s">
        <v>1</v>
      </c>
      <c r="E1355" s="313" t="s">
        <v>1</v>
      </c>
      <c r="F1355" s="314">
        <v>37.267</v>
      </c>
      <c r="G1355" s="39"/>
      <c r="H1355" s="45"/>
    </row>
    <row r="1356" spans="1:8" s="2" customFormat="1" ht="16.8" customHeight="1">
      <c r="A1356" s="39"/>
      <c r="B1356" s="45"/>
      <c r="C1356" s="315" t="s">
        <v>1</v>
      </c>
      <c r="D1356" s="315" t="s">
        <v>1919</v>
      </c>
      <c r="E1356" s="18" t="s">
        <v>1</v>
      </c>
      <c r="F1356" s="316">
        <v>0</v>
      </c>
      <c r="G1356" s="39"/>
      <c r="H1356" s="45"/>
    </row>
    <row r="1357" spans="1:8" s="2" customFormat="1" ht="16.8" customHeight="1">
      <c r="A1357" s="39"/>
      <c r="B1357" s="45"/>
      <c r="C1357" s="315" t="s">
        <v>1</v>
      </c>
      <c r="D1357" s="315" t="s">
        <v>371</v>
      </c>
      <c r="E1357" s="18" t="s">
        <v>1</v>
      </c>
      <c r="F1357" s="316">
        <v>0</v>
      </c>
      <c r="G1357" s="39"/>
      <c r="H1357" s="45"/>
    </row>
    <row r="1358" spans="1:8" s="2" customFormat="1" ht="16.8" customHeight="1">
      <c r="A1358" s="39"/>
      <c r="B1358" s="45"/>
      <c r="C1358" s="315" t="s">
        <v>156</v>
      </c>
      <c r="D1358" s="315" t="s">
        <v>1954</v>
      </c>
      <c r="E1358" s="18" t="s">
        <v>1</v>
      </c>
      <c r="F1358" s="316">
        <v>37.267</v>
      </c>
      <c r="G1358" s="39"/>
      <c r="H1358" s="45"/>
    </row>
    <row r="1359" spans="1:8" s="2" customFormat="1" ht="16.8" customHeight="1">
      <c r="A1359" s="39"/>
      <c r="B1359" s="45"/>
      <c r="C1359" s="317" t="s">
        <v>2168</v>
      </c>
      <c r="D1359" s="39"/>
      <c r="E1359" s="39"/>
      <c r="F1359" s="39"/>
      <c r="G1359" s="39"/>
      <c r="H1359" s="45"/>
    </row>
    <row r="1360" spans="1:8" s="2" customFormat="1" ht="16.8" customHeight="1">
      <c r="A1360" s="39"/>
      <c r="B1360" s="45"/>
      <c r="C1360" s="315" t="s">
        <v>320</v>
      </c>
      <c r="D1360" s="315" t="s">
        <v>321</v>
      </c>
      <c r="E1360" s="18" t="s">
        <v>251</v>
      </c>
      <c r="F1360" s="316">
        <v>37.267</v>
      </c>
      <c r="G1360" s="39"/>
      <c r="H1360" s="45"/>
    </row>
    <row r="1361" spans="1:8" s="2" customFormat="1" ht="12">
      <c r="A1361" s="39"/>
      <c r="B1361" s="45"/>
      <c r="C1361" s="315" t="s">
        <v>374</v>
      </c>
      <c r="D1361" s="315" t="s">
        <v>375</v>
      </c>
      <c r="E1361" s="18" t="s">
        <v>251</v>
      </c>
      <c r="F1361" s="316">
        <v>37.267</v>
      </c>
      <c r="G1361" s="39"/>
      <c r="H1361" s="45"/>
    </row>
    <row r="1362" spans="1:8" s="2" customFormat="1" ht="16.8" customHeight="1">
      <c r="A1362" s="39"/>
      <c r="B1362" s="45"/>
      <c r="C1362" s="311" t="s">
        <v>158</v>
      </c>
      <c r="D1362" s="312" t="s">
        <v>1</v>
      </c>
      <c r="E1362" s="313" t="s">
        <v>1</v>
      </c>
      <c r="F1362" s="314">
        <v>7.818</v>
      </c>
      <c r="G1362" s="39"/>
      <c r="H1362" s="45"/>
    </row>
    <row r="1363" spans="1:8" s="2" customFormat="1" ht="16.8" customHeight="1">
      <c r="A1363" s="39"/>
      <c r="B1363" s="45"/>
      <c r="C1363" s="315" t="s">
        <v>158</v>
      </c>
      <c r="D1363" s="315" t="s">
        <v>2107</v>
      </c>
      <c r="E1363" s="18" t="s">
        <v>1</v>
      </c>
      <c r="F1363" s="316">
        <v>7.818</v>
      </c>
      <c r="G1363" s="39"/>
      <c r="H1363" s="45"/>
    </row>
    <row r="1364" spans="1:8" s="2" customFormat="1" ht="16.8" customHeight="1">
      <c r="A1364" s="39"/>
      <c r="B1364" s="45"/>
      <c r="C1364" s="317" t="s">
        <v>2168</v>
      </c>
      <c r="D1364" s="39"/>
      <c r="E1364" s="39"/>
      <c r="F1364" s="39"/>
      <c r="G1364" s="39"/>
      <c r="H1364" s="45"/>
    </row>
    <row r="1365" spans="1:8" s="2" customFormat="1" ht="16.8" customHeight="1">
      <c r="A1365" s="39"/>
      <c r="B1365" s="45"/>
      <c r="C1365" s="315" t="s">
        <v>347</v>
      </c>
      <c r="D1365" s="315" t="s">
        <v>348</v>
      </c>
      <c r="E1365" s="18" t="s">
        <v>251</v>
      </c>
      <c r="F1365" s="316">
        <v>7.818</v>
      </c>
      <c r="G1365" s="39"/>
      <c r="H1365" s="45"/>
    </row>
    <row r="1366" spans="1:8" s="2" customFormat="1" ht="16.8" customHeight="1">
      <c r="A1366" s="39"/>
      <c r="B1366" s="45"/>
      <c r="C1366" s="315" t="s">
        <v>320</v>
      </c>
      <c r="D1366" s="315" t="s">
        <v>321</v>
      </c>
      <c r="E1366" s="18" t="s">
        <v>251</v>
      </c>
      <c r="F1366" s="316">
        <v>37.267</v>
      </c>
      <c r="G1366" s="39"/>
      <c r="H1366" s="45"/>
    </row>
    <row r="1367" spans="1:8" s="2" customFormat="1" ht="16.8" customHeight="1">
      <c r="A1367" s="39"/>
      <c r="B1367" s="45"/>
      <c r="C1367" s="315" t="s">
        <v>1388</v>
      </c>
      <c r="D1367" s="315" t="s">
        <v>1389</v>
      </c>
      <c r="E1367" s="18" t="s">
        <v>334</v>
      </c>
      <c r="F1367" s="316">
        <v>14.072</v>
      </c>
      <c r="G1367" s="39"/>
      <c r="H1367" s="45"/>
    </row>
    <row r="1368" spans="1:8" s="2" customFormat="1" ht="16.8" customHeight="1">
      <c r="A1368" s="39"/>
      <c r="B1368" s="45"/>
      <c r="C1368" s="311" t="s">
        <v>162</v>
      </c>
      <c r="D1368" s="312" t="s">
        <v>1</v>
      </c>
      <c r="E1368" s="313" t="s">
        <v>1</v>
      </c>
      <c r="F1368" s="314">
        <v>26.604</v>
      </c>
      <c r="G1368" s="39"/>
      <c r="H1368" s="45"/>
    </row>
    <row r="1369" spans="1:8" s="2" customFormat="1" ht="16.8" customHeight="1">
      <c r="A1369" s="39"/>
      <c r="B1369" s="45"/>
      <c r="C1369" s="315" t="s">
        <v>162</v>
      </c>
      <c r="D1369" s="315" t="s">
        <v>1815</v>
      </c>
      <c r="E1369" s="18" t="s">
        <v>1</v>
      </c>
      <c r="F1369" s="316">
        <v>26.604</v>
      </c>
      <c r="G1369" s="39"/>
      <c r="H1369" s="45"/>
    </row>
    <row r="1370" spans="1:8" s="2" customFormat="1" ht="16.8" customHeight="1">
      <c r="A1370" s="39"/>
      <c r="B1370" s="45"/>
      <c r="C1370" s="317" t="s">
        <v>2168</v>
      </c>
      <c r="D1370" s="39"/>
      <c r="E1370" s="39"/>
      <c r="F1370" s="39"/>
      <c r="G1370" s="39"/>
      <c r="H1370" s="45"/>
    </row>
    <row r="1371" spans="1:8" s="2" customFormat="1" ht="12">
      <c r="A1371" s="39"/>
      <c r="B1371" s="45"/>
      <c r="C1371" s="315" t="s">
        <v>300</v>
      </c>
      <c r="D1371" s="315" t="s">
        <v>301</v>
      </c>
      <c r="E1371" s="18" t="s">
        <v>251</v>
      </c>
      <c r="F1371" s="316">
        <v>38.7</v>
      </c>
      <c r="G1371" s="39"/>
      <c r="H1371" s="45"/>
    </row>
    <row r="1372" spans="1:8" s="2" customFormat="1" ht="16.8" customHeight="1">
      <c r="A1372" s="39"/>
      <c r="B1372" s="45"/>
      <c r="C1372" s="315" t="s">
        <v>320</v>
      </c>
      <c r="D1372" s="315" t="s">
        <v>321</v>
      </c>
      <c r="E1372" s="18" t="s">
        <v>251</v>
      </c>
      <c r="F1372" s="316">
        <v>37.267</v>
      </c>
      <c r="G1372" s="39"/>
      <c r="H1372" s="45"/>
    </row>
    <row r="1373" spans="1:8" s="2" customFormat="1" ht="16.8" customHeight="1">
      <c r="A1373" s="39"/>
      <c r="B1373" s="45"/>
      <c r="C1373" s="315" t="s">
        <v>354</v>
      </c>
      <c r="D1373" s="315" t="s">
        <v>355</v>
      </c>
      <c r="E1373" s="18" t="s">
        <v>334</v>
      </c>
      <c r="F1373" s="316">
        <v>47.887</v>
      </c>
      <c r="G1373" s="39"/>
      <c r="H1373" s="45"/>
    </row>
    <row r="1374" spans="1:8" s="2" customFormat="1" ht="16.8" customHeight="1">
      <c r="A1374" s="39"/>
      <c r="B1374" s="45"/>
      <c r="C1374" s="311" t="s">
        <v>164</v>
      </c>
      <c r="D1374" s="312" t="s">
        <v>1</v>
      </c>
      <c r="E1374" s="313" t="s">
        <v>1</v>
      </c>
      <c r="F1374" s="314">
        <v>38.7</v>
      </c>
      <c r="G1374" s="39"/>
      <c r="H1374" s="45"/>
    </row>
    <row r="1375" spans="1:8" s="2" customFormat="1" ht="16.8" customHeight="1">
      <c r="A1375" s="39"/>
      <c r="B1375" s="45"/>
      <c r="C1375" s="315" t="s">
        <v>164</v>
      </c>
      <c r="D1375" s="315" t="s">
        <v>171</v>
      </c>
      <c r="E1375" s="18" t="s">
        <v>1</v>
      </c>
      <c r="F1375" s="316">
        <v>38.7</v>
      </c>
      <c r="G1375" s="39"/>
      <c r="H1375" s="45"/>
    </row>
    <row r="1376" spans="1:8" s="2" customFormat="1" ht="16.8" customHeight="1">
      <c r="A1376" s="39"/>
      <c r="B1376" s="45"/>
      <c r="C1376" s="317" t="s">
        <v>2168</v>
      </c>
      <c r="D1376" s="39"/>
      <c r="E1376" s="39"/>
      <c r="F1376" s="39"/>
      <c r="G1376" s="39"/>
      <c r="H1376" s="45"/>
    </row>
    <row r="1377" spans="1:8" s="2" customFormat="1" ht="12">
      <c r="A1377" s="39"/>
      <c r="B1377" s="45"/>
      <c r="C1377" s="315" t="s">
        <v>300</v>
      </c>
      <c r="D1377" s="315" t="s">
        <v>301</v>
      </c>
      <c r="E1377" s="18" t="s">
        <v>251</v>
      </c>
      <c r="F1377" s="316">
        <v>38.7</v>
      </c>
      <c r="G1377" s="39"/>
      <c r="H1377" s="45"/>
    </row>
    <row r="1378" spans="1:8" s="2" customFormat="1" ht="12">
      <c r="A1378" s="39"/>
      <c r="B1378" s="45"/>
      <c r="C1378" s="315" t="s">
        <v>289</v>
      </c>
      <c r="D1378" s="315" t="s">
        <v>290</v>
      </c>
      <c r="E1378" s="18" t="s">
        <v>251</v>
      </c>
      <c r="F1378" s="316">
        <v>38.7</v>
      </c>
      <c r="G1378" s="39"/>
      <c r="H1378" s="45"/>
    </row>
    <row r="1379" spans="1:8" s="2" customFormat="1" ht="12">
      <c r="A1379" s="39"/>
      <c r="B1379" s="45"/>
      <c r="C1379" s="315" t="s">
        <v>315</v>
      </c>
      <c r="D1379" s="315" t="s">
        <v>316</v>
      </c>
      <c r="E1379" s="18" t="s">
        <v>251</v>
      </c>
      <c r="F1379" s="316">
        <v>38.7</v>
      </c>
      <c r="G1379" s="39"/>
      <c r="H1379" s="45"/>
    </row>
    <row r="1380" spans="1:8" s="2" customFormat="1" ht="16.8" customHeight="1">
      <c r="A1380" s="39"/>
      <c r="B1380" s="45"/>
      <c r="C1380" s="315" t="s">
        <v>320</v>
      </c>
      <c r="D1380" s="315" t="s">
        <v>321</v>
      </c>
      <c r="E1380" s="18" t="s">
        <v>251</v>
      </c>
      <c r="F1380" s="316">
        <v>77.4</v>
      </c>
      <c r="G1380" s="39"/>
      <c r="H1380" s="45"/>
    </row>
    <row r="1381" spans="1:8" s="2" customFormat="1" ht="12">
      <c r="A1381" s="39"/>
      <c r="B1381" s="45"/>
      <c r="C1381" s="315" t="s">
        <v>332</v>
      </c>
      <c r="D1381" s="315" t="s">
        <v>333</v>
      </c>
      <c r="E1381" s="18" t="s">
        <v>334</v>
      </c>
      <c r="F1381" s="316">
        <v>69.66</v>
      </c>
      <c r="G1381" s="39"/>
      <c r="H1381" s="45"/>
    </row>
    <row r="1382" spans="1:8" s="2" customFormat="1" ht="16.8" customHeight="1">
      <c r="A1382" s="39"/>
      <c r="B1382" s="45"/>
      <c r="C1382" s="315" t="s">
        <v>326</v>
      </c>
      <c r="D1382" s="315" t="s">
        <v>327</v>
      </c>
      <c r="E1382" s="18" t="s">
        <v>251</v>
      </c>
      <c r="F1382" s="316">
        <v>77.4</v>
      </c>
      <c r="G1382" s="39"/>
      <c r="H1382" s="45"/>
    </row>
    <row r="1383" spans="1:8" s="2" customFormat="1" ht="16.8" customHeight="1">
      <c r="A1383" s="39"/>
      <c r="B1383" s="45"/>
      <c r="C1383" s="311" t="s">
        <v>168</v>
      </c>
      <c r="D1383" s="312" t="s">
        <v>169</v>
      </c>
      <c r="E1383" s="313" t="s">
        <v>1</v>
      </c>
      <c r="F1383" s="314">
        <v>12.096</v>
      </c>
      <c r="G1383" s="39"/>
      <c r="H1383" s="45"/>
    </row>
    <row r="1384" spans="1:8" s="2" customFormat="1" ht="16.8" customHeight="1">
      <c r="A1384" s="39"/>
      <c r="B1384" s="45"/>
      <c r="C1384" s="315" t="s">
        <v>1</v>
      </c>
      <c r="D1384" s="315" t="s">
        <v>1919</v>
      </c>
      <c r="E1384" s="18" t="s">
        <v>1</v>
      </c>
      <c r="F1384" s="316">
        <v>0</v>
      </c>
      <c r="G1384" s="39"/>
      <c r="H1384" s="45"/>
    </row>
    <row r="1385" spans="1:8" s="2" customFormat="1" ht="16.8" customHeight="1">
      <c r="A1385" s="39"/>
      <c r="B1385" s="45"/>
      <c r="C1385" s="315" t="s">
        <v>1</v>
      </c>
      <c r="D1385" s="315" t="s">
        <v>303</v>
      </c>
      <c r="E1385" s="18" t="s">
        <v>1</v>
      </c>
      <c r="F1385" s="316">
        <v>0</v>
      </c>
      <c r="G1385" s="39"/>
      <c r="H1385" s="45"/>
    </row>
    <row r="1386" spans="1:8" s="2" customFormat="1" ht="16.8" customHeight="1">
      <c r="A1386" s="39"/>
      <c r="B1386" s="45"/>
      <c r="C1386" s="315" t="s">
        <v>1</v>
      </c>
      <c r="D1386" s="315" t="s">
        <v>1370</v>
      </c>
      <c r="E1386" s="18" t="s">
        <v>1</v>
      </c>
      <c r="F1386" s="316">
        <v>0</v>
      </c>
      <c r="G1386" s="39"/>
      <c r="H1386" s="45"/>
    </row>
    <row r="1387" spans="1:8" s="2" customFormat="1" ht="16.8" customHeight="1">
      <c r="A1387" s="39"/>
      <c r="B1387" s="45"/>
      <c r="C1387" s="315" t="s">
        <v>1</v>
      </c>
      <c r="D1387" s="315" t="s">
        <v>2096</v>
      </c>
      <c r="E1387" s="18" t="s">
        <v>1</v>
      </c>
      <c r="F1387" s="316">
        <v>2.76</v>
      </c>
      <c r="G1387" s="39"/>
      <c r="H1387" s="45"/>
    </row>
    <row r="1388" spans="1:8" s="2" customFormat="1" ht="16.8" customHeight="1">
      <c r="A1388" s="39"/>
      <c r="B1388" s="45"/>
      <c r="C1388" s="315" t="s">
        <v>1</v>
      </c>
      <c r="D1388" s="315" t="s">
        <v>1372</v>
      </c>
      <c r="E1388" s="18" t="s">
        <v>1</v>
      </c>
      <c r="F1388" s="316">
        <v>0</v>
      </c>
      <c r="G1388" s="39"/>
      <c r="H1388" s="45"/>
    </row>
    <row r="1389" spans="1:8" s="2" customFormat="1" ht="16.8" customHeight="1">
      <c r="A1389" s="39"/>
      <c r="B1389" s="45"/>
      <c r="C1389" s="315" t="s">
        <v>1</v>
      </c>
      <c r="D1389" s="315" t="s">
        <v>2097</v>
      </c>
      <c r="E1389" s="18" t="s">
        <v>1</v>
      </c>
      <c r="F1389" s="316">
        <v>8.28</v>
      </c>
      <c r="G1389" s="39"/>
      <c r="H1389" s="45"/>
    </row>
    <row r="1390" spans="1:8" s="2" customFormat="1" ht="16.8" customHeight="1">
      <c r="A1390" s="39"/>
      <c r="B1390" s="45"/>
      <c r="C1390" s="315" t="s">
        <v>1</v>
      </c>
      <c r="D1390" s="315" t="s">
        <v>1939</v>
      </c>
      <c r="E1390" s="18" t="s">
        <v>1</v>
      </c>
      <c r="F1390" s="316">
        <v>0</v>
      </c>
      <c r="G1390" s="39"/>
      <c r="H1390" s="45"/>
    </row>
    <row r="1391" spans="1:8" s="2" customFormat="1" ht="16.8" customHeight="1">
      <c r="A1391" s="39"/>
      <c r="B1391" s="45"/>
      <c r="C1391" s="315" t="s">
        <v>1</v>
      </c>
      <c r="D1391" s="315" t="s">
        <v>2098</v>
      </c>
      <c r="E1391" s="18" t="s">
        <v>1</v>
      </c>
      <c r="F1391" s="316">
        <v>0.971</v>
      </c>
      <c r="G1391" s="39"/>
      <c r="H1391" s="45"/>
    </row>
    <row r="1392" spans="1:8" s="2" customFormat="1" ht="16.8" customHeight="1">
      <c r="A1392" s="39"/>
      <c r="B1392" s="45"/>
      <c r="C1392" s="315" t="s">
        <v>1909</v>
      </c>
      <c r="D1392" s="315" t="s">
        <v>2099</v>
      </c>
      <c r="E1392" s="18" t="s">
        <v>1</v>
      </c>
      <c r="F1392" s="316">
        <v>0.085</v>
      </c>
      <c r="G1392" s="39"/>
      <c r="H1392" s="45"/>
    </row>
    <row r="1393" spans="1:8" s="2" customFormat="1" ht="16.8" customHeight="1">
      <c r="A1393" s="39"/>
      <c r="B1393" s="45"/>
      <c r="C1393" s="315" t="s">
        <v>168</v>
      </c>
      <c r="D1393" s="315" t="s">
        <v>169</v>
      </c>
      <c r="E1393" s="18" t="s">
        <v>1</v>
      </c>
      <c r="F1393" s="316">
        <v>12.096</v>
      </c>
      <c r="G1393" s="39"/>
      <c r="H1393" s="45"/>
    </row>
    <row r="1394" spans="1:8" s="2" customFormat="1" ht="16.8" customHeight="1">
      <c r="A1394" s="39"/>
      <c r="B1394" s="45"/>
      <c r="C1394" s="317" t="s">
        <v>2168</v>
      </c>
      <c r="D1394" s="39"/>
      <c r="E1394" s="39"/>
      <c r="F1394" s="39"/>
      <c r="G1394" s="39"/>
      <c r="H1394" s="45"/>
    </row>
    <row r="1395" spans="1:8" s="2" customFormat="1" ht="12">
      <c r="A1395" s="39"/>
      <c r="B1395" s="45"/>
      <c r="C1395" s="315" t="s">
        <v>300</v>
      </c>
      <c r="D1395" s="315" t="s">
        <v>301</v>
      </c>
      <c r="E1395" s="18" t="s">
        <v>251</v>
      </c>
      <c r="F1395" s="316">
        <v>38.7</v>
      </c>
      <c r="G1395" s="39"/>
      <c r="H1395" s="45"/>
    </row>
    <row r="1396" spans="1:8" s="2" customFormat="1" ht="16.8" customHeight="1">
      <c r="A1396" s="39"/>
      <c r="B1396" s="45"/>
      <c r="C1396" s="315" t="s">
        <v>338</v>
      </c>
      <c r="D1396" s="315" t="s">
        <v>339</v>
      </c>
      <c r="E1396" s="18" t="s">
        <v>251</v>
      </c>
      <c r="F1396" s="316">
        <v>26.604</v>
      </c>
      <c r="G1396" s="39"/>
      <c r="H1396" s="45"/>
    </row>
    <row r="1397" spans="1:8" s="2" customFormat="1" ht="16.8" customHeight="1">
      <c r="A1397" s="39"/>
      <c r="B1397" s="45"/>
      <c r="C1397" s="311" t="s">
        <v>171</v>
      </c>
      <c r="D1397" s="312" t="s">
        <v>1</v>
      </c>
      <c r="E1397" s="313" t="s">
        <v>1</v>
      </c>
      <c r="F1397" s="314">
        <v>38.7</v>
      </c>
      <c r="G1397" s="39"/>
      <c r="H1397" s="45"/>
    </row>
    <row r="1398" spans="1:8" s="2" customFormat="1" ht="12">
      <c r="A1398" s="39"/>
      <c r="B1398" s="45"/>
      <c r="C1398" s="315" t="s">
        <v>1</v>
      </c>
      <c r="D1398" s="315" t="s">
        <v>1923</v>
      </c>
      <c r="E1398" s="18" t="s">
        <v>1</v>
      </c>
      <c r="F1398" s="316">
        <v>0</v>
      </c>
      <c r="G1398" s="39"/>
      <c r="H1398" s="45"/>
    </row>
    <row r="1399" spans="1:8" s="2" customFormat="1" ht="16.8" customHeight="1">
      <c r="A1399" s="39"/>
      <c r="B1399" s="45"/>
      <c r="C1399" s="315" t="s">
        <v>1</v>
      </c>
      <c r="D1399" s="315" t="s">
        <v>2081</v>
      </c>
      <c r="E1399" s="18" t="s">
        <v>1</v>
      </c>
      <c r="F1399" s="316">
        <v>12.1</v>
      </c>
      <c r="G1399" s="39"/>
      <c r="H1399" s="45"/>
    </row>
    <row r="1400" spans="1:8" s="2" customFormat="1" ht="16.8" customHeight="1">
      <c r="A1400" s="39"/>
      <c r="B1400" s="45"/>
      <c r="C1400" s="315" t="s">
        <v>1</v>
      </c>
      <c r="D1400" s="315" t="s">
        <v>2082</v>
      </c>
      <c r="E1400" s="18" t="s">
        <v>1</v>
      </c>
      <c r="F1400" s="316">
        <v>18.36</v>
      </c>
      <c r="G1400" s="39"/>
      <c r="H1400" s="45"/>
    </row>
    <row r="1401" spans="1:8" s="2" customFormat="1" ht="16.8" customHeight="1">
      <c r="A1401" s="39"/>
      <c r="B1401" s="45"/>
      <c r="C1401" s="315" t="s">
        <v>1</v>
      </c>
      <c r="D1401" s="315" t="s">
        <v>2083</v>
      </c>
      <c r="E1401" s="18" t="s">
        <v>1</v>
      </c>
      <c r="F1401" s="316">
        <v>17.44</v>
      </c>
      <c r="G1401" s="39"/>
      <c r="H1401" s="45"/>
    </row>
    <row r="1402" spans="1:8" s="2" customFormat="1" ht="16.8" customHeight="1">
      <c r="A1402" s="39"/>
      <c r="B1402" s="45"/>
      <c r="C1402" s="315" t="s">
        <v>1</v>
      </c>
      <c r="D1402" s="315" t="s">
        <v>2084</v>
      </c>
      <c r="E1402" s="18" t="s">
        <v>1</v>
      </c>
      <c r="F1402" s="316">
        <v>-6.44</v>
      </c>
      <c r="G1402" s="39"/>
      <c r="H1402" s="45"/>
    </row>
    <row r="1403" spans="1:8" s="2" customFormat="1" ht="16.8" customHeight="1">
      <c r="A1403" s="39"/>
      <c r="B1403" s="45"/>
      <c r="C1403" s="315" t="s">
        <v>1</v>
      </c>
      <c r="D1403" s="315" t="s">
        <v>2085</v>
      </c>
      <c r="E1403" s="18" t="s">
        <v>1</v>
      </c>
      <c r="F1403" s="316">
        <v>-2.76</v>
      </c>
      <c r="G1403" s="39"/>
      <c r="H1403" s="45"/>
    </row>
    <row r="1404" spans="1:8" s="2" customFormat="1" ht="16.8" customHeight="1">
      <c r="A1404" s="39"/>
      <c r="B1404" s="45"/>
      <c r="C1404" s="315" t="s">
        <v>171</v>
      </c>
      <c r="D1404" s="315" t="s">
        <v>169</v>
      </c>
      <c r="E1404" s="18" t="s">
        <v>1</v>
      </c>
      <c r="F1404" s="316">
        <v>38.7</v>
      </c>
      <c r="G1404" s="39"/>
      <c r="H1404" s="45"/>
    </row>
    <row r="1405" spans="1:8" s="2" customFormat="1" ht="16.8" customHeight="1">
      <c r="A1405" s="39"/>
      <c r="B1405" s="45"/>
      <c r="C1405" s="317" t="s">
        <v>2168</v>
      </c>
      <c r="D1405" s="39"/>
      <c r="E1405" s="39"/>
      <c r="F1405" s="39"/>
      <c r="G1405" s="39"/>
      <c r="H1405" s="45"/>
    </row>
    <row r="1406" spans="1:8" s="2" customFormat="1" ht="12">
      <c r="A1406" s="39"/>
      <c r="B1406" s="45"/>
      <c r="C1406" s="315" t="s">
        <v>255</v>
      </c>
      <c r="D1406" s="315" t="s">
        <v>256</v>
      </c>
      <c r="E1406" s="18" t="s">
        <v>251</v>
      </c>
      <c r="F1406" s="316">
        <v>38.7</v>
      </c>
      <c r="G1406" s="39"/>
      <c r="H1406" s="45"/>
    </row>
    <row r="1407" spans="1:8" s="2" customFormat="1" ht="12">
      <c r="A1407" s="39"/>
      <c r="B1407" s="45"/>
      <c r="C1407" s="315" t="s">
        <v>300</v>
      </c>
      <c r="D1407" s="315" t="s">
        <v>301</v>
      </c>
      <c r="E1407" s="18" t="s">
        <v>251</v>
      </c>
      <c r="F1407" s="316">
        <v>38.7</v>
      </c>
      <c r="G1407" s="39"/>
      <c r="H1407" s="45"/>
    </row>
    <row r="1408" spans="1:8" s="2" customFormat="1" ht="16.8" customHeight="1">
      <c r="A1408" s="39"/>
      <c r="B1408" s="45"/>
      <c r="C1408" s="315" t="s">
        <v>338</v>
      </c>
      <c r="D1408" s="315" t="s">
        <v>339</v>
      </c>
      <c r="E1408" s="18" t="s">
        <v>251</v>
      </c>
      <c r="F1408" s="316">
        <v>26.604</v>
      </c>
      <c r="G1408" s="39"/>
      <c r="H1408" s="45"/>
    </row>
    <row r="1409" spans="1:8" s="2" customFormat="1" ht="7.4" customHeight="1">
      <c r="A1409" s="39"/>
      <c r="B1409" s="181"/>
      <c r="C1409" s="182"/>
      <c r="D1409" s="182"/>
      <c r="E1409" s="182"/>
      <c r="F1409" s="182"/>
      <c r="G1409" s="182"/>
      <c r="H1409" s="45"/>
    </row>
    <row r="1410" spans="1:8" s="2" customFormat="1" ht="12">
      <c r="A1410" s="39"/>
      <c r="B1410" s="39"/>
      <c r="C1410" s="39"/>
      <c r="D1410" s="39"/>
      <c r="E1410" s="39"/>
      <c r="F1410" s="39"/>
      <c r="G1410" s="39"/>
      <c r="H1410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47" t="s">
        <v>132</v>
      </c>
      <c r="BA2" s="147" t="s">
        <v>133</v>
      </c>
      <c r="BB2" s="147" t="s">
        <v>1</v>
      </c>
      <c r="BC2" s="147" t="s">
        <v>134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135</v>
      </c>
      <c r="BA3" s="147" t="s">
        <v>1</v>
      </c>
      <c r="BB3" s="147" t="s">
        <v>1</v>
      </c>
      <c r="BC3" s="147" t="s">
        <v>136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138</v>
      </c>
      <c r="BA4" s="147" t="s">
        <v>133</v>
      </c>
      <c r="BB4" s="147" t="s">
        <v>1</v>
      </c>
      <c r="BC4" s="147" t="s">
        <v>139</v>
      </c>
      <c r="BD4" s="147" t="s">
        <v>85</v>
      </c>
    </row>
    <row r="5" spans="2:56" s="1" customFormat="1" ht="6.95" customHeight="1">
      <c r="B5" s="21"/>
      <c r="L5" s="21"/>
      <c r="AZ5" s="147" t="s">
        <v>140</v>
      </c>
      <c r="BA5" s="147" t="s">
        <v>133</v>
      </c>
      <c r="BB5" s="147" t="s">
        <v>1</v>
      </c>
      <c r="BC5" s="147" t="s">
        <v>141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142</v>
      </c>
      <c r="BA6" s="147" t="s">
        <v>1</v>
      </c>
      <c r="BB6" s="147" t="s">
        <v>1</v>
      </c>
      <c r="BC6" s="147" t="s">
        <v>143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144</v>
      </c>
      <c r="BA7" s="147" t="s">
        <v>1</v>
      </c>
      <c r="BB7" s="147" t="s">
        <v>1</v>
      </c>
      <c r="BC7" s="147" t="s">
        <v>145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147</v>
      </c>
      <c r="BA8" s="147" t="s">
        <v>1</v>
      </c>
      <c r="BB8" s="147" t="s">
        <v>1</v>
      </c>
      <c r="BC8" s="147" t="s">
        <v>148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150</v>
      </c>
      <c r="BA9" s="147" t="s">
        <v>1</v>
      </c>
      <c r="BB9" s="147" t="s">
        <v>1</v>
      </c>
      <c r="BC9" s="147" t="s">
        <v>151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153</v>
      </c>
      <c r="BA10" s="147" t="s">
        <v>1</v>
      </c>
      <c r="BB10" s="147" t="s">
        <v>1</v>
      </c>
      <c r="BC10" s="147" t="s">
        <v>154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155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156</v>
      </c>
      <c r="BA11" s="147" t="s">
        <v>1</v>
      </c>
      <c r="BB11" s="147" t="s">
        <v>1</v>
      </c>
      <c r="BC11" s="147" t="s">
        <v>157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158</v>
      </c>
      <c r="BA12" s="147" t="s">
        <v>159</v>
      </c>
      <c r="BB12" s="147" t="s">
        <v>1</v>
      </c>
      <c r="BC12" s="147" t="s">
        <v>160</v>
      </c>
      <c r="BD12" s="147" t="s">
        <v>85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90</v>
      </c>
      <c r="G13" s="39"/>
      <c r="H13" s="39"/>
      <c r="I13" s="152" t="s">
        <v>19</v>
      </c>
      <c r="J13" s="142" t="s">
        <v>161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162</v>
      </c>
      <c r="BA13" s="147" t="s">
        <v>1</v>
      </c>
      <c r="BB13" s="147" t="s">
        <v>1</v>
      </c>
      <c r="BC13" s="147" t="s">
        <v>163</v>
      </c>
      <c r="BD13" s="147" t="s">
        <v>85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164</v>
      </c>
      <c r="BA14" s="147" t="s">
        <v>1</v>
      </c>
      <c r="BB14" s="147" t="s">
        <v>1</v>
      </c>
      <c r="BC14" s="147" t="s">
        <v>165</v>
      </c>
      <c r="BD14" s="147" t="s">
        <v>85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166</v>
      </c>
      <c r="BA15" s="147" t="s">
        <v>1</v>
      </c>
      <c r="BB15" s="147" t="s">
        <v>1</v>
      </c>
      <c r="BC15" s="147" t="s">
        <v>167</v>
      </c>
      <c r="BD15" s="147" t="s">
        <v>85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168</v>
      </c>
      <c r="BA16" s="147" t="s">
        <v>169</v>
      </c>
      <c r="BB16" s="147" t="s">
        <v>1</v>
      </c>
      <c r="BC16" s="147" t="s">
        <v>170</v>
      </c>
      <c r="BD16" s="147" t="s">
        <v>85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171</v>
      </c>
      <c r="BA17" s="147" t="s">
        <v>1</v>
      </c>
      <c r="BB17" s="147" t="s">
        <v>1</v>
      </c>
      <c r="BC17" s="147" t="s">
        <v>165</v>
      </c>
      <c r="BD17" s="147" t="s">
        <v>85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47" t="s">
        <v>172</v>
      </c>
      <c r="BA18" s="147" t="s">
        <v>1</v>
      </c>
      <c r="BB18" s="147" t="s">
        <v>1</v>
      </c>
      <c r="BC18" s="147" t="s">
        <v>173</v>
      </c>
      <c r="BD18" s="147" t="s">
        <v>85</v>
      </c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ROUND(J132,2)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ROUND((SUM(BE132:BE490)),2)</f>
        <v>0</v>
      </c>
      <c r="G35" s="39"/>
      <c r="H35" s="39"/>
      <c r="I35" s="166">
        <v>0.21</v>
      </c>
      <c r="J35" s="165">
        <f>ROUND(((SUM(BE132:BE490))*I35),2)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ROUND((SUM(BF132:BF490)),2)</f>
        <v>0</v>
      </c>
      <c r="G36" s="39"/>
      <c r="H36" s="39"/>
      <c r="I36" s="166">
        <v>0.15</v>
      </c>
      <c r="J36" s="165">
        <f>ROUND(((SUM(BF132:BF490))*I36),2)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ROUND((SUM(BG132:BG490)),2)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ROUND((SUM(BH132:BH490)),2)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ROUND((SUM(BI132:BI490)),2)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1 - Vodovodní řad 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J134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J254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J259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183</v>
      </c>
      <c r="E103" s="198"/>
      <c r="F103" s="198"/>
      <c r="G103" s="198"/>
      <c r="H103" s="198"/>
      <c r="I103" s="198"/>
      <c r="J103" s="199">
        <f>J267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184</v>
      </c>
      <c r="E104" s="198"/>
      <c r="F104" s="198"/>
      <c r="G104" s="198"/>
      <c r="H104" s="198"/>
      <c r="I104" s="198"/>
      <c r="J104" s="199">
        <f>J280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185</v>
      </c>
      <c r="E105" s="198"/>
      <c r="F105" s="198"/>
      <c r="G105" s="198"/>
      <c r="H105" s="198"/>
      <c r="I105" s="198"/>
      <c r="J105" s="199">
        <f>J449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186</v>
      </c>
      <c r="E106" s="198"/>
      <c r="F106" s="198"/>
      <c r="G106" s="198"/>
      <c r="H106" s="198"/>
      <c r="I106" s="198"/>
      <c r="J106" s="199">
        <f>J459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187</v>
      </c>
      <c r="E107" s="198"/>
      <c r="F107" s="198"/>
      <c r="G107" s="198"/>
      <c r="H107" s="198"/>
      <c r="I107" s="198"/>
      <c r="J107" s="199">
        <f>J462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188</v>
      </c>
      <c r="E108" s="198"/>
      <c r="F108" s="198"/>
      <c r="G108" s="198"/>
      <c r="H108" s="198"/>
      <c r="I108" s="198"/>
      <c r="J108" s="199">
        <f>J478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0"/>
      <c r="C109" s="191"/>
      <c r="D109" s="192" t="s">
        <v>189</v>
      </c>
      <c r="E109" s="193"/>
      <c r="F109" s="193"/>
      <c r="G109" s="193"/>
      <c r="H109" s="193"/>
      <c r="I109" s="193"/>
      <c r="J109" s="194">
        <f>J481</f>
        <v>0</v>
      </c>
      <c r="K109" s="191"/>
      <c r="L109" s="19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6"/>
      <c r="C110" s="134"/>
      <c r="D110" s="197" t="s">
        <v>190</v>
      </c>
      <c r="E110" s="198"/>
      <c r="F110" s="198"/>
      <c r="G110" s="198"/>
      <c r="H110" s="198"/>
      <c r="I110" s="198"/>
      <c r="J110" s="199">
        <f>J482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191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5" t="str">
        <f>E7</f>
        <v>Veřejná infrastruktura Obytná zóna - NOVÁ DUKLA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146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5" t="s">
        <v>149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152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1 - Vodovodní řad A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F14</f>
        <v>Ústí nad Orlicí</v>
      </c>
      <c r="G126" s="41"/>
      <c r="H126" s="41"/>
      <c r="I126" s="33" t="s">
        <v>22</v>
      </c>
      <c r="J126" s="80" t="str">
        <f>IF(J14="","",J14)</f>
        <v>20. 2. 2023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E17</f>
        <v xml:space="preserve"> </v>
      </c>
      <c r="G128" s="41"/>
      <c r="H128" s="41"/>
      <c r="I128" s="33" t="s">
        <v>30</v>
      </c>
      <c r="J128" s="37" t="str">
        <f>E23</f>
        <v>Ing. Pravec František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IF(E20="","",E20)</f>
        <v>Vyplň údaj</v>
      </c>
      <c r="G129" s="41"/>
      <c r="H129" s="41"/>
      <c r="I129" s="33" t="s">
        <v>33</v>
      </c>
      <c r="J129" s="37" t="str">
        <f>E26</f>
        <v>Kašparová Věra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1"/>
      <c r="B131" s="202"/>
      <c r="C131" s="203" t="s">
        <v>192</v>
      </c>
      <c r="D131" s="204" t="s">
        <v>61</v>
      </c>
      <c r="E131" s="204" t="s">
        <v>57</v>
      </c>
      <c r="F131" s="204" t="s">
        <v>58</v>
      </c>
      <c r="G131" s="204" t="s">
        <v>193</v>
      </c>
      <c r="H131" s="204" t="s">
        <v>194</v>
      </c>
      <c r="I131" s="204" t="s">
        <v>195</v>
      </c>
      <c r="J131" s="204" t="s">
        <v>176</v>
      </c>
      <c r="K131" s="205" t="s">
        <v>196</v>
      </c>
      <c r="L131" s="206"/>
      <c r="M131" s="101" t="s">
        <v>1</v>
      </c>
      <c r="N131" s="102" t="s">
        <v>40</v>
      </c>
      <c r="O131" s="102" t="s">
        <v>197</v>
      </c>
      <c r="P131" s="102" t="s">
        <v>198</v>
      </c>
      <c r="Q131" s="102" t="s">
        <v>199</v>
      </c>
      <c r="R131" s="102" t="s">
        <v>200</v>
      </c>
      <c r="S131" s="102" t="s">
        <v>201</v>
      </c>
      <c r="T131" s="103" t="s">
        <v>202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3" s="2" customFormat="1" ht="22.8" customHeight="1">
      <c r="A132" s="39"/>
      <c r="B132" s="40"/>
      <c r="C132" s="108" t="s">
        <v>203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P133+P481</f>
        <v>0</v>
      </c>
      <c r="Q132" s="105"/>
      <c r="R132" s="209">
        <f>R133+R481</f>
        <v>50.62152451</v>
      </c>
      <c r="S132" s="105"/>
      <c r="T132" s="210">
        <f>T133+T481</f>
        <v>36.3528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178</v>
      </c>
      <c r="BK132" s="211">
        <f>BK133+BK481</f>
        <v>0</v>
      </c>
    </row>
    <row r="133" spans="1:63" s="12" customFormat="1" ht="25.9" customHeight="1">
      <c r="A133" s="12"/>
      <c r="B133" s="212"/>
      <c r="C133" s="213"/>
      <c r="D133" s="214" t="s">
        <v>75</v>
      </c>
      <c r="E133" s="215" t="s">
        <v>204</v>
      </c>
      <c r="F133" s="215" t="s">
        <v>205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P134+P254+P259+P267+P280+P449+P459+P462+P478</f>
        <v>0</v>
      </c>
      <c r="Q133" s="220"/>
      <c r="R133" s="221">
        <f>R134+R254+R259+R267+R280+R449+R459+R462+R478</f>
        <v>50.62140951</v>
      </c>
      <c r="S133" s="220"/>
      <c r="T133" s="222">
        <f>T134+T254+T259+T267+T280+T449+T459+T462+T478</f>
        <v>36.3528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83</v>
      </c>
      <c r="AT133" s="224" t="s">
        <v>75</v>
      </c>
      <c r="AU133" s="224" t="s">
        <v>76</v>
      </c>
      <c r="AY133" s="223" t="s">
        <v>206</v>
      </c>
      <c r="BK133" s="225">
        <f>BK134+BK254+BK259+BK267+BK280+BK449+BK459+BK462+BK478</f>
        <v>0</v>
      </c>
    </row>
    <row r="134" spans="1:63" s="12" customFormat="1" ht="22.8" customHeight="1">
      <c r="A134" s="12"/>
      <c r="B134" s="212"/>
      <c r="C134" s="213"/>
      <c r="D134" s="214" t="s">
        <v>75</v>
      </c>
      <c r="E134" s="226" t="s">
        <v>83</v>
      </c>
      <c r="F134" s="226" t="s">
        <v>207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SUM(P135:P253)</f>
        <v>0</v>
      </c>
      <c r="Q134" s="220"/>
      <c r="R134" s="221">
        <f>SUM(R135:R253)</f>
        <v>0.510426</v>
      </c>
      <c r="S134" s="220"/>
      <c r="T134" s="222">
        <f>SUM(T135:T253)</f>
        <v>36.3528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83</v>
      </c>
      <c r="AT134" s="224" t="s">
        <v>75</v>
      </c>
      <c r="AU134" s="224" t="s">
        <v>83</v>
      </c>
      <c r="AY134" s="223" t="s">
        <v>206</v>
      </c>
      <c r="BK134" s="225">
        <f>SUM(BK135:BK253)</f>
        <v>0</v>
      </c>
    </row>
    <row r="135" spans="1:65" s="2" customFormat="1" ht="24.15" customHeight="1">
      <c r="A135" s="39"/>
      <c r="B135" s="40"/>
      <c r="C135" s="228" t="s">
        <v>83</v>
      </c>
      <c r="D135" s="228" t="s">
        <v>208</v>
      </c>
      <c r="E135" s="229" t="s">
        <v>209</v>
      </c>
      <c r="F135" s="230" t="s">
        <v>210</v>
      </c>
      <c r="G135" s="231" t="s">
        <v>211</v>
      </c>
      <c r="H135" s="232">
        <v>38.43</v>
      </c>
      <c r="I135" s="233"/>
      <c r="J135" s="234">
        <f>ROUND(I135*H135,2)</f>
        <v>0</v>
      </c>
      <c r="K135" s="230" t="s">
        <v>212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0.44</v>
      </c>
      <c r="T135" s="238">
        <f>S135*H135</f>
        <v>16.9092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113</v>
      </c>
      <c r="AT135" s="239" t="s">
        <v>208</v>
      </c>
      <c r="AU135" s="239" t="s">
        <v>85</v>
      </c>
      <c r="AY135" s="18" t="s">
        <v>206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83</v>
      </c>
      <c r="BK135" s="240">
        <f>ROUND(I135*H135,2)</f>
        <v>0</v>
      </c>
      <c r="BL135" s="18" t="s">
        <v>113</v>
      </c>
      <c r="BM135" s="239" t="s">
        <v>213</v>
      </c>
    </row>
    <row r="136" spans="1:51" s="13" customFormat="1" ht="12">
      <c r="A136" s="13"/>
      <c r="B136" s="241"/>
      <c r="C136" s="242"/>
      <c r="D136" s="243" t="s">
        <v>214</v>
      </c>
      <c r="E136" s="244" t="s">
        <v>1</v>
      </c>
      <c r="F136" s="245" t="s">
        <v>215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214</v>
      </c>
      <c r="AU136" s="251" t="s">
        <v>85</v>
      </c>
      <c r="AV136" s="13" t="s">
        <v>83</v>
      </c>
      <c r="AW136" s="13" t="s">
        <v>32</v>
      </c>
      <c r="AX136" s="13" t="s">
        <v>76</v>
      </c>
      <c r="AY136" s="251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216</v>
      </c>
      <c r="G137" s="253"/>
      <c r="H137" s="256">
        <v>38.43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83</v>
      </c>
      <c r="AY137" s="262" t="s">
        <v>206</v>
      </c>
    </row>
    <row r="138" spans="1:65" s="2" customFormat="1" ht="24.15" customHeight="1">
      <c r="A138" s="39"/>
      <c r="B138" s="40"/>
      <c r="C138" s="228" t="s">
        <v>85</v>
      </c>
      <c r="D138" s="228" t="s">
        <v>208</v>
      </c>
      <c r="E138" s="229" t="s">
        <v>217</v>
      </c>
      <c r="F138" s="230" t="s">
        <v>218</v>
      </c>
      <c r="G138" s="231" t="s">
        <v>211</v>
      </c>
      <c r="H138" s="232">
        <v>88.38</v>
      </c>
      <c r="I138" s="233"/>
      <c r="J138" s="234">
        <f>ROUND(I138*H138,2)</f>
        <v>0</v>
      </c>
      <c r="K138" s="230" t="s">
        <v>212</v>
      </c>
      <c r="L138" s="45"/>
      <c r="M138" s="235" t="s">
        <v>1</v>
      </c>
      <c r="N138" s="236" t="s">
        <v>41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0.22</v>
      </c>
      <c r="T138" s="238">
        <f>S138*H138</f>
        <v>19.4436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113</v>
      </c>
      <c r="AT138" s="239" t="s">
        <v>208</v>
      </c>
      <c r="AU138" s="239" t="s">
        <v>85</v>
      </c>
      <c r="AY138" s="18" t="s">
        <v>206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83</v>
      </c>
      <c r="BK138" s="240">
        <f>ROUND(I138*H138,2)</f>
        <v>0</v>
      </c>
      <c r="BL138" s="18" t="s">
        <v>113</v>
      </c>
      <c r="BM138" s="239" t="s">
        <v>219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220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221</v>
      </c>
      <c r="G140" s="253"/>
      <c r="H140" s="256">
        <v>88.38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83</v>
      </c>
      <c r="AY140" s="262" t="s">
        <v>206</v>
      </c>
    </row>
    <row r="141" spans="1:65" s="2" customFormat="1" ht="24.15" customHeight="1">
      <c r="A141" s="39"/>
      <c r="B141" s="40"/>
      <c r="C141" s="228" t="s">
        <v>93</v>
      </c>
      <c r="D141" s="228" t="s">
        <v>208</v>
      </c>
      <c r="E141" s="229" t="s">
        <v>222</v>
      </c>
      <c r="F141" s="230" t="s">
        <v>223</v>
      </c>
      <c r="G141" s="231" t="s">
        <v>224</v>
      </c>
      <c r="H141" s="232">
        <v>63</v>
      </c>
      <c r="I141" s="233"/>
      <c r="J141" s="234">
        <f>ROUND(I141*H141,2)</f>
        <v>0</v>
      </c>
      <c r="K141" s="230" t="s">
        <v>212</v>
      </c>
      <c r="L141" s="45"/>
      <c r="M141" s="235" t="s">
        <v>1</v>
      </c>
      <c r="N141" s="236" t="s">
        <v>41</v>
      </c>
      <c r="O141" s="92"/>
      <c r="P141" s="237">
        <f>O141*H141</f>
        <v>0</v>
      </c>
      <c r="Q141" s="237">
        <v>3E-05</v>
      </c>
      <c r="R141" s="237">
        <f>Q141*H141</f>
        <v>0.00189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113</v>
      </c>
      <c r="AT141" s="239" t="s">
        <v>208</v>
      </c>
      <c r="AU141" s="239" t="s">
        <v>85</v>
      </c>
      <c r="AY141" s="18" t="s">
        <v>206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83</v>
      </c>
      <c r="BK141" s="240">
        <f>ROUND(I141*H141,2)</f>
        <v>0</v>
      </c>
      <c r="BL141" s="18" t="s">
        <v>113</v>
      </c>
      <c r="BM141" s="239" t="s">
        <v>225</v>
      </c>
    </row>
    <row r="142" spans="1:51" s="13" customFormat="1" ht="12">
      <c r="A142" s="13"/>
      <c r="B142" s="241"/>
      <c r="C142" s="242"/>
      <c r="D142" s="243" t="s">
        <v>214</v>
      </c>
      <c r="E142" s="244" t="s">
        <v>1</v>
      </c>
      <c r="F142" s="245" t="s">
        <v>226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214</v>
      </c>
      <c r="AU142" s="251" t="s">
        <v>85</v>
      </c>
      <c r="AV142" s="13" t="s">
        <v>83</v>
      </c>
      <c r="AW142" s="13" t="s">
        <v>32</v>
      </c>
      <c r="AX142" s="13" t="s">
        <v>76</v>
      </c>
      <c r="AY142" s="251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227</v>
      </c>
      <c r="G143" s="253"/>
      <c r="H143" s="256">
        <v>63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83</v>
      </c>
      <c r="AY143" s="262" t="s">
        <v>206</v>
      </c>
    </row>
    <row r="144" spans="1:65" s="2" customFormat="1" ht="24.15" customHeight="1">
      <c r="A144" s="39"/>
      <c r="B144" s="40"/>
      <c r="C144" s="228" t="s">
        <v>113</v>
      </c>
      <c r="D144" s="228" t="s">
        <v>208</v>
      </c>
      <c r="E144" s="229" t="s">
        <v>228</v>
      </c>
      <c r="F144" s="230" t="s">
        <v>229</v>
      </c>
      <c r="G144" s="231" t="s">
        <v>230</v>
      </c>
      <c r="H144" s="232">
        <v>6.3</v>
      </c>
      <c r="I144" s="233"/>
      <c r="J144" s="234">
        <f>ROUND(I144*H144,2)</f>
        <v>0</v>
      </c>
      <c r="K144" s="230" t="s">
        <v>212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113</v>
      </c>
      <c r="AT144" s="239" t="s">
        <v>208</v>
      </c>
      <c r="AU144" s="239" t="s">
        <v>85</v>
      </c>
      <c r="AY144" s="18" t="s">
        <v>206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83</v>
      </c>
      <c r="BK144" s="240">
        <f>ROUND(I144*H144,2)</f>
        <v>0</v>
      </c>
      <c r="BL144" s="18" t="s">
        <v>113</v>
      </c>
      <c r="BM144" s="239" t="s">
        <v>231</v>
      </c>
    </row>
    <row r="145" spans="1:51" s="13" customFormat="1" ht="12">
      <c r="A145" s="13"/>
      <c r="B145" s="241"/>
      <c r="C145" s="242"/>
      <c r="D145" s="243" t="s">
        <v>214</v>
      </c>
      <c r="E145" s="244" t="s">
        <v>1</v>
      </c>
      <c r="F145" s="245" t="s">
        <v>226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214</v>
      </c>
      <c r="AU145" s="251" t="s">
        <v>85</v>
      </c>
      <c r="AV145" s="13" t="s">
        <v>83</v>
      </c>
      <c r="AW145" s="13" t="s">
        <v>32</v>
      </c>
      <c r="AX145" s="13" t="s">
        <v>76</v>
      </c>
      <c r="AY145" s="251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232</v>
      </c>
      <c r="G146" s="253"/>
      <c r="H146" s="256">
        <v>6.3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83</v>
      </c>
      <c r="AY146" s="262" t="s">
        <v>206</v>
      </c>
    </row>
    <row r="147" spans="1:65" s="2" customFormat="1" ht="16.5" customHeight="1">
      <c r="A147" s="39"/>
      <c r="B147" s="40"/>
      <c r="C147" s="228" t="s">
        <v>116</v>
      </c>
      <c r="D147" s="228" t="s">
        <v>208</v>
      </c>
      <c r="E147" s="229" t="s">
        <v>233</v>
      </c>
      <c r="F147" s="230" t="s">
        <v>234</v>
      </c>
      <c r="G147" s="231" t="s">
        <v>235</v>
      </c>
      <c r="H147" s="232">
        <v>0.8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0.0369</v>
      </c>
      <c r="R147" s="237">
        <f>Q147*H147</f>
        <v>0.029520000000000005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236</v>
      </c>
    </row>
    <row r="148" spans="1:51" s="13" customFormat="1" ht="12">
      <c r="A148" s="13"/>
      <c r="B148" s="241"/>
      <c r="C148" s="242"/>
      <c r="D148" s="243" t="s">
        <v>214</v>
      </c>
      <c r="E148" s="244" t="s">
        <v>1</v>
      </c>
      <c r="F148" s="245" t="s">
        <v>226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214</v>
      </c>
      <c r="AU148" s="251" t="s">
        <v>85</v>
      </c>
      <c r="AV148" s="13" t="s">
        <v>83</v>
      </c>
      <c r="AW148" s="13" t="s">
        <v>32</v>
      </c>
      <c r="AX148" s="13" t="s">
        <v>76</v>
      </c>
      <c r="AY148" s="251" t="s">
        <v>206</v>
      </c>
    </row>
    <row r="149" spans="1:51" s="14" customFormat="1" ht="12">
      <c r="A149" s="14"/>
      <c r="B149" s="252"/>
      <c r="C149" s="253"/>
      <c r="D149" s="243" t="s">
        <v>214</v>
      </c>
      <c r="E149" s="254" t="s">
        <v>1</v>
      </c>
      <c r="F149" s="255" t="s">
        <v>237</v>
      </c>
      <c r="G149" s="253"/>
      <c r="H149" s="256">
        <v>0.8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214</v>
      </c>
      <c r="AU149" s="262" t="s">
        <v>85</v>
      </c>
      <c r="AV149" s="14" t="s">
        <v>85</v>
      </c>
      <c r="AW149" s="14" t="s">
        <v>32</v>
      </c>
      <c r="AX149" s="14" t="s">
        <v>83</v>
      </c>
      <c r="AY149" s="262" t="s">
        <v>206</v>
      </c>
    </row>
    <row r="150" spans="1:65" s="2" customFormat="1" ht="24.15" customHeight="1">
      <c r="A150" s="39"/>
      <c r="B150" s="40"/>
      <c r="C150" s="228" t="s">
        <v>238</v>
      </c>
      <c r="D150" s="228" t="s">
        <v>208</v>
      </c>
      <c r="E150" s="229" t="s">
        <v>239</v>
      </c>
      <c r="F150" s="230" t="s">
        <v>240</v>
      </c>
      <c r="G150" s="231" t="s">
        <v>235</v>
      </c>
      <c r="H150" s="232">
        <v>0.8</v>
      </c>
      <c r="I150" s="233"/>
      <c r="J150" s="234">
        <f>ROUND(I150*H150,2)</f>
        <v>0</v>
      </c>
      <c r="K150" s="230" t="s">
        <v>212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0.01269</v>
      </c>
      <c r="R150" s="237">
        <f>Q150*H150</f>
        <v>0.010152000000000001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113</v>
      </c>
      <c r="AT150" s="239" t="s">
        <v>208</v>
      </c>
      <c r="AU150" s="239" t="s">
        <v>85</v>
      </c>
      <c r="AY150" s="18" t="s">
        <v>206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83</v>
      </c>
      <c r="BK150" s="240">
        <f>ROUND(I150*H150,2)</f>
        <v>0</v>
      </c>
      <c r="BL150" s="18" t="s">
        <v>113</v>
      </c>
      <c r="BM150" s="239" t="s">
        <v>241</v>
      </c>
    </row>
    <row r="151" spans="1:51" s="13" customFormat="1" ht="12">
      <c r="A151" s="13"/>
      <c r="B151" s="241"/>
      <c r="C151" s="242"/>
      <c r="D151" s="243" t="s">
        <v>214</v>
      </c>
      <c r="E151" s="244" t="s">
        <v>1</v>
      </c>
      <c r="F151" s="245" t="s">
        <v>226</v>
      </c>
      <c r="G151" s="242"/>
      <c r="H151" s="244" t="s">
        <v>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214</v>
      </c>
      <c r="AU151" s="251" t="s">
        <v>85</v>
      </c>
      <c r="AV151" s="13" t="s">
        <v>83</v>
      </c>
      <c r="AW151" s="13" t="s">
        <v>32</v>
      </c>
      <c r="AX151" s="13" t="s">
        <v>76</v>
      </c>
      <c r="AY151" s="251" t="s">
        <v>206</v>
      </c>
    </row>
    <row r="152" spans="1:51" s="14" customFormat="1" ht="12">
      <c r="A152" s="14"/>
      <c r="B152" s="252"/>
      <c r="C152" s="253"/>
      <c r="D152" s="243" t="s">
        <v>214</v>
      </c>
      <c r="E152" s="254" t="s">
        <v>1</v>
      </c>
      <c r="F152" s="255" t="s">
        <v>242</v>
      </c>
      <c r="G152" s="253"/>
      <c r="H152" s="256">
        <v>0.8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214</v>
      </c>
      <c r="AU152" s="262" t="s">
        <v>85</v>
      </c>
      <c r="AV152" s="14" t="s">
        <v>85</v>
      </c>
      <c r="AW152" s="14" t="s">
        <v>32</v>
      </c>
      <c r="AX152" s="14" t="s">
        <v>83</v>
      </c>
      <c r="AY152" s="262" t="s">
        <v>206</v>
      </c>
    </row>
    <row r="153" spans="1:65" s="2" customFormat="1" ht="24.15" customHeight="1">
      <c r="A153" s="39"/>
      <c r="B153" s="40"/>
      <c r="C153" s="228" t="s">
        <v>243</v>
      </c>
      <c r="D153" s="228" t="s">
        <v>208</v>
      </c>
      <c r="E153" s="229" t="s">
        <v>244</v>
      </c>
      <c r="F153" s="230" t="s">
        <v>245</v>
      </c>
      <c r="G153" s="231" t="s">
        <v>235</v>
      </c>
      <c r="H153" s="232">
        <v>3.2</v>
      </c>
      <c r="I153" s="233"/>
      <c r="J153" s="234">
        <f>ROUND(I153*H153,2)</f>
        <v>0</v>
      </c>
      <c r="K153" s="230" t="s">
        <v>212</v>
      </c>
      <c r="L153" s="45"/>
      <c r="M153" s="235" t="s">
        <v>1</v>
      </c>
      <c r="N153" s="236" t="s">
        <v>41</v>
      </c>
      <c r="O153" s="92"/>
      <c r="P153" s="237">
        <f>O153*H153</f>
        <v>0</v>
      </c>
      <c r="Q153" s="237">
        <v>0.0369</v>
      </c>
      <c r="R153" s="237">
        <f>Q153*H153</f>
        <v>0.11808000000000002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113</v>
      </c>
      <c r="AT153" s="239" t="s">
        <v>208</v>
      </c>
      <c r="AU153" s="239" t="s">
        <v>85</v>
      </c>
      <c r="AY153" s="18" t="s">
        <v>206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83</v>
      </c>
      <c r="BK153" s="240">
        <f>ROUND(I153*H153,2)</f>
        <v>0</v>
      </c>
      <c r="BL153" s="18" t="s">
        <v>113</v>
      </c>
      <c r="BM153" s="239" t="s">
        <v>246</v>
      </c>
    </row>
    <row r="154" spans="1:51" s="13" customFormat="1" ht="12">
      <c r="A154" s="13"/>
      <c r="B154" s="241"/>
      <c r="C154" s="242"/>
      <c r="D154" s="243" t="s">
        <v>214</v>
      </c>
      <c r="E154" s="244" t="s">
        <v>1</v>
      </c>
      <c r="F154" s="245" t="s">
        <v>226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214</v>
      </c>
      <c r="AU154" s="251" t="s">
        <v>85</v>
      </c>
      <c r="AV154" s="13" t="s">
        <v>83</v>
      </c>
      <c r="AW154" s="13" t="s">
        <v>32</v>
      </c>
      <c r="AX154" s="13" t="s">
        <v>76</v>
      </c>
      <c r="AY154" s="251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247</v>
      </c>
      <c r="G155" s="253"/>
      <c r="H155" s="256">
        <v>3.2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83</v>
      </c>
      <c r="AY155" s="262" t="s">
        <v>206</v>
      </c>
    </row>
    <row r="156" spans="1:65" s="2" customFormat="1" ht="24.15" customHeight="1">
      <c r="A156" s="39"/>
      <c r="B156" s="40"/>
      <c r="C156" s="228" t="s">
        <v>248</v>
      </c>
      <c r="D156" s="228" t="s">
        <v>208</v>
      </c>
      <c r="E156" s="229" t="s">
        <v>249</v>
      </c>
      <c r="F156" s="230" t="s">
        <v>250</v>
      </c>
      <c r="G156" s="231" t="s">
        <v>251</v>
      </c>
      <c r="H156" s="232">
        <v>6.72</v>
      </c>
      <c r="I156" s="233"/>
      <c r="J156" s="234">
        <f>ROUND(I156*H156,2)</f>
        <v>0</v>
      </c>
      <c r="K156" s="230" t="s">
        <v>212</v>
      </c>
      <c r="L156" s="45"/>
      <c r="M156" s="235" t="s">
        <v>1</v>
      </c>
      <c r="N156" s="236" t="s">
        <v>41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113</v>
      </c>
      <c r="AT156" s="239" t="s">
        <v>208</v>
      </c>
      <c r="AU156" s="239" t="s">
        <v>85</v>
      </c>
      <c r="AY156" s="18" t="s">
        <v>206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83</v>
      </c>
      <c r="BK156" s="240">
        <f>ROUND(I156*H156,2)</f>
        <v>0</v>
      </c>
      <c r="BL156" s="18" t="s">
        <v>113</v>
      </c>
      <c r="BM156" s="239" t="s">
        <v>252</v>
      </c>
    </row>
    <row r="157" spans="1:51" s="13" customFormat="1" ht="12">
      <c r="A157" s="13"/>
      <c r="B157" s="241"/>
      <c r="C157" s="242"/>
      <c r="D157" s="243" t="s">
        <v>214</v>
      </c>
      <c r="E157" s="244" t="s">
        <v>1</v>
      </c>
      <c r="F157" s="245" t="s">
        <v>226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214</v>
      </c>
      <c r="AU157" s="251" t="s">
        <v>85</v>
      </c>
      <c r="AV157" s="13" t="s">
        <v>83</v>
      </c>
      <c r="AW157" s="13" t="s">
        <v>32</v>
      </c>
      <c r="AX157" s="13" t="s">
        <v>76</v>
      </c>
      <c r="AY157" s="251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253</v>
      </c>
      <c r="G158" s="253"/>
      <c r="H158" s="256">
        <v>6.72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83</v>
      </c>
      <c r="AY158" s="262" t="s">
        <v>206</v>
      </c>
    </row>
    <row r="159" spans="1:65" s="2" customFormat="1" ht="33" customHeight="1">
      <c r="A159" s="39"/>
      <c r="B159" s="40"/>
      <c r="C159" s="228" t="s">
        <v>254</v>
      </c>
      <c r="D159" s="228" t="s">
        <v>208</v>
      </c>
      <c r="E159" s="229" t="s">
        <v>255</v>
      </c>
      <c r="F159" s="230" t="s">
        <v>256</v>
      </c>
      <c r="G159" s="231" t="s">
        <v>251</v>
      </c>
      <c r="H159" s="232">
        <v>111.797</v>
      </c>
      <c r="I159" s="233"/>
      <c r="J159" s="234">
        <f>ROUND(I159*H159,2)</f>
        <v>0</v>
      </c>
      <c r="K159" s="230" t="s">
        <v>212</v>
      </c>
      <c r="L159" s="45"/>
      <c r="M159" s="235" t="s">
        <v>1</v>
      </c>
      <c r="N159" s="236" t="s">
        <v>41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113</v>
      </c>
      <c r="AT159" s="239" t="s">
        <v>208</v>
      </c>
      <c r="AU159" s="239" t="s">
        <v>85</v>
      </c>
      <c r="AY159" s="18" t="s">
        <v>206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83</v>
      </c>
      <c r="BK159" s="240">
        <f>ROUND(I159*H159,2)</f>
        <v>0</v>
      </c>
      <c r="BL159" s="18" t="s">
        <v>113</v>
      </c>
      <c r="BM159" s="239" t="s">
        <v>257</v>
      </c>
    </row>
    <row r="160" spans="1:51" s="13" customFormat="1" ht="12">
      <c r="A160" s="13"/>
      <c r="B160" s="241"/>
      <c r="C160" s="242"/>
      <c r="D160" s="243" t="s">
        <v>214</v>
      </c>
      <c r="E160" s="244" t="s">
        <v>1</v>
      </c>
      <c r="F160" s="245" t="s">
        <v>226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214</v>
      </c>
      <c r="AU160" s="251" t="s">
        <v>85</v>
      </c>
      <c r="AV160" s="13" t="s">
        <v>83</v>
      </c>
      <c r="AW160" s="13" t="s">
        <v>32</v>
      </c>
      <c r="AX160" s="13" t="s">
        <v>76</v>
      </c>
      <c r="AY160" s="251" t="s">
        <v>206</v>
      </c>
    </row>
    <row r="161" spans="1:51" s="13" customFormat="1" ht="12">
      <c r="A161" s="13"/>
      <c r="B161" s="241"/>
      <c r="C161" s="242"/>
      <c r="D161" s="243" t="s">
        <v>214</v>
      </c>
      <c r="E161" s="244" t="s">
        <v>1</v>
      </c>
      <c r="F161" s="245" t="s">
        <v>258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214</v>
      </c>
      <c r="AU161" s="251" t="s">
        <v>85</v>
      </c>
      <c r="AV161" s="13" t="s">
        <v>83</v>
      </c>
      <c r="AW161" s="13" t="s">
        <v>32</v>
      </c>
      <c r="AX161" s="13" t="s">
        <v>76</v>
      </c>
      <c r="AY161" s="251" t="s">
        <v>206</v>
      </c>
    </row>
    <row r="162" spans="1:51" s="14" customFormat="1" ht="12">
      <c r="A162" s="14"/>
      <c r="B162" s="252"/>
      <c r="C162" s="253"/>
      <c r="D162" s="243" t="s">
        <v>214</v>
      </c>
      <c r="E162" s="254" t="s">
        <v>1</v>
      </c>
      <c r="F162" s="255" t="s">
        <v>259</v>
      </c>
      <c r="G162" s="253"/>
      <c r="H162" s="256">
        <v>157.8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214</v>
      </c>
      <c r="AU162" s="262" t="s">
        <v>85</v>
      </c>
      <c r="AV162" s="14" t="s">
        <v>85</v>
      </c>
      <c r="AW162" s="14" t="s">
        <v>32</v>
      </c>
      <c r="AX162" s="14" t="s">
        <v>76</v>
      </c>
      <c r="AY162" s="262" t="s">
        <v>206</v>
      </c>
    </row>
    <row r="163" spans="1:51" s="14" customFormat="1" ht="12">
      <c r="A163" s="14"/>
      <c r="B163" s="252"/>
      <c r="C163" s="253"/>
      <c r="D163" s="243" t="s">
        <v>214</v>
      </c>
      <c r="E163" s="254" t="s">
        <v>1</v>
      </c>
      <c r="F163" s="255" t="s">
        <v>260</v>
      </c>
      <c r="G163" s="253"/>
      <c r="H163" s="256">
        <v>0.85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214</v>
      </c>
      <c r="AU163" s="262" t="s">
        <v>85</v>
      </c>
      <c r="AV163" s="14" t="s">
        <v>85</v>
      </c>
      <c r="AW163" s="14" t="s">
        <v>32</v>
      </c>
      <c r="AX163" s="14" t="s">
        <v>76</v>
      </c>
      <c r="AY163" s="262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261</v>
      </c>
      <c r="G164" s="253"/>
      <c r="H164" s="256">
        <v>0.019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262</v>
      </c>
      <c r="G165" s="253"/>
      <c r="H165" s="256">
        <v>-12.512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76</v>
      </c>
      <c r="AY165" s="262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263</v>
      </c>
      <c r="G166" s="253"/>
      <c r="H166" s="256">
        <v>-1.736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264</v>
      </c>
      <c r="G167" s="253"/>
      <c r="H167" s="256">
        <v>-22.316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265</v>
      </c>
      <c r="G168" s="253"/>
      <c r="H168" s="256">
        <v>-10.308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5" customFormat="1" ht="12">
      <c r="A169" s="15"/>
      <c r="B169" s="263"/>
      <c r="C169" s="264"/>
      <c r="D169" s="243" t="s">
        <v>214</v>
      </c>
      <c r="E169" s="265" t="s">
        <v>171</v>
      </c>
      <c r="F169" s="266" t="s">
        <v>169</v>
      </c>
      <c r="G169" s="264"/>
      <c r="H169" s="267">
        <v>111.797</v>
      </c>
      <c r="I169" s="268"/>
      <c r="J169" s="264"/>
      <c r="K169" s="264"/>
      <c r="L169" s="269"/>
      <c r="M169" s="270"/>
      <c r="N169" s="271"/>
      <c r="O169" s="271"/>
      <c r="P169" s="271"/>
      <c r="Q169" s="271"/>
      <c r="R169" s="271"/>
      <c r="S169" s="271"/>
      <c r="T169" s="272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3" t="s">
        <v>214</v>
      </c>
      <c r="AU169" s="273" t="s">
        <v>85</v>
      </c>
      <c r="AV169" s="15" t="s">
        <v>113</v>
      </c>
      <c r="AW169" s="15" t="s">
        <v>32</v>
      </c>
      <c r="AX169" s="15" t="s">
        <v>76</v>
      </c>
      <c r="AY169" s="273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266</v>
      </c>
      <c r="G170" s="253"/>
      <c r="H170" s="256">
        <v>111.797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83</v>
      </c>
      <c r="AY170" s="262" t="s">
        <v>206</v>
      </c>
    </row>
    <row r="171" spans="1:65" s="2" customFormat="1" ht="33" customHeight="1">
      <c r="A171" s="39"/>
      <c r="B171" s="40"/>
      <c r="C171" s="228" t="s">
        <v>139</v>
      </c>
      <c r="D171" s="228" t="s">
        <v>208</v>
      </c>
      <c r="E171" s="229" t="s">
        <v>267</v>
      </c>
      <c r="F171" s="230" t="s">
        <v>268</v>
      </c>
      <c r="G171" s="231" t="s">
        <v>251</v>
      </c>
      <c r="H171" s="232">
        <v>12.849</v>
      </c>
      <c r="I171" s="233"/>
      <c r="J171" s="234">
        <f>ROUND(I171*H171,2)</f>
        <v>0</v>
      </c>
      <c r="K171" s="230" t="s">
        <v>212</v>
      </c>
      <c r="L171" s="45"/>
      <c r="M171" s="235" t="s">
        <v>1</v>
      </c>
      <c r="N171" s="236" t="s">
        <v>41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113</v>
      </c>
      <c r="AT171" s="239" t="s">
        <v>208</v>
      </c>
      <c r="AU171" s="239" t="s">
        <v>85</v>
      </c>
      <c r="AY171" s="18" t="s">
        <v>206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83</v>
      </c>
      <c r="BK171" s="240">
        <f>ROUND(I171*H171,2)</f>
        <v>0</v>
      </c>
      <c r="BL171" s="18" t="s">
        <v>113</v>
      </c>
      <c r="BM171" s="239" t="s">
        <v>269</v>
      </c>
    </row>
    <row r="172" spans="1:51" s="13" customFormat="1" ht="12">
      <c r="A172" s="13"/>
      <c r="B172" s="241"/>
      <c r="C172" s="242"/>
      <c r="D172" s="243" t="s">
        <v>214</v>
      </c>
      <c r="E172" s="244" t="s">
        <v>1</v>
      </c>
      <c r="F172" s="245" t="s">
        <v>226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214</v>
      </c>
      <c r="AU172" s="251" t="s">
        <v>85</v>
      </c>
      <c r="AV172" s="13" t="s">
        <v>83</v>
      </c>
      <c r="AW172" s="13" t="s">
        <v>32</v>
      </c>
      <c r="AX172" s="13" t="s">
        <v>76</v>
      </c>
      <c r="AY172" s="251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270</v>
      </c>
      <c r="G173" s="253"/>
      <c r="H173" s="256">
        <v>6.8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</v>
      </c>
      <c r="F174" s="255" t="s">
        <v>271</v>
      </c>
      <c r="G174" s="253"/>
      <c r="H174" s="256">
        <v>12.6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272</v>
      </c>
      <c r="G175" s="253"/>
      <c r="H175" s="256">
        <v>-4.3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273</v>
      </c>
      <c r="G176" s="253"/>
      <c r="H176" s="256">
        <v>-0.788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274</v>
      </c>
      <c r="G177" s="253"/>
      <c r="H177" s="256">
        <v>-0.788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275</v>
      </c>
      <c r="G178" s="253"/>
      <c r="H178" s="256">
        <v>-0.675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76</v>
      </c>
      <c r="AY178" s="262" t="s">
        <v>206</v>
      </c>
    </row>
    <row r="179" spans="1:51" s="15" customFormat="1" ht="12">
      <c r="A179" s="15"/>
      <c r="B179" s="263"/>
      <c r="C179" s="264"/>
      <c r="D179" s="243" t="s">
        <v>214</v>
      </c>
      <c r="E179" s="265" t="s">
        <v>172</v>
      </c>
      <c r="F179" s="266" t="s">
        <v>169</v>
      </c>
      <c r="G179" s="264"/>
      <c r="H179" s="267">
        <v>12.849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214</v>
      </c>
      <c r="AU179" s="273" t="s">
        <v>85</v>
      </c>
      <c r="AV179" s="15" t="s">
        <v>113</v>
      </c>
      <c r="AW179" s="15" t="s">
        <v>32</v>
      </c>
      <c r="AX179" s="15" t="s">
        <v>76</v>
      </c>
      <c r="AY179" s="273" t="s">
        <v>206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276</v>
      </c>
      <c r="G180" s="253"/>
      <c r="H180" s="256">
        <v>12.849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83</v>
      </c>
      <c r="AY180" s="262" t="s">
        <v>206</v>
      </c>
    </row>
    <row r="181" spans="1:65" s="2" customFormat="1" ht="21.75" customHeight="1">
      <c r="A181" s="39"/>
      <c r="B181" s="40"/>
      <c r="C181" s="228" t="s">
        <v>277</v>
      </c>
      <c r="D181" s="228" t="s">
        <v>208</v>
      </c>
      <c r="E181" s="229" t="s">
        <v>278</v>
      </c>
      <c r="F181" s="230" t="s">
        <v>279</v>
      </c>
      <c r="G181" s="231" t="s">
        <v>211</v>
      </c>
      <c r="H181" s="232">
        <v>417.6</v>
      </c>
      <c r="I181" s="233"/>
      <c r="J181" s="234">
        <f>ROUND(I181*H181,2)</f>
        <v>0</v>
      </c>
      <c r="K181" s="230" t="s">
        <v>212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0.00084</v>
      </c>
      <c r="R181" s="237">
        <f>Q181*H181</f>
        <v>0.35078400000000004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113</v>
      </c>
      <c r="AT181" s="239" t="s">
        <v>208</v>
      </c>
      <c r="AU181" s="239" t="s">
        <v>85</v>
      </c>
      <c r="AY181" s="18" t="s">
        <v>206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83</v>
      </c>
      <c r="BK181" s="240">
        <f>ROUND(I181*H181,2)</f>
        <v>0</v>
      </c>
      <c r="BL181" s="18" t="s">
        <v>113</v>
      </c>
      <c r="BM181" s="239" t="s">
        <v>280</v>
      </c>
    </row>
    <row r="182" spans="1:51" s="13" customFormat="1" ht="12">
      <c r="A182" s="13"/>
      <c r="B182" s="241"/>
      <c r="C182" s="242"/>
      <c r="D182" s="243" t="s">
        <v>214</v>
      </c>
      <c r="E182" s="244" t="s">
        <v>1</v>
      </c>
      <c r="F182" s="245" t="s">
        <v>226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214</v>
      </c>
      <c r="AU182" s="251" t="s">
        <v>85</v>
      </c>
      <c r="AV182" s="13" t="s">
        <v>83</v>
      </c>
      <c r="AW182" s="13" t="s">
        <v>32</v>
      </c>
      <c r="AX182" s="13" t="s">
        <v>76</v>
      </c>
      <c r="AY182" s="251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281</v>
      </c>
      <c r="G183" s="253"/>
      <c r="H183" s="256">
        <v>394.4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4" customFormat="1" ht="12">
      <c r="A184" s="14"/>
      <c r="B184" s="252"/>
      <c r="C184" s="253"/>
      <c r="D184" s="243" t="s">
        <v>214</v>
      </c>
      <c r="E184" s="254" t="s">
        <v>1</v>
      </c>
      <c r="F184" s="255" t="s">
        <v>282</v>
      </c>
      <c r="G184" s="253"/>
      <c r="H184" s="256">
        <v>13.6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214</v>
      </c>
      <c r="AU184" s="262" t="s">
        <v>85</v>
      </c>
      <c r="AV184" s="14" t="s">
        <v>85</v>
      </c>
      <c r="AW184" s="14" t="s">
        <v>32</v>
      </c>
      <c r="AX184" s="14" t="s">
        <v>76</v>
      </c>
      <c r="AY184" s="262" t="s">
        <v>206</v>
      </c>
    </row>
    <row r="185" spans="1:51" s="14" customFormat="1" ht="12">
      <c r="A185" s="14"/>
      <c r="B185" s="252"/>
      <c r="C185" s="253"/>
      <c r="D185" s="243" t="s">
        <v>214</v>
      </c>
      <c r="E185" s="254" t="s">
        <v>1</v>
      </c>
      <c r="F185" s="255" t="s">
        <v>283</v>
      </c>
      <c r="G185" s="253"/>
      <c r="H185" s="256">
        <v>9.6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214</v>
      </c>
      <c r="AU185" s="262" t="s">
        <v>85</v>
      </c>
      <c r="AV185" s="14" t="s">
        <v>85</v>
      </c>
      <c r="AW185" s="14" t="s">
        <v>32</v>
      </c>
      <c r="AX185" s="14" t="s">
        <v>76</v>
      </c>
      <c r="AY185" s="262" t="s">
        <v>206</v>
      </c>
    </row>
    <row r="186" spans="1:51" s="15" customFormat="1" ht="12">
      <c r="A186" s="15"/>
      <c r="B186" s="263"/>
      <c r="C186" s="264"/>
      <c r="D186" s="243" t="s">
        <v>214</v>
      </c>
      <c r="E186" s="265" t="s">
        <v>144</v>
      </c>
      <c r="F186" s="266" t="s">
        <v>169</v>
      </c>
      <c r="G186" s="264"/>
      <c r="H186" s="267">
        <v>417.6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214</v>
      </c>
      <c r="AU186" s="273" t="s">
        <v>85</v>
      </c>
      <c r="AV186" s="15" t="s">
        <v>113</v>
      </c>
      <c r="AW186" s="15" t="s">
        <v>32</v>
      </c>
      <c r="AX186" s="15" t="s">
        <v>83</v>
      </c>
      <c r="AY186" s="273" t="s">
        <v>206</v>
      </c>
    </row>
    <row r="187" spans="1:65" s="2" customFormat="1" ht="24.15" customHeight="1">
      <c r="A187" s="39"/>
      <c r="B187" s="40"/>
      <c r="C187" s="228" t="s">
        <v>284</v>
      </c>
      <c r="D187" s="228" t="s">
        <v>208</v>
      </c>
      <c r="E187" s="229" t="s">
        <v>285</v>
      </c>
      <c r="F187" s="230" t="s">
        <v>286</v>
      </c>
      <c r="G187" s="231" t="s">
        <v>211</v>
      </c>
      <c r="H187" s="232">
        <v>417.6</v>
      </c>
      <c r="I187" s="233"/>
      <c r="J187" s="234">
        <f>ROUND(I187*H187,2)</f>
        <v>0</v>
      </c>
      <c r="K187" s="230" t="s">
        <v>212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113</v>
      </c>
      <c r="AT187" s="239" t="s">
        <v>208</v>
      </c>
      <c r="AU187" s="239" t="s">
        <v>85</v>
      </c>
      <c r="AY187" s="18" t="s">
        <v>206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83</v>
      </c>
      <c r="BK187" s="240">
        <f>ROUND(I187*H187,2)</f>
        <v>0</v>
      </c>
      <c r="BL187" s="18" t="s">
        <v>113</v>
      </c>
      <c r="BM187" s="239" t="s">
        <v>287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144</v>
      </c>
      <c r="G188" s="253"/>
      <c r="H188" s="256">
        <v>417.6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83</v>
      </c>
      <c r="AY188" s="262" t="s">
        <v>206</v>
      </c>
    </row>
    <row r="189" spans="1:65" s="2" customFormat="1" ht="37.8" customHeight="1">
      <c r="A189" s="39"/>
      <c r="B189" s="40"/>
      <c r="C189" s="228" t="s">
        <v>288</v>
      </c>
      <c r="D189" s="228" t="s">
        <v>208</v>
      </c>
      <c r="E189" s="229" t="s">
        <v>289</v>
      </c>
      <c r="F189" s="230" t="s">
        <v>290</v>
      </c>
      <c r="G189" s="231" t="s">
        <v>251</v>
      </c>
      <c r="H189" s="232">
        <v>111.797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291</v>
      </c>
    </row>
    <row r="190" spans="1:51" s="13" customFormat="1" ht="12">
      <c r="A190" s="13"/>
      <c r="B190" s="241"/>
      <c r="C190" s="242"/>
      <c r="D190" s="243" t="s">
        <v>214</v>
      </c>
      <c r="E190" s="244" t="s">
        <v>1</v>
      </c>
      <c r="F190" s="245" t="s">
        <v>292</v>
      </c>
      <c r="G190" s="242"/>
      <c r="H190" s="244" t="s">
        <v>1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214</v>
      </c>
      <c r="AU190" s="251" t="s">
        <v>85</v>
      </c>
      <c r="AV190" s="13" t="s">
        <v>83</v>
      </c>
      <c r="AW190" s="13" t="s">
        <v>32</v>
      </c>
      <c r="AX190" s="13" t="s">
        <v>76</v>
      </c>
      <c r="AY190" s="251" t="s">
        <v>206</v>
      </c>
    </row>
    <row r="191" spans="1:51" s="14" customFormat="1" ht="12">
      <c r="A191" s="14"/>
      <c r="B191" s="252"/>
      <c r="C191" s="253"/>
      <c r="D191" s="243" t="s">
        <v>214</v>
      </c>
      <c r="E191" s="254" t="s">
        <v>1</v>
      </c>
      <c r="F191" s="255" t="s">
        <v>164</v>
      </c>
      <c r="G191" s="253"/>
      <c r="H191" s="256">
        <v>111.797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214</v>
      </c>
      <c r="AU191" s="262" t="s">
        <v>85</v>
      </c>
      <c r="AV191" s="14" t="s">
        <v>85</v>
      </c>
      <c r="AW191" s="14" t="s">
        <v>32</v>
      </c>
      <c r="AX191" s="14" t="s">
        <v>83</v>
      </c>
      <c r="AY191" s="262" t="s">
        <v>206</v>
      </c>
    </row>
    <row r="192" spans="1:65" s="2" customFormat="1" ht="37.8" customHeight="1">
      <c r="A192" s="39"/>
      <c r="B192" s="40"/>
      <c r="C192" s="228" t="s">
        <v>293</v>
      </c>
      <c r="D192" s="228" t="s">
        <v>208</v>
      </c>
      <c r="E192" s="229" t="s">
        <v>294</v>
      </c>
      <c r="F192" s="230" t="s">
        <v>295</v>
      </c>
      <c r="G192" s="231" t="s">
        <v>251</v>
      </c>
      <c r="H192" s="232">
        <v>128.85</v>
      </c>
      <c r="I192" s="233"/>
      <c r="J192" s="234">
        <f>ROUND(I192*H192,2)</f>
        <v>0</v>
      </c>
      <c r="K192" s="230" t="s">
        <v>212</v>
      </c>
      <c r="L192" s="45"/>
      <c r="M192" s="235" t="s">
        <v>1</v>
      </c>
      <c r="N192" s="236" t="s">
        <v>41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113</v>
      </c>
      <c r="AT192" s="239" t="s">
        <v>208</v>
      </c>
      <c r="AU192" s="239" t="s">
        <v>85</v>
      </c>
      <c r="AY192" s="18" t="s">
        <v>206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83</v>
      </c>
      <c r="BK192" s="240">
        <f>ROUND(I192*H192,2)</f>
        <v>0</v>
      </c>
      <c r="BL192" s="18" t="s">
        <v>113</v>
      </c>
      <c r="BM192" s="239" t="s">
        <v>296</v>
      </c>
    </row>
    <row r="193" spans="1:51" s="13" customFormat="1" ht="12">
      <c r="A193" s="13"/>
      <c r="B193" s="241"/>
      <c r="C193" s="242"/>
      <c r="D193" s="243" t="s">
        <v>214</v>
      </c>
      <c r="E193" s="244" t="s">
        <v>1</v>
      </c>
      <c r="F193" s="245" t="s">
        <v>226</v>
      </c>
      <c r="G193" s="242"/>
      <c r="H193" s="244" t="s">
        <v>1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214</v>
      </c>
      <c r="AU193" s="251" t="s">
        <v>85</v>
      </c>
      <c r="AV193" s="13" t="s">
        <v>83</v>
      </c>
      <c r="AW193" s="13" t="s">
        <v>32</v>
      </c>
      <c r="AX193" s="13" t="s">
        <v>76</v>
      </c>
      <c r="AY193" s="251" t="s">
        <v>206</v>
      </c>
    </row>
    <row r="194" spans="1:51" s="14" customFormat="1" ht="12">
      <c r="A194" s="14"/>
      <c r="B194" s="252"/>
      <c r="C194" s="253"/>
      <c r="D194" s="243" t="s">
        <v>214</v>
      </c>
      <c r="E194" s="254" t="s">
        <v>1</v>
      </c>
      <c r="F194" s="255" t="s">
        <v>297</v>
      </c>
      <c r="G194" s="253"/>
      <c r="H194" s="256">
        <v>6.51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214</v>
      </c>
      <c r="AU194" s="262" t="s">
        <v>85</v>
      </c>
      <c r="AV194" s="14" t="s">
        <v>85</v>
      </c>
      <c r="AW194" s="14" t="s">
        <v>32</v>
      </c>
      <c r="AX194" s="14" t="s">
        <v>76</v>
      </c>
      <c r="AY194" s="262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</v>
      </c>
      <c r="F195" s="255" t="s">
        <v>298</v>
      </c>
      <c r="G195" s="253"/>
      <c r="H195" s="256">
        <v>83.685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76</v>
      </c>
      <c r="AY195" s="262" t="s">
        <v>206</v>
      </c>
    </row>
    <row r="196" spans="1:51" s="14" customFormat="1" ht="12">
      <c r="A196" s="14"/>
      <c r="B196" s="252"/>
      <c r="C196" s="253"/>
      <c r="D196" s="243" t="s">
        <v>214</v>
      </c>
      <c r="E196" s="254" t="s">
        <v>1</v>
      </c>
      <c r="F196" s="255" t="s">
        <v>299</v>
      </c>
      <c r="G196" s="253"/>
      <c r="H196" s="256">
        <v>38.655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214</v>
      </c>
      <c r="AU196" s="262" t="s">
        <v>85</v>
      </c>
      <c r="AV196" s="14" t="s">
        <v>85</v>
      </c>
      <c r="AW196" s="14" t="s">
        <v>32</v>
      </c>
      <c r="AX196" s="14" t="s">
        <v>76</v>
      </c>
      <c r="AY196" s="262" t="s">
        <v>206</v>
      </c>
    </row>
    <row r="197" spans="1:51" s="15" customFormat="1" ht="12">
      <c r="A197" s="15"/>
      <c r="B197" s="263"/>
      <c r="C197" s="264"/>
      <c r="D197" s="243" t="s">
        <v>214</v>
      </c>
      <c r="E197" s="265" t="s">
        <v>1</v>
      </c>
      <c r="F197" s="266" t="s">
        <v>169</v>
      </c>
      <c r="G197" s="264"/>
      <c r="H197" s="267">
        <v>128.85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3" t="s">
        <v>214</v>
      </c>
      <c r="AU197" s="273" t="s">
        <v>85</v>
      </c>
      <c r="AV197" s="15" t="s">
        <v>113</v>
      </c>
      <c r="AW197" s="15" t="s">
        <v>32</v>
      </c>
      <c r="AX197" s="15" t="s">
        <v>83</v>
      </c>
      <c r="AY197" s="273" t="s">
        <v>206</v>
      </c>
    </row>
    <row r="198" spans="1:65" s="2" customFormat="1" ht="37.8" customHeight="1">
      <c r="A198" s="39"/>
      <c r="B198" s="40"/>
      <c r="C198" s="228" t="s">
        <v>8</v>
      </c>
      <c r="D198" s="228" t="s">
        <v>208</v>
      </c>
      <c r="E198" s="229" t="s">
        <v>300</v>
      </c>
      <c r="F198" s="230" t="s">
        <v>301</v>
      </c>
      <c r="G198" s="231" t="s">
        <v>251</v>
      </c>
      <c r="H198" s="232">
        <v>111.797</v>
      </c>
      <c r="I198" s="233"/>
      <c r="J198" s="234">
        <f>ROUND(I198*H198,2)</f>
        <v>0</v>
      </c>
      <c r="K198" s="230" t="s">
        <v>212</v>
      </c>
      <c r="L198" s="45"/>
      <c r="M198" s="235" t="s">
        <v>1</v>
      </c>
      <c r="N198" s="236" t="s">
        <v>41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113</v>
      </c>
      <c r="AT198" s="239" t="s">
        <v>208</v>
      </c>
      <c r="AU198" s="239" t="s">
        <v>85</v>
      </c>
      <c r="AY198" s="18" t="s">
        <v>206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83</v>
      </c>
      <c r="BK198" s="240">
        <f>ROUND(I198*H198,2)</f>
        <v>0</v>
      </c>
      <c r="BL198" s="18" t="s">
        <v>113</v>
      </c>
      <c r="BM198" s="239" t="s">
        <v>302</v>
      </c>
    </row>
    <row r="199" spans="1:51" s="13" customFormat="1" ht="12">
      <c r="A199" s="13"/>
      <c r="B199" s="241"/>
      <c r="C199" s="242"/>
      <c r="D199" s="243" t="s">
        <v>214</v>
      </c>
      <c r="E199" s="244" t="s">
        <v>1</v>
      </c>
      <c r="F199" s="245" t="s">
        <v>226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214</v>
      </c>
      <c r="AU199" s="251" t="s">
        <v>85</v>
      </c>
      <c r="AV199" s="13" t="s">
        <v>83</v>
      </c>
      <c r="AW199" s="13" t="s">
        <v>32</v>
      </c>
      <c r="AX199" s="13" t="s">
        <v>76</v>
      </c>
      <c r="AY199" s="251" t="s">
        <v>206</v>
      </c>
    </row>
    <row r="200" spans="1:51" s="13" customFormat="1" ht="12">
      <c r="A200" s="13"/>
      <c r="B200" s="241"/>
      <c r="C200" s="242"/>
      <c r="D200" s="243" t="s">
        <v>214</v>
      </c>
      <c r="E200" s="244" t="s">
        <v>1</v>
      </c>
      <c r="F200" s="245" t="s">
        <v>303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214</v>
      </c>
      <c r="AU200" s="251" t="s">
        <v>85</v>
      </c>
      <c r="AV200" s="13" t="s">
        <v>83</v>
      </c>
      <c r="AW200" s="13" t="s">
        <v>32</v>
      </c>
      <c r="AX200" s="13" t="s">
        <v>76</v>
      </c>
      <c r="AY200" s="251" t="s">
        <v>206</v>
      </c>
    </row>
    <row r="201" spans="1:51" s="13" customFormat="1" ht="12">
      <c r="A201" s="13"/>
      <c r="B201" s="241"/>
      <c r="C201" s="242"/>
      <c r="D201" s="243" t="s">
        <v>214</v>
      </c>
      <c r="E201" s="244" t="s">
        <v>1</v>
      </c>
      <c r="F201" s="245" t="s">
        <v>304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214</v>
      </c>
      <c r="AU201" s="251" t="s">
        <v>85</v>
      </c>
      <c r="AV201" s="13" t="s">
        <v>83</v>
      </c>
      <c r="AW201" s="13" t="s">
        <v>32</v>
      </c>
      <c r="AX201" s="13" t="s">
        <v>76</v>
      </c>
      <c r="AY201" s="251" t="s">
        <v>206</v>
      </c>
    </row>
    <row r="202" spans="1:51" s="14" customFormat="1" ht="12">
      <c r="A202" s="14"/>
      <c r="B202" s="252"/>
      <c r="C202" s="253"/>
      <c r="D202" s="243" t="s">
        <v>214</v>
      </c>
      <c r="E202" s="254" t="s">
        <v>1</v>
      </c>
      <c r="F202" s="255" t="s">
        <v>305</v>
      </c>
      <c r="G202" s="253"/>
      <c r="H202" s="256">
        <v>10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214</v>
      </c>
      <c r="AU202" s="262" t="s">
        <v>85</v>
      </c>
      <c r="AV202" s="14" t="s">
        <v>85</v>
      </c>
      <c r="AW202" s="14" t="s">
        <v>32</v>
      </c>
      <c r="AX202" s="14" t="s">
        <v>76</v>
      </c>
      <c r="AY202" s="262" t="s">
        <v>206</v>
      </c>
    </row>
    <row r="203" spans="1:51" s="16" customFormat="1" ht="12">
      <c r="A203" s="16"/>
      <c r="B203" s="274"/>
      <c r="C203" s="275"/>
      <c r="D203" s="243" t="s">
        <v>214</v>
      </c>
      <c r="E203" s="276" t="s">
        <v>138</v>
      </c>
      <c r="F203" s="277" t="s">
        <v>133</v>
      </c>
      <c r="G203" s="275"/>
      <c r="H203" s="278">
        <v>10</v>
      </c>
      <c r="I203" s="279"/>
      <c r="J203" s="275"/>
      <c r="K203" s="275"/>
      <c r="L203" s="280"/>
      <c r="M203" s="281"/>
      <c r="N203" s="282"/>
      <c r="O203" s="282"/>
      <c r="P203" s="282"/>
      <c r="Q203" s="282"/>
      <c r="R203" s="282"/>
      <c r="S203" s="282"/>
      <c r="T203" s="283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84" t="s">
        <v>214</v>
      </c>
      <c r="AU203" s="284" t="s">
        <v>85</v>
      </c>
      <c r="AV203" s="16" t="s">
        <v>93</v>
      </c>
      <c r="AW203" s="16" t="s">
        <v>32</v>
      </c>
      <c r="AX203" s="16" t="s">
        <v>76</v>
      </c>
      <c r="AY203" s="284" t="s">
        <v>206</v>
      </c>
    </row>
    <row r="204" spans="1:51" s="13" customFormat="1" ht="12">
      <c r="A204" s="13"/>
      <c r="B204" s="241"/>
      <c r="C204" s="242"/>
      <c r="D204" s="243" t="s">
        <v>214</v>
      </c>
      <c r="E204" s="244" t="s">
        <v>1</v>
      </c>
      <c r="F204" s="245" t="s">
        <v>306</v>
      </c>
      <c r="G204" s="242"/>
      <c r="H204" s="244" t="s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214</v>
      </c>
      <c r="AU204" s="251" t="s">
        <v>85</v>
      </c>
      <c r="AV204" s="13" t="s">
        <v>83</v>
      </c>
      <c r="AW204" s="13" t="s">
        <v>32</v>
      </c>
      <c r="AX204" s="13" t="s">
        <v>76</v>
      </c>
      <c r="AY204" s="251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</v>
      </c>
      <c r="F205" s="255" t="s">
        <v>307</v>
      </c>
      <c r="G205" s="253"/>
      <c r="H205" s="256">
        <v>40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76</v>
      </c>
      <c r="AY205" s="262" t="s">
        <v>206</v>
      </c>
    </row>
    <row r="206" spans="1:51" s="16" customFormat="1" ht="12">
      <c r="A206" s="16"/>
      <c r="B206" s="274"/>
      <c r="C206" s="275"/>
      <c r="D206" s="243" t="s">
        <v>214</v>
      </c>
      <c r="E206" s="276" t="s">
        <v>140</v>
      </c>
      <c r="F206" s="277" t="s">
        <v>133</v>
      </c>
      <c r="G206" s="275"/>
      <c r="H206" s="278">
        <v>40</v>
      </c>
      <c r="I206" s="279"/>
      <c r="J206" s="275"/>
      <c r="K206" s="275"/>
      <c r="L206" s="280"/>
      <c r="M206" s="281"/>
      <c r="N206" s="282"/>
      <c r="O206" s="282"/>
      <c r="P206" s="282"/>
      <c r="Q206" s="282"/>
      <c r="R206" s="282"/>
      <c r="S206" s="282"/>
      <c r="T206" s="283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84" t="s">
        <v>214</v>
      </c>
      <c r="AU206" s="284" t="s">
        <v>85</v>
      </c>
      <c r="AV206" s="16" t="s">
        <v>93</v>
      </c>
      <c r="AW206" s="16" t="s">
        <v>32</v>
      </c>
      <c r="AX206" s="16" t="s">
        <v>76</v>
      </c>
      <c r="AY206" s="284" t="s">
        <v>206</v>
      </c>
    </row>
    <row r="207" spans="1:51" s="13" customFormat="1" ht="12">
      <c r="A207" s="13"/>
      <c r="B207" s="241"/>
      <c r="C207" s="242"/>
      <c r="D207" s="243" t="s">
        <v>214</v>
      </c>
      <c r="E207" s="244" t="s">
        <v>1</v>
      </c>
      <c r="F207" s="245" t="s">
        <v>308</v>
      </c>
      <c r="G207" s="242"/>
      <c r="H207" s="244" t="s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214</v>
      </c>
      <c r="AU207" s="251" t="s">
        <v>85</v>
      </c>
      <c r="AV207" s="13" t="s">
        <v>83</v>
      </c>
      <c r="AW207" s="13" t="s">
        <v>32</v>
      </c>
      <c r="AX207" s="13" t="s">
        <v>76</v>
      </c>
      <c r="AY207" s="251" t="s">
        <v>206</v>
      </c>
    </row>
    <row r="208" spans="1:51" s="14" customFormat="1" ht="12">
      <c r="A208" s="14"/>
      <c r="B208" s="252"/>
      <c r="C208" s="253"/>
      <c r="D208" s="243" t="s">
        <v>214</v>
      </c>
      <c r="E208" s="254" t="s">
        <v>1</v>
      </c>
      <c r="F208" s="255" t="s">
        <v>309</v>
      </c>
      <c r="G208" s="253"/>
      <c r="H208" s="256">
        <v>0.24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214</v>
      </c>
      <c r="AU208" s="262" t="s">
        <v>85</v>
      </c>
      <c r="AV208" s="14" t="s">
        <v>85</v>
      </c>
      <c r="AW208" s="14" t="s">
        <v>32</v>
      </c>
      <c r="AX208" s="14" t="s">
        <v>76</v>
      </c>
      <c r="AY208" s="262" t="s">
        <v>206</v>
      </c>
    </row>
    <row r="209" spans="1:51" s="16" customFormat="1" ht="12">
      <c r="A209" s="16"/>
      <c r="B209" s="274"/>
      <c r="C209" s="275"/>
      <c r="D209" s="243" t="s">
        <v>214</v>
      </c>
      <c r="E209" s="276" t="s">
        <v>132</v>
      </c>
      <c r="F209" s="277" t="s">
        <v>133</v>
      </c>
      <c r="G209" s="275"/>
      <c r="H209" s="278">
        <v>0.24</v>
      </c>
      <c r="I209" s="279"/>
      <c r="J209" s="275"/>
      <c r="K209" s="275"/>
      <c r="L209" s="280"/>
      <c r="M209" s="281"/>
      <c r="N209" s="282"/>
      <c r="O209" s="282"/>
      <c r="P209" s="282"/>
      <c r="Q209" s="282"/>
      <c r="R209" s="282"/>
      <c r="S209" s="282"/>
      <c r="T209" s="283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4" t="s">
        <v>214</v>
      </c>
      <c r="AU209" s="284" t="s">
        <v>85</v>
      </c>
      <c r="AV209" s="16" t="s">
        <v>93</v>
      </c>
      <c r="AW209" s="16" t="s">
        <v>32</v>
      </c>
      <c r="AX209" s="16" t="s">
        <v>76</v>
      </c>
      <c r="AY209" s="284" t="s">
        <v>206</v>
      </c>
    </row>
    <row r="210" spans="1:51" s="14" customFormat="1" ht="12">
      <c r="A210" s="14"/>
      <c r="B210" s="252"/>
      <c r="C210" s="253"/>
      <c r="D210" s="243" t="s">
        <v>214</v>
      </c>
      <c r="E210" s="254" t="s">
        <v>1</v>
      </c>
      <c r="F210" s="255" t="s">
        <v>310</v>
      </c>
      <c r="G210" s="253"/>
      <c r="H210" s="256">
        <v>0.25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214</v>
      </c>
      <c r="AU210" s="262" t="s">
        <v>85</v>
      </c>
      <c r="AV210" s="14" t="s">
        <v>85</v>
      </c>
      <c r="AW210" s="14" t="s">
        <v>32</v>
      </c>
      <c r="AX210" s="14" t="s">
        <v>76</v>
      </c>
      <c r="AY210" s="262" t="s">
        <v>206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</v>
      </c>
      <c r="F211" s="255" t="s">
        <v>311</v>
      </c>
      <c r="G211" s="253"/>
      <c r="H211" s="256">
        <v>0.019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76</v>
      </c>
      <c r="AY211" s="262" t="s">
        <v>206</v>
      </c>
    </row>
    <row r="212" spans="1:51" s="15" customFormat="1" ht="12">
      <c r="A212" s="15"/>
      <c r="B212" s="263"/>
      <c r="C212" s="264"/>
      <c r="D212" s="243" t="s">
        <v>214</v>
      </c>
      <c r="E212" s="265" t="s">
        <v>168</v>
      </c>
      <c r="F212" s="266" t="s">
        <v>169</v>
      </c>
      <c r="G212" s="264"/>
      <c r="H212" s="267">
        <v>50.509</v>
      </c>
      <c r="I212" s="268"/>
      <c r="J212" s="264"/>
      <c r="K212" s="264"/>
      <c r="L212" s="269"/>
      <c r="M212" s="270"/>
      <c r="N212" s="271"/>
      <c r="O212" s="271"/>
      <c r="P212" s="271"/>
      <c r="Q212" s="271"/>
      <c r="R212" s="271"/>
      <c r="S212" s="271"/>
      <c r="T212" s="272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3" t="s">
        <v>214</v>
      </c>
      <c r="AU212" s="273" t="s">
        <v>85</v>
      </c>
      <c r="AV212" s="15" t="s">
        <v>113</v>
      </c>
      <c r="AW212" s="15" t="s">
        <v>32</v>
      </c>
      <c r="AX212" s="15" t="s">
        <v>76</v>
      </c>
      <c r="AY212" s="273" t="s">
        <v>206</v>
      </c>
    </row>
    <row r="213" spans="1:51" s="14" customFormat="1" ht="12">
      <c r="A213" s="14"/>
      <c r="B213" s="252"/>
      <c r="C213" s="253"/>
      <c r="D213" s="243" t="s">
        <v>214</v>
      </c>
      <c r="E213" s="254" t="s">
        <v>162</v>
      </c>
      <c r="F213" s="255" t="s">
        <v>312</v>
      </c>
      <c r="G213" s="253"/>
      <c r="H213" s="256">
        <v>61.288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214</v>
      </c>
      <c r="AU213" s="262" t="s">
        <v>85</v>
      </c>
      <c r="AV213" s="14" t="s">
        <v>85</v>
      </c>
      <c r="AW213" s="14" t="s">
        <v>32</v>
      </c>
      <c r="AX213" s="14" t="s">
        <v>76</v>
      </c>
      <c r="AY213" s="262" t="s">
        <v>206</v>
      </c>
    </row>
    <row r="214" spans="1:51" s="14" customFormat="1" ht="12">
      <c r="A214" s="14"/>
      <c r="B214" s="252"/>
      <c r="C214" s="253"/>
      <c r="D214" s="243" t="s">
        <v>214</v>
      </c>
      <c r="E214" s="254" t="s">
        <v>164</v>
      </c>
      <c r="F214" s="255" t="s">
        <v>171</v>
      </c>
      <c r="G214" s="253"/>
      <c r="H214" s="256">
        <v>111.797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214</v>
      </c>
      <c r="AU214" s="262" t="s">
        <v>85</v>
      </c>
      <c r="AV214" s="14" t="s">
        <v>85</v>
      </c>
      <c r="AW214" s="14" t="s">
        <v>32</v>
      </c>
      <c r="AX214" s="14" t="s">
        <v>76</v>
      </c>
      <c r="AY214" s="262" t="s">
        <v>206</v>
      </c>
    </row>
    <row r="215" spans="1:51" s="14" customFormat="1" ht="12">
      <c r="A215" s="14"/>
      <c r="B215" s="252"/>
      <c r="C215" s="253"/>
      <c r="D215" s="243" t="s">
        <v>214</v>
      </c>
      <c r="E215" s="254" t="s">
        <v>1</v>
      </c>
      <c r="F215" s="255" t="s">
        <v>313</v>
      </c>
      <c r="G215" s="253"/>
      <c r="H215" s="256">
        <v>111.797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214</v>
      </c>
      <c r="AU215" s="262" t="s">
        <v>85</v>
      </c>
      <c r="AV215" s="14" t="s">
        <v>85</v>
      </c>
      <c r="AW215" s="14" t="s">
        <v>32</v>
      </c>
      <c r="AX215" s="14" t="s">
        <v>83</v>
      </c>
      <c r="AY215" s="262" t="s">
        <v>206</v>
      </c>
    </row>
    <row r="216" spans="1:65" s="2" customFormat="1" ht="37.8" customHeight="1">
      <c r="A216" s="39"/>
      <c r="B216" s="40"/>
      <c r="C216" s="228" t="s">
        <v>314</v>
      </c>
      <c r="D216" s="228" t="s">
        <v>208</v>
      </c>
      <c r="E216" s="229" t="s">
        <v>315</v>
      </c>
      <c r="F216" s="230" t="s">
        <v>316</v>
      </c>
      <c r="G216" s="231" t="s">
        <v>251</v>
      </c>
      <c r="H216" s="232">
        <v>111.797</v>
      </c>
      <c r="I216" s="233"/>
      <c r="J216" s="234">
        <f>ROUND(I216*H216,2)</f>
        <v>0</v>
      </c>
      <c r="K216" s="230" t="s">
        <v>212</v>
      </c>
      <c r="L216" s="45"/>
      <c r="M216" s="235" t="s">
        <v>1</v>
      </c>
      <c r="N216" s="236" t="s">
        <v>41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113</v>
      </c>
      <c r="AT216" s="239" t="s">
        <v>208</v>
      </c>
      <c r="AU216" s="239" t="s">
        <v>85</v>
      </c>
      <c r="AY216" s="18" t="s">
        <v>206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83</v>
      </c>
      <c r="BK216" s="240">
        <f>ROUND(I216*H216,2)</f>
        <v>0</v>
      </c>
      <c r="BL216" s="18" t="s">
        <v>113</v>
      </c>
      <c r="BM216" s="239" t="s">
        <v>317</v>
      </c>
    </row>
    <row r="217" spans="1:51" s="14" customFormat="1" ht="12">
      <c r="A217" s="14"/>
      <c r="B217" s="252"/>
      <c r="C217" s="253"/>
      <c r="D217" s="243" t="s">
        <v>214</v>
      </c>
      <c r="E217" s="254" t="s">
        <v>1</v>
      </c>
      <c r="F217" s="255" t="s">
        <v>318</v>
      </c>
      <c r="G217" s="253"/>
      <c r="H217" s="256">
        <v>111.797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214</v>
      </c>
      <c r="AU217" s="262" t="s">
        <v>85</v>
      </c>
      <c r="AV217" s="14" t="s">
        <v>85</v>
      </c>
      <c r="AW217" s="14" t="s">
        <v>32</v>
      </c>
      <c r="AX217" s="14" t="s">
        <v>83</v>
      </c>
      <c r="AY217" s="262" t="s">
        <v>206</v>
      </c>
    </row>
    <row r="218" spans="1:65" s="2" customFormat="1" ht="24.15" customHeight="1">
      <c r="A218" s="39"/>
      <c r="B218" s="40"/>
      <c r="C218" s="228" t="s">
        <v>319</v>
      </c>
      <c r="D218" s="228" t="s">
        <v>208</v>
      </c>
      <c r="E218" s="229" t="s">
        <v>320</v>
      </c>
      <c r="F218" s="230" t="s">
        <v>321</v>
      </c>
      <c r="G218" s="231" t="s">
        <v>251</v>
      </c>
      <c r="H218" s="232">
        <v>223.594</v>
      </c>
      <c r="I218" s="233"/>
      <c r="J218" s="234">
        <f>ROUND(I218*H218,2)</f>
        <v>0</v>
      </c>
      <c r="K218" s="230" t="s">
        <v>212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113</v>
      </c>
      <c r="AT218" s="239" t="s">
        <v>208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322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323</v>
      </c>
      <c r="G219" s="253"/>
      <c r="H219" s="256">
        <v>111.797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76</v>
      </c>
      <c r="AY219" s="262" t="s">
        <v>206</v>
      </c>
    </row>
    <row r="220" spans="1:51" s="14" customFormat="1" ht="12">
      <c r="A220" s="14"/>
      <c r="B220" s="252"/>
      <c r="C220" s="253"/>
      <c r="D220" s="243" t="s">
        <v>214</v>
      </c>
      <c r="E220" s="254" t="s">
        <v>1</v>
      </c>
      <c r="F220" s="255" t="s">
        <v>324</v>
      </c>
      <c r="G220" s="253"/>
      <c r="H220" s="256">
        <v>111.797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214</v>
      </c>
      <c r="AU220" s="262" t="s">
        <v>85</v>
      </c>
      <c r="AV220" s="14" t="s">
        <v>85</v>
      </c>
      <c r="AW220" s="14" t="s">
        <v>32</v>
      </c>
      <c r="AX220" s="14" t="s">
        <v>76</v>
      </c>
      <c r="AY220" s="262" t="s">
        <v>206</v>
      </c>
    </row>
    <row r="221" spans="1:51" s="15" customFormat="1" ht="12">
      <c r="A221" s="15"/>
      <c r="B221" s="263"/>
      <c r="C221" s="264"/>
      <c r="D221" s="243" t="s">
        <v>214</v>
      </c>
      <c r="E221" s="265" t="s">
        <v>1</v>
      </c>
      <c r="F221" s="266" t="s">
        <v>169</v>
      </c>
      <c r="G221" s="264"/>
      <c r="H221" s="267">
        <v>223.594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3" t="s">
        <v>214</v>
      </c>
      <c r="AU221" s="273" t="s">
        <v>85</v>
      </c>
      <c r="AV221" s="15" t="s">
        <v>113</v>
      </c>
      <c r="AW221" s="15" t="s">
        <v>32</v>
      </c>
      <c r="AX221" s="15" t="s">
        <v>83</v>
      </c>
      <c r="AY221" s="273" t="s">
        <v>206</v>
      </c>
    </row>
    <row r="222" spans="1:65" s="2" customFormat="1" ht="16.5" customHeight="1">
      <c r="A222" s="39"/>
      <c r="B222" s="40"/>
      <c r="C222" s="228" t="s">
        <v>325</v>
      </c>
      <c r="D222" s="228" t="s">
        <v>208</v>
      </c>
      <c r="E222" s="229" t="s">
        <v>326</v>
      </c>
      <c r="F222" s="230" t="s">
        <v>327</v>
      </c>
      <c r="G222" s="231" t="s">
        <v>251</v>
      </c>
      <c r="H222" s="232">
        <v>223.594</v>
      </c>
      <c r="I222" s="233"/>
      <c r="J222" s="234">
        <f>ROUND(I222*H222,2)</f>
        <v>0</v>
      </c>
      <c r="K222" s="230" t="s">
        <v>212</v>
      </c>
      <c r="L222" s="45"/>
      <c r="M222" s="235" t="s">
        <v>1</v>
      </c>
      <c r="N222" s="236" t="s">
        <v>41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113</v>
      </c>
      <c r="AT222" s="239" t="s">
        <v>208</v>
      </c>
      <c r="AU222" s="239" t="s">
        <v>85</v>
      </c>
      <c r="AY222" s="18" t="s">
        <v>206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83</v>
      </c>
      <c r="BK222" s="240">
        <f>ROUND(I222*H222,2)</f>
        <v>0</v>
      </c>
      <c r="BL222" s="18" t="s">
        <v>113</v>
      </c>
      <c r="BM222" s="239" t="s">
        <v>328</v>
      </c>
    </row>
    <row r="223" spans="1:51" s="14" customFormat="1" ht="12">
      <c r="A223" s="14"/>
      <c r="B223" s="252"/>
      <c r="C223" s="253"/>
      <c r="D223" s="243" t="s">
        <v>214</v>
      </c>
      <c r="E223" s="254" t="s">
        <v>1</v>
      </c>
      <c r="F223" s="255" t="s">
        <v>329</v>
      </c>
      <c r="G223" s="253"/>
      <c r="H223" s="256">
        <v>111.797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2" t="s">
        <v>214</v>
      </c>
      <c r="AU223" s="262" t="s">
        <v>85</v>
      </c>
      <c r="AV223" s="14" t="s">
        <v>85</v>
      </c>
      <c r="AW223" s="14" t="s">
        <v>32</v>
      </c>
      <c r="AX223" s="14" t="s">
        <v>76</v>
      </c>
      <c r="AY223" s="262" t="s">
        <v>206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330</v>
      </c>
      <c r="G224" s="253"/>
      <c r="H224" s="256">
        <v>111.797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76</v>
      </c>
      <c r="AY224" s="262" t="s">
        <v>206</v>
      </c>
    </row>
    <row r="225" spans="1:51" s="15" customFormat="1" ht="12">
      <c r="A225" s="15"/>
      <c r="B225" s="263"/>
      <c r="C225" s="264"/>
      <c r="D225" s="243" t="s">
        <v>214</v>
      </c>
      <c r="E225" s="265" t="s">
        <v>1</v>
      </c>
      <c r="F225" s="266" t="s">
        <v>169</v>
      </c>
      <c r="G225" s="264"/>
      <c r="H225" s="267">
        <v>223.594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3" t="s">
        <v>214</v>
      </c>
      <c r="AU225" s="273" t="s">
        <v>85</v>
      </c>
      <c r="AV225" s="15" t="s">
        <v>113</v>
      </c>
      <c r="AW225" s="15" t="s">
        <v>32</v>
      </c>
      <c r="AX225" s="15" t="s">
        <v>83</v>
      </c>
      <c r="AY225" s="273" t="s">
        <v>206</v>
      </c>
    </row>
    <row r="226" spans="1:65" s="2" customFormat="1" ht="33" customHeight="1">
      <c r="A226" s="39"/>
      <c r="B226" s="40"/>
      <c r="C226" s="228" t="s">
        <v>331</v>
      </c>
      <c r="D226" s="228" t="s">
        <v>208</v>
      </c>
      <c r="E226" s="229" t="s">
        <v>332</v>
      </c>
      <c r="F226" s="230" t="s">
        <v>333</v>
      </c>
      <c r="G226" s="231" t="s">
        <v>334</v>
      </c>
      <c r="H226" s="232">
        <v>201.235</v>
      </c>
      <c r="I226" s="233"/>
      <c r="J226" s="234">
        <f>ROUND(I226*H226,2)</f>
        <v>0</v>
      </c>
      <c r="K226" s="230" t="s">
        <v>212</v>
      </c>
      <c r="L226" s="45"/>
      <c r="M226" s="235" t="s">
        <v>1</v>
      </c>
      <c r="N226" s="236" t="s">
        <v>41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113</v>
      </c>
      <c r="AT226" s="239" t="s">
        <v>208</v>
      </c>
      <c r="AU226" s="239" t="s">
        <v>85</v>
      </c>
      <c r="AY226" s="18" t="s">
        <v>206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83</v>
      </c>
      <c r="BK226" s="240">
        <f>ROUND(I226*H226,2)</f>
        <v>0</v>
      </c>
      <c r="BL226" s="18" t="s">
        <v>113</v>
      </c>
      <c r="BM226" s="239" t="s">
        <v>335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</v>
      </c>
      <c r="F227" s="255" t="s">
        <v>336</v>
      </c>
      <c r="G227" s="253"/>
      <c r="H227" s="256">
        <v>201.235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5" s="2" customFormat="1" ht="24.15" customHeight="1">
      <c r="A228" s="39"/>
      <c r="B228" s="40"/>
      <c r="C228" s="228" t="s">
        <v>337</v>
      </c>
      <c r="D228" s="228" t="s">
        <v>208</v>
      </c>
      <c r="E228" s="229" t="s">
        <v>338</v>
      </c>
      <c r="F228" s="230" t="s">
        <v>339</v>
      </c>
      <c r="G228" s="231" t="s">
        <v>251</v>
      </c>
      <c r="H228" s="232">
        <v>61.288</v>
      </c>
      <c r="I228" s="233"/>
      <c r="J228" s="234">
        <f>ROUND(I228*H228,2)</f>
        <v>0</v>
      </c>
      <c r="K228" s="230" t="s">
        <v>212</v>
      </c>
      <c r="L228" s="45"/>
      <c r="M228" s="235" t="s">
        <v>1</v>
      </c>
      <c r="N228" s="236" t="s">
        <v>41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113</v>
      </c>
      <c r="AT228" s="239" t="s">
        <v>208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340</v>
      </c>
    </row>
    <row r="229" spans="1:51" s="14" customFormat="1" ht="12">
      <c r="A229" s="14"/>
      <c r="B229" s="252"/>
      <c r="C229" s="253"/>
      <c r="D229" s="243" t="s">
        <v>214</v>
      </c>
      <c r="E229" s="254" t="s">
        <v>1</v>
      </c>
      <c r="F229" s="255" t="s">
        <v>312</v>
      </c>
      <c r="G229" s="253"/>
      <c r="H229" s="256">
        <v>61.288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214</v>
      </c>
      <c r="AU229" s="262" t="s">
        <v>85</v>
      </c>
      <c r="AV229" s="14" t="s">
        <v>85</v>
      </c>
      <c r="AW229" s="14" t="s">
        <v>32</v>
      </c>
      <c r="AX229" s="14" t="s">
        <v>83</v>
      </c>
      <c r="AY229" s="262" t="s">
        <v>206</v>
      </c>
    </row>
    <row r="230" spans="1:65" s="2" customFormat="1" ht="24.15" customHeight="1">
      <c r="A230" s="39"/>
      <c r="B230" s="40"/>
      <c r="C230" s="228" t="s">
        <v>7</v>
      </c>
      <c r="D230" s="228" t="s">
        <v>208</v>
      </c>
      <c r="E230" s="229" t="s">
        <v>341</v>
      </c>
      <c r="F230" s="230" t="s">
        <v>342</v>
      </c>
      <c r="G230" s="231" t="s">
        <v>251</v>
      </c>
      <c r="H230" s="232">
        <v>0.25</v>
      </c>
      <c r="I230" s="233"/>
      <c r="J230" s="234">
        <f>ROUND(I230*H230,2)</f>
        <v>0</v>
      </c>
      <c r="K230" s="230" t="s">
        <v>212</v>
      </c>
      <c r="L230" s="45"/>
      <c r="M230" s="235" t="s">
        <v>1</v>
      </c>
      <c r="N230" s="236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113</v>
      </c>
      <c r="AT230" s="239" t="s">
        <v>208</v>
      </c>
      <c r="AU230" s="239" t="s">
        <v>85</v>
      </c>
      <c r="AY230" s="18" t="s">
        <v>206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83</v>
      </c>
      <c r="BK230" s="240">
        <f>ROUND(I230*H230,2)</f>
        <v>0</v>
      </c>
      <c r="BL230" s="18" t="s">
        <v>113</v>
      </c>
      <c r="BM230" s="239" t="s">
        <v>343</v>
      </c>
    </row>
    <row r="231" spans="1:51" s="13" customFormat="1" ht="12">
      <c r="A231" s="13"/>
      <c r="B231" s="241"/>
      <c r="C231" s="242"/>
      <c r="D231" s="243" t="s">
        <v>214</v>
      </c>
      <c r="E231" s="244" t="s">
        <v>1</v>
      </c>
      <c r="F231" s="245" t="s">
        <v>215</v>
      </c>
      <c r="G231" s="242"/>
      <c r="H231" s="244" t="s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214</v>
      </c>
      <c r="AU231" s="251" t="s">
        <v>85</v>
      </c>
      <c r="AV231" s="13" t="s">
        <v>83</v>
      </c>
      <c r="AW231" s="13" t="s">
        <v>32</v>
      </c>
      <c r="AX231" s="13" t="s">
        <v>76</v>
      </c>
      <c r="AY231" s="251" t="s">
        <v>206</v>
      </c>
    </row>
    <row r="232" spans="1:51" s="13" customFormat="1" ht="12">
      <c r="A232" s="13"/>
      <c r="B232" s="241"/>
      <c r="C232" s="242"/>
      <c r="D232" s="243" t="s">
        <v>214</v>
      </c>
      <c r="E232" s="244" t="s">
        <v>1</v>
      </c>
      <c r="F232" s="245" t="s">
        <v>344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214</v>
      </c>
      <c r="AU232" s="251" t="s">
        <v>85</v>
      </c>
      <c r="AV232" s="13" t="s">
        <v>83</v>
      </c>
      <c r="AW232" s="13" t="s">
        <v>32</v>
      </c>
      <c r="AX232" s="13" t="s">
        <v>76</v>
      </c>
      <c r="AY232" s="251" t="s">
        <v>206</v>
      </c>
    </row>
    <row r="233" spans="1:51" s="14" customFormat="1" ht="12">
      <c r="A233" s="14"/>
      <c r="B233" s="252"/>
      <c r="C233" s="253"/>
      <c r="D233" s="243" t="s">
        <v>214</v>
      </c>
      <c r="E233" s="254" t="s">
        <v>166</v>
      </c>
      <c r="F233" s="255" t="s">
        <v>345</v>
      </c>
      <c r="G233" s="253"/>
      <c r="H233" s="256">
        <v>0.25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214</v>
      </c>
      <c r="AU233" s="262" t="s">
        <v>85</v>
      </c>
      <c r="AV233" s="14" t="s">
        <v>85</v>
      </c>
      <c r="AW233" s="14" t="s">
        <v>32</v>
      </c>
      <c r="AX233" s="14" t="s">
        <v>83</v>
      </c>
      <c r="AY233" s="262" t="s">
        <v>206</v>
      </c>
    </row>
    <row r="234" spans="1:65" s="2" customFormat="1" ht="24.15" customHeight="1">
      <c r="A234" s="39"/>
      <c r="B234" s="40"/>
      <c r="C234" s="228" t="s">
        <v>346</v>
      </c>
      <c r="D234" s="228" t="s">
        <v>208</v>
      </c>
      <c r="E234" s="229" t="s">
        <v>347</v>
      </c>
      <c r="F234" s="230" t="s">
        <v>348</v>
      </c>
      <c r="G234" s="231" t="s">
        <v>251</v>
      </c>
      <c r="H234" s="232">
        <v>38.813</v>
      </c>
      <c r="I234" s="233"/>
      <c r="J234" s="234">
        <f>ROUND(I234*H234,2)</f>
        <v>0</v>
      </c>
      <c r="K234" s="230" t="s">
        <v>212</v>
      </c>
      <c r="L234" s="45"/>
      <c r="M234" s="235" t="s">
        <v>1</v>
      </c>
      <c r="N234" s="236" t="s">
        <v>41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113</v>
      </c>
      <c r="AT234" s="239" t="s">
        <v>208</v>
      </c>
      <c r="AU234" s="239" t="s">
        <v>85</v>
      </c>
      <c r="AY234" s="18" t="s">
        <v>206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83</v>
      </c>
      <c r="BK234" s="240">
        <f>ROUND(I234*H234,2)</f>
        <v>0</v>
      </c>
      <c r="BL234" s="18" t="s">
        <v>113</v>
      </c>
      <c r="BM234" s="239" t="s">
        <v>349</v>
      </c>
    </row>
    <row r="235" spans="1:51" s="13" customFormat="1" ht="12">
      <c r="A235" s="13"/>
      <c r="B235" s="241"/>
      <c r="C235" s="242"/>
      <c r="D235" s="243" t="s">
        <v>214</v>
      </c>
      <c r="E235" s="244" t="s">
        <v>1</v>
      </c>
      <c r="F235" s="245" t="s">
        <v>215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214</v>
      </c>
      <c r="AU235" s="251" t="s">
        <v>85</v>
      </c>
      <c r="AV235" s="13" t="s">
        <v>83</v>
      </c>
      <c r="AW235" s="13" t="s">
        <v>32</v>
      </c>
      <c r="AX235" s="13" t="s">
        <v>76</v>
      </c>
      <c r="AY235" s="251" t="s">
        <v>206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</v>
      </c>
      <c r="F236" s="255" t="s">
        <v>350</v>
      </c>
      <c r="G236" s="253"/>
      <c r="H236" s="256">
        <v>1.187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76</v>
      </c>
      <c r="AY236" s="262" t="s">
        <v>206</v>
      </c>
    </row>
    <row r="237" spans="1:51" s="16" customFormat="1" ht="12">
      <c r="A237" s="16"/>
      <c r="B237" s="274"/>
      <c r="C237" s="275"/>
      <c r="D237" s="243" t="s">
        <v>214</v>
      </c>
      <c r="E237" s="276" t="s">
        <v>1</v>
      </c>
      <c r="F237" s="277" t="s">
        <v>133</v>
      </c>
      <c r="G237" s="275"/>
      <c r="H237" s="278">
        <v>1.187</v>
      </c>
      <c r="I237" s="279"/>
      <c r="J237" s="275"/>
      <c r="K237" s="275"/>
      <c r="L237" s="280"/>
      <c r="M237" s="281"/>
      <c r="N237" s="282"/>
      <c r="O237" s="282"/>
      <c r="P237" s="282"/>
      <c r="Q237" s="282"/>
      <c r="R237" s="282"/>
      <c r="S237" s="282"/>
      <c r="T237" s="283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84" t="s">
        <v>214</v>
      </c>
      <c r="AU237" s="284" t="s">
        <v>85</v>
      </c>
      <c r="AV237" s="16" t="s">
        <v>93</v>
      </c>
      <c r="AW237" s="16" t="s">
        <v>32</v>
      </c>
      <c r="AX237" s="16" t="s">
        <v>76</v>
      </c>
      <c r="AY237" s="284" t="s">
        <v>206</v>
      </c>
    </row>
    <row r="238" spans="1:51" s="14" customFormat="1" ht="12">
      <c r="A238" s="14"/>
      <c r="B238" s="252"/>
      <c r="C238" s="253"/>
      <c r="D238" s="243" t="s">
        <v>214</v>
      </c>
      <c r="E238" s="254" t="s">
        <v>158</v>
      </c>
      <c r="F238" s="255" t="s">
        <v>351</v>
      </c>
      <c r="G238" s="253"/>
      <c r="H238" s="256">
        <v>38.813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214</v>
      </c>
      <c r="AU238" s="262" t="s">
        <v>85</v>
      </c>
      <c r="AV238" s="14" t="s">
        <v>85</v>
      </c>
      <c r="AW238" s="14" t="s">
        <v>32</v>
      </c>
      <c r="AX238" s="14" t="s">
        <v>83</v>
      </c>
      <c r="AY238" s="262" t="s">
        <v>206</v>
      </c>
    </row>
    <row r="239" spans="1:65" s="2" customFormat="1" ht="16.5" customHeight="1">
      <c r="A239" s="39"/>
      <c r="B239" s="40"/>
      <c r="C239" s="285" t="s">
        <v>352</v>
      </c>
      <c r="D239" s="285" t="s">
        <v>353</v>
      </c>
      <c r="E239" s="286" t="s">
        <v>354</v>
      </c>
      <c r="F239" s="287" t="s">
        <v>355</v>
      </c>
      <c r="G239" s="288" t="s">
        <v>334</v>
      </c>
      <c r="H239" s="289">
        <v>110.318</v>
      </c>
      <c r="I239" s="290"/>
      <c r="J239" s="291">
        <f>ROUND(I239*H239,2)</f>
        <v>0</v>
      </c>
      <c r="K239" s="287" t="s">
        <v>212</v>
      </c>
      <c r="L239" s="292"/>
      <c r="M239" s="293" t="s">
        <v>1</v>
      </c>
      <c r="N239" s="294" t="s">
        <v>41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248</v>
      </c>
      <c r="AT239" s="239" t="s">
        <v>353</v>
      </c>
      <c r="AU239" s="239" t="s">
        <v>85</v>
      </c>
      <c r="AY239" s="18" t="s">
        <v>206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83</v>
      </c>
      <c r="BK239" s="240">
        <f>ROUND(I239*H239,2)</f>
        <v>0</v>
      </c>
      <c r="BL239" s="18" t="s">
        <v>113</v>
      </c>
      <c r="BM239" s="239" t="s">
        <v>356</v>
      </c>
    </row>
    <row r="240" spans="1:51" s="13" customFormat="1" ht="12">
      <c r="A240" s="13"/>
      <c r="B240" s="241"/>
      <c r="C240" s="242"/>
      <c r="D240" s="243" t="s">
        <v>214</v>
      </c>
      <c r="E240" s="244" t="s">
        <v>1</v>
      </c>
      <c r="F240" s="245" t="s">
        <v>357</v>
      </c>
      <c r="G240" s="242"/>
      <c r="H240" s="244" t="s">
        <v>1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214</v>
      </c>
      <c r="AU240" s="251" t="s">
        <v>85</v>
      </c>
      <c r="AV240" s="13" t="s">
        <v>83</v>
      </c>
      <c r="AW240" s="13" t="s">
        <v>32</v>
      </c>
      <c r="AX240" s="13" t="s">
        <v>76</v>
      </c>
      <c r="AY240" s="251" t="s">
        <v>206</v>
      </c>
    </row>
    <row r="241" spans="1:51" s="14" customFormat="1" ht="12">
      <c r="A241" s="14"/>
      <c r="B241" s="252"/>
      <c r="C241" s="253"/>
      <c r="D241" s="243" t="s">
        <v>214</v>
      </c>
      <c r="E241" s="254" t="s">
        <v>1</v>
      </c>
      <c r="F241" s="255" t="s">
        <v>358</v>
      </c>
      <c r="G241" s="253"/>
      <c r="H241" s="256">
        <v>110.318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214</v>
      </c>
      <c r="AU241" s="262" t="s">
        <v>85</v>
      </c>
      <c r="AV241" s="14" t="s">
        <v>85</v>
      </c>
      <c r="AW241" s="14" t="s">
        <v>32</v>
      </c>
      <c r="AX241" s="14" t="s">
        <v>83</v>
      </c>
      <c r="AY241" s="262" t="s">
        <v>206</v>
      </c>
    </row>
    <row r="242" spans="1:65" s="2" customFormat="1" ht="16.5" customHeight="1">
      <c r="A242" s="39"/>
      <c r="B242" s="40"/>
      <c r="C242" s="285" t="s">
        <v>359</v>
      </c>
      <c r="D242" s="285" t="s">
        <v>353</v>
      </c>
      <c r="E242" s="286" t="s">
        <v>360</v>
      </c>
      <c r="F242" s="287" t="s">
        <v>361</v>
      </c>
      <c r="G242" s="288" t="s">
        <v>334</v>
      </c>
      <c r="H242" s="289">
        <v>0.45</v>
      </c>
      <c r="I242" s="290"/>
      <c r="J242" s="291">
        <f>ROUND(I242*H242,2)</f>
        <v>0</v>
      </c>
      <c r="K242" s="287" t="s">
        <v>212</v>
      </c>
      <c r="L242" s="292"/>
      <c r="M242" s="293" t="s">
        <v>1</v>
      </c>
      <c r="N242" s="294" t="s">
        <v>41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248</v>
      </c>
      <c r="AT242" s="239" t="s">
        <v>353</v>
      </c>
      <c r="AU242" s="239" t="s">
        <v>85</v>
      </c>
      <c r="AY242" s="18" t="s">
        <v>206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83</v>
      </c>
      <c r="BK242" s="240">
        <f>ROUND(I242*H242,2)</f>
        <v>0</v>
      </c>
      <c r="BL242" s="18" t="s">
        <v>113</v>
      </c>
      <c r="BM242" s="239" t="s">
        <v>362</v>
      </c>
    </row>
    <row r="243" spans="1:51" s="14" customFormat="1" ht="12">
      <c r="A243" s="14"/>
      <c r="B243" s="252"/>
      <c r="C243" s="253"/>
      <c r="D243" s="243" t="s">
        <v>214</v>
      </c>
      <c r="E243" s="254" t="s">
        <v>1</v>
      </c>
      <c r="F243" s="255" t="s">
        <v>363</v>
      </c>
      <c r="G243" s="253"/>
      <c r="H243" s="256">
        <v>0.45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214</v>
      </c>
      <c r="AU243" s="262" t="s">
        <v>85</v>
      </c>
      <c r="AV243" s="14" t="s">
        <v>85</v>
      </c>
      <c r="AW243" s="14" t="s">
        <v>32</v>
      </c>
      <c r="AX243" s="14" t="s">
        <v>83</v>
      </c>
      <c r="AY243" s="262" t="s">
        <v>206</v>
      </c>
    </row>
    <row r="244" spans="1:65" s="2" customFormat="1" ht="16.5" customHeight="1">
      <c r="A244" s="39"/>
      <c r="B244" s="40"/>
      <c r="C244" s="285" t="s">
        <v>364</v>
      </c>
      <c r="D244" s="285" t="s">
        <v>353</v>
      </c>
      <c r="E244" s="286" t="s">
        <v>365</v>
      </c>
      <c r="F244" s="287" t="s">
        <v>366</v>
      </c>
      <c r="G244" s="288" t="s">
        <v>334</v>
      </c>
      <c r="H244" s="289">
        <v>69.863</v>
      </c>
      <c r="I244" s="290"/>
      <c r="J244" s="291">
        <f>ROUND(I244*H244,2)</f>
        <v>0</v>
      </c>
      <c r="K244" s="287" t="s">
        <v>212</v>
      </c>
      <c r="L244" s="292"/>
      <c r="M244" s="293" t="s">
        <v>1</v>
      </c>
      <c r="N244" s="294" t="s">
        <v>41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248</v>
      </c>
      <c r="AT244" s="239" t="s">
        <v>353</v>
      </c>
      <c r="AU244" s="239" t="s">
        <v>85</v>
      </c>
      <c r="AY244" s="18" t="s">
        <v>206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83</v>
      </c>
      <c r="BK244" s="240">
        <f>ROUND(I244*H244,2)</f>
        <v>0</v>
      </c>
      <c r="BL244" s="18" t="s">
        <v>113</v>
      </c>
      <c r="BM244" s="239" t="s">
        <v>367</v>
      </c>
    </row>
    <row r="245" spans="1:51" s="14" customFormat="1" ht="12">
      <c r="A245" s="14"/>
      <c r="B245" s="252"/>
      <c r="C245" s="253"/>
      <c r="D245" s="243" t="s">
        <v>214</v>
      </c>
      <c r="E245" s="254" t="s">
        <v>1</v>
      </c>
      <c r="F245" s="255" t="s">
        <v>368</v>
      </c>
      <c r="G245" s="253"/>
      <c r="H245" s="256">
        <v>69.863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214</v>
      </c>
      <c r="AU245" s="262" t="s">
        <v>85</v>
      </c>
      <c r="AV245" s="14" t="s">
        <v>85</v>
      </c>
      <c r="AW245" s="14" t="s">
        <v>32</v>
      </c>
      <c r="AX245" s="14" t="s">
        <v>76</v>
      </c>
      <c r="AY245" s="262" t="s">
        <v>206</v>
      </c>
    </row>
    <row r="246" spans="1:51" s="15" customFormat="1" ht="12">
      <c r="A246" s="15"/>
      <c r="B246" s="263"/>
      <c r="C246" s="264"/>
      <c r="D246" s="243" t="s">
        <v>214</v>
      </c>
      <c r="E246" s="265" t="s">
        <v>1</v>
      </c>
      <c r="F246" s="266" t="s">
        <v>169</v>
      </c>
      <c r="G246" s="264"/>
      <c r="H246" s="267">
        <v>69.863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3" t="s">
        <v>214</v>
      </c>
      <c r="AU246" s="273" t="s">
        <v>85</v>
      </c>
      <c r="AV246" s="15" t="s">
        <v>113</v>
      </c>
      <c r="AW246" s="15" t="s">
        <v>32</v>
      </c>
      <c r="AX246" s="15" t="s">
        <v>83</v>
      </c>
      <c r="AY246" s="273" t="s">
        <v>206</v>
      </c>
    </row>
    <row r="247" spans="1:65" s="2" customFormat="1" ht="24.15" customHeight="1">
      <c r="A247" s="39"/>
      <c r="B247" s="40"/>
      <c r="C247" s="228" t="s">
        <v>369</v>
      </c>
      <c r="D247" s="228" t="s">
        <v>208</v>
      </c>
      <c r="E247" s="229" t="s">
        <v>320</v>
      </c>
      <c r="F247" s="230" t="s">
        <v>321</v>
      </c>
      <c r="G247" s="231" t="s">
        <v>251</v>
      </c>
      <c r="H247" s="232">
        <v>110.351</v>
      </c>
      <c r="I247" s="233"/>
      <c r="J247" s="234">
        <f>ROUND(I247*H247,2)</f>
        <v>0</v>
      </c>
      <c r="K247" s="230" t="s">
        <v>212</v>
      </c>
      <c r="L247" s="45"/>
      <c r="M247" s="235" t="s">
        <v>1</v>
      </c>
      <c r="N247" s="236" t="s">
        <v>41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113</v>
      </c>
      <c r="AT247" s="239" t="s">
        <v>208</v>
      </c>
      <c r="AU247" s="239" t="s">
        <v>85</v>
      </c>
      <c r="AY247" s="18" t="s">
        <v>206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83</v>
      </c>
      <c r="BK247" s="240">
        <f>ROUND(I247*H247,2)</f>
        <v>0</v>
      </c>
      <c r="BL247" s="18" t="s">
        <v>113</v>
      </c>
      <c r="BM247" s="239" t="s">
        <v>370</v>
      </c>
    </row>
    <row r="248" spans="1:51" s="13" customFormat="1" ht="12">
      <c r="A248" s="13"/>
      <c r="B248" s="241"/>
      <c r="C248" s="242"/>
      <c r="D248" s="243" t="s">
        <v>214</v>
      </c>
      <c r="E248" s="244" t="s">
        <v>1</v>
      </c>
      <c r="F248" s="245" t="s">
        <v>215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214</v>
      </c>
      <c r="AU248" s="251" t="s">
        <v>85</v>
      </c>
      <c r="AV248" s="13" t="s">
        <v>83</v>
      </c>
      <c r="AW248" s="13" t="s">
        <v>32</v>
      </c>
      <c r="AX248" s="13" t="s">
        <v>76</v>
      </c>
      <c r="AY248" s="251" t="s">
        <v>206</v>
      </c>
    </row>
    <row r="249" spans="1:51" s="13" customFormat="1" ht="12">
      <c r="A249" s="13"/>
      <c r="B249" s="241"/>
      <c r="C249" s="242"/>
      <c r="D249" s="243" t="s">
        <v>214</v>
      </c>
      <c r="E249" s="244" t="s">
        <v>1</v>
      </c>
      <c r="F249" s="245" t="s">
        <v>371</v>
      </c>
      <c r="G249" s="242"/>
      <c r="H249" s="244" t="s">
        <v>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214</v>
      </c>
      <c r="AU249" s="251" t="s">
        <v>85</v>
      </c>
      <c r="AV249" s="13" t="s">
        <v>83</v>
      </c>
      <c r="AW249" s="13" t="s">
        <v>32</v>
      </c>
      <c r="AX249" s="13" t="s">
        <v>76</v>
      </c>
      <c r="AY249" s="251" t="s">
        <v>206</v>
      </c>
    </row>
    <row r="250" spans="1:51" s="14" customFormat="1" ht="12">
      <c r="A250" s="14"/>
      <c r="B250" s="252"/>
      <c r="C250" s="253"/>
      <c r="D250" s="243" t="s">
        <v>214</v>
      </c>
      <c r="E250" s="254" t="s">
        <v>1</v>
      </c>
      <c r="F250" s="255" t="s">
        <v>372</v>
      </c>
      <c r="G250" s="253"/>
      <c r="H250" s="256">
        <v>110.351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2" t="s">
        <v>214</v>
      </c>
      <c r="AU250" s="262" t="s">
        <v>85</v>
      </c>
      <c r="AV250" s="14" t="s">
        <v>85</v>
      </c>
      <c r="AW250" s="14" t="s">
        <v>32</v>
      </c>
      <c r="AX250" s="14" t="s">
        <v>76</v>
      </c>
      <c r="AY250" s="262" t="s">
        <v>206</v>
      </c>
    </row>
    <row r="251" spans="1:51" s="15" customFormat="1" ht="12">
      <c r="A251" s="15"/>
      <c r="B251" s="263"/>
      <c r="C251" s="264"/>
      <c r="D251" s="243" t="s">
        <v>214</v>
      </c>
      <c r="E251" s="265" t="s">
        <v>156</v>
      </c>
      <c r="F251" s="266" t="s">
        <v>169</v>
      </c>
      <c r="G251" s="264"/>
      <c r="H251" s="267">
        <v>110.351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3" t="s">
        <v>214</v>
      </c>
      <c r="AU251" s="273" t="s">
        <v>85</v>
      </c>
      <c r="AV251" s="15" t="s">
        <v>113</v>
      </c>
      <c r="AW251" s="15" t="s">
        <v>32</v>
      </c>
      <c r="AX251" s="15" t="s">
        <v>83</v>
      </c>
      <c r="AY251" s="273" t="s">
        <v>206</v>
      </c>
    </row>
    <row r="252" spans="1:65" s="2" customFormat="1" ht="37.8" customHeight="1">
      <c r="A252" s="39"/>
      <c r="B252" s="40"/>
      <c r="C252" s="228" t="s">
        <v>373</v>
      </c>
      <c r="D252" s="228" t="s">
        <v>208</v>
      </c>
      <c r="E252" s="229" t="s">
        <v>374</v>
      </c>
      <c r="F252" s="230" t="s">
        <v>375</v>
      </c>
      <c r="G252" s="231" t="s">
        <v>251</v>
      </c>
      <c r="H252" s="232">
        <v>110.351</v>
      </c>
      <c r="I252" s="233"/>
      <c r="J252" s="234">
        <f>ROUND(I252*H252,2)</f>
        <v>0</v>
      </c>
      <c r="K252" s="230" t="s">
        <v>212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113</v>
      </c>
      <c r="AT252" s="239" t="s">
        <v>208</v>
      </c>
      <c r="AU252" s="239" t="s">
        <v>85</v>
      </c>
      <c r="AY252" s="18" t="s">
        <v>206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83</v>
      </c>
      <c r="BK252" s="240">
        <f>ROUND(I252*H252,2)</f>
        <v>0</v>
      </c>
      <c r="BL252" s="18" t="s">
        <v>113</v>
      </c>
      <c r="BM252" s="239" t="s">
        <v>376</v>
      </c>
    </row>
    <row r="253" spans="1:51" s="14" customFormat="1" ht="12">
      <c r="A253" s="14"/>
      <c r="B253" s="252"/>
      <c r="C253" s="253"/>
      <c r="D253" s="243" t="s">
        <v>214</v>
      </c>
      <c r="E253" s="254" t="s">
        <v>1</v>
      </c>
      <c r="F253" s="255" t="s">
        <v>156</v>
      </c>
      <c r="G253" s="253"/>
      <c r="H253" s="256">
        <v>110.351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214</v>
      </c>
      <c r="AU253" s="262" t="s">
        <v>85</v>
      </c>
      <c r="AV253" s="14" t="s">
        <v>85</v>
      </c>
      <c r="AW253" s="14" t="s">
        <v>32</v>
      </c>
      <c r="AX253" s="14" t="s">
        <v>83</v>
      </c>
      <c r="AY253" s="262" t="s">
        <v>206</v>
      </c>
    </row>
    <row r="254" spans="1:63" s="12" customFormat="1" ht="22.8" customHeight="1">
      <c r="A254" s="12"/>
      <c r="B254" s="212"/>
      <c r="C254" s="213"/>
      <c r="D254" s="214" t="s">
        <v>75</v>
      </c>
      <c r="E254" s="226" t="s">
        <v>93</v>
      </c>
      <c r="F254" s="226" t="s">
        <v>377</v>
      </c>
      <c r="G254" s="213"/>
      <c r="H254" s="213"/>
      <c r="I254" s="216"/>
      <c r="J254" s="227">
        <f>BK254</f>
        <v>0</v>
      </c>
      <c r="K254" s="213"/>
      <c r="L254" s="218"/>
      <c r="M254" s="219"/>
      <c r="N254" s="220"/>
      <c r="O254" s="220"/>
      <c r="P254" s="221">
        <f>SUM(P255:P258)</f>
        <v>0</v>
      </c>
      <c r="Q254" s="220"/>
      <c r="R254" s="221">
        <f>SUM(R255:R258)</f>
        <v>0.101</v>
      </c>
      <c r="S254" s="220"/>
      <c r="T254" s="222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3" t="s">
        <v>83</v>
      </c>
      <c r="AT254" s="224" t="s">
        <v>75</v>
      </c>
      <c r="AU254" s="224" t="s">
        <v>83</v>
      </c>
      <c r="AY254" s="223" t="s">
        <v>206</v>
      </c>
      <c r="BK254" s="225">
        <f>SUM(BK255:BK258)</f>
        <v>0</v>
      </c>
    </row>
    <row r="255" spans="1:65" s="2" customFormat="1" ht="16.5" customHeight="1">
      <c r="A255" s="39"/>
      <c r="B255" s="40"/>
      <c r="C255" s="285" t="s">
        <v>378</v>
      </c>
      <c r="D255" s="285" t="s">
        <v>353</v>
      </c>
      <c r="E255" s="286" t="s">
        <v>379</v>
      </c>
      <c r="F255" s="287" t="s">
        <v>380</v>
      </c>
      <c r="G255" s="288" t="s">
        <v>381</v>
      </c>
      <c r="H255" s="289">
        <v>1</v>
      </c>
      <c r="I255" s="290"/>
      <c r="J255" s="291">
        <f>ROUND(I255*H255,2)</f>
        <v>0</v>
      </c>
      <c r="K255" s="287" t="s">
        <v>1</v>
      </c>
      <c r="L255" s="292"/>
      <c r="M255" s="293" t="s">
        <v>1</v>
      </c>
      <c r="N255" s="294" t="s">
        <v>41</v>
      </c>
      <c r="O255" s="92"/>
      <c r="P255" s="237">
        <f>O255*H255</f>
        <v>0</v>
      </c>
      <c r="Q255" s="237">
        <v>0.101</v>
      </c>
      <c r="R255" s="237">
        <f>Q255*H255</f>
        <v>0.101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248</v>
      </c>
      <c r="AT255" s="239" t="s">
        <v>353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382</v>
      </c>
    </row>
    <row r="256" spans="1:51" s="13" customFormat="1" ht="12">
      <c r="A256" s="13"/>
      <c r="B256" s="241"/>
      <c r="C256" s="242"/>
      <c r="D256" s="243" t="s">
        <v>214</v>
      </c>
      <c r="E256" s="244" t="s">
        <v>1</v>
      </c>
      <c r="F256" s="245" t="s">
        <v>215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214</v>
      </c>
      <c r="AU256" s="251" t="s">
        <v>85</v>
      </c>
      <c r="AV256" s="13" t="s">
        <v>83</v>
      </c>
      <c r="AW256" s="13" t="s">
        <v>32</v>
      </c>
      <c r="AX256" s="13" t="s">
        <v>76</v>
      </c>
      <c r="AY256" s="251" t="s">
        <v>206</v>
      </c>
    </row>
    <row r="257" spans="1:51" s="13" customFormat="1" ht="12">
      <c r="A257" s="13"/>
      <c r="B257" s="241"/>
      <c r="C257" s="242"/>
      <c r="D257" s="243" t="s">
        <v>214</v>
      </c>
      <c r="E257" s="244" t="s">
        <v>1</v>
      </c>
      <c r="F257" s="245" t="s">
        <v>383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214</v>
      </c>
      <c r="AU257" s="251" t="s">
        <v>85</v>
      </c>
      <c r="AV257" s="13" t="s">
        <v>83</v>
      </c>
      <c r="AW257" s="13" t="s">
        <v>32</v>
      </c>
      <c r="AX257" s="13" t="s">
        <v>76</v>
      </c>
      <c r="AY257" s="251" t="s">
        <v>206</v>
      </c>
    </row>
    <row r="258" spans="1:51" s="14" customFormat="1" ht="12">
      <c r="A258" s="14"/>
      <c r="B258" s="252"/>
      <c r="C258" s="253"/>
      <c r="D258" s="243" t="s">
        <v>214</v>
      </c>
      <c r="E258" s="254" t="s">
        <v>1</v>
      </c>
      <c r="F258" s="255" t="s">
        <v>83</v>
      </c>
      <c r="G258" s="253"/>
      <c r="H258" s="256">
        <v>1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214</v>
      </c>
      <c r="AU258" s="262" t="s">
        <v>85</v>
      </c>
      <c r="AV258" s="14" t="s">
        <v>85</v>
      </c>
      <c r="AW258" s="14" t="s">
        <v>32</v>
      </c>
      <c r="AX258" s="14" t="s">
        <v>83</v>
      </c>
      <c r="AY258" s="262" t="s">
        <v>206</v>
      </c>
    </row>
    <row r="259" spans="1:63" s="12" customFormat="1" ht="22.8" customHeight="1">
      <c r="A259" s="12"/>
      <c r="B259" s="212"/>
      <c r="C259" s="213"/>
      <c r="D259" s="214" t="s">
        <v>75</v>
      </c>
      <c r="E259" s="226" t="s">
        <v>113</v>
      </c>
      <c r="F259" s="226" t="s">
        <v>384</v>
      </c>
      <c r="G259" s="213"/>
      <c r="H259" s="213"/>
      <c r="I259" s="216"/>
      <c r="J259" s="227">
        <f>BK259</f>
        <v>0</v>
      </c>
      <c r="K259" s="213"/>
      <c r="L259" s="218"/>
      <c r="M259" s="219"/>
      <c r="N259" s="220"/>
      <c r="O259" s="220"/>
      <c r="P259" s="221">
        <f>SUM(P260:P266)</f>
        <v>0</v>
      </c>
      <c r="Q259" s="220"/>
      <c r="R259" s="221">
        <f>SUM(R260:R266)</f>
        <v>0.5714148</v>
      </c>
      <c r="S259" s="220"/>
      <c r="T259" s="222">
        <f>SUM(T260:T266)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3" t="s">
        <v>83</v>
      </c>
      <c r="AT259" s="224" t="s">
        <v>75</v>
      </c>
      <c r="AU259" s="224" t="s">
        <v>83</v>
      </c>
      <c r="AY259" s="223" t="s">
        <v>206</v>
      </c>
      <c r="BK259" s="225">
        <f>SUM(BK260:BK266)</f>
        <v>0</v>
      </c>
    </row>
    <row r="260" spans="1:65" s="2" customFormat="1" ht="16.5" customHeight="1">
      <c r="A260" s="39"/>
      <c r="B260" s="40"/>
      <c r="C260" s="228" t="s">
        <v>385</v>
      </c>
      <c r="D260" s="228" t="s">
        <v>208</v>
      </c>
      <c r="E260" s="229" t="s">
        <v>386</v>
      </c>
      <c r="F260" s="230" t="s">
        <v>387</v>
      </c>
      <c r="G260" s="231" t="s">
        <v>388</v>
      </c>
      <c r="H260" s="232">
        <v>10</v>
      </c>
      <c r="I260" s="233"/>
      <c r="J260" s="234">
        <f>ROUND(I260*H260,2)</f>
        <v>0</v>
      </c>
      <c r="K260" s="230" t="s">
        <v>212</v>
      </c>
      <c r="L260" s="45"/>
      <c r="M260" s="235" t="s">
        <v>1</v>
      </c>
      <c r="N260" s="236" t="s">
        <v>41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113</v>
      </c>
      <c r="AT260" s="239" t="s">
        <v>208</v>
      </c>
      <c r="AU260" s="239" t="s">
        <v>85</v>
      </c>
      <c r="AY260" s="18" t="s">
        <v>206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83</v>
      </c>
      <c r="BK260" s="240">
        <f>ROUND(I260*H260,2)</f>
        <v>0</v>
      </c>
      <c r="BL260" s="18" t="s">
        <v>113</v>
      </c>
      <c r="BM260" s="239" t="s">
        <v>389</v>
      </c>
    </row>
    <row r="261" spans="1:51" s="14" customFormat="1" ht="12">
      <c r="A261" s="14"/>
      <c r="B261" s="252"/>
      <c r="C261" s="253"/>
      <c r="D261" s="243" t="s">
        <v>214</v>
      </c>
      <c r="E261" s="254" t="s">
        <v>1</v>
      </c>
      <c r="F261" s="255" t="s">
        <v>138</v>
      </c>
      <c r="G261" s="253"/>
      <c r="H261" s="256">
        <v>10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214</v>
      </c>
      <c r="AU261" s="262" t="s">
        <v>85</v>
      </c>
      <c r="AV261" s="14" t="s">
        <v>85</v>
      </c>
      <c r="AW261" s="14" t="s">
        <v>32</v>
      </c>
      <c r="AX261" s="14" t="s">
        <v>83</v>
      </c>
      <c r="AY261" s="262" t="s">
        <v>206</v>
      </c>
    </row>
    <row r="262" spans="1:65" s="2" customFormat="1" ht="24.15" customHeight="1">
      <c r="A262" s="39"/>
      <c r="B262" s="40"/>
      <c r="C262" s="228" t="s">
        <v>390</v>
      </c>
      <c r="D262" s="228" t="s">
        <v>208</v>
      </c>
      <c r="E262" s="229" t="s">
        <v>391</v>
      </c>
      <c r="F262" s="230" t="s">
        <v>392</v>
      </c>
      <c r="G262" s="231" t="s">
        <v>388</v>
      </c>
      <c r="H262" s="232">
        <v>0.24</v>
      </c>
      <c r="I262" s="233"/>
      <c r="J262" s="234">
        <f>ROUND(I262*H262,2)</f>
        <v>0</v>
      </c>
      <c r="K262" s="230" t="s">
        <v>212</v>
      </c>
      <c r="L262" s="45"/>
      <c r="M262" s="235" t="s">
        <v>1</v>
      </c>
      <c r="N262" s="236" t="s">
        <v>41</v>
      </c>
      <c r="O262" s="92"/>
      <c r="P262" s="237">
        <f>O262*H262</f>
        <v>0</v>
      </c>
      <c r="Q262" s="237">
        <v>2.30102</v>
      </c>
      <c r="R262" s="237">
        <f>Q262*H262</f>
        <v>0.5522448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113</v>
      </c>
      <c r="AT262" s="239" t="s">
        <v>208</v>
      </c>
      <c r="AU262" s="239" t="s">
        <v>85</v>
      </c>
      <c r="AY262" s="18" t="s">
        <v>206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83</v>
      </c>
      <c r="BK262" s="240">
        <f>ROUND(I262*H262,2)</f>
        <v>0</v>
      </c>
      <c r="BL262" s="18" t="s">
        <v>113</v>
      </c>
      <c r="BM262" s="239" t="s">
        <v>393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132</v>
      </c>
      <c r="G263" s="253"/>
      <c r="H263" s="256">
        <v>0.24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5" s="2" customFormat="1" ht="16.5" customHeight="1">
      <c r="A264" s="39"/>
      <c r="B264" s="40"/>
      <c r="C264" s="228" t="s">
        <v>394</v>
      </c>
      <c r="D264" s="228" t="s">
        <v>208</v>
      </c>
      <c r="E264" s="229" t="s">
        <v>395</v>
      </c>
      <c r="F264" s="230" t="s">
        <v>396</v>
      </c>
      <c r="G264" s="231" t="s">
        <v>397</v>
      </c>
      <c r="H264" s="232">
        <v>3</v>
      </c>
      <c r="I264" s="233"/>
      <c r="J264" s="234">
        <f>ROUND(I264*H264,2)</f>
        <v>0</v>
      </c>
      <c r="K264" s="230" t="s">
        <v>212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0.00639</v>
      </c>
      <c r="R264" s="237">
        <f>Q264*H264</f>
        <v>0.01917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113</v>
      </c>
      <c r="AT264" s="239" t="s">
        <v>208</v>
      </c>
      <c r="AU264" s="239" t="s">
        <v>85</v>
      </c>
      <c r="AY264" s="18" t="s">
        <v>206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83</v>
      </c>
      <c r="BK264" s="240">
        <f>ROUND(I264*H264,2)</f>
        <v>0</v>
      </c>
      <c r="BL264" s="18" t="s">
        <v>113</v>
      </c>
      <c r="BM264" s="239" t="s">
        <v>398</v>
      </c>
    </row>
    <row r="265" spans="1:51" s="13" customFormat="1" ht="12">
      <c r="A265" s="13"/>
      <c r="B265" s="241"/>
      <c r="C265" s="242"/>
      <c r="D265" s="243" t="s">
        <v>214</v>
      </c>
      <c r="E265" s="244" t="s">
        <v>1</v>
      </c>
      <c r="F265" s="245" t="s">
        <v>399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214</v>
      </c>
      <c r="AU265" s="251" t="s">
        <v>85</v>
      </c>
      <c r="AV265" s="13" t="s">
        <v>83</v>
      </c>
      <c r="AW265" s="13" t="s">
        <v>32</v>
      </c>
      <c r="AX265" s="13" t="s">
        <v>76</v>
      </c>
      <c r="AY265" s="251" t="s">
        <v>206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400</v>
      </c>
      <c r="G266" s="253"/>
      <c r="H266" s="256">
        <v>3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63" s="12" customFormat="1" ht="22.8" customHeight="1">
      <c r="A267" s="12"/>
      <c r="B267" s="212"/>
      <c r="C267" s="213"/>
      <c r="D267" s="214" t="s">
        <v>75</v>
      </c>
      <c r="E267" s="226" t="s">
        <v>116</v>
      </c>
      <c r="F267" s="226" t="s">
        <v>401</v>
      </c>
      <c r="G267" s="213"/>
      <c r="H267" s="213"/>
      <c r="I267" s="216"/>
      <c r="J267" s="227">
        <f>BK267</f>
        <v>0</v>
      </c>
      <c r="K267" s="213"/>
      <c r="L267" s="218"/>
      <c r="M267" s="219"/>
      <c r="N267" s="220"/>
      <c r="O267" s="220"/>
      <c r="P267" s="221">
        <f>SUM(P268:P279)</f>
        <v>0</v>
      </c>
      <c r="Q267" s="220"/>
      <c r="R267" s="221">
        <f>SUM(R268:R279)</f>
        <v>45.089941499999995</v>
      </c>
      <c r="S267" s="220"/>
      <c r="T267" s="222">
        <f>SUM(T268:T279)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3" t="s">
        <v>83</v>
      </c>
      <c r="AT267" s="224" t="s">
        <v>75</v>
      </c>
      <c r="AU267" s="224" t="s">
        <v>83</v>
      </c>
      <c r="AY267" s="223" t="s">
        <v>206</v>
      </c>
      <c r="BK267" s="225">
        <f>SUM(BK268:BK279)</f>
        <v>0</v>
      </c>
    </row>
    <row r="268" spans="1:65" s="2" customFormat="1" ht="21.75" customHeight="1">
      <c r="A268" s="39"/>
      <c r="B268" s="40"/>
      <c r="C268" s="228" t="s">
        <v>402</v>
      </c>
      <c r="D268" s="228" t="s">
        <v>208</v>
      </c>
      <c r="E268" s="229" t="s">
        <v>403</v>
      </c>
      <c r="F268" s="230" t="s">
        <v>404</v>
      </c>
      <c r="G268" s="231" t="s">
        <v>211</v>
      </c>
      <c r="H268" s="232">
        <v>38.43</v>
      </c>
      <c r="I268" s="233"/>
      <c r="J268" s="234">
        <f>ROUND(I268*H268,2)</f>
        <v>0</v>
      </c>
      <c r="K268" s="230" t="s">
        <v>212</v>
      </c>
      <c r="L268" s="45"/>
      <c r="M268" s="235" t="s">
        <v>1</v>
      </c>
      <c r="N268" s="236" t="s">
        <v>41</v>
      </c>
      <c r="O268" s="92"/>
      <c r="P268" s="237">
        <f>O268*H268</f>
        <v>0</v>
      </c>
      <c r="Q268" s="237">
        <v>0.69</v>
      </c>
      <c r="R268" s="237">
        <f>Q268*H268</f>
        <v>26.516699999999997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113</v>
      </c>
      <c r="AT268" s="239" t="s">
        <v>208</v>
      </c>
      <c r="AU268" s="239" t="s">
        <v>85</v>
      </c>
      <c r="AY268" s="18" t="s">
        <v>206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83</v>
      </c>
      <c r="BK268" s="240">
        <f>ROUND(I268*H268,2)</f>
        <v>0</v>
      </c>
      <c r="BL268" s="18" t="s">
        <v>113</v>
      </c>
      <c r="BM268" s="239" t="s">
        <v>405</v>
      </c>
    </row>
    <row r="269" spans="1:51" s="13" customFormat="1" ht="12">
      <c r="A269" s="13"/>
      <c r="B269" s="241"/>
      <c r="C269" s="242"/>
      <c r="D269" s="243" t="s">
        <v>214</v>
      </c>
      <c r="E269" s="244" t="s">
        <v>1</v>
      </c>
      <c r="F269" s="245" t="s">
        <v>406</v>
      </c>
      <c r="G269" s="242"/>
      <c r="H269" s="244" t="s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1" t="s">
        <v>214</v>
      </c>
      <c r="AU269" s="251" t="s">
        <v>85</v>
      </c>
      <c r="AV269" s="13" t="s">
        <v>83</v>
      </c>
      <c r="AW269" s="13" t="s">
        <v>32</v>
      </c>
      <c r="AX269" s="13" t="s">
        <v>76</v>
      </c>
      <c r="AY269" s="251" t="s">
        <v>206</v>
      </c>
    </row>
    <row r="270" spans="1:51" s="14" customFormat="1" ht="12">
      <c r="A270" s="14"/>
      <c r="B270" s="252"/>
      <c r="C270" s="253"/>
      <c r="D270" s="243" t="s">
        <v>214</v>
      </c>
      <c r="E270" s="254" t="s">
        <v>1</v>
      </c>
      <c r="F270" s="255" t="s">
        <v>216</v>
      </c>
      <c r="G270" s="253"/>
      <c r="H270" s="256">
        <v>38.43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214</v>
      </c>
      <c r="AU270" s="262" t="s">
        <v>85</v>
      </c>
      <c r="AV270" s="14" t="s">
        <v>85</v>
      </c>
      <c r="AW270" s="14" t="s">
        <v>32</v>
      </c>
      <c r="AX270" s="14" t="s">
        <v>83</v>
      </c>
      <c r="AY270" s="262" t="s">
        <v>206</v>
      </c>
    </row>
    <row r="271" spans="1:65" s="2" customFormat="1" ht="21.75" customHeight="1">
      <c r="A271" s="39"/>
      <c r="B271" s="40"/>
      <c r="C271" s="228" t="s">
        <v>407</v>
      </c>
      <c r="D271" s="228" t="s">
        <v>208</v>
      </c>
      <c r="E271" s="229" t="s">
        <v>408</v>
      </c>
      <c r="F271" s="230" t="s">
        <v>409</v>
      </c>
      <c r="G271" s="231" t="s">
        <v>211</v>
      </c>
      <c r="H271" s="232">
        <v>88.38</v>
      </c>
      <c r="I271" s="233"/>
      <c r="J271" s="234">
        <f>ROUND(I271*H271,2)</f>
        <v>0</v>
      </c>
      <c r="K271" s="230" t="s">
        <v>212</v>
      </c>
      <c r="L271" s="45"/>
      <c r="M271" s="235" t="s">
        <v>1</v>
      </c>
      <c r="N271" s="236" t="s">
        <v>41</v>
      </c>
      <c r="O271" s="92"/>
      <c r="P271" s="237">
        <f>O271*H271</f>
        <v>0</v>
      </c>
      <c r="Q271" s="237">
        <v>0.00021</v>
      </c>
      <c r="R271" s="237">
        <f>Q271*H271</f>
        <v>0.0185598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113</v>
      </c>
      <c r="AT271" s="239" t="s">
        <v>208</v>
      </c>
      <c r="AU271" s="239" t="s">
        <v>85</v>
      </c>
      <c r="AY271" s="18" t="s">
        <v>206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83</v>
      </c>
      <c r="BK271" s="240">
        <f>ROUND(I271*H271,2)</f>
        <v>0</v>
      </c>
      <c r="BL271" s="18" t="s">
        <v>113</v>
      </c>
      <c r="BM271" s="239" t="s">
        <v>410</v>
      </c>
    </row>
    <row r="272" spans="1:51" s="13" customFormat="1" ht="12">
      <c r="A272" s="13"/>
      <c r="B272" s="241"/>
      <c r="C272" s="242"/>
      <c r="D272" s="243" t="s">
        <v>214</v>
      </c>
      <c r="E272" s="244" t="s">
        <v>1</v>
      </c>
      <c r="F272" s="245" t="s">
        <v>406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214</v>
      </c>
      <c r="AU272" s="251" t="s">
        <v>85</v>
      </c>
      <c r="AV272" s="13" t="s">
        <v>83</v>
      </c>
      <c r="AW272" s="13" t="s">
        <v>32</v>
      </c>
      <c r="AX272" s="13" t="s">
        <v>76</v>
      </c>
      <c r="AY272" s="251" t="s">
        <v>206</v>
      </c>
    </row>
    <row r="273" spans="1:51" s="14" customFormat="1" ht="12">
      <c r="A273" s="14"/>
      <c r="B273" s="252"/>
      <c r="C273" s="253"/>
      <c r="D273" s="243" t="s">
        <v>214</v>
      </c>
      <c r="E273" s="254" t="s">
        <v>1</v>
      </c>
      <c r="F273" s="255" t="s">
        <v>221</v>
      </c>
      <c r="G273" s="253"/>
      <c r="H273" s="256">
        <v>88.38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214</v>
      </c>
      <c r="AU273" s="262" t="s">
        <v>85</v>
      </c>
      <c r="AV273" s="14" t="s">
        <v>85</v>
      </c>
      <c r="AW273" s="14" t="s">
        <v>32</v>
      </c>
      <c r="AX273" s="14" t="s">
        <v>83</v>
      </c>
      <c r="AY273" s="262" t="s">
        <v>206</v>
      </c>
    </row>
    <row r="274" spans="1:65" s="2" customFormat="1" ht="33" customHeight="1">
      <c r="A274" s="39"/>
      <c r="B274" s="40"/>
      <c r="C274" s="228" t="s">
        <v>411</v>
      </c>
      <c r="D274" s="228" t="s">
        <v>208</v>
      </c>
      <c r="E274" s="229" t="s">
        <v>412</v>
      </c>
      <c r="F274" s="230" t="s">
        <v>413</v>
      </c>
      <c r="G274" s="231" t="s">
        <v>211</v>
      </c>
      <c r="H274" s="232">
        <v>88.38</v>
      </c>
      <c r="I274" s="233"/>
      <c r="J274" s="234">
        <f>ROUND(I274*H274,2)</f>
        <v>0</v>
      </c>
      <c r="K274" s="230" t="s">
        <v>212</v>
      </c>
      <c r="L274" s="45"/>
      <c r="M274" s="235" t="s">
        <v>1</v>
      </c>
      <c r="N274" s="236" t="s">
        <v>41</v>
      </c>
      <c r="O274" s="92"/>
      <c r="P274" s="237">
        <f>O274*H274</f>
        <v>0</v>
      </c>
      <c r="Q274" s="237">
        <v>0.12966</v>
      </c>
      <c r="R274" s="237">
        <f>Q274*H274</f>
        <v>11.4593508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113</v>
      </c>
      <c r="AT274" s="239" t="s">
        <v>208</v>
      </c>
      <c r="AU274" s="239" t="s">
        <v>85</v>
      </c>
      <c r="AY274" s="18" t="s">
        <v>206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83</v>
      </c>
      <c r="BK274" s="240">
        <f>ROUND(I274*H274,2)</f>
        <v>0</v>
      </c>
      <c r="BL274" s="18" t="s">
        <v>113</v>
      </c>
      <c r="BM274" s="239" t="s">
        <v>414</v>
      </c>
    </row>
    <row r="275" spans="1:51" s="13" customFormat="1" ht="12">
      <c r="A275" s="13"/>
      <c r="B275" s="241"/>
      <c r="C275" s="242"/>
      <c r="D275" s="243" t="s">
        <v>214</v>
      </c>
      <c r="E275" s="244" t="s">
        <v>1</v>
      </c>
      <c r="F275" s="245" t="s">
        <v>415</v>
      </c>
      <c r="G275" s="242"/>
      <c r="H275" s="244" t="s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214</v>
      </c>
      <c r="AU275" s="251" t="s">
        <v>85</v>
      </c>
      <c r="AV275" s="13" t="s">
        <v>83</v>
      </c>
      <c r="AW275" s="13" t="s">
        <v>32</v>
      </c>
      <c r="AX275" s="13" t="s">
        <v>76</v>
      </c>
      <c r="AY275" s="251" t="s">
        <v>206</v>
      </c>
    </row>
    <row r="276" spans="1:51" s="14" customFormat="1" ht="12">
      <c r="A276" s="14"/>
      <c r="B276" s="252"/>
      <c r="C276" s="253"/>
      <c r="D276" s="243" t="s">
        <v>214</v>
      </c>
      <c r="E276" s="254" t="s">
        <v>1</v>
      </c>
      <c r="F276" s="255" t="s">
        <v>221</v>
      </c>
      <c r="G276" s="253"/>
      <c r="H276" s="256">
        <v>88.38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214</v>
      </c>
      <c r="AU276" s="262" t="s">
        <v>85</v>
      </c>
      <c r="AV276" s="14" t="s">
        <v>85</v>
      </c>
      <c r="AW276" s="14" t="s">
        <v>32</v>
      </c>
      <c r="AX276" s="14" t="s">
        <v>83</v>
      </c>
      <c r="AY276" s="262" t="s">
        <v>206</v>
      </c>
    </row>
    <row r="277" spans="1:65" s="2" customFormat="1" ht="33" customHeight="1">
      <c r="A277" s="39"/>
      <c r="B277" s="40"/>
      <c r="C277" s="228" t="s">
        <v>416</v>
      </c>
      <c r="D277" s="228" t="s">
        <v>208</v>
      </c>
      <c r="E277" s="229" t="s">
        <v>417</v>
      </c>
      <c r="F277" s="230" t="s">
        <v>418</v>
      </c>
      <c r="G277" s="231" t="s">
        <v>211</v>
      </c>
      <c r="H277" s="232">
        <v>38.43</v>
      </c>
      <c r="I277" s="233"/>
      <c r="J277" s="234">
        <f>ROUND(I277*H277,2)</f>
        <v>0</v>
      </c>
      <c r="K277" s="230" t="s">
        <v>212</v>
      </c>
      <c r="L277" s="45"/>
      <c r="M277" s="235" t="s">
        <v>1</v>
      </c>
      <c r="N277" s="236" t="s">
        <v>41</v>
      </c>
      <c r="O277" s="92"/>
      <c r="P277" s="237">
        <f>O277*H277</f>
        <v>0</v>
      </c>
      <c r="Q277" s="237">
        <v>0.18463</v>
      </c>
      <c r="R277" s="237">
        <f>Q277*H277</f>
        <v>7.0953308999999996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113</v>
      </c>
      <c r="AT277" s="239" t="s">
        <v>208</v>
      </c>
      <c r="AU277" s="239" t="s">
        <v>85</v>
      </c>
      <c r="AY277" s="18" t="s">
        <v>206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83</v>
      </c>
      <c r="BK277" s="240">
        <f>ROUND(I277*H277,2)</f>
        <v>0</v>
      </c>
      <c r="BL277" s="18" t="s">
        <v>113</v>
      </c>
      <c r="BM277" s="239" t="s">
        <v>419</v>
      </c>
    </row>
    <row r="278" spans="1:51" s="13" customFormat="1" ht="12">
      <c r="A278" s="13"/>
      <c r="B278" s="241"/>
      <c r="C278" s="242"/>
      <c r="D278" s="243" t="s">
        <v>214</v>
      </c>
      <c r="E278" s="244" t="s">
        <v>1</v>
      </c>
      <c r="F278" s="245" t="s">
        <v>406</v>
      </c>
      <c r="G278" s="242"/>
      <c r="H278" s="244" t="s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1" t="s">
        <v>214</v>
      </c>
      <c r="AU278" s="251" t="s">
        <v>85</v>
      </c>
      <c r="AV278" s="13" t="s">
        <v>83</v>
      </c>
      <c r="AW278" s="13" t="s">
        <v>32</v>
      </c>
      <c r="AX278" s="13" t="s">
        <v>76</v>
      </c>
      <c r="AY278" s="251" t="s">
        <v>206</v>
      </c>
    </row>
    <row r="279" spans="1:51" s="14" customFormat="1" ht="12">
      <c r="A279" s="14"/>
      <c r="B279" s="252"/>
      <c r="C279" s="253"/>
      <c r="D279" s="243" t="s">
        <v>214</v>
      </c>
      <c r="E279" s="254" t="s">
        <v>1</v>
      </c>
      <c r="F279" s="255" t="s">
        <v>216</v>
      </c>
      <c r="G279" s="253"/>
      <c r="H279" s="256">
        <v>38.43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2" t="s">
        <v>214</v>
      </c>
      <c r="AU279" s="262" t="s">
        <v>85</v>
      </c>
      <c r="AV279" s="14" t="s">
        <v>85</v>
      </c>
      <c r="AW279" s="14" t="s">
        <v>32</v>
      </c>
      <c r="AX279" s="14" t="s">
        <v>83</v>
      </c>
      <c r="AY279" s="262" t="s">
        <v>206</v>
      </c>
    </row>
    <row r="280" spans="1:63" s="12" customFormat="1" ht="22.8" customHeight="1">
      <c r="A280" s="12"/>
      <c r="B280" s="212"/>
      <c r="C280" s="213"/>
      <c r="D280" s="214" t="s">
        <v>75</v>
      </c>
      <c r="E280" s="226" t="s">
        <v>248</v>
      </c>
      <c r="F280" s="226" t="s">
        <v>420</v>
      </c>
      <c r="G280" s="213"/>
      <c r="H280" s="213"/>
      <c r="I280" s="216"/>
      <c r="J280" s="227">
        <f>BK280</f>
        <v>0</v>
      </c>
      <c r="K280" s="213"/>
      <c r="L280" s="218"/>
      <c r="M280" s="219"/>
      <c r="N280" s="220"/>
      <c r="O280" s="220"/>
      <c r="P280" s="221">
        <f>SUM(P281:P448)</f>
        <v>0</v>
      </c>
      <c r="Q280" s="220"/>
      <c r="R280" s="221">
        <f>SUM(R281:R448)</f>
        <v>4.33870521</v>
      </c>
      <c r="S280" s="220"/>
      <c r="T280" s="222">
        <f>SUM(T281:T448)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3" t="s">
        <v>83</v>
      </c>
      <c r="AT280" s="224" t="s">
        <v>75</v>
      </c>
      <c r="AU280" s="224" t="s">
        <v>83</v>
      </c>
      <c r="AY280" s="223" t="s">
        <v>206</v>
      </c>
      <c r="BK280" s="225">
        <f>SUM(BK281:BK448)</f>
        <v>0</v>
      </c>
    </row>
    <row r="281" spans="1:65" s="2" customFormat="1" ht="24.15" customHeight="1">
      <c r="A281" s="39"/>
      <c r="B281" s="40"/>
      <c r="C281" s="228" t="s">
        <v>421</v>
      </c>
      <c r="D281" s="228" t="s">
        <v>208</v>
      </c>
      <c r="E281" s="229" t="s">
        <v>422</v>
      </c>
      <c r="F281" s="230" t="s">
        <v>423</v>
      </c>
      <c r="G281" s="231" t="s">
        <v>381</v>
      </c>
      <c r="H281" s="232">
        <v>1</v>
      </c>
      <c r="I281" s="233"/>
      <c r="J281" s="234">
        <f>ROUND(I281*H281,2)</f>
        <v>0</v>
      </c>
      <c r="K281" s="230" t="s">
        <v>212</v>
      </c>
      <c r="L281" s="45"/>
      <c r="M281" s="235" t="s">
        <v>1</v>
      </c>
      <c r="N281" s="236" t="s">
        <v>41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113</v>
      </c>
      <c r="AT281" s="239" t="s">
        <v>208</v>
      </c>
      <c r="AU281" s="239" t="s">
        <v>85</v>
      </c>
      <c r="AY281" s="18" t="s">
        <v>206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83</v>
      </c>
      <c r="BK281" s="240">
        <f>ROUND(I281*H281,2)</f>
        <v>0</v>
      </c>
      <c r="BL281" s="18" t="s">
        <v>113</v>
      </c>
      <c r="BM281" s="239" t="s">
        <v>424</v>
      </c>
    </row>
    <row r="282" spans="1:51" s="13" customFormat="1" ht="12">
      <c r="A282" s="13"/>
      <c r="B282" s="241"/>
      <c r="C282" s="242"/>
      <c r="D282" s="243" t="s">
        <v>214</v>
      </c>
      <c r="E282" s="244" t="s">
        <v>1</v>
      </c>
      <c r="F282" s="245" t="s">
        <v>425</v>
      </c>
      <c r="G282" s="242"/>
      <c r="H282" s="244" t="s">
        <v>1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1" t="s">
        <v>214</v>
      </c>
      <c r="AU282" s="251" t="s">
        <v>85</v>
      </c>
      <c r="AV282" s="13" t="s">
        <v>83</v>
      </c>
      <c r="AW282" s="13" t="s">
        <v>32</v>
      </c>
      <c r="AX282" s="13" t="s">
        <v>76</v>
      </c>
      <c r="AY282" s="251" t="s">
        <v>206</v>
      </c>
    </row>
    <row r="283" spans="1:51" s="14" customFormat="1" ht="12">
      <c r="A283" s="14"/>
      <c r="B283" s="252"/>
      <c r="C283" s="253"/>
      <c r="D283" s="243" t="s">
        <v>214</v>
      </c>
      <c r="E283" s="254" t="s">
        <v>1</v>
      </c>
      <c r="F283" s="255" t="s">
        <v>426</v>
      </c>
      <c r="G283" s="253"/>
      <c r="H283" s="256">
        <v>1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2" t="s">
        <v>214</v>
      </c>
      <c r="AU283" s="262" t="s">
        <v>85</v>
      </c>
      <c r="AV283" s="14" t="s">
        <v>85</v>
      </c>
      <c r="AW283" s="14" t="s">
        <v>32</v>
      </c>
      <c r="AX283" s="14" t="s">
        <v>83</v>
      </c>
      <c r="AY283" s="262" t="s">
        <v>206</v>
      </c>
    </row>
    <row r="284" spans="1:65" s="2" customFormat="1" ht="24.15" customHeight="1">
      <c r="A284" s="39"/>
      <c r="B284" s="40"/>
      <c r="C284" s="228" t="s">
        <v>427</v>
      </c>
      <c r="D284" s="228" t="s">
        <v>208</v>
      </c>
      <c r="E284" s="229" t="s">
        <v>428</v>
      </c>
      <c r="F284" s="230" t="s">
        <v>429</v>
      </c>
      <c r="G284" s="231" t="s">
        <v>430</v>
      </c>
      <c r="H284" s="232">
        <v>1</v>
      </c>
      <c r="I284" s="233"/>
      <c r="J284" s="234">
        <f>ROUND(I284*H284,2)</f>
        <v>0</v>
      </c>
      <c r="K284" s="230" t="s">
        <v>1</v>
      </c>
      <c r="L284" s="45"/>
      <c r="M284" s="235" t="s">
        <v>1</v>
      </c>
      <c r="N284" s="236" t="s">
        <v>41</v>
      </c>
      <c r="O284" s="92"/>
      <c r="P284" s="237">
        <f>O284*H284</f>
        <v>0</v>
      </c>
      <c r="Q284" s="237">
        <v>0.001</v>
      </c>
      <c r="R284" s="237">
        <f>Q284*H284</f>
        <v>0.001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113</v>
      </c>
      <c r="AT284" s="239" t="s">
        <v>208</v>
      </c>
      <c r="AU284" s="239" t="s">
        <v>85</v>
      </c>
      <c r="AY284" s="18" t="s">
        <v>206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83</v>
      </c>
      <c r="BK284" s="240">
        <f>ROUND(I284*H284,2)</f>
        <v>0</v>
      </c>
      <c r="BL284" s="18" t="s">
        <v>113</v>
      </c>
      <c r="BM284" s="239" t="s">
        <v>431</v>
      </c>
    </row>
    <row r="285" spans="1:51" s="13" customFormat="1" ht="12">
      <c r="A285" s="13"/>
      <c r="B285" s="241"/>
      <c r="C285" s="242"/>
      <c r="D285" s="243" t="s">
        <v>214</v>
      </c>
      <c r="E285" s="244" t="s">
        <v>1</v>
      </c>
      <c r="F285" s="245" t="s">
        <v>425</v>
      </c>
      <c r="G285" s="242"/>
      <c r="H285" s="244" t="s">
        <v>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214</v>
      </c>
      <c r="AU285" s="251" t="s">
        <v>85</v>
      </c>
      <c r="AV285" s="13" t="s">
        <v>83</v>
      </c>
      <c r="AW285" s="13" t="s">
        <v>32</v>
      </c>
      <c r="AX285" s="13" t="s">
        <v>76</v>
      </c>
      <c r="AY285" s="251" t="s">
        <v>206</v>
      </c>
    </row>
    <row r="286" spans="1:51" s="13" customFormat="1" ht="12">
      <c r="A286" s="13"/>
      <c r="B286" s="241"/>
      <c r="C286" s="242"/>
      <c r="D286" s="243" t="s">
        <v>214</v>
      </c>
      <c r="E286" s="244" t="s">
        <v>1</v>
      </c>
      <c r="F286" s="245" t="s">
        <v>432</v>
      </c>
      <c r="G286" s="242"/>
      <c r="H286" s="244" t="s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214</v>
      </c>
      <c r="AU286" s="251" t="s">
        <v>85</v>
      </c>
      <c r="AV286" s="13" t="s">
        <v>83</v>
      </c>
      <c r="AW286" s="13" t="s">
        <v>32</v>
      </c>
      <c r="AX286" s="13" t="s">
        <v>76</v>
      </c>
      <c r="AY286" s="251" t="s">
        <v>206</v>
      </c>
    </row>
    <row r="287" spans="1:51" s="14" customFormat="1" ht="12">
      <c r="A287" s="14"/>
      <c r="B287" s="252"/>
      <c r="C287" s="253"/>
      <c r="D287" s="243" t="s">
        <v>214</v>
      </c>
      <c r="E287" s="254" t="s">
        <v>1</v>
      </c>
      <c r="F287" s="255" t="s">
        <v>83</v>
      </c>
      <c r="G287" s="253"/>
      <c r="H287" s="256">
        <v>1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214</v>
      </c>
      <c r="AU287" s="262" t="s">
        <v>85</v>
      </c>
      <c r="AV287" s="14" t="s">
        <v>85</v>
      </c>
      <c r="AW287" s="14" t="s">
        <v>32</v>
      </c>
      <c r="AX287" s="14" t="s">
        <v>83</v>
      </c>
      <c r="AY287" s="262" t="s">
        <v>206</v>
      </c>
    </row>
    <row r="288" spans="1:65" s="2" customFormat="1" ht="24.15" customHeight="1">
      <c r="A288" s="39"/>
      <c r="B288" s="40"/>
      <c r="C288" s="228" t="s">
        <v>433</v>
      </c>
      <c r="D288" s="228" t="s">
        <v>208</v>
      </c>
      <c r="E288" s="229" t="s">
        <v>434</v>
      </c>
      <c r="F288" s="230" t="s">
        <v>435</v>
      </c>
      <c r="G288" s="231" t="s">
        <v>235</v>
      </c>
      <c r="H288" s="232">
        <v>1.5</v>
      </c>
      <c r="I288" s="233"/>
      <c r="J288" s="234">
        <f>ROUND(I288*H288,2)</f>
        <v>0</v>
      </c>
      <c r="K288" s="230" t="s">
        <v>212</v>
      </c>
      <c r="L288" s="45"/>
      <c r="M288" s="235" t="s">
        <v>1</v>
      </c>
      <c r="N288" s="236" t="s">
        <v>41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113</v>
      </c>
      <c r="AT288" s="239" t="s">
        <v>208</v>
      </c>
      <c r="AU288" s="239" t="s">
        <v>85</v>
      </c>
      <c r="AY288" s="18" t="s">
        <v>206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83</v>
      </c>
      <c r="BK288" s="240">
        <f>ROUND(I288*H288,2)</f>
        <v>0</v>
      </c>
      <c r="BL288" s="18" t="s">
        <v>113</v>
      </c>
      <c r="BM288" s="239" t="s">
        <v>436</v>
      </c>
    </row>
    <row r="289" spans="1:51" s="13" customFormat="1" ht="12">
      <c r="A289" s="13"/>
      <c r="B289" s="241"/>
      <c r="C289" s="242"/>
      <c r="D289" s="243" t="s">
        <v>214</v>
      </c>
      <c r="E289" s="244" t="s">
        <v>1</v>
      </c>
      <c r="F289" s="245" t="s">
        <v>437</v>
      </c>
      <c r="G289" s="242"/>
      <c r="H289" s="244" t="s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214</v>
      </c>
      <c r="AU289" s="251" t="s">
        <v>85</v>
      </c>
      <c r="AV289" s="13" t="s">
        <v>83</v>
      </c>
      <c r="AW289" s="13" t="s">
        <v>32</v>
      </c>
      <c r="AX289" s="13" t="s">
        <v>76</v>
      </c>
      <c r="AY289" s="251" t="s">
        <v>206</v>
      </c>
    </row>
    <row r="290" spans="1:51" s="14" customFormat="1" ht="12">
      <c r="A290" s="14"/>
      <c r="B290" s="252"/>
      <c r="C290" s="253"/>
      <c r="D290" s="243" t="s">
        <v>214</v>
      </c>
      <c r="E290" s="254" t="s">
        <v>150</v>
      </c>
      <c r="F290" s="255" t="s">
        <v>438</v>
      </c>
      <c r="G290" s="253"/>
      <c r="H290" s="256">
        <v>1.5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2" t="s">
        <v>214</v>
      </c>
      <c r="AU290" s="262" t="s">
        <v>85</v>
      </c>
      <c r="AV290" s="14" t="s">
        <v>85</v>
      </c>
      <c r="AW290" s="14" t="s">
        <v>32</v>
      </c>
      <c r="AX290" s="14" t="s">
        <v>83</v>
      </c>
      <c r="AY290" s="262" t="s">
        <v>206</v>
      </c>
    </row>
    <row r="291" spans="1:65" s="2" customFormat="1" ht="16.5" customHeight="1">
      <c r="A291" s="39"/>
      <c r="B291" s="40"/>
      <c r="C291" s="285" t="s">
        <v>439</v>
      </c>
      <c r="D291" s="285" t="s">
        <v>353</v>
      </c>
      <c r="E291" s="286" t="s">
        <v>440</v>
      </c>
      <c r="F291" s="287" t="s">
        <v>441</v>
      </c>
      <c r="G291" s="288" t="s">
        <v>235</v>
      </c>
      <c r="H291" s="289">
        <v>1.523</v>
      </c>
      <c r="I291" s="290"/>
      <c r="J291" s="291">
        <f>ROUND(I291*H291,2)</f>
        <v>0</v>
      </c>
      <c r="K291" s="287" t="s">
        <v>212</v>
      </c>
      <c r="L291" s="292"/>
      <c r="M291" s="293" t="s">
        <v>1</v>
      </c>
      <c r="N291" s="294" t="s">
        <v>41</v>
      </c>
      <c r="O291" s="92"/>
      <c r="P291" s="237">
        <f>O291*H291</f>
        <v>0</v>
      </c>
      <c r="Q291" s="237">
        <v>0.00037</v>
      </c>
      <c r="R291" s="237">
        <f>Q291*H291</f>
        <v>0.0005635099999999999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248</v>
      </c>
      <c r="AT291" s="239" t="s">
        <v>353</v>
      </c>
      <c r="AU291" s="239" t="s">
        <v>85</v>
      </c>
      <c r="AY291" s="18" t="s">
        <v>206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83</v>
      </c>
      <c r="BK291" s="240">
        <f>ROUND(I291*H291,2)</f>
        <v>0</v>
      </c>
      <c r="BL291" s="18" t="s">
        <v>113</v>
      </c>
      <c r="BM291" s="239" t="s">
        <v>442</v>
      </c>
    </row>
    <row r="292" spans="1:51" s="14" customFormat="1" ht="12">
      <c r="A292" s="14"/>
      <c r="B292" s="252"/>
      <c r="C292" s="253"/>
      <c r="D292" s="243" t="s">
        <v>214</v>
      </c>
      <c r="E292" s="254" t="s">
        <v>1</v>
      </c>
      <c r="F292" s="255" t="s">
        <v>443</v>
      </c>
      <c r="G292" s="253"/>
      <c r="H292" s="256">
        <v>1.523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214</v>
      </c>
      <c r="AU292" s="262" t="s">
        <v>85</v>
      </c>
      <c r="AV292" s="14" t="s">
        <v>85</v>
      </c>
      <c r="AW292" s="14" t="s">
        <v>32</v>
      </c>
      <c r="AX292" s="14" t="s">
        <v>83</v>
      </c>
      <c r="AY292" s="262" t="s">
        <v>206</v>
      </c>
    </row>
    <row r="293" spans="1:65" s="2" customFormat="1" ht="24.15" customHeight="1">
      <c r="A293" s="39"/>
      <c r="B293" s="40"/>
      <c r="C293" s="228" t="s">
        <v>141</v>
      </c>
      <c r="D293" s="228" t="s">
        <v>208</v>
      </c>
      <c r="E293" s="229" t="s">
        <v>444</v>
      </c>
      <c r="F293" s="230" t="s">
        <v>445</v>
      </c>
      <c r="G293" s="231" t="s">
        <v>235</v>
      </c>
      <c r="H293" s="232">
        <v>125</v>
      </c>
      <c r="I293" s="233"/>
      <c r="J293" s="234">
        <f>ROUND(I293*H293,2)</f>
        <v>0</v>
      </c>
      <c r="K293" s="230" t="s">
        <v>212</v>
      </c>
      <c r="L293" s="45"/>
      <c r="M293" s="235" t="s">
        <v>1</v>
      </c>
      <c r="N293" s="236" t="s">
        <v>41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113</v>
      </c>
      <c r="AT293" s="239" t="s">
        <v>208</v>
      </c>
      <c r="AU293" s="239" t="s">
        <v>85</v>
      </c>
      <c r="AY293" s="18" t="s">
        <v>206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83</v>
      </c>
      <c r="BK293" s="240">
        <f>ROUND(I293*H293,2)</f>
        <v>0</v>
      </c>
      <c r="BL293" s="18" t="s">
        <v>113</v>
      </c>
      <c r="BM293" s="239" t="s">
        <v>446</v>
      </c>
    </row>
    <row r="294" spans="1:51" s="13" customFormat="1" ht="12">
      <c r="A294" s="13"/>
      <c r="B294" s="241"/>
      <c r="C294" s="242"/>
      <c r="D294" s="243" t="s">
        <v>214</v>
      </c>
      <c r="E294" s="244" t="s">
        <v>1</v>
      </c>
      <c r="F294" s="245" t="s">
        <v>437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214</v>
      </c>
      <c r="AU294" s="251" t="s">
        <v>85</v>
      </c>
      <c r="AV294" s="13" t="s">
        <v>83</v>
      </c>
      <c r="AW294" s="13" t="s">
        <v>32</v>
      </c>
      <c r="AX294" s="13" t="s">
        <v>76</v>
      </c>
      <c r="AY294" s="251" t="s">
        <v>206</v>
      </c>
    </row>
    <row r="295" spans="1:51" s="14" customFormat="1" ht="12">
      <c r="A295" s="14"/>
      <c r="B295" s="252"/>
      <c r="C295" s="253"/>
      <c r="D295" s="243" t="s">
        <v>214</v>
      </c>
      <c r="E295" s="254" t="s">
        <v>1</v>
      </c>
      <c r="F295" s="255" t="s">
        <v>447</v>
      </c>
      <c r="G295" s="253"/>
      <c r="H295" s="256">
        <v>125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214</v>
      </c>
      <c r="AU295" s="262" t="s">
        <v>85</v>
      </c>
      <c r="AV295" s="14" t="s">
        <v>85</v>
      </c>
      <c r="AW295" s="14" t="s">
        <v>32</v>
      </c>
      <c r="AX295" s="14" t="s">
        <v>76</v>
      </c>
      <c r="AY295" s="262" t="s">
        <v>206</v>
      </c>
    </row>
    <row r="296" spans="1:51" s="15" customFormat="1" ht="12">
      <c r="A296" s="15"/>
      <c r="B296" s="263"/>
      <c r="C296" s="264"/>
      <c r="D296" s="243" t="s">
        <v>214</v>
      </c>
      <c r="E296" s="265" t="s">
        <v>147</v>
      </c>
      <c r="F296" s="266" t="s">
        <v>169</v>
      </c>
      <c r="G296" s="264"/>
      <c r="H296" s="267">
        <v>125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3" t="s">
        <v>214</v>
      </c>
      <c r="AU296" s="273" t="s">
        <v>85</v>
      </c>
      <c r="AV296" s="15" t="s">
        <v>113</v>
      </c>
      <c r="AW296" s="15" t="s">
        <v>32</v>
      </c>
      <c r="AX296" s="15" t="s">
        <v>83</v>
      </c>
      <c r="AY296" s="273" t="s">
        <v>206</v>
      </c>
    </row>
    <row r="297" spans="1:65" s="2" customFormat="1" ht="24.15" customHeight="1">
      <c r="A297" s="39"/>
      <c r="B297" s="40"/>
      <c r="C297" s="285" t="s">
        <v>448</v>
      </c>
      <c r="D297" s="285" t="s">
        <v>353</v>
      </c>
      <c r="E297" s="286" t="s">
        <v>449</v>
      </c>
      <c r="F297" s="287" t="s">
        <v>450</v>
      </c>
      <c r="G297" s="288" t="s">
        <v>235</v>
      </c>
      <c r="H297" s="289">
        <v>126.875</v>
      </c>
      <c r="I297" s="290"/>
      <c r="J297" s="291">
        <f>ROUND(I297*H297,2)</f>
        <v>0</v>
      </c>
      <c r="K297" s="287" t="s">
        <v>1</v>
      </c>
      <c r="L297" s="292"/>
      <c r="M297" s="293" t="s">
        <v>1</v>
      </c>
      <c r="N297" s="294" t="s">
        <v>41</v>
      </c>
      <c r="O297" s="92"/>
      <c r="P297" s="237">
        <f>O297*H297</f>
        <v>0</v>
      </c>
      <c r="Q297" s="237">
        <v>0.00216</v>
      </c>
      <c r="R297" s="237">
        <f>Q297*H297</f>
        <v>0.27405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248</v>
      </c>
      <c r="AT297" s="239" t="s">
        <v>353</v>
      </c>
      <c r="AU297" s="239" t="s">
        <v>85</v>
      </c>
      <c r="AY297" s="18" t="s">
        <v>206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83</v>
      </c>
      <c r="BK297" s="240">
        <f>ROUND(I297*H297,2)</f>
        <v>0</v>
      </c>
      <c r="BL297" s="18" t="s">
        <v>113</v>
      </c>
      <c r="BM297" s="239" t="s">
        <v>451</v>
      </c>
    </row>
    <row r="298" spans="1:51" s="14" customFormat="1" ht="12">
      <c r="A298" s="14"/>
      <c r="B298" s="252"/>
      <c r="C298" s="253"/>
      <c r="D298" s="243" t="s">
        <v>214</v>
      </c>
      <c r="E298" s="254" t="s">
        <v>1</v>
      </c>
      <c r="F298" s="255" t="s">
        <v>452</v>
      </c>
      <c r="G298" s="253"/>
      <c r="H298" s="256">
        <v>126.875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214</v>
      </c>
      <c r="AU298" s="262" t="s">
        <v>85</v>
      </c>
      <c r="AV298" s="14" t="s">
        <v>85</v>
      </c>
      <c r="AW298" s="14" t="s">
        <v>32</v>
      </c>
      <c r="AX298" s="14" t="s">
        <v>83</v>
      </c>
      <c r="AY298" s="262" t="s">
        <v>206</v>
      </c>
    </row>
    <row r="299" spans="1:65" s="2" customFormat="1" ht="33" customHeight="1">
      <c r="A299" s="39"/>
      <c r="B299" s="40"/>
      <c r="C299" s="228" t="s">
        <v>453</v>
      </c>
      <c r="D299" s="228" t="s">
        <v>208</v>
      </c>
      <c r="E299" s="229" t="s">
        <v>454</v>
      </c>
      <c r="F299" s="230" t="s">
        <v>455</v>
      </c>
      <c r="G299" s="231" t="s">
        <v>381</v>
      </c>
      <c r="H299" s="232">
        <v>1</v>
      </c>
      <c r="I299" s="233"/>
      <c r="J299" s="234">
        <f>ROUND(I299*H299,2)</f>
        <v>0</v>
      </c>
      <c r="K299" s="230" t="s">
        <v>212</v>
      </c>
      <c r="L299" s="45"/>
      <c r="M299" s="235" t="s">
        <v>1</v>
      </c>
      <c r="N299" s="236" t="s">
        <v>41</v>
      </c>
      <c r="O299" s="92"/>
      <c r="P299" s="237">
        <f>O299*H299</f>
        <v>0</v>
      </c>
      <c r="Q299" s="237">
        <v>0.00167</v>
      </c>
      <c r="R299" s="237">
        <f>Q299*H299</f>
        <v>0.00167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113</v>
      </c>
      <c r="AT299" s="239" t="s">
        <v>208</v>
      </c>
      <c r="AU299" s="239" t="s">
        <v>85</v>
      </c>
      <c r="AY299" s="18" t="s">
        <v>206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83</v>
      </c>
      <c r="BK299" s="240">
        <f>ROUND(I299*H299,2)</f>
        <v>0</v>
      </c>
      <c r="BL299" s="18" t="s">
        <v>113</v>
      </c>
      <c r="BM299" s="239" t="s">
        <v>456</v>
      </c>
    </row>
    <row r="300" spans="1:51" s="13" customFormat="1" ht="12">
      <c r="A300" s="13"/>
      <c r="B300" s="241"/>
      <c r="C300" s="242"/>
      <c r="D300" s="243" t="s">
        <v>214</v>
      </c>
      <c r="E300" s="244" t="s">
        <v>1</v>
      </c>
      <c r="F300" s="245" t="s">
        <v>437</v>
      </c>
      <c r="G300" s="242"/>
      <c r="H300" s="244" t="s">
        <v>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1" t="s">
        <v>214</v>
      </c>
      <c r="AU300" s="251" t="s">
        <v>85</v>
      </c>
      <c r="AV300" s="13" t="s">
        <v>83</v>
      </c>
      <c r="AW300" s="13" t="s">
        <v>32</v>
      </c>
      <c r="AX300" s="13" t="s">
        <v>76</v>
      </c>
      <c r="AY300" s="251" t="s">
        <v>206</v>
      </c>
    </row>
    <row r="301" spans="1:51" s="14" customFormat="1" ht="12">
      <c r="A301" s="14"/>
      <c r="B301" s="252"/>
      <c r="C301" s="253"/>
      <c r="D301" s="243" t="s">
        <v>214</v>
      </c>
      <c r="E301" s="254" t="s">
        <v>1</v>
      </c>
      <c r="F301" s="255" t="s">
        <v>83</v>
      </c>
      <c r="G301" s="253"/>
      <c r="H301" s="256">
        <v>1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214</v>
      </c>
      <c r="AU301" s="262" t="s">
        <v>85</v>
      </c>
      <c r="AV301" s="14" t="s">
        <v>85</v>
      </c>
      <c r="AW301" s="14" t="s">
        <v>32</v>
      </c>
      <c r="AX301" s="14" t="s">
        <v>83</v>
      </c>
      <c r="AY301" s="262" t="s">
        <v>206</v>
      </c>
    </row>
    <row r="302" spans="1:65" s="2" customFormat="1" ht="24.15" customHeight="1">
      <c r="A302" s="39"/>
      <c r="B302" s="40"/>
      <c r="C302" s="285" t="s">
        <v>457</v>
      </c>
      <c r="D302" s="285" t="s">
        <v>353</v>
      </c>
      <c r="E302" s="286" t="s">
        <v>458</v>
      </c>
      <c r="F302" s="287" t="s">
        <v>459</v>
      </c>
      <c r="G302" s="288" t="s">
        <v>381</v>
      </c>
      <c r="H302" s="289">
        <v>1.02</v>
      </c>
      <c r="I302" s="290"/>
      <c r="J302" s="291">
        <f>ROUND(I302*H302,2)</f>
        <v>0</v>
      </c>
      <c r="K302" s="287" t="s">
        <v>212</v>
      </c>
      <c r="L302" s="292"/>
      <c r="M302" s="293" t="s">
        <v>1</v>
      </c>
      <c r="N302" s="294" t="s">
        <v>41</v>
      </c>
      <c r="O302" s="92"/>
      <c r="P302" s="237">
        <f>O302*H302</f>
        <v>0</v>
      </c>
      <c r="Q302" s="237">
        <v>0.012</v>
      </c>
      <c r="R302" s="237">
        <f>Q302*H302</f>
        <v>0.012240000000000001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248</v>
      </c>
      <c r="AT302" s="239" t="s">
        <v>353</v>
      </c>
      <c r="AU302" s="239" t="s">
        <v>85</v>
      </c>
      <c r="AY302" s="18" t="s">
        <v>206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83</v>
      </c>
      <c r="BK302" s="240">
        <f>ROUND(I302*H302,2)</f>
        <v>0</v>
      </c>
      <c r="BL302" s="18" t="s">
        <v>113</v>
      </c>
      <c r="BM302" s="239" t="s">
        <v>460</v>
      </c>
    </row>
    <row r="303" spans="1:51" s="13" customFormat="1" ht="12">
      <c r="A303" s="13"/>
      <c r="B303" s="241"/>
      <c r="C303" s="242"/>
      <c r="D303" s="243" t="s">
        <v>214</v>
      </c>
      <c r="E303" s="244" t="s">
        <v>1</v>
      </c>
      <c r="F303" s="245" t="s">
        <v>437</v>
      </c>
      <c r="G303" s="242"/>
      <c r="H303" s="244" t="s">
        <v>1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1" t="s">
        <v>214</v>
      </c>
      <c r="AU303" s="251" t="s">
        <v>85</v>
      </c>
      <c r="AV303" s="13" t="s">
        <v>83</v>
      </c>
      <c r="AW303" s="13" t="s">
        <v>32</v>
      </c>
      <c r="AX303" s="13" t="s">
        <v>76</v>
      </c>
      <c r="AY303" s="251" t="s">
        <v>206</v>
      </c>
    </row>
    <row r="304" spans="1:51" s="14" customFormat="1" ht="12">
      <c r="A304" s="14"/>
      <c r="B304" s="252"/>
      <c r="C304" s="253"/>
      <c r="D304" s="243" t="s">
        <v>214</v>
      </c>
      <c r="E304" s="254" t="s">
        <v>1</v>
      </c>
      <c r="F304" s="255" t="s">
        <v>461</v>
      </c>
      <c r="G304" s="253"/>
      <c r="H304" s="256">
        <v>1.02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2" t="s">
        <v>214</v>
      </c>
      <c r="AU304" s="262" t="s">
        <v>85</v>
      </c>
      <c r="AV304" s="14" t="s">
        <v>85</v>
      </c>
      <c r="AW304" s="14" t="s">
        <v>32</v>
      </c>
      <c r="AX304" s="14" t="s">
        <v>83</v>
      </c>
      <c r="AY304" s="262" t="s">
        <v>206</v>
      </c>
    </row>
    <row r="305" spans="1:65" s="2" customFormat="1" ht="24.15" customHeight="1">
      <c r="A305" s="39"/>
      <c r="B305" s="40"/>
      <c r="C305" s="228" t="s">
        <v>462</v>
      </c>
      <c r="D305" s="228" t="s">
        <v>208</v>
      </c>
      <c r="E305" s="229" t="s">
        <v>463</v>
      </c>
      <c r="F305" s="230" t="s">
        <v>464</v>
      </c>
      <c r="G305" s="231" t="s">
        <v>381</v>
      </c>
      <c r="H305" s="232">
        <v>2</v>
      </c>
      <c r="I305" s="233"/>
      <c r="J305" s="234">
        <f>ROUND(I305*H305,2)</f>
        <v>0</v>
      </c>
      <c r="K305" s="230" t="s">
        <v>212</v>
      </c>
      <c r="L305" s="45"/>
      <c r="M305" s="235" t="s">
        <v>1</v>
      </c>
      <c r="N305" s="236" t="s">
        <v>41</v>
      </c>
      <c r="O305" s="92"/>
      <c r="P305" s="237">
        <f>O305*H305</f>
        <v>0</v>
      </c>
      <c r="Q305" s="237">
        <v>0.00167</v>
      </c>
      <c r="R305" s="237">
        <f>Q305*H305</f>
        <v>0.00334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113</v>
      </c>
      <c r="AT305" s="239" t="s">
        <v>208</v>
      </c>
      <c r="AU305" s="239" t="s">
        <v>85</v>
      </c>
      <c r="AY305" s="18" t="s">
        <v>206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83</v>
      </c>
      <c r="BK305" s="240">
        <f>ROUND(I305*H305,2)</f>
        <v>0</v>
      </c>
      <c r="BL305" s="18" t="s">
        <v>113</v>
      </c>
      <c r="BM305" s="239" t="s">
        <v>465</v>
      </c>
    </row>
    <row r="306" spans="1:51" s="13" customFormat="1" ht="12">
      <c r="A306" s="13"/>
      <c r="B306" s="241"/>
      <c r="C306" s="242"/>
      <c r="D306" s="243" t="s">
        <v>214</v>
      </c>
      <c r="E306" s="244" t="s">
        <v>1</v>
      </c>
      <c r="F306" s="245" t="s">
        <v>437</v>
      </c>
      <c r="G306" s="242"/>
      <c r="H306" s="244" t="s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214</v>
      </c>
      <c r="AU306" s="251" t="s">
        <v>85</v>
      </c>
      <c r="AV306" s="13" t="s">
        <v>83</v>
      </c>
      <c r="AW306" s="13" t="s">
        <v>32</v>
      </c>
      <c r="AX306" s="13" t="s">
        <v>76</v>
      </c>
      <c r="AY306" s="251" t="s">
        <v>206</v>
      </c>
    </row>
    <row r="307" spans="1:51" s="14" customFormat="1" ht="12">
      <c r="A307" s="14"/>
      <c r="B307" s="252"/>
      <c r="C307" s="253"/>
      <c r="D307" s="243" t="s">
        <v>214</v>
      </c>
      <c r="E307" s="254" t="s">
        <v>1</v>
      </c>
      <c r="F307" s="255" t="s">
        <v>466</v>
      </c>
      <c r="G307" s="253"/>
      <c r="H307" s="256">
        <v>2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214</v>
      </c>
      <c r="AU307" s="262" t="s">
        <v>85</v>
      </c>
      <c r="AV307" s="14" t="s">
        <v>85</v>
      </c>
      <c r="AW307" s="14" t="s">
        <v>32</v>
      </c>
      <c r="AX307" s="14" t="s">
        <v>83</v>
      </c>
      <c r="AY307" s="262" t="s">
        <v>206</v>
      </c>
    </row>
    <row r="308" spans="1:65" s="2" customFormat="1" ht="16.5" customHeight="1">
      <c r="A308" s="39"/>
      <c r="B308" s="40"/>
      <c r="C308" s="285" t="s">
        <v>467</v>
      </c>
      <c r="D308" s="285" t="s">
        <v>353</v>
      </c>
      <c r="E308" s="286" t="s">
        <v>468</v>
      </c>
      <c r="F308" s="287" t="s">
        <v>469</v>
      </c>
      <c r="G308" s="288" t="s">
        <v>381</v>
      </c>
      <c r="H308" s="289">
        <v>1.02</v>
      </c>
      <c r="I308" s="290"/>
      <c r="J308" s="291">
        <f>ROUND(I308*H308,2)</f>
        <v>0</v>
      </c>
      <c r="K308" s="287" t="s">
        <v>212</v>
      </c>
      <c r="L308" s="292"/>
      <c r="M308" s="293" t="s">
        <v>1</v>
      </c>
      <c r="N308" s="294" t="s">
        <v>41</v>
      </c>
      <c r="O308" s="92"/>
      <c r="P308" s="237">
        <f>O308*H308</f>
        <v>0</v>
      </c>
      <c r="Q308" s="237">
        <v>0.0141</v>
      </c>
      <c r="R308" s="237">
        <f>Q308*H308</f>
        <v>0.014382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248</v>
      </c>
      <c r="AT308" s="239" t="s">
        <v>353</v>
      </c>
      <c r="AU308" s="239" t="s">
        <v>85</v>
      </c>
      <c r="AY308" s="18" t="s">
        <v>206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83</v>
      </c>
      <c r="BK308" s="240">
        <f>ROUND(I308*H308,2)</f>
        <v>0</v>
      </c>
      <c r="BL308" s="18" t="s">
        <v>113</v>
      </c>
      <c r="BM308" s="239" t="s">
        <v>470</v>
      </c>
    </row>
    <row r="309" spans="1:51" s="13" customFormat="1" ht="12">
      <c r="A309" s="13"/>
      <c r="B309" s="241"/>
      <c r="C309" s="242"/>
      <c r="D309" s="243" t="s">
        <v>214</v>
      </c>
      <c r="E309" s="244" t="s">
        <v>1</v>
      </c>
      <c r="F309" s="245" t="s">
        <v>471</v>
      </c>
      <c r="G309" s="242"/>
      <c r="H309" s="244" t="s">
        <v>1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214</v>
      </c>
      <c r="AU309" s="251" t="s">
        <v>85</v>
      </c>
      <c r="AV309" s="13" t="s">
        <v>83</v>
      </c>
      <c r="AW309" s="13" t="s">
        <v>32</v>
      </c>
      <c r="AX309" s="13" t="s">
        <v>76</v>
      </c>
      <c r="AY309" s="251" t="s">
        <v>206</v>
      </c>
    </row>
    <row r="310" spans="1:51" s="14" customFormat="1" ht="12">
      <c r="A310" s="14"/>
      <c r="B310" s="252"/>
      <c r="C310" s="253"/>
      <c r="D310" s="243" t="s">
        <v>214</v>
      </c>
      <c r="E310" s="254" t="s">
        <v>1</v>
      </c>
      <c r="F310" s="255" t="s">
        <v>461</v>
      </c>
      <c r="G310" s="253"/>
      <c r="H310" s="256">
        <v>1.02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2" t="s">
        <v>214</v>
      </c>
      <c r="AU310" s="262" t="s">
        <v>85</v>
      </c>
      <c r="AV310" s="14" t="s">
        <v>85</v>
      </c>
      <c r="AW310" s="14" t="s">
        <v>32</v>
      </c>
      <c r="AX310" s="14" t="s">
        <v>83</v>
      </c>
      <c r="AY310" s="262" t="s">
        <v>206</v>
      </c>
    </row>
    <row r="311" spans="1:65" s="2" customFormat="1" ht="16.5" customHeight="1">
      <c r="A311" s="39"/>
      <c r="B311" s="40"/>
      <c r="C311" s="285" t="s">
        <v>472</v>
      </c>
      <c r="D311" s="285" t="s">
        <v>353</v>
      </c>
      <c r="E311" s="286" t="s">
        <v>473</v>
      </c>
      <c r="F311" s="287" t="s">
        <v>474</v>
      </c>
      <c r="G311" s="288" t="s">
        <v>381</v>
      </c>
      <c r="H311" s="289">
        <v>1.02</v>
      </c>
      <c r="I311" s="290"/>
      <c r="J311" s="291">
        <f>ROUND(I311*H311,2)</f>
        <v>0</v>
      </c>
      <c r="K311" s="287" t="s">
        <v>212</v>
      </c>
      <c r="L311" s="292"/>
      <c r="M311" s="293" t="s">
        <v>1</v>
      </c>
      <c r="N311" s="294" t="s">
        <v>41</v>
      </c>
      <c r="O311" s="92"/>
      <c r="P311" s="237">
        <f>O311*H311</f>
        <v>0</v>
      </c>
      <c r="Q311" s="237">
        <v>0.0112</v>
      </c>
      <c r="R311" s="237">
        <f>Q311*H311</f>
        <v>0.011424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248</v>
      </c>
      <c r="AT311" s="239" t="s">
        <v>353</v>
      </c>
      <c r="AU311" s="239" t="s">
        <v>85</v>
      </c>
      <c r="AY311" s="18" t="s">
        <v>206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83</v>
      </c>
      <c r="BK311" s="240">
        <f>ROUND(I311*H311,2)</f>
        <v>0</v>
      </c>
      <c r="BL311" s="18" t="s">
        <v>113</v>
      </c>
      <c r="BM311" s="239" t="s">
        <v>475</v>
      </c>
    </row>
    <row r="312" spans="1:51" s="13" customFormat="1" ht="12">
      <c r="A312" s="13"/>
      <c r="B312" s="241"/>
      <c r="C312" s="242"/>
      <c r="D312" s="243" t="s">
        <v>214</v>
      </c>
      <c r="E312" s="244" t="s">
        <v>1</v>
      </c>
      <c r="F312" s="245" t="s">
        <v>437</v>
      </c>
      <c r="G312" s="242"/>
      <c r="H312" s="244" t="s">
        <v>1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214</v>
      </c>
      <c r="AU312" s="251" t="s">
        <v>85</v>
      </c>
      <c r="AV312" s="13" t="s">
        <v>83</v>
      </c>
      <c r="AW312" s="13" t="s">
        <v>32</v>
      </c>
      <c r="AX312" s="13" t="s">
        <v>76</v>
      </c>
      <c r="AY312" s="251" t="s">
        <v>206</v>
      </c>
    </row>
    <row r="313" spans="1:51" s="14" customFormat="1" ht="12">
      <c r="A313" s="14"/>
      <c r="B313" s="252"/>
      <c r="C313" s="253"/>
      <c r="D313" s="243" t="s">
        <v>214</v>
      </c>
      <c r="E313" s="254" t="s">
        <v>1</v>
      </c>
      <c r="F313" s="255" t="s">
        <v>461</v>
      </c>
      <c r="G313" s="253"/>
      <c r="H313" s="256">
        <v>1.02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214</v>
      </c>
      <c r="AU313" s="262" t="s">
        <v>85</v>
      </c>
      <c r="AV313" s="14" t="s">
        <v>85</v>
      </c>
      <c r="AW313" s="14" t="s">
        <v>32</v>
      </c>
      <c r="AX313" s="14" t="s">
        <v>83</v>
      </c>
      <c r="AY313" s="262" t="s">
        <v>206</v>
      </c>
    </row>
    <row r="314" spans="1:65" s="2" customFormat="1" ht="24.15" customHeight="1">
      <c r="A314" s="39"/>
      <c r="B314" s="40"/>
      <c r="C314" s="228" t="s">
        <v>476</v>
      </c>
      <c r="D314" s="228" t="s">
        <v>208</v>
      </c>
      <c r="E314" s="229" t="s">
        <v>477</v>
      </c>
      <c r="F314" s="230" t="s">
        <v>478</v>
      </c>
      <c r="G314" s="231" t="s">
        <v>381</v>
      </c>
      <c r="H314" s="232">
        <v>1</v>
      </c>
      <c r="I314" s="233"/>
      <c r="J314" s="234">
        <f>ROUND(I314*H314,2)</f>
        <v>0</v>
      </c>
      <c r="K314" s="230" t="s">
        <v>212</v>
      </c>
      <c r="L314" s="45"/>
      <c r="M314" s="235" t="s">
        <v>1</v>
      </c>
      <c r="N314" s="236" t="s">
        <v>41</v>
      </c>
      <c r="O314" s="92"/>
      <c r="P314" s="237">
        <f>O314*H314</f>
        <v>0</v>
      </c>
      <c r="Q314" s="237">
        <v>0.00171</v>
      </c>
      <c r="R314" s="237">
        <f>Q314*H314</f>
        <v>0.00171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113</v>
      </c>
      <c r="AT314" s="239" t="s">
        <v>208</v>
      </c>
      <c r="AU314" s="239" t="s">
        <v>85</v>
      </c>
      <c r="AY314" s="18" t="s">
        <v>206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83</v>
      </c>
      <c r="BK314" s="240">
        <f>ROUND(I314*H314,2)</f>
        <v>0</v>
      </c>
      <c r="BL314" s="18" t="s">
        <v>113</v>
      </c>
      <c r="BM314" s="239" t="s">
        <v>479</v>
      </c>
    </row>
    <row r="315" spans="1:51" s="13" customFormat="1" ht="12">
      <c r="A315" s="13"/>
      <c r="B315" s="241"/>
      <c r="C315" s="242"/>
      <c r="D315" s="243" t="s">
        <v>214</v>
      </c>
      <c r="E315" s="244" t="s">
        <v>1</v>
      </c>
      <c r="F315" s="245" t="s">
        <v>437</v>
      </c>
      <c r="G315" s="242"/>
      <c r="H315" s="244" t="s">
        <v>1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1" t="s">
        <v>214</v>
      </c>
      <c r="AU315" s="251" t="s">
        <v>85</v>
      </c>
      <c r="AV315" s="13" t="s">
        <v>83</v>
      </c>
      <c r="AW315" s="13" t="s">
        <v>32</v>
      </c>
      <c r="AX315" s="13" t="s">
        <v>76</v>
      </c>
      <c r="AY315" s="251" t="s">
        <v>206</v>
      </c>
    </row>
    <row r="316" spans="1:51" s="14" customFormat="1" ht="12">
      <c r="A316" s="14"/>
      <c r="B316" s="252"/>
      <c r="C316" s="253"/>
      <c r="D316" s="243" t="s">
        <v>214</v>
      </c>
      <c r="E316" s="254" t="s">
        <v>1</v>
      </c>
      <c r="F316" s="255" t="s">
        <v>83</v>
      </c>
      <c r="G316" s="253"/>
      <c r="H316" s="256">
        <v>1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2" t="s">
        <v>214</v>
      </c>
      <c r="AU316" s="262" t="s">
        <v>85</v>
      </c>
      <c r="AV316" s="14" t="s">
        <v>85</v>
      </c>
      <c r="AW316" s="14" t="s">
        <v>32</v>
      </c>
      <c r="AX316" s="14" t="s">
        <v>83</v>
      </c>
      <c r="AY316" s="262" t="s">
        <v>206</v>
      </c>
    </row>
    <row r="317" spans="1:65" s="2" customFormat="1" ht="33" customHeight="1">
      <c r="A317" s="39"/>
      <c r="B317" s="40"/>
      <c r="C317" s="285" t="s">
        <v>480</v>
      </c>
      <c r="D317" s="285" t="s">
        <v>353</v>
      </c>
      <c r="E317" s="286" t="s">
        <v>481</v>
      </c>
      <c r="F317" s="287" t="s">
        <v>482</v>
      </c>
      <c r="G317" s="288" t="s">
        <v>381</v>
      </c>
      <c r="H317" s="289">
        <v>1.02</v>
      </c>
      <c r="I317" s="290"/>
      <c r="J317" s="291">
        <f>ROUND(I317*H317,2)</f>
        <v>0</v>
      </c>
      <c r="K317" s="287" t="s">
        <v>212</v>
      </c>
      <c r="L317" s="292"/>
      <c r="M317" s="293" t="s">
        <v>1</v>
      </c>
      <c r="N317" s="294" t="s">
        <v>41</v>
      </c>
      <c r="O317" s="92"/>
      <c r="P317" s="237">
        <f>O317*H317</f>
        <v>0</v>
      </c>
      <c r="Q317" s="237">
        <v>0.0178</v>
      </c>
      <c r="R317" s="237">
        <f>Q317*H317</f>
        <v>0.018156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248</v>
      </c>
      <c r="AT317" s="239" t="s">
        <v>353</v>
      </c>
      <c r="AU317" s="239" t="s">
        <v>85</v>
      </c>
      <c r="AY317" s="18" t="s">
        <v>206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83</v>
      </c>
      <c r="BK317" s="240">
        <f>ROUND(I317*H317,2)</f>
        <v>0</v>
      </c>
      <c r="BL317" s="18" t="s">
        <v>113</v>
      </c>
      <c r="BM317" s="239" t="s">
        <v>483</v>
      </c>
    </row>
    <row r="318" spans="1:51" s="13" customFormat="1" ht="12">
      <c r="A318" s="13"/>
      <c r="B318" s="241"/>
      <c r="C318" s="242"/>
      <c r="D318" s="243" t="s">
        <v>214</v>
      </c>
      <c r="E318" s="244" t="s">
        <v>1</v>
      </c>
      <c r="F318" s="245" t="s">
        <v>437</v>
      </c>
      <c r="G318" s="242"/>
      <c r="H318" s="244" t="s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214</v>
      </c>
      <c r="AU318" s="251" t="s">
        <v>85</v>
      </c>
      <c r="AV318" s="13" t="s">
        <v>83</v>
      </c>
      <c r="AW318" s="13" t="s">
        <v>32</v>
      </c>
      <c r="AX318" s="13" t="s">
        <v>76</v>
      </c>
      <c r="AY318" s="251" t="s">
        <v>206</v>
      </c>
    </row>
    <row r="319" spans="1:51" s="14" customFormat="1" ht="12">
      <c r="A319" s="14"/>
      <c r="B319" s="252"/>
      <c r="C319" s="253"/>
      <c r="D319" s="243" t="s">
        <v>214</v>
      </c>
      <c r="E319" s="254" t="s">
        <v>1</v>
      </c>
      <c r="F319" s="255" t="s">
        <v>461</v>
      </c>
      <c r="G319" s="253"/>
      <c r="H319" s="256">
        <v>1.02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2" t="s">
        <v>214</v>
      </c>
      <c r="AU319" s="262" t="s">
        <v>85</v>
      </c>
      <c r="AV319" s="14" t="s">
        <v>85</v>
      </c>
      <c r="AW319" s="14" t="s">
        <v>32</v>
      </c>
      <c r="AX319" s="14" t="s">
        <v>83</v>
      </c>
      <c r="AY319" s="262" t="s">
        <v>206</v>
      </c>
    </row>
    <row r="320" spans="1:65" s="2" customFormat="1" ht="24.15" customHeight="1">
      <c r="A320" s="39"/>
      <c r="B320" s="40"/>
      <c r="C320" s="228" t="s">
        <v>484</v>
      </c>
      <c r="D320" s="228" t="s">
        <v>208</v>
      </c>
      <c r="E320" s="229" t="s">
        <v>485</v>
      </c>
      <c r="F320" s="230" t="s">
        <v>486</v>
      </c>
      <c r="G320" s="231" t="s">
        <v>381</v>
      </c>
      <c r="H320" s="232">
        <v>1</v>
      </c>
      <c r="I320" s="233"/>
      <c r="J320" s="234">
        <f>ROUND(I320*H320,2)</f>
        <v>0</v>
      </c>
      <c r="K320" s="230" t="s">
        <v>212</v>
      </c>
      <c r="L320" s="45"/>
      <c r="M320" s="235" t="s">
        <v>1</v>
      </c>
      <c r="N320" s="236" t="s">
        <v>41</v>
      </c>
      <c r="O320" s="92"/>
      <c r="P320" s="237">
        <f>O320*H320</f>
        <v>0</v>
      </c>
      <c r="Q320" s="237">
        <v>0.0038</v>
      </c>
      <c r="R320" s="237">
        <f>Q320*H320</f>
        <v>0.0038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113</v>
      </c>
      <c r="AT320" s="239" t="s">
        <v>208</v>
      </c>
      <c r="AU320" s="239" t="s">
        <v>85</v>
      </c>
      <c r="AY320" s="18" t="s">
        <v>206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83</v>
      </c>
      <c r="BK320" s="240">
        <f>ROUND(I320*H320,2)</f>
        <v>0</v>
      </c>
      <c r="BL320" s="18" t="s">
        <v>113</v>
      </c>
      <c r="BM320" s="239" t="s">
        <v>487</v>
      </c>
    </row>
    <row r="321" spans="1:51" s="13" customFormat="1" ht="12">
      <c r="A321" s="13"/>
      <c r="B321" s="241"/>
      <c r="C321" s="242"/>
      <c r="D321" s="243" t="s">
        <v>214</v>
      </c>
      <c r="E321" s="244" t="s">
        <v>1</v>
      </c>
      <c r="F321" s="245" t="s">
        <v>437</v>
      </c>
      <c r="G321" s="242"/>
      <c r="H321" s="244" t="s">
        <v>1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1" t="s">
        <v>214</v>
      </c>
      <c r="AU321" s="251" t="s">
        <v>85</v>
      </c>
      <c r="AV321" s="13" t="s">
        <v>83</v>
      </c>
      <c r="AW321" s="13" t="s">
        <v>32</v>
      </c>
      <c r="AX321" s="13" t="s">
        <v>76</v>
      </c>
      <c r="AY321" s="251" t="s">
        <v>206</v>
      </c>
    </row>
    <row r="322" spans="1:51" s="14" customFormat="1" ht="12">
      <c r="A322" s="14"/>
      <c r="B322" s="252"/>
      <c r="C322" s="253"/>
      <c r="D322" s="243" t="s">
        <v>214</v>
      </c>
      <c r="E322" s="254" t="s">
        <v>1</v>
      </c>
      <c r="F322" s="255" t="s">
        <v>83</v>
      </c>
      <c r="G322" s="253"/>
      <c r="H322" s="256">
        <v>1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2" t="s">
        <v>214</v>
      </c>
      <c r="AU322" s="262" t="s">
        <v>85</v>
      </c>
      <c r="AV322" s="14" t="s">
        <v>85</v>
      </c>
      <c r="AW322" s="14" t="s">
        <v>32</v>
      </c>
      <c r="AX322" s="14" t="s">
        <v>83</v>
      </c>
      <c r="AY322" s="262" t="s">
        <v>206</v>
      </c>
    </row>
    <row r="323" spans="1:65" s="2" customFormat="1" ht="33" customHeight="1">
      <c r="A323" s="39"/>
      <c r="B323" s="40"/>
      <c r="C323" s="285" t="s">
        <v>488</v>
      </c>
      <c r="D323" s="285" t="s">
        <v>353</v>
      </c>
      <c r="E323" s="286" t="s">
        <v>489</v>
      </c>
      <c r="F323" s="287" t="s">
        <v>490</v>
      </c>
      <c r="G323" s="288" t="s">
        <v>381</v>
      </c>
      <c r="H323" s="289">
        <v>1.02</v>
      </c>
      <c r="I323" s="290"/>
      <c r="J323" s="291">
        <f>ROUND(I323*H323,2)</f>
        <v>0</v>
      </c>
      <c r="K323" s="287" t="s">
        <v>212</v>
      </c>
      <c r="L323" s="292"/>
      <c r="M323" s="293" t="s">
        <v>1</v>
      </c>
      <c r="N323" s="294" t="s">
        <v>41</v>
      </c>
      <c r="O323" s="92"/>
      <c r="P323" s="237">
        <f>O323*H323</f>
        <v>0</v>
      </c>
      <c r="Q323" s="237">
        <v>0.0284</v>
      </c>
      <c r="R323" s="237">
        <f>Q323*H323</f>
        <v>0.028968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248</v>
      </c>
      <c r="AT323" s="239" t="s">
        <v>353</v>
      </c>
      <c r="AU323" s="239" t="s">
        <v>85</v>
      </c>
      <c r="AY323" s="18" t="s">
        <v>206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83</v>
      </c>
      <c r="BK323" s="240">
        <f>ROUND(I323*H323,2)</f>
        <v>0</v>
      </c>
      <c r="BL323" s="18" t="s">
        <v>113</v>
      </c>
      <c r="BM323" s="239" t="s">
        <v>491</v>
      </c>
    </row>
    <row r="324" spans="1:51" s="13" customFormat="1" ht="12">
      <c r="A324" s="13"/>
      <c r="B324" s="241"/>
      <c r="C324" s="242"/>
      <c r="D324" s="243" t="s">
        <v>214</v>
      </c>
      <c r="E324" s="244" t="s">
        <v>1</v>
      </c>
      <c r="F324" s="245" t="s">
        <v>437</v>
      </c>
      <c r="G324" s="242"/>
      <c r="H324" s="244" t="s">
        <v>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1" t="s">
        <v>214</v>
      </c>
      <c r="AU324" s="251" t="s">
        <v>85</v>
      </c>
      <c r="AV324" s="13" t="s">
        <v>83</v>
      </c>
      <c r="AW324" s="13" t="s">
        <v>32</v>
      </c>
      <c r="AX324" s="13" t="s">
        <v>76</v>
      </c>
      <c r="AY324" s="251" t="s">
        <v>206</v>
      </c>
    </row>
    <row r="325" spans="1:51" s="14" customFormat="1" ht="12">
      <c r="A325" s="14"/>
      <c r="B325" s="252"/>
      <c r="C325" s="253"/>
      <c r="D325" s="243" t="s">
        <v>214</v>
      </c>
      <c r="E325" s="254" t="s">
        <v>1</v>
      </c>
      <c r="F325" s="255" t="s">
        <v>461</v>
      </c>
      <c r="G325" s="253"/>
      <c r="H325" s="256">
        <v>1.02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214</v>
      </c>
      <c r="AU325" s="262" t="s">
        <v>85</v>
      </c>
      <c r="AV325" s="14" t="s">
        <v>85</v>
      </c>
      <c r="AW325" s="14" t="s">
        <v>32</v>
      </c>
      <c r="AX325" s="14" t="s">
        <v>83</v>
      </c>
      <c r="AY325" s="262" t="s">
        <v>206</v>
      </c>
    </row>
    <row r="326" spans="1:65" s="2" customFormat="1" ht="24.15" customHeight="1">
      <c r="A326" s="39"/>
      <c r="B326" s="40"/>
      <c r="C326" s="228" t="s">
        <v>492</v>
      </c>
      <c r="D326" s="228" t="s">
        <v>208</v>
      </c>
      <c r="E326" s="229" t="s">
        <v>493</v>
      </c>
      <c r="F326" s="230" t="s">
        <v>494</v>
      </c>
      <c r="G326" s="231" t="s">
        <v>381</v>
      </c>
      <c r="H326" s="232">
        <v>13</v>
      </c>
      <c r="I326" s="233"/>
      <c r="J326" s="234">
        <f>ROUND(I326*H326,2)</f>
        <v>0</v>
      </c>
      <c r="K326" s="230" t="s">
        <v>212</v>
      </c>
      <c r="L326" s="45"/>
      <c r="M326" s="235" t="s">
        <v>1</v>
      </c>
      <c r="N326" s="236" t="s">
        <v>41</v>
      </c>
      <c r="O326" s="92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113</v>
      </c>
      <c r="AT326" s="239" t="s">
        <v>208</v>
      </c>
      <c r="AU326" s="239" t="s">
        <v>85</v>
      </c>
      <c r="AY326" s="18" t="s">
        <v>206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83</v>
      </c>
      <c r="BK326" s="240">
        <f>ROUND(I326*H326,2)</f>
        <v>0</v>
      </c>
      <c r="BL326" s="18" t="s">
        <v>113</v>
      </c>
      <c r="BM326" s="239" t="s">
        <v>495</v>
      </c>
    </row>
    <row r="327" spans="1:51" s="13" customFormat="1" ht="12">
      <c r="A327" s="13"/>
      <c r="B327" s="241"/>
      <c r="C327" s="242"/>
      <c r="D327" s="243" t="s">
        <v>214</v>
      </c>
      <c r="E327" s="244" t="s">
        <v>1</v>
      </c>
      <c r="F327" s="245" t="s">
        <v>437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214</v>
      </c>
      <c r="AU327" s="251" t="s">
        <v>85</v>
      </c>
      <c r="AV327" s="13" t="s">
        <v>83</v>
      </c>
      <c r="AW327" s="13" t="s">
        <v>32</v>
      </c>
      <c r="AX327" s="13" t="s">
        <v>76</v>
      </c>
      <c r="AY327" s="251" t="s">
        <v>206</v>
      </c>
    </row>
    <row r="328" spans="1:51" s="14" customFormat="1" ht="12">
      <c r="A328" s="14"/>
      <c r="B328" s="252"/>
      <c r="C328" s="253"/>
      <c r="D328" s="243" t="s">
        <v>214</v>
      </c>
      <c r="E328" s="254" t="s">
        <v>1</v>
      </c>
      <c r="F328" s="255" t="s">
        <v>288</v>
      </c>
      <c r="G328" s="253"/>
      <c r="H328" s="256">
        <v>13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214</v>
      </c>
      <c r="AU328" s="262" t="s">
        <v>85</v>
      </c>
      <c r="AV328" s="14" t="s">
        <v>85</v>
      </c>
      <c r="AW328" s="14" t="s">
        <v>32</v>
      </c>
      <c r="AX328" s="14" t="s">
        <v>83</v>
      </c>
      <c r="AY328" s="262" t="s">
        <v>206</v>
      </c>
    </row>
    <row r="329" spans="1:65" s="2" customFormat="1" ht="21.75" customHeight="1">
      <c r="A329" s="39"/>
      <c r="B329" s="40"/>
      <c r="C329" s="285" t="s">
        <v>496</v>
      </c>
      <c r="D329" s="285" t="s">
        <v>353</v>
      </c>
      <c r="E329" s="286" t="s">
        <v>497</v>
      </c>
      <c r="F329" s="287" t="s">
        <v>498</v>
      </c>
      <c r="G329" s="288" t="s">
        <v>381</v>
      </c>
      <c r="H329" s="289">
        <v>13.195</v>
      </c>
      <c r="I329" s="290"/>
      <c r="J329" s="291">
        <f>ROUND(I329*H329,2)</f>
        <v>0</v>
      </c>
      <c r="K329" s="287" t="s">
        <v>212</v>
      </c>
      <c r="L329" s="292"/>
      <c r="M329" s="293" t="s">
        <v>1</v>
      </c>
      <c r="N329" s="294" t="s">
        <v>41</v>
      </c>
      <c r="O329" s="92"/>
      <c r="P329" s="237">
        <f>O329*H329</f>
        <v>0</v>
      </c>
      <c r="Q329" s="237">
        <v>0.00072</v>
      </c>
      <c r="R329" s="237">
        <f>Q329*H329</f>
        <v>0.0095004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248</v>
      </c>
      <c r="AT329" s="239" t="s">
        <v>353</v>
      </c>
      <c r="AU329" s="239" t="s">
        <v>85</v>
      </c>
      <c r="AY329" s="18" t="s">
        <v>206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83</v>
      </c>
      <c r="BK329" s="240">
        <f>ROUND(I329*H329,2)</f>
        <v>0</v>
      </c>
      <c r="BL329" s="18" t="s">
        <v>113</v>
      </c>
      <c r="BM329" s="239" t="s">
        <v>499</v>
      </c>
    </row>
    <row r="330" spans="1:51" s="13" customFormat="1" ht="12">
      <c r="A330" s="13"/>
      <c r="B330" s="241"/>
      <c r="C330" s="242"/>
      <c r="D330" s="243" t="s">
        <v>214</v>
      </c>
      <c r="E330" s="244" t="s">
        <v>1</v>
      </c>
      <c r="F330" s="245" t="s">
        <v>437</v>
      </c>
      <c r="G330" s="242"/>
      <c r="H330" s="244" t="s">
        <v>1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214</v>
      </c>
      <c r="AU330" s="251" t="s">
        <v>85</v>
      </c>
      <c r="AV330" s="13" t="s">
        <v>83</v>
      </c>
      <c r="AW330" s="13" t="s">
        <v>32</v>
      </c>
      <c r="AX330" s="13" t="s">
        <v>76</v>
      </c>
      <c r="AY330" s="251" t="s">
        <v>206</v>
      </c>
    </row>
    <row r="331" spans="1:51" s="14" customFormat="1" ht="12">
      <c r="A331" s="14"/>
      <c r="B331" s="252"/>
      <c r="C331" s="253"/>
      <c r="D331" s="243" t="s">
        <v>214</v>
      </c>
      <c r="E331" s="254" t="s">
        <v>1</v>
      </c>
      <c r="F331" s="255" t="s">
        <v>500</v>
      </c>
      <c r="G331" s="253"/>
      <c r="H331" s="256">
        <v>13.195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214</v>
      </c>
      <c r="AU331" s="262" t="s">
        <v>85</v>
      </c>
      <c r="AV331" s="14" t="s">
        <v>85</v>
      </c>
      <c r="AW331" s="14" t="s">
        <v>32</v>
      </c>
      <c r="AX331" s="14" t="s">
        <v>83</v>
      </c>
      <c r="AY331" s="262" t="s">
        <v>206</v>
      </c>
    </row>
    <row r="332" spans="1:65" s="2" customFormat="1" ht="24.15" customHeight="1">
      <c r="A332" s="39"/>
      <c r="B332" s="40"/>
      <c r="C332" s="228" t="s">
        <v>501</v>
      </c>
      <c r="D332" s="228" t="s">
        <v>208</v>
      </c>
      <c r="E332" s="229" t="s">
        <v>502</v>
      </c>
      <c r="F332" s="230" t="s">
        <v>503</v>
      </c>
      <c r="G332" s="231" t="s">
        <v>381</v>
      </c>
      <c r="H332" s="232">
        <v>1</v>
      </c>
      <c r="I332" s="233"/>
      <c r="J332" s="234">
        <f>ROUND(I332*H332,2)</f>
        <v>0</v>
      </c>
      <c r="K332" s="230" t="s">
        <v>1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113</v>
      </c>
      <c r="AT332" s="239" t="s">
        <v>208</v>
      </c>
      <c r="AU332" s="239" t="s">
        <v>85</v>
      </c>
      <c r="AY332" s="18" t="s">
        <v>206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83</v>
      </c>
      <c r="BK332" s="240">
        <f>ROUND(I332*H332,2)</f>
        <v>0</v>
      </c>
      <c r="BL332" s="18" t="s">
        <v>113</v>
      </c>
      <c r="BM332" s="239" t="s">
        <v>504</v>
      </c>
    </row>
    <row r="333" spans="1:51" s="13" customFormat="1" ht="12">
      <c r="A333" s="13"/>
      <c r="B333" s="241"/>
      <c r="C333" s="242"/>
      <c r="D333" s="243" t="s">
        <v>214</v>
      </c>
      <c r="E333" s="244" t="s">
        <v>1</v>
      </c>
      <c r="F333" s="245" t="s">
        <v>437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214</v>
      </c>
      <c r="AU333" s="251" t="s">
        <v>85</v>
      </c>
      <c r="AV333" s="13" t="s">
        <v>83</v>
      </c>
      <c r="AW333" s="13" t="s">
        <v>32</v>
      </c>
      <c r="AX333" s="13" t="s">
        <v>76</v>
      </c>
      <c r="AY333" s="251" t="s">
        <v>206</v>
      </c>
    </row>
    <row r="334" spans="1:51" s="14" customFormat="1" ht="12">
      <c r="A334" s="14"/>
      <c r="B334" s="252"/>
      <c r="C334" s="253"/>
      <c r="D334" s="243" t="s">
        <v>214</v>
      </c>
      <c r="E334" s="254" t="s">
        <v>1</v>
      </c>
      <c r="F334" s="255" t="s">
        <v>83</v>
      </c>
      <c r="G334" s="253"/>
      <c r="H334" s="256">
        <v>1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2" t="s">
        <v>214</v>
      </c>
      <c r="AU334" s="262" t="s">
        <v>85</v>
      </c>
      <c r="AV334" s="14" t="s">
        <v>85</v>
      </c>
      <c r="AW334" s="14" t="s">
        <v>32</v>
      </c>
      <c r="AX334" s="14" t="s">
        <v>83</v>
      </c>
      <c r="AY334" s="262" t="s">
        <v>206</v>
      </c>
    </row>
    <row r="335" spans="1:65" s="2" customFormat="1" ht="16.5" customHeight="1">
      <c r="A335" s="39"/>
      <c r="B335" s="40"/>
      <c r="C335" s="285" t="s">
        <v>505</v>
      </c>
      <c r="D335" s="285" t="s">
        <v>353</v>
      </c>
      <c r="E335" s="286" t="s">
        <v>506</v>
      </c>
      <c r="F335" s="287" t="s">
        <v>507</v>
      </c>
      <c r="G335" s="288" t="s">
        <v>381</v>
      </c>
      <c r="H335" s="289">
        <v>1.015</v>
      </c>
      <c r="I335" s="290"/>
      <c r="J335" s="291">
        <f>ROUND(I335*H335,2)</f>
        <v>0</v>
      </c>
      <c r="K335" s="287" t="s">
        <v>1</v>
      </c>
      <c r="L335" s="292"/>
      <c r="M335" s="293" t="s">
        <v>1</v>
      </c>
      <c r="N335" s="294" t="s">
        <v>41</v>
      </c>
      <c r="O335" s="92"/>
      <c r="P335" s="237">
        <f>O335*H335</f>
        <v>0</v>
      </c>
      <c r="Q335" s="237">
        <v>0.00062</v>
      </c>
      <c r="R335" s="237">
        <f>Q335*H335</f>
        <v>0.0006293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248</v>
      </c>
      <c r="AT335" s="239" t="s">
        <v>353</v>
      </c>
      <c r="AU335" s="239" t="s">
        <v>85</v>
      </c>
      <c r="AY335" s="18" t="s">
        <v>206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83</v>
      </c>
      <c r="BK335" s="240">
        <f>ROUND(I335*H335,2)</f>
        <v>0</v>
      </c>
      <c r="BL335" s="18" t="s">
        <v>113</v>
      </c>
      <c r="BM335" s="239" t="s">
        <v>508</v>
      </c>
    </row>
    <row r="336" spans="1:51" s="13" customFormat="1" ht="12">
      <c r="A336" s="13"/>
      <c r="B336" s="241"/>
      <c r="C336" s="242"/>
      <c r="D336" s="243" t="s">
        <v>214</v>
      </c>
      <c r="E336" s="244" t="s">
        <v>1</v>
      </c>
      <c r="F336" s="245" t="s">
        <v>437</v>
      </c>
      <c r="G336" s="242"/>
      <c r="H336" s="244" t="s">
        <v>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1" t="s">
        <v>214</v>
      </c>
      <c r="AU336" s="251" t="s">
        <v>85</v>
      </c>
      <c r="AV336" s="13" t="s">
        <v>83</v>
      </c>
      <c r="AW336" s="13" t="s">
        <v>32</v>
      </c>
      <c r="AX336" s="13" t="s">
        <v>76</v>
      </c>
      <c r="AY336" s="251" t="s">
        <v>206</v>
      </c>
    </row>
    <row r="337" spans="1:51" s="14" customFormat="1" ht="12">
      <c r="A337" s="14"/>
      <c r="B337" s="252"/>
      <c r="C337" s="253"/>
      <c r="D337" s="243" t="s">
        <v>214</v>
      </c>
      <c r="E337" s="254" t="s">
        <v>1</v>
      </c>
      <c r="F337" s="255" t="s">
        <v>509</v>
      </c>
      <c r="G337" s="253"/>
      <c r="H337" s="256">
        <v>1.015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2" t="s">
        <v>214</v>
      </c>
      <c r="AU337" s="262" t="s">
        <v>85</v>
      </c>
      <c r="AV337" s="14" t="s">
        <v>85</v>
      </c>
      <c r="AW337" s="14" t="s">
        <v>32</v>
      </c>
      <c r="AX337" s="14" t="s">
        <v>83</v>
      </c>
      <c r="AY337" s="262" t="s">
        <v>206</v>
      </c>
    </row>
    <row r="338" spans="1:65" s="2" customFormat="1" ht="16.5" customHeight="1">
      <c r="A338" s="39"/>
      <c r="B338" s="40"/>
      <c r="C338" s="228" t="s">
        <v>510</v>
      </c>
      <c r="D338" s="228" t="s">
        <v>208</v>
      </c>
      <c r="E338" s="229" t="s">
        <v>511</v>
      </c>
      <c r="F338" s="230" t="s">
        <v>512</v>
      </c>
      <c r="G338" s="231" t="s">
        <v>381</v>
      </c>
      <c r="H338" s="232">
        <v>2</v>
      </c>
      <c r="I338" s="233"/>
      <c r="J338" s="234">
        <f>ROUND(I338*H338,2)</f>
        <v>0</v>
      </c>
      <c r="K338" s="230" t="s">
        <v>212</v>
      </c>
      <c r="L338" s="45"/>
      <c r="M338" s="235" t="s">
        <v>1</v>
      </c>
      <c r="N338" s="236" t="s">
        <v>41</v>
      </c>
      <c r="O338" s="92"/>
      <c r="P338" s="237">
        <f>O338*H338</f>
        <v>0</v>
      </c>
      <c r="Q338" s="237">
        <v>0.00038</v>
      </c>
      <c r="R338" s="237">
        <f>Q338*H338</f>
        <v>0.00076</v>
      </c>
      <c r="S338" s="237">
        <v>0</v>
      </c>
      <c r="T338" s="23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113</v>
      </c>
      <c r="AT338" s="239" t="s">
        <v>208</v>
      </c>
      <c r="AU338" s="239" t="s">
        <v>85</v>
      </c>
      <c r="AY338" s="18" t="s">
        <v>206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83</v>
      </c>
      <c r="BK338" s="240">
        <f>ROUND(I338*H338,2)</f>
        <v>0</v>
      </c>
      <c r="BL338" s="18" t="s">
        <v>113</v>
      </c>
      <c r="BM338" s="239" t="s">
        <v>513</v>
      </c>
    </row>
    <row r="339" spans="1:51" s="13" customFormat="1" ht="12">
      <c r="A339" s="13"/>
      <c r="B339" s="241"/>
      <c r="C339" s="242"/>
      <c r="D339" s="243" t="s">
        <v>214</v>
      </c>
      <c r="E339" s="244" t="s">
        <v>1</v>
      </c>
      <c r="F339" s="245" t="s">
        <v>437</v>
      </c>
      <c r="G339" s="242"/>
      <c r="H339" s="244" t="s">
        <v>1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1" t="s">
        <v>214</v>
      </c>
      <c r="AU339" s="251" t="s">
        <v>85</v>
      </c>
      <c r="AV339" s="13" t="s">
        <v>83</v>
      </c>
      <c r="AW339" s="13" t="s">
        <v>32</v>
      </c>
      <c r="AX339" s="13" t="s">
        <v>76</v>
      </c>
      <c r="AY339" s="251" t="s">
        <v>206</v>
      </c>
    </row>
    <row r="340" spans="1:51" s="14" customFormat="1" ht="12">
      <c r="A340" s="14"/>
      <c r="B340" s="252"/>
      <c r="C340" s="253"/>
      <c r="D340" s="243" t="s">
        <v>214</v>
      </c>
      <c r="E340" s="254" t="s">
        <v>1</v>
      </c>
      <c r="F340" s="255" t="s">
        <v>85</v>
      </c>
      <c r="G340" s="253"/>
      <c r="H340" s="256">
        <v>2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2" t="s">
        <v>214</v>
      </c>
      <c r="AU340" s="262" t="s">
        <v>85</v>
      </c>
      <c r="AV340" s="14" t="s">
        <v>85</v>
      </c>
      <c r="AW340" s="14" t="s">
        <v>32</v>
      </c>
      <c r="AX340" s="14" t="s">
        <v>83</v>
      </c>
      <c r="AY340" s="262" t="s">
        <v>206</v>
      </c>
    </row>
    <row r="341" spans="1:65" s="2" customFormat="1" ht="24.15" customHeight="1">
      <c r="A341" s="39"/>
      <c r="B341" s="40"/>
      <c r="C341" s="228" t="s">
        <v>514</v>
      </c>
      <c r="D341" s="228" t="s">
        <v>208</v>
      </c>
      <c r="E341" s="229" t="s">
        <v>515</v>
      </c>
      <c r="F341" s="230" t="s">
        <v>516</v>
      </c>
      <c r="G341" s="231" t="s">
        <v>381</v>
      </c>
      <c r="H341" s="232">
        <v>2</v>
      </c>
      <c r="I341" s="233"/>
      <c r="J341" s="234">
        <f>ROUND(I341*H341,2)</f>
        <v>0</v>
      </c>
      <c r="K341" s="230" t="s">
        <v>1</v>
      </c>
      <c r="L341" s="45"/>
      <c r="M341" s="235" t="s">
        <v>1</v>
      </c>
      <c r="N341" s="236" t="s">
        <v>41</v>
      </c>
      <c r="O341" s="92"/>
      <c r="P341" s="237">
        <f>O341*H341</f>
        <v>0</v>
      </c>
      <c r="Q341" s="237">
        <v>2E-05</v>
      </c>
      <c r="R341" s="237">
        <f>Q341*H341</f>
        <v>4E-05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113</v>
      </c>
      <c r="AT341" s="239" t="s">
        <v>208</v>
      </c>
      <c r="AU341" s="239" t="s">
        <v>85</v>
      </c>
      <c r="AY341" s="18" t="s">
        <v>206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83</v>
      </c>
      <c r="BK341" s="240">
        <f>ROUND(I341*H341,2)</f>
        <v>0</v>
      </c>
      <c r="BL341" s="18" t="s">
        <v>113</v>
      </c>
      <c r="BM341" s="239" t="s">
        <v>517</v>
      </c>
    </row>
    <row r="342" spans="1:51" s="13" customFormat="1" ht="12">
      <c r="A342" s="13"/>
      <c r="B342" s="241"/>
      <c r="C342" s="242"/>
      <c r="D342" s="243" t="s">
        <v>214</v>
      </c>
      <c r="E342" s="244" t="s">
        <v>1</v>
      </c>
      <c r="F342" s="245" t="s">
        <v>437</v>
      </c>
      <c r="G342" s="242"/>
      <c r="H342" s="244" t="s">
        <v>1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1" t="s">
        <v>214</v>
      </c>
      <c r="AU342" s="251" t="s">
        <v>85</v>
      </c>
      <c r="AV342" s="13" t="s">
        <v>83</v>
      </c>
      <c r="AW342" s="13" t="s">
        <v>32</v>
      </c>
      <c r="AX342" s="13" t="s">
        <v>76</v>
      </c>
      <c r="AY342" s="251" t="s">
        <v>206</v>
      </c>
    </row>
    <row r="343" spans="1:51" s="14" customFormat="1" ht="12">
      <c r="A343" s="14"/>
      <c r="B343" s="252"/>
      <c r="C343" s="253"/>
      <c r="D343" s="243" t="s">
        <v>214</v>
      </c>
      <c r="E343" s="254" t="s">
        <v>1</v>
      </c>
      <c r="F343" s="255" t="s">
        <v>85</v>
      </c>
      <c r="G343" s="253"/>
      <c r="H343" s="256">
        <v>2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2" t="s">
        <v>214</v>
      </c>
      <c r="AU343" s="262" t="s">
        <v>85</v>
      </c>
      <c r="AV343" s="14" t="s">
        <v>85</v>
      </c>
      <c r="AW343" s="14" t="s">
        <v>32</v>
      </c>
      <c r="AX343" s="14" t="s">
        <v>83</v>
      </c>
      <c r="AY343" s="262" t="s">
        <v>206</v>
      </c>
    </row>
    <row r="344" spans="1:65" s="2" customFormat="1" ht="24.15" customHeight="1">
      <c r="A344" s="39"/>
      <c r="B344" s="40"/>
      <c r="C344" s="285" t="s">
        <v>518</v>
      </c>
      <c r="D344" s="285" t="s">
        <v>353</v>
      </c>
      <c r="E344" s="286" t="s">
        <v>519</v>
      </c>
      <c r="F344" s="287" t="s">
        <v>520</v>
      </c>
      <c r="G344" s="288" t="s">
        <v>381</v>
      </c>
      <c r="H344" s="289">
        <v>2.02</v>
      </c>
      <c r="I344" s="290"/>
      <c r="J344" s="291">
        <f>ROUND(I344*H344,2)</f>
        <v>0</v>
      </c>
      <c r="K344" s="287" t="s">
        <v>1</v>
      </c>
      <c r="L344" s="292"/>
      <c r="M344" s="293" t="s">
        <v>1</v>
      </c>
      <c r="N344" s="294" t="s">
        <v>41</v>
      </c>
      <c r="O344" s="92"/>
      <c r="P344" s="237">
        <f>O344*H344</f>
        <v>0</v>
      </c>
      <c r="Q344" s="237">
        <v>0.0038</v>
      </c>
      <c r="R344" s="237">
        <f>Q344*H344</f>
        <v>0.007676</v>
      </c>
      <c r="S344" s="237">
        <v>0</v>
      </c>
      <c r="T344" s="23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248</v>
      </c>
      <c r="AT344" s="239" t="s">
        <v>353</v>
      </c>
      <c r="AU344" s="239" t="s">
        <v>85</v>
      </c>
      <c r="AY344" s="18" t="s">
        <v>206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83</v>
      </c>
      <c r="BK344" s="240">
        <f>ROUND(I344*H344,2)</f>
        <v>0</v>
      </c>
      <c r="BL344" s="18" t="s">
        <v>113</v>
      </c>
      <c r="BM344" s="239" t="s">
        <v>521</v>
      </c>
    </row>
    <row r="345" spans="1:51" s="13" customFormat="1" ht="12">
      <c r="A345" s="13"/>
      <c r="B345" s="241"/>
      <c r="C345" s="242"/>
      <c r="D345" s="243" t="s">
        <v>214</v>
      </c>
      <c r="E345" s="244" t="s">
        <v>1</v>
      </c>
      <c r="F345" s="245" t="s">
        <v>437</v>
      </c>
      <c r="G345" s="242"/>
      <c r="H345" s="244" t="s">
        <v>1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1" t="s">
        <v>214</v>
      </c>
      <c r="AU345" s="251" t="s">
        <v>85</v>
      </c>
      <c r="AV345" s="13" t="s">
        <v>83</v>
      </c>
      <c r="AW345" s="13" t="s">
        <v>32</v>
      </c>
      <c r="AX345" s="13" t="s">
        <v>76</v>
      </c>
      <c r="AY345" s="251" t="s">
        <v>206</v>
      </c>
    </row>
    <row r="346" spans="1:51" s="14" customFormat="1" ht="12">
      <c r="A346" s="14"/>
      <c r="B346" s="252"/>
      <c r="C346" s="253"/>
      <c r="D346" s="243" t="s">
        <v>214</v>
      </c>
      <c r="E346" s="254" t="s">
        <v>1</v>
      </c>
      <c r="F346" s="255" t="s">
        <v>522</v>
      </c>
      <c r="G346" s="253"/>
      <c r="H346" s="256">
        <v>2.02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2" t="s">
        <v>214</v>
      </c>
      <c r="AU346" s="262" t="s">
        <v>85</v>
      </c>
      <c r="AV346" s="14" t="s">
        <v>85</v>
      </c>
      <c r="AW346" s="14" t="s">
        <v>32</v>
      </c>
      <c r="AX346" s="14" t="s">
        <v>83</v>
      </c>
      <c r="AY346" s="262" t="s">
        <v>206</v>
      </c>
    </row>
    <row r="347" spans="1:65" s="2" customFormat="1" ht="24.15" customHeight="1">
      <c r="A347" s="39"/>
      <c r="B347" s="40"/>
      <c r="C347" s="285" t="s">
        <v>523</v>
      </c>
      <c r="D347" s="285" t="s">
        <v>353</v>
      </c>
      <c r="E347" s="286" t="s">
        <v>524</v>
      </c>
      <c r="F347" s="287" t="s">
        <v>525</v>
      </c>
      <c r="G347" s="288" t="s">
        <v>381</v>
      </c>
      <c r="H347" s="289">
        <v>2</v>
      </c>
      <c r="I347" s="290"/>
      <c r="J347" s="291">
        <f>ROUND(I347*H347,2)</f>
        <v>0</v>
      </c>
      <c r="K347" s="287" t="s">
        <v>1</v>
      </c>
      <c r="L347" s="292"/>
      <c r="M347" s="293" t="s">
        <v>1</v>
      </c>
      <c r="N347" s="294" t="s">
        <v>41</v>
      </c>
      <c r="O347" s="92"/>
      <c r="P347" s="237">
        <f>O347*H347</f>
        <v>0</v>
      </c>
      <c r="Q347" s="237">
        <v>0.0073</v>
      </c>
      <c r="R347" s="237">
        <f>Q347*H347</f>
        <v>0.0146</v>
      </c>
      <c r="S347" s="237">
        <v>0</v>
      </c>
      <c r="T347" s="238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9" t="s">
        <v>248</v>
      </c>
      <c r="AT347" s="239" t="s">
        <v>353</v>
      </c>
      <c r="AU347" s="239" t="s">
        <v>85</v>
      </c>
      <c r="AY347" s="18" t="s">
        <v>206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8" t="s">
        <v>83</v>
      </c>
      <c r="BK347" s="240">
        <f>ROUND(I347*H347,2)</f>
        <v>0</v>
      </c>
      <c r="BL347" s="18" t="s">
        <v>113</v>
      </c>
      <c r="BM347" s="239" t="s">
        <v>526</v>
      </c>
    </row>
    <row r="348" spans="1:51" s="13" customFormat="1" ht="12">
      <c r="A348" s="13"/>
      <c r="B348" s="241"/>
      <c r="C348" s="242"/>
      <c r="D348" s="243" t="s">
        <v>214</v>
      </c>
      <c r="E348" s="244" t="s">
        <v>1</v>
      </c>
      <c r="F348" s="245" t="s">
        <v>437</v>
      </c>
      <c r="G348" s="242"/>
      <c r="H348" s="244" t="s">
        <v>1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1" t="s">
        <v>214</v>
      </c>
      <c r="AU348" s="251" t="s">
        <v>85</v>
      </c>
      <c r="AV348" s="13" t="s">
        <v>83</v>
      </c>
      <c r="AW348" s="13" t="s">
        <v>32</v>
      </c>
      <c r="AX348" s="13" t="s">
        <v>76</v>
      </c>
      <c r="AY348" s="251" t="s">
        <v>206</v>
      </c>
    </row>
    <row r="349" spans="1:51" s="14" customFormat="1" ht="12">
      <c r="A349" s="14"/>
      <c r="B349" s="252"/>
      <c r="C349" s="253"/>
      <c r="D349" s="243" t="s">
        <v>214</v>
      </c>
      <c r="E349" s="254" t="s">
        <v>1</v>
      </c>
      <c r="F349" s="255" t="s">
        <v>85</v>
      </c>
      <c r="G349" s="253"/>
      <c r="H349" s="256">
        <v>2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2" t="s">
        <v>214</v>
      </c>
      <c r="AU349" s="262" t="s">
        <v>85</v>
      </c>
      <c r="AV349" s="14" t="s">
        <v>85</v>
      </c>
      <c r="AW349" s="14" t="s">
        <v>32</v>
      </c>
      <c r="AX349" s="14" t="s">
        <v>83</v>
      </c>
      <c r="AY349" s="262" t="s">
        <v>206</v>
      </c>
    </row>
    <row r="350" spans="1:65" s="2" customFormat="1" ht="24.15" customHeight="1">
      <c r="A350" s="39"/>
      <c r="B350" s="40"/>
      <c r="C350" s="285" t="s">
        <v>527</v>
      </c>
      <c r="D350" s="285" t="s">
        <v>353</v>
      </c>
      <c r="E350" s="286" t="s">
        <v>528</v>
      </c>
      <c r="F350" s="287" t="s">
        <v>529</v>
      </c>
      <c r="G350" s="288" t="s">
        <v>381</v>
      </c>
      <c r="H350" s="289">
        <v>2.02</v>
      </c>
      <c r="I350" s="290"/>
      <c r="J350" s="291">
        <f>ROUND(I350*H350,2)</f>
        <v>0</v>
      </c>
      <c r="K350" s="287" t="s">
        <v>1</v>
      </c>
      <c r="L350" s="292"/>
      <c r="M350" s="293" t="s">
        <v>1</v>
      </c>
      <c r="N350" s="294" t="s">
        <v>41</v>
      </c>
      <c r="O350" s="92"/>
      <c r="P350" s="237">
        <f>O350*H350</f>
        <v>0</v>
      </c>
      <c r="Q350" s="237">
        <v>2E-05</v>
      </c>
      <c r="R350" s="237">
        <f>Q350*H350</f>
        <v>4.0400000000000006E-05</v>
      </c>
      <c r="S350" s="237">
        <v>0</v>
      </c>
      <c r="T350" s="23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9" t="s">
        <v>248</v>
      </c>
      <c r="AT350" s="239" t="s">
        <v>353</v>
      </c>
      <c r="AU350" s="239" t="s">
        <v>85</v>
      </c>
      <c r="AY350" s="18" t="s">
        <v>206</v>
      </c>
      <c r="BE350" s="240">
        <f>IF(N350="základní",J350,0)</f>
        <v>0</v>
      </c>
      <c r="BF350" s="240">
        <f>IF(N350="snížená",J350,0)</f>
        <v>0</v>
      </c>
      <c r="BG350" s="240">
        <f>IF(N350="zákl. přenesená",J350,0)</f>
        <v>0</v>
      </c>
      <c r="BH350" s="240">
        <f>IF(N350="sníž. přenesená",J350,0)</f>
        <v>0</v>
      </c>
      <c r="BI350" s="240">
        <f>IF(N350="nulová",J350,0)</f>
        <v>0</v>
      </c>
      <c r="BJ350" s="18" t="s">
        <v>83</v>
      </c>
      <c r="BK350" s="240">
        <f>ROUND(I350*H350,2)</f>
        <v>0</v>
      </c>
      <c r="BL350" s="18" t="s">
        <v>113</v>
      </c>
      <c r="BM350" s="239" t="s">
        <v>530</v>
      </c>
    </row>
    <row r="351" spans="1:51" s="13" customFormat="1" ht="12">
      <c r="A351" s="13"/>
      <c r="B351" s="241"/>
      <c r="C351" s="242"/>
      <c r="D351" s="243" t="s">
        <v>214</v>
      </c>
      <c r="E351" s="244" t="s">
        <v>1</v>
      </c>
      <c r="F351" s="245" t="s">
        <v>437</v>
      </c>
      <c r="G351" s="242"/>
      <c r="H351" s="244" t="s">
        <v>1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214</v>
      </c>
      <c r="AU351" s="251" t="s">
        <v>85</v>
      </c>
      <c r="AV351" s="13" t="s">
        <v>83</v>
      </c>
      <c r="AW351" s="13" t="s">
        <v>32</v>
      </c>
      <c r="AX351" s="13" t="s">
        <v>76</v>
      </c>
      <c r="AY351" s="251" t="s">
        <v>206</v>
      </c>
    </row>
    <row r="352" spans="1:51" s="14" customFormat="1" ht="12">
      <c r="A352" s="14"/>
      <c r="B352" s="252"/>
      <c r="C352" s="253"/>
      <c r="D352" s="243" t="s">
        <v>214</v>
      </c>
      <c r="E352" s="254" t="s">
        <v>1</v>
      </c>
      <c r="F352" s="255" t="s">
        <v>522</v>
      </c>
      <c r="G352" s="253"/>
      <c r="H352" s="256">
        <v>2.02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2" t="s">
        <v>214</v>
      </c>
      <c r="AU352" s="262" t="s">
        <v>85</v>
      </c>
      <c r="AV352" s="14" t="s">
        <v>85</v>
      </c>
      <c r="AW352" s="14" t="s">
        <v>32</v>
      </c>
      <c r="AX352" s="14" t="s">
        <v>83</v>
      </c>
      <c r="AY352" s="262" t="s">
        <v>206</v>
      </c>
    </row>
    <row r="353" spans="1:65" s="2" customFormat="1" ht="16.5" customHeight="1">
      <c r="A353" s="39"/>
      <c r="B353" s="40"/>
      <c r="C353" s="228" t="s">
        <v>531</v>
      </c>
      <c r="D353" s="228" t="s">
        <v>208</v>
      </c>
      <c r="E353" s="229" t="s">
        <v>532</v>
      </c>
      <c r="F353" s="230" t="s">
        <v>533</v>
      </c>
      <c r="G353" s="231" t="s">
        <v>381</v>
      </c>
      <c r="H353" s="232">
        <v>1</v>
      </c>
      <c r="I353" s="233"/>
      <c r="J353" s="234">
        <f>ROUND(I353*H353,2)</f>
        <v>0</v>
      </c>
      <c r="K353" s="230" t="s">
        <v>212</v>
      </c>
      <c r="L353" s="45"/>
      <c r="M353" s="235" t="s">
        <v>1</v>
      </c>
      <c r="N353" s="236" t="s">
        <v>41</v>
      </c>
      <c r="O353" s="92"/>
      <c r="P353" s="237">
        <f>O353*H353</f>
        <v>0</v>
      </c>
      <c r="Q353" s="237">
        <v>0.00136</v>
      </c>
      <c r="R353" s="237">
        <f>Q353*H353</f>
        <v>0.00136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113</v>
      </c>
      <c r="AT353" s="239" t="s">
        <v>208</v>
      </c>
      <c r="AU353" s="239" t="s">
        <v>85</v>
      </c>
      <c r="AY353" s="18" t="s">
        <v>206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83</v>
      </c>
      <c r="BK353" s="240">
        <f>ROUND(I353*H353,2)</f>
        <v>0</v>
      </c>
      <c r="BL353" s="18" t="s">
        <v>113</v>
      </c>
      <c r="BM353" s="239" t="s">
        <v>534</v>
      </c>
    </row>
    <row r="354" spans="1:51" s="13" customFormat="1" ht="12">
      <c r="A354" s="13"/>
      <c r="B354" s="241"/>
      <c r="C354" s="242"/>
      <c r="D354" s="243" t="s">
        <v>214</v>
      </c>
      <c r="E354" s="244" t="s">
        <v>1</v>
      </c>
      <c r="F354" s="245" t="s">
        <v>437</v>
      </c>
      <c r="G354" s="242"/>
      <c r="H354" s="244" t="s">
        <v>1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1" t="s">
        <v>214</v>
      </c>
      <c r="AU354" s="251" t="s">
        <v>85</v>
      </c>
      <c r="AV354" s="13" t="s">
        <v>83</v>
      </c>
      <c r="AW354" s="13" t="s">
        <v>32</v>
      </c>
      <c r="AX354" s="13" t="s">
        <v>76</v>
      </c>
      <c r="AY354" s="251" t="s">
        <v>206</v>
      </c>
    </row>
    <row r="355" spans="1:51" s="14" customFormat="1" ht="12">
      <c r="A355" s="14"/>
      <c r="B355" s="252"/>
      <c r="C355" s="253"/>
      <c r="D355" s="243" t="s">
        <v>214</v>
      </c>
      <c r="E355" s="254" t="s">
        <v>1</v>
      </c>
      <c r="F355" s="255" t="s">
        <v>83</v>
      </c>
      <c r="G355" s="253"/>
      <c r="H355" s="256">
        <v>1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2" t="s">
        <v>214</v>
      </c>
      <c r="AU355" s="262" t="s">
        <v>85</v>
      </c>
      <c r="AV355" s="14" t="s">
        <v>85</v>
      </c>
      <c r="AW355" s="14" t="s">
        <v>32</v>
      </c>
      <c r="AX355" s="14" t="s">
        <v>83</v>
      </c>
      <c r="AY355" s="262" t="s">
        <v>206</v>
      </c>
    </row>
    <row r="356" spans="1:65" s="2" customFormat="1" ht="24.15" customHeight="1">
      <c r="A356" s="39"/>
      <c r="B356" s="40"/>
      <c r="C356" s="285" t="s">
        <v>535</v>
      </c>
      <c r="D356" s="285" t="s">
        <v>353</v>
      </c>
      <c r="E356" s="286" t="s">
        <v>536</v>
      </c>
      <c r="F356" s="287" t="s">
        <v>537</v>
      </c>
      <c r="G356" s="288" t="s">
        <v>381</v>
      </c>
      <c r="H356" s="289">
        <v>1</v>
      </c>
      <c r="I356" s="290"/>
      <c r="J356" s="291">
        <f>ROUND(I356*H356,2)</f>
        <v>0</v>
      </c>
      <c r="K356" s="287" t="s">
        <v>1</v>
      </c>
      <c r="L356" s="292"/>
      <c r="M356" s="293" t="s">
        <v>1</v>
      </c>
      <c r="N356" s="294" t="s">
        <v>41</v>
      </c>
      <c r="O356" s="92"/>
      <c r="P356" s="237">
        <f>O356*H356</f>
        <v>0</v>
      </c>
      <c r="Q356" s="237">
        <v>0.037</v>
      </c>
      <c r="R356" s="237">
        <f>Q356*H356</f>
        <v>0.037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248</v>
      </c>
      <c r="AT356" s="239" t="s">
        <v>353</v>
      </c>
      <c r="AU356" s="239" t="s">
        <v>85</v>
      </c>
      <c r="AY356" s="18" t="s">
        <v>206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83</v>
      </c>
      <c r="BK356" s="240">
        <f>ROUND(I356*H356,2)</f>
        <v>0</v>
      </c>
      <c r="BL356" s="18" t="s">
        <v>113</v>
      </c>
      <c r="BM356" s="239" t="s">
        <v>538</v>
      </c>
    </row>
    <row r="357" spans="1:51" s="13" customFormat="1" ht="12">
      <c r="A357" s="13"/>
      <c r="B357" s="241"/>
      <c r="C357" s="242"/>
      <c r="D357" s="243" t="s">
        <v>214</v>
      </c>
      <c r="E357" s="244" t="s">
        <v>1</v>
      </c>
      <c r="F357" s="245" t="s">
        <v>437</v>
      </c>
      <c r="G357" s="242"/>
      <c r="H357" s="244" t="s">
        <v>1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1" t="s">
        <v>214</v>
      </c>
      <c r="AU357" s="251" t="s">
        <v>85</v>
      </c>
      <c r="AV357" s="13" t="s">
        <v>83</v>
      </c>
      <c r="AW357" s="13" t="s">
        <v>32</v>
      </c>
      <c r="AX357" s="13" t="s">
        <v>76</v>
      </c>
      <c r="AY357" s="251" t="s">
        <v>206</v>
      </c>
    </row>
    <row r="358" spans="1:51" s="14" customFormat="1" ht="12">
      <c r="A358" s="14"/>
      <c r="B358" s="252"/>
      <c r="C358" s="253"/>
      <c r="D358" s="243" t="s">
        <v>214</v>
      </c>
      <c r="E358" s="254" t="s">
        <v>1</v>
      </c>
      <c r="F358" s="255" t="s">
        <v>83</v>
      </c>
      <c r="G358" s="253"/>
      <c r="H358" s="256">
        <v>1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2" t="s">
        <v>214</v>
      </c>
      <c r="AU358" s="262" t="s">
        <v>85</v>
      </c>
      <c r="AV358" s="14" t="s">
        <v>85</v>
      </c>
      <c r="AW358" s="14" t="s">
        <v>32</v>
      </c>
      <c r="AX358" s="14" t="s">
        <v>83</v>
      </c>
      <c r="AY358" s="262" t="s">
        <v>206</v>
      </c>
    </row>
    <row r="359" spans="1:65" s="2" customFormat="1" ht="16.5" customHeight="1">
      <c r="A359" s="39"/>
      <c r="B359" s="40"/>
      <c r="C359" s="285" t="s">
        <v>539</v>
      </c>
      <c r="D359" s="285" t="s">
        <v>353</v>
      </c>
      <c r="E359" s="286" t="s">
        <v>540</v>
      </c>
      <c r="F359" s="287" t="s">
        <v>541</v>
      </c>
      <c r="G359" s="288" t="s">
        <v>381</v>
      </c>
      <c r="H359" s="289">
        <v>1</v>
      </c>
      <c r="I359" s="290"/>
      <c r="J359" s="291">
        <f>ROUND(I359*H359,2)</f>
        <v>0</v>
      </c>
      <c r="K359" s="287" t="s">
        <v>1</v>
      </c>
      <c r="L359" s="292"/>
      <c r="M359" s="293" t="s">
        <v>1</v>
      </c>
      <c r="N359" s="294" t="s">
        <v>41</v>
      </c>
      <c r="O359" s="92"/>
      <c r="P359" s="237">
        <f>O359*H359</f>
        <v>0</v>
      </c>
      <c r="Q359" s="237">
        <v>0.001</v>
      </c>
      <c r="R359" s="237">
        <f>Q359*H359</f>
        <v>0.001</v>
      </c>
      <c r="S359" s="237">
        <v>0</v>
      </c>
      <c r="T359" s="23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248</v>
      </c>
      <c r="AT359" s="239" t="s">
        <v>353</v>
      </c>
      <c r="AU359" s="239" t="s">
        <v>85</v>
      </c>
      <c r="AY359" s="18" t="s">
        <v>206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83</v>
      </c>
      <c r="BK359" s="240">
        <f>ROUND(I359*H359,2)</f>
        <v>0</v>
      </c>
      <c r="BL359" s="18" t="s">
        <v>113</v>
      </c>
      <c r="BM359" s="239" t="s">
        <v>542</v>
      </c>
    </row>
    <row r="360" spans="1:51" s="13" customFormat="1" ht="12">
      <c r="A360" s="13"/>
      <c r="B360" s="241"/>
      <c r="C360" s="242"/>
      <c r="D360" s="243" t="s">
        <v>214</v>
      </c>
      <c r="E360" s="244" t="s">
        <v>1</v>
      </c>
      <c r="F360" s="245" t="s">
        <v>437</v>
      </c>
      <c r="G360" s="242"/>
      <c r="H360" s="244" t="s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214</v>
      </c>
      <c r="AU360" s="251" t="s">
        <v>85</v>
      </c>
      <c r="AV360" s="13" t="s">
        <v>83</v>
      </c>
      <c r="AW360" s="13" t="s">
        <v>32</v>
      </c>
      <c r="AX360" s="13" t="s">
        <v>76</v>
      </c>
      <c r="AY360" s="251" t="s">
        <v>206</v>
      </c>
    </row>
    <row r="361" spans="1:51" s="14" customFormat="1" ht="12">
      <c r="A361" s="14"/>
      <c r="B361" s="252"/>
      <c r="C361" s="253"/>
      <c r="D361" s="243" t="s">
        <v>214</v>
      </c>
      <c r="E361" s="254" t="s">
        <v>1</v>
      </c>
      <c r="F361" s="255" t="s">
        <v>83</v>
      </c>
      <c r="G361" s="253"/>
      <c r="H361" s="256">
        <v>1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2" t="s">
        <v>214</v>
      </c>
      <c r="AU361" s="262" t="s">
        <v>85</v>
      </c>
      <c r="AV361" s="14" t="s">
        <v>85</v>
      </c>
      <c r="AW361" s="14" t="s">
        <v>32</v>
      </c>
      <c r="AX361" s="14" t="s">
        <v>83</v>
      </c>
      <c r="AY361" s="262" t="s">
        <v>206</v>
      </c>
    </row>
    <row r="362" spans="1:65" s="2" customFormat="1" ht="21.75" customHeight="1">
      <c r="A362" s="39"/>
      <c r="B362" s="40"/>
      <c r="C362" s="228" t="s">
        <v>227</v>
      </c>
      <c r="D362" s="228" t="s">
        <v>208</v>
      </c>
      <c r="E362" s="229" t="s">
        <v>543</v>
      </c>
      <c r="F362" s="230" t="s">
        <v>544</v>
      </c>
      <c r="G362" s="231" t="s">
        <v>381</v>
      </c>
      <c r="H362" s="232">
        <v>1</v>
      </c>
      <c r="I362" s="233"/>
      <c r="J362" s="234">
        <f>ROUND(I362*H362,2)</f>
        <v>0</v>
      </c>
      <c r="K362" s="230" t="s">
        <v>212</v>
      </c>
      <c r="L362" s="45"/>
      <c r="M362" s="235" t="s">
        <v>1</v>
      </c>
      <c r="N362" s="236" t="s">
        <v>41</v>
      </c>
      <c r="O362" s="92"/>
      <c r="P362" s="237">
        <f>O362*H362</f>
        <v>0</v>
      </c>
      <c r="Q362" s="237">
        <v>0.00162</v>
      </c>
      <c r="R362" s="237">
        <f>Q362*H362</f>
        <v>0.00162</v>
      </c>
      <c r="S362" s="237">
        <v>0</v>
      </c>
      <c r="T362" s="238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9" t="s">
        <v>113</v>
      </c>
      <c r="AT362" s="239" t="s">
        <v>208</v>
      </c>
      <c r="AU362" s="239" t="s">
        <v>85</v>
      </c>
      <c r="AY362" s="18" t="s">
        <v>206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8" t="s">
        <v>83</v>
      </c>
      <c r="BK362" s="240">
        <f>ROUND(I362*H362,2)</f>
        <v>0</v>
      </c>
      <c r="BL362" s="18" t="s">
        <v>113</v>
      </c>
      <c r="BM362" s="239" t="s">
        <v>545</v>
      </c>
    </row>
    <row r="363" spans="1:51" s="13" customFormat="1" ht="12">
      <c r="A363" s="13"/>
      <c r="B363" s="241"/>
      <c r="C363" s="242"/>
      <c r="D363" s="243" t="s">
        <v>214</v>
      </c>
      <c r="E363" s="244" t="s">
        <v>1</v>
      </c>
      <c r="F363" s="245" t="s">
        <v>437</v>
      </c>
      <c r="G363" s="242"/>
      <c r="H363" s="244" t="s">
        <v>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214</v>
      </c>
      <c r="AU363" s="251" t="s">
        <v>85</v>
      </c>
      <c r="AV363" s="13" t="s">
        <v>83</v>
      </c>
      <c r="AW363" s="13" t="s">
        <v>32</v>
      </c>
      <c r="AX363" s="13" t="s">
        <v>76</v>
      </c>
      <c r="AY363" s="251" t="s">
        <v>206</v>
      </c>
    </row>
    <row r="364" spans="1:51" s="14" customFormat="1" ht="12">
      <c r="A364" s="14"/>
      <c r="B364" s="252"/>
      <c r="C364" s="253"/>
      <c r="D364" s="243" t="s">
        <v>214</v>
      </c>
      <c r="E364" s="254" t="s">
        <v>1</v>
      </c>
      <c r="F364" s="255" t="s">
        <v>83</v>
      </c>
      <c r="G364" s="253"/>
      <c r="H364" s="256">
        <v>1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2" t="s">
        <v>214</v>
      </c>
      <c r="AU364" s="262" t="s">
        <v>85</v>
      </c>
      <c r="AV364" s="14" t="s">
        <v>85</v>
      </c>
      <c r="AW364" s="14" t="s">
        <v>32</v>
      </c>
      <c r="AX364" s="14" t="s">
        <v>83</v>
      </c>
      <c r="AY364" s="262" t="s">
        <v>206</v>
      </c>
    </row>
    <row r="365" spans="1:65" s="2" customFormat="1" ht="24.15" customHeight="1">
      <c r="A365" s="39"/>
      <c r="B365" s="40"/>
      <c r="C365" s="285" t="s">
        <v>546</v>
      </c>
      <c r="D365" s="285" t="s">
        <v>353</v>
      </c>
      <c r="E365" s="286" t="s">
        <v>547</v>
      </c>
      <c r="F365" s="287" t="s">
        <v>548</v>
      </c>
      <c r="G365" s="288" t="s">
        <v>381</v>
      </c>
      <c r="H365" s="289">
        <v>1.01</v>
      </c>
      <c r="I365" s="290"/>
      <c r="J365" s="291">
        <f>ROUND(I365*H365,2)</f>
        <v>0</v>
      </c>
      <c r="K365" s="287" t="s">
        <v>1</v>
      </c>
      <c r="L365" s="292"/>
      <c r="M365" s="293" t="s">
        <v>1</v>
      </c>
      <c r="N365" s="294" t="s">
        <v>41</v>
      </c>
      <c r="O365" s="92"/>
      <c r="P365" s="237">
        <f>O365*H365</f>
        <v>0</v>
      </c>
      <c r="Q365" s="237">
        <v>0.0146</v>
      </c>
      <c r="R365" s="237">
        <f>Q365*H365</f>
        <v>0.014746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248</v>
      </c>
      <c r="AT365" s="239" t="s">
        <v>353</v>
      </c>
      <c r="AU365" s="239" t="s">
        <v>85</v>
      </c>
      <c r="AY365" s="18" t="s">
        <v>206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83</v>
      </c>
      <c r="BK365" s="240">
        <f>ROUND(I365*H365,2)</f>
        <v>0</v>
      </c>
      <c r="BL365" s="18" t="s">
        <v>113</v>
      </c>
      <c r="BM365" s="239" t="s">
        <v>549</v>
      </c>
    </row>
    <row r="366" spans="1:51" s="13" customFormat="1" ht="12">
      <c r="A366" s="13"/>
      <c r="B366" s="241"/>
      <c r="C366" s="242"/>
      <c r="D366" s="243" t="s">
        <v>214</v>
      </c>
      <c r="E366" s="244" t="s">
        <v>1</v>
      </c>
      <c r="F366" s="245" t="s">
        <v>437</v>
      </c>
      <c r="G366" s="242"/>
      <c r="H366" s="244" t="s">
        <v>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1" t="s">
        <v>214</v>
      </c>
      <c r="AU366" s="251" t="s">
        <v>85</v>
      </c>
      <c r="AV366" s="13" t="s">
        <v>83</v>
      </c>
      <c r="AW366" s="13" t="s">
        <v>32</v>
      </c>
      <c r="AX366" s="13" t="s">
        <v>76</v>
      </c>
      <c r="AY366" s="251" t="s">
        <v>206</v>
      </c>
    </row>
    <row r="367" spans="1:51" s="14" customFormat="1" ht="12">
      <c r="A367" s="14"/>
      <c r="B367" s="252"/>
      <c r="C367" s="253"/>
      <c r="D367" s="243" t="s">
        <v>214</v>
      </c>
      <c r="E367" s="254" t="s">
        <v>1</v>
      </c>
      <c r="F367" s="255" t="s">
        <v>550</v>
      </c>
      <c r="G367" s="253"/>
      <c r="H367" s="256">
        <v>1.01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2" t="s">
        <v>214</v>
      </c>
      <c r="AU367" s="262" t="s">
        <v>85</v>
      </c>
      <c r="AV367" s="14" t="s">
        <v>85</v>
      </c>
      <c r="AW367" s="14" t="s">
        <v>32</v>
      </c>
      <c r="AX367" s="14" t="s">
        <v>83</v>
      </c>
      <c r="AY367" s="262" t="s">
        <v>206</v>
      </c>
    </row>
    <row r="368" spans="1:65" s="2" customFormat="1" ht="21.75" customHeight="1">
      <c r="A368" s="39"/>
      <c r="B368" s="40"/>
      <c r="C368" s="228" t="s">
        <v>551</v>
      </c>
      <c r="D368" s="228" t="s">
        <v>208</v>
      </c>
      <c r="E368" s="229" t="s">
        <v>552</v>
      </c>
      <c r="F368" s="230" t="s">
        <v>553</v>
      </c>
      <c r="G368" s="231" t="s">
        <v>381</v>
      </c>
      <c r="H368" s="232">
        <v>2</v>
      </c>
      <c r="I368" s="233"/>
      <c r="J368" s="234">
        <f>ROUND(I368*H368,2)</f>
        <v>0</v>
      </c>
      <c r="K368" s="230" t="s">
        <v>212</v>
      </c>
      <c r="L368" s="45"/>
      <c r="M368" s="235" t="s">
        <v>1</v>
      </c>
      <c r="N368" s="236" t="s">
        <v>41</v>
      </c>
      <c r="O368" s="92"/>
      <c r="P368" s="237">
        <f>O368*H368</f>
        <v>0</v>
      </c>
      <c r="Q368" s="237">
        <v>0.00165</v>
      </c>
      <c r="R368" s="237">
        <f>Q368*H368</f>
        <v>0.0033</v>
      </c>
      <c r="S368" s="237">
        <v>0</v>
      </c>
      <c r="T368" s="23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113</v>
      </c>
      <c r="AT368" s="239" t="s">
        <v>208</v>
      </c>
      <c r="AU368" s="239" t="s">
        <v>85</v>
      </c>
      <c r="AY368" s="18" t="s">
        <v>206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83</v>
      </c>
      <c r="BK368" s="240">
        <f>ROUND(I368*H368,2)</f>
        <v>0</v>
      </c>
      <c r="BL368" s="18" t="s">
        <v>113</v>
      </c>
      <c r="BM368" s="239" t="s">
        <v>554</v>
      </c>
    </row>
    <row r="369" spans="1:51" s="13" customFormat="1" ht="12">
      <c r="A369" s="13"/>
      <c r="B369" s="241"/>
      <c r="C369" s="242"/>
      <c r="D369" s="243" t="s">
        <v>214</v>
      </c>
      <c r="E369" s="244" t="s">
        <v>1</v>
      </c>
      <c r="F369" s="245" t="s">
        <v>437</v>
      </c>
      <c r="G369" s="242"/>
      <c r="H369" s="244" t="s">
        <v>1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1" t="s">
        <v>214</v>
      </c>
      <c r="AU369" s="251" t="s">
        <v>85</v>
      </c>
      <c r="AV369" s="13" t="s">
        <v>83</v>
      </c>
      <c r="AW369" s="13" t="s">
        <v>32</v>
      </c>
      <c r="AX369" s="13" t="s">
        <v>76</v>
      </c>
      <c r="AY369" s="251" t="s">
        <v>206</v>
      </c>
    </row>
    <row r="370" spans="1:51" s="14" customFormat="1" ht="12">
      <c r="A370" s="14"/>
      <c r="B370" s="252"/>
      <c r="C370" s="253"/>
      <c r="D370" s="243" t="s">
        <v>214</v>
      </c>
      <c r="E370" s="254" t="s">
        <v>1</v>
      </c>
      <c r="F370" s="255" t="s">
        <v>85</v>
      </c>
      <c r="G370" s="253"/>
      <c r="H370" s="256">
        <v>2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2" t="s">
        <v>214</v>
      </c>
      <c r="AU370" s="262" t="s">
        <v>85</v>
      </c>
      <c r="AV370" s="14" t="s">
        <v>85</v>
      </c>
      <c r="AW370" s="14" t="s">
        <v>32</v>
      </c>
      <c r="AX370" s="14" t="s">
        <v>83</v>
      </c>
      <c r="AY370" s="262" t="s">
        <v>206</v>
      </c>
    </row>
    <row r="371" spans="1:65" s="2" customFormat="1" ht="24.15" customHeight="1">
      <c r="A371" s="39"/>
      <c r="B371" s="40"/>
      <c r="C371" s="285" t="s">
        <v>555</v>
      </c>
      <c r="D371" s="285" t="s">
        <v>353</v>
      </c>
      <c r="E371" s="286" t="s">
        <v>556</v>
      </c>
      <c r="F371" s="287" t="s">
        <v>557</v>
      </c>
      <c r="G371" s="288" t="s">
        <v>381</v>
      </c>
      <c r="H371" s="289">
        <v>2.02</v>
      </c>
      <c r="I371" s="290"/>
      <c r="J371" s="291">
        <f>ROUND(I371*H371,2)</f>
        <v>0</v>
      </c>
      <c r="K371" s="287" t="s">
        <v>1</v>
      </c>
      <c r="L371" s="292"/>
      <c r="M371" s="293" t="s">
        <v>1</v>
      </c>
      <c r="N371" s="294" t="s">
        <v>41</v>
      </c>
      <c r="O371" s="92"/>
      <c r="P371" s="237">
        <f>O371*H371</f>
        <v>0</v>
      </c>
      <c r="Q371" s="237">
        <v>0.0186</v>
      </c>
      <c r="R371" s="237">
        <f>Q371*H371</f>
        <v>0.037571999999999994</v>
      </c>
      <c r="S371" s="237">
        <v>0</v>
      </c>
      <c r="T371" s="238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9" t="s">
        <v>248</v>
      </c>
      <c r="AT371" s="239" t="s">
        <v>353</v>
      </c>
      <c r="AU371" s="239" t="s">
        <v>85</v>
      </c>
      <c r="AY371" s="18" t="s">
        <v>206</v>
      </c>
      <c r="BE371" s="240">
        <f>IF(N371="základní",J371,0)</f>
        <v>0</v>
      </c>
      <c r="BF371" s="240">
        <f>IF(N371="snížená",J371,0)</f>
        <v>0</v>
      </c>
      <c r="BG371" s="240">
        <f>IF(N371="zákl. přenesená",J371,0)</f>
        <v>0</v>
      </c>
      <c r="BH371" s="240">
        <f>IF(N371="sníž. přenesená",J371,0)</f>
        <v>0</v>
      </c>
      <c r="BI371" s="240">
        <f>IF(N371="nulová",J371,0)</f>
        <v>0</v>
      </c>
      <c r="BJ371" s="18" t="s">
        <v>83</v>
      </c>
      <c r="BK371" s="240">
        <f>ROUND(I371*H371,2)</f>
        <v>0</v>
      </c>
      <c r="BL371" s="18" t="s">
        <v>113</v>
      </c>
      <c r="BM371" s="239" t="s">
        <v>558</v>
      </c>
    </row>
    <row r="372" spans="1:51" s="13" customFormat="1" ht="12">
      <c r="A372" s="13"/>
      <c r="B372" s="241"/>
      <c r="C372" s="242"/>
      <c r="D372" s="243" t="s">
        <v>214</v>
      </c>
      <c r="E372" s="244" t="s">
        <v>1</v>
      </c>
      <c r="F372" s="245" t="s">
        <v>437</v>
      </c>
      <c r="G372" s="242"/>
      <c r="H372" s="244" t="s">
        <v>1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1" t="s">
        <v>214</v>
      </c>
      <c r="AU372" s="251" t="s">
        <v>85</v>
      </c>
      <c r="AV372" s="13" t="s">
        <v>83</v>
      </c>
      <c r="AW372" s="13" t="s">
        <v>32</v>
      </c>
      <c r="AX372" s="13" t="s">
        <v>76</v>
      </c>
      <c r="AY372" s="251" t="s">
        <v>206</v>
      </c>
    </row>
    <row r="373" spans="1:51" s="14" customFormat="1" ht="12">
      <c r="A373" s="14"/>
      <c r="B373" s="252"/>
      <c r="C373" s="253"/>
      <c r="D373" s="243" t="s">
        <v>214</v>
      </c>
      <c r="E373" s="254" t="s">
        <v>1</v>
      </c>
      <c r="F373" s="255" t="s">
        <v>522</v>
      </c>
      <c r="G373" s="253"/>
      <c r="H373" s="256">
        <v>2.02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2" t="s">
        <v>214</v>
      </c>
      <c r="AU373" s="262" t="s">
        <v>85</v>
      </c>
      <c r="AV373" s="14" t="s">
        <v>85</v>
      </c>
      <c r="AW373" s="14" t="s">
        <v>32</v>
      </c>
      <c r="AX373" s="14" t="s">
        <v>83</v>
      </c>
      <c r="AY373" s="262" t="s">
        <v>206</v>
      </c>
    </row>
    <row r="374" spans="1:65" s="2" customFormat="1" ht="21.75" customHeight="1">
      <c r="A374" s="39"/>
      <c r="B374" s="40"/>
      <c r="C374" s="228" t="s">
        <v>559</v>
      </c>
      <c r="D374" s="228" t="s">
        <v>208</v>
      </c>
      <c r="E374" s="229" t="s">
        <v>560</v>
      </c>
      <c r="F374" s="230" t="s">
        <v>561</v>
      </c>
      <c r="G374" s="231" t="s">
        <v>381</v>
      </c>
      <c r="H374" s="232">
        <v>2</v>
      </c>
      <c r="I374" s="233"/>
      <c r="J374" s="234">
        <f>ROUND(I374*H374,2)</f>
        <v>0</v>
      </c>
      <c r="K374" s="230" t="s">
        <v>212</v>
      </c>
      <c r="L374" s="45"/>
      <c r="M374" s="235" t="s">
        <v>1</v>
      </c>
      <c r="N374" s="236" t="s">
        <v>41</v>
      </c>
      <c r="O374" s="92"/>
      <c r="P374" s="237">
        <f>O374*H374</f>
        <v>0</v>
      </c>
      <c r="Q374" s="237">
        <v>0.00296</v>
      </c>
      <c r="R374" s="237">
        <f>Q374*H374</f>
        <v>0.00592</v>
      </c>
      <c r="S374" s="237">
        <v>0</v>
      </c>
      <c r="T374" s="238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9" t="s">
        <v>113</v>
      </c>
      <c r="AT374" s="239" t="s">
        <v>208</v>
      </c>
      <c r="AU374" s="239" t="s">
        <v>85</v>
      </c>
      <c r="AY374" s="18" t="s">
        <v>206</v>
      </c>
      <c r="BE374" s="240">
        <f>IF(N374="základní",J374,0)</f>
        <v>0</v>
      </c>
      <c r="BF374" s="240">
        <f>IF(N374="snížená",J374,0)</f>
        <v>0</v>
      </c>
      <c r="BG374" s="240">
        <f>IF(N374="zákl. přenesená",J374,0)</f>
        <v>0</v>
      </c>
      <c r="BH374" s="240">
        <f>IF(N374="sníž. přenesená",J374,0)</f>
        <v>0</v>
      </c>
      <c r="BI374" s="240">
        <f>IF(N374="nulová",J374,0)</f>
        <v>0</v>
      </c>
      <c r="BJ374" s="18" t="s">
        <v>83</v>
      </c>
      <c r="BK374" s="240">
        <f>ROUND(I374*H374,2)</f>
        <v>0</v>
      </c>
      <c r="BL374" s="18" t="s">
        <v>113</v>
      </c>
      <c r="BM374" s="239" t="s">
        <v>562</v>
      </c>
    </row>
    <row r="375" spans="1:51" s="13" customFormat="1" ht="12">
      <c r="A375" s="13"/>
      <c r="B375" s="241"/>
      <c r="C375" s="242"/>
      <c r="D375" s="243" t="s">
        <v>214</v>
      </c>
      <c r="E375" s="244" t="s">
        <v>1</v>
      </c>
      <c r="F375" s="245" t="s">
        <v>437</v>
      </c>
      <c r="G375" s="242"/>
      <c r="H375" s="244" t="s">
        <v>1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1" t="s">
        <v>214</v>
      </c>
      <c r="AU375" s="251" t="s">
        <v>85</v>
      </c>
      <c r="AV375" s="13" t="s">
        <v>83</v>
      </c>
      <c r="AW375" s="13" t="s">
        <v>32</v>
      </c>
      <c r="AX375" s="13" t="s">
        <v>76</v>
      </c>
      <c r="AY375" s="251" t="s">
        <v>206</v>
      </c>
    </row>
    <row r="376" spans="1:51" s="14" customFormat="1" ht="12">
      <c r="A376" s="14"/>
      <c r="B376" s="252"/>
      <c r="C376" s="253"/>
      <c r="D376" s="243" t="s">
        <v>214</v>
      </c>
      <c r="E376" s="254" t="s">
        <v>1</v>
      </c>
      <c r="F376" s="255" t="s">
        <v>85</v>
      </c>
      <c r="G376" s="253"/>
      <c r="H376" s="256">
        <v>2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2" t="s">
        <v>214</v>
      </c>
      <c r="AU376" s="262" t="s">
        <v>85</v>
      </c>
      <c r="AV376" s="14" t="s">
        <v>85</v>
      </c>
      <c r="AW376" s="14" t="s">
        <v>32</v>
      </c>
      <c r="AX376" s="14" t="s">
        <v>83</v>
      </c>
      <c r="AY376" s="262" t="s">
        <v>206</v>
      </c>
    </row>
    <row r="377" spans="1:65" s="2" customFormat="1" ht="24.15" customHeight="1">
      <c r="A377" s="39"/>
      <c r="B377" s="40"/>
      <c r="C377" s="285" t="s">
        <v>563</v>
      </c>
      <c r="D377" s="285" t="s">
        <v>353</v>
      </c>
      <c r="E377" s="286" t="s">
        <v>564</v>
      </c>
      <c r="F377" s="287" t="s">
        <v>565</v>
      </c>
      <c r="G377" s="288" t="s">
        <v>381</v>
      </c>
      <c r="H377" s="289">
        <v>2.02</v>
      </c>
      <c r="I377" s="290"/>
      <c r="J377" s="291">
        <f>ROUND(I377*H377,2)</f>
        <v>0</v>
      </c>
      <c r="K377" s="287" t="s">
        <v>1</v>
      </c>
      <c r="L377" s="292"/>
      <c r="M377" s="293" t="s">
        <v>1</v>
      </c>
      <c r="N377" s="294" t="s">
        <v>41</v>
      </c>
      <c r="O377" s="92"/>
      <c r="P377" s="237">
        <f>O377*H377</f>
        <v>0</v>
      </c>
      <c r="Q377" s="237">
        <v>0.0344</v>
      </c>
      <c r="R377" s="237">
        <f>Q377*H377</f>
        <v>0.069488</v>
      </c>
      <c r="S377" s="237">
        <v>0</v>
      </c>
      <c r="T377" s="23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9" t="s">
        <v>248</v>
      </c>
      <c r="AT377" s="239" t="s">
        <v>353</v>
      </c>
      <c r="AU377" s="239" t="s">
        <v>85</v>
      </c>
      <c r="AY377" s="18" t="s">
        <v>206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8" t="s">
        <v>83</v>
      </c>
      <c r="BK377" s="240">
        <f>ROUND(I377*H377,2)</f>
        <v>0</v>
      </c>
      <c r="BL377" s="18" t="s">
        <v>113</v>
      </c>
      <c r="BM377" s="239" t="s">
        <v>566</v>
      </c>
    </row>
    <row r="378" spans="1:51" s="13" customFormat="1" ht="12">
      <c r="A378" s="13"/>
      <c r="B378" s="241"/>
      <c r="C378" s="242"/>
      <c r="D378" s="243" t="s">
        <v>214</v>
      </c>
      <c r="E378" s="244" t="s">
        <v>1</v>
      </c>
      <c r="F378" s="245" t="s">
        <v>437</v>
      </c>
      <c r="G378" s="242"/>
      <c r="H378" s="244" t="s">
        <v>1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1" t="s">
        <v>214</v>
      </c>
      <c r="AU378" s="251" t="s">
        <v>85</v>
      </c>
      <c r="AV378" s="13" t="s">
        <v>83</v>
      </c>
      <c r="AW378" s="13" t="s">
        <v>32</v>
      </c>
      <c r="AX378" s="13" t="s">
        <v>76</v>
      </c>
      <c r="AY378" s="251" t="s">
        <v>206</v>
      </c>
    </row>
    <row r="379" spans="1:51" s="14" customFormat="1" ht="12">
      <c r="A379" s="14"/>
      <c r="B379" s="252"/>
      <c r="C379" s="253"/>
      <c r="D379" s="243" t="s">
        <v>214</v>
      </c>
      <c r="E379" s="254" t="s">
        <v>1</v>
      </c>
      <c r="F379" s="255" t="s">
        <v>522</v>
      </c>
      <c r="G379" s="253"/>
      <c r="H379" s="256">
        <v>2.02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2" t="s">
        <v>214</v>
      </c>
      <c r="AU379" s="262" t="s">
        <v>85</v>
      </c>
      <c r="AV379" s="14" t="s">
        <v>85</v>
      </c>
      <c r="AW379" s="14" t="s">
        <v>32</v>
      </c>
      <c r="AX379" s="14" t="s">
        <v>83</v>
      </c>
      <c r="AY379" s="262" t="s">
        <v>206</v>
      </c>
    </row>
    <row r="380" spans="1:65" s="2" customFormat="1" ht="16.5" customHeight="1">
      <c r="A380" s="39"/>
      <c r="B380" s="40"/>
      <c r="C380" s="285" t="s">
        <v>567</v>
      </c>
      <c r="D380" s="285" t="s">
        <v>353</v>
      </c>
      <c r="E380" s="286" t="s">
        <v>568</v>
      </c>
      <c r="F380" s="287" t="s">
        <v>569</v>
      </c>
      <c r="G380" s="288" t="s">
        <v>381</v>
      </c>
      <c r="H380" s="289">
        <v>5</v>
      </c>
      <c r="I380" s="290"/>
      <c r="J380" s="291">
        <f>ROUND(I380*H380,2)</f>
        <v>0</v>
      </c>
      <c r="K380" s="287" t="s">
        <v>1</v>
      </c>
      <c r="L380" s="292"/>
      <c r="M380" s="293" t="s">
        <v>1</v>
      </c>
      <c r="N380" s="294" t="s">
        <v>41</v>
      </c>
      <c r="O380" s="92"/>
      <c r="P380" s="237">
        <f>O380*H380</f>
        <v>0</v>
      </c>
      <c r="Q380" s="237">
        <v>0</v>
      </c>
      <c r="R380" s="237">
        <f>Q380*H380</f>
        <v>0</v>
      </c>
      <c r="S380" s="237">
        <v>0</v>
      </c>
      <c r="T380" s="23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9" t="s">
        <v>248</v>
      </c>
      <c r="AT380" s="239" t="s">
        <v>353</v>
      </c>
      <c r="AU380" s="239" t="s">
        <v>85</v>
      </c>
      <c r="AY380" s="18" t="s">
        <v>206</v>
      </c>
      <c r="BE380" s="240">
        <f>IF(N380="základní",J380,0)</f>
        <v>0</v>
      </c>
      <c r="BF380" s="240">
        <f>IF(N380="snížená",J380,0)</f>
        <v>0</v>
      </c>
      <c r="BG380" s="240">
        <f>IF(N380="zákl. přenesená",J380,0)</f>
        <v>0</v>
      </c>
      <c r="BH380" s="240">
        <f>IF(N380="sníž. přenesená",J380,0)</f>
        <v>0</v>
      </c>
      <c r="BI380" s="240">
        <f>IF(N380="nulová",J380,0)</f>
        <v>0</v>
      </c>
      <c r="BJ380" s="18" t="s">
        <v>83</v>
      </c>
      <c r="BK380" s="240">
        <f>ROUND(I380*H380,2)</f>
        <v>0</v>
      </c>
      <c r="BL380" s="18" t="s">
        <v>113</v>
      </c>
      <c r="BM380" s="239" t="s">
        <v>570</v>
      </c>
    </row>
    <row r="381" spans="1:51" s="13" customFormat="1" ht="12">
      <c r="A381" s="13"/>
      <c r="B381" s="241"/>
      <c r="C381" s="242"/>
      <c r="D381" s="243" t="s">
        <v>214</v>
      </c>
      <c r="E381" s="244" t="s">
        <v>1</v>
      </c>
      <c r="F381" s="245" t="s">
        <v>571</v>
      </c>
      <c r="G381" s="242"/>
      <c r="H381" s="244" t="s">
        <v>1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1" t="s">
        <v>214</v>
      </c>
      <c r="AU381" s="251" t="s">
        <v>85</v>
      </c>
      <c r="AV381" s="13" t="s">
        <v>83</v>
      </c>
      <c r="AW381" s="13" t="s">
        <v>32</v>
      </c>
      <c r="AX381" s="13" t="s">
        <v>76</v>
      </c>
      <c r="AY381" s="251" t="s">
        <v>206</v>
      </c>
    </row>
    <row r="382" spans="1:51" s="14" customFormat="1" ht="12">
      <c r="A382" s="14"/>
      <c r="B382" s="252"/>
      <c r="C382" s="253"/>
      <c r="D382" s="243" t="s">
        <v>214</v>
      </c>
      <c r="E382" s="254" t="s">
        <v>1</v>
      </c>
      <c r="F382" s="255" t="s">
        <v>572</v>
      </c>
      <c r="G382" s="253"/>
      <c r="H382" s="256">
        <v>5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2" t="s">
        <v>214</v>
      </c>
      <c r="AU382" s="262" t="s">
        <v>85</v>
      </c>
      <c r="AV382" s="14" t="s">
        <v>85</v>
      </c>
      <c r="AW382" s="14" t="s">
        <v>32</v>
      </c>
      <c r="AX382" s="14" t="s">
        <v>83</v>
      </c>
      <c r="AY382" s="262" t="s">
        <v>206</v>
      </c>
    </row>
    <row r="383" spans="1:65" s="2" customFormat="1" ht="24.15" customHeight="1">
      <c r="A383" s="39"/>
      <c r="B383" s="40"/>
      <c r="C383" s="228" t="s">
        <v>573</v>
      </c>
      <c r="D383" s="228" t="s">
        <v>208</v>
      </c>
      <c r="E383" s="229" t="s">
        <v>574</v>
      </c>
      <c r="F383" s="230" t="s">
        <v>575</v>
      </c>
      <c r="G383" s="231" t="s">
        <v>381</v>
      </c>
      <c r="H383" s="232">
        <v>2</v>
      </c>
      <c r="I383" s="233"/>
      <c r="J383" s="234">
        <f>ROUND(I383*H383,2)</f>
        <v>0</v>
      </c>
      <c r="K383" s="230" t="s">
        <v>212</v>
      </c>
      <c r="L383" s="45"/>
      <c r="M383" s="235" t="s">
        <v>1</v>
      </c>
      <c r="N383" s="236" t="s">
        <v>41</v>
      </c>
      <c r="O383" s="92"/>
      <c r="P383" s="237">
        <f>O383*H383</f>
        <v>0</v>
      </c>
      <c r="Q383" s="237">
        <v>0</v>
      </c>
      <c r="R383" s="237">
        <f>Q383*H383</f>
        <v>0</v>
      </c>
      <c r="S383" s="237">
        <v>0</v>
      </c>
      <c r="T383" s="238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9" t="s">
        <v>113</v>
      </c>
      <c r="AT383" s="239" t="s">
        <v>208</v>
      </c>
      <c r="AU383" s="239" t="s">
        <v>85</v>
      </c>
      <c r="AY383" s="18" t="s">
        <v>206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8" t="s">
        <v>83</v>
      </c>
      <c r="BK383" s="240">
        <f>ROUND(I383*H383,2)</f>
        <v>0</v>
      </c>
      <c r="BL383" s="18" t="s">
        <v>113</v>
      </c>
      <c r="BM383" s="239" t="s">
        <v>576</v>
      </c>
    </row>
    <row r="384" spans="1:51" s="13" customFormat="1" ht="12">
      <c r="A384" s="13"/>
      <c r="B384" s="241"/>
      <c r="C384" s="242"/>
      <c r="D384" s="243" t="s">
        <v>214</v>
      </c>
      <c r="E384" s="244" t="s">
        <v>1</v>
      </c>
      <c r="F384" s="245" t="s">
        <v>437</v>
      </c>
      <c r="G384" s="242"/>
      <c r="H384" s="244" t="s">
        <v>1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1" t="s">
        <v>214</v>
      </c>
      <c r="AU384" s="251" t="s">
        <v>85</v>
      </c>
      <c r="AV384" s="13" t="s">
        <v>83</v>
      </c>
      <c r="AW384" s="13" t="s">
        <v>32</v>
      </c>
      <c r="AX384" s="13" t="s">
        <v>76</v>
      </c>
      <c r="AY384" s="251" t="s">
        <v>206</v>
      </c>
    </row>
    <row r="385" spans="1:51" s="14" customFormat="1" ht="12">
      <c r="A385" s="14"/>
      <c r="B385" s="252"/>
      <c r="C385" s="253"/>
      <c r="D385" s="243" t="s">
        <v>214</v>
      </c>
      <c r="E385" s="254" t="s">
        <v>1</v>
      </c>
      <c r="F385" s="255" t="s">
        <v>85</v>
      </c>
      <c r="G385" s="253"/>
      <c r="H385" s="256">
        <v>2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2" t="s">
        <v>214</v>
      </c>
      <c r="AU385" s="262" t="s">
        <v>85</v>
      </c>
      <c r="AV385" s="14" t="s">
        <v>85</v>
      </c>
      <c r="AW385" s="14" t="s">
        <v>32</v>
      </c>
      <c r="AX385" s="14" t="s">
        <v>83</v>
      </c>
      <c r="AY385" s="262" t="s">
        <v>206</v>
      </c>
    </row>
    <row r="386" spans="1:65" s="2" customFormat="1" ht="24.15" customHeight="1">
      <c r="A386" s="39"/>
      <c r="B386" s="40"/>
      <c r="C386" s="285" t="s">
        <v>577</v>
      </c>
      <c r="D386" s="285" t="s">
        <v>353</v>
      </c>
      <c r="E386" s="286" t="s">
        <v>578</v>
      </c>
      <c r="F386" s="287" t="s">
        <v>579</v>
      </c>
      <c r="G386" s="288" t="s">
        <v>381</v>
      </c>
      <c r="H386" s="289">
        <v>2.02</v>
      </c>
      <c r="I386" s="290"/>
      <c r="J386" s="291">
        <f>ROUND(I386*H386,2)</f>
        <v>0</v>
      </c>
      <c r="K386" s="287" t="s">
        <v>1</v>
      </c>
      <c r="L386" s="292"/>
      <c r="M386" s="293" t="s">
        <v>1</v>
      </c>
      <c r="N386" s="294" t="s">
        <v>41</v>
      </c>
      <c r="O386" s="92"/>
      <c r="P386" s="237">
        <f>O386*H386</f>
        <v>0</v>
      </c>
      <c r="Q386" s="237">
        <v>0</v>
      </c>
      <c r="R386" s="237">
        <f>Q386*H386</f>
        <v>0</v>
      </c>
      <c r="S386" s="237">
        <v>0</v>
      </c>
      <c r="T386" s="23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9" t="s">
        <v>248</v>
      </c>
      <c r="AT386" s="239" t="s">
        <v>353</v>
      </c>
      <c r="AU386" s="239" t="s">
        <v>85</v>
      </c>
      <c r="AY386" s="18" t="s">
        <v>206</v>
      </c>
      <c r="BE386" s="240">
        <f>IF(N386="základní",J386,0)</f>
        <v>0</v>
      </c>
      <c r="BF386" s="240">
        <f>IF(N386="snížená",J386,0)</f>
        <v>0</v>
      </c>
      <c r="BG386" s="240">
        <f>IF(N386="zákl. přenesená",J386,0)</f>
        <v>0</v>
      </c>
      <c r="BH386" s="240">
        <f>IF(N386="sníž. přenesená",J386,0)</f>
        <v>0</v>
      </c>
      <c r="BI386" s="240">
        <f>IF(N386="nulová",J386,0)</f>
        <v>0</v>
      </c>
      <c r="BJ386" s="18" t="s">
        <v>83</v>
      </c>
      <c r="BK386" s="240">
        <f>ROUND(I386*H386,2)</f>
        <v>0</v>
      </c>
      <c r="BL386" s="18" t="s">
        <v>113</v>
      </c>
      <c r="BM386" s="239" t="s">
        <v>580</v>
      </c>
    </row>
    <row r="387" spans="1:51" s="13" customFormat="1" ht="12">
      <c r="A387" s="13"/>
      <c r="B387" s="241"/>
      <c r="C387" s="242"/>
      <c r="D387" s="243" t="s">
        <v>214</v>
      </c>
      <c r="E387" s="244" t="s">
        <v>1</v>
      </c>
      <c r="F387" s="245" t="s">
        <v>437</v>
      </c>
      <c r="G387" s="242"/>
      <c r="H387" s="244" t="s">
        <v>1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1" t="s">
        <v>214</v>
      </c>
      <c r="AU387" s="251" t="s">
        <v>85</v>
      </c>
      <c r="AV387" s="13" t="s">
        <v>83</v>
      </c>
      <c r="AW387" s="13" t="s">
        <v>32</v>
      </c>
      <c r="AX387" s="13" t="s">
        <v>76</v>
      </c>
      <c r="AY387" s="251" t="s">
        <v>206</v>
      </c>
    </row>
    <row r="388" spans="1:51" s="14" customFormat="1" ht="12">
      <c r="A388" s="14"/>
      <c r="B388" s="252"/>
      <c r="C388" s="253"/>
      <c r="D388" s="243" t="s">
        <v>214</v>
      </c>
      <c r="E388" s="254" t="s">
        <v>1</v>
      </c>
      <c r="F388" s="255" t="s">
        <v>522</v>
      </c>
      <c r="G388" s="253"/>
      <c r="H388" s="256">
        <v>2.02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2" t="s">
        <v>214</v>
      </c>
      <c r="AU388" s="262" t="s">
        <v>85</v>
      </c>
      <c r="AV388" s="14" t="s">
        <v>85</v>
      </c>
      <c r="AW388" s="14" t="s">
        <v>32</v>
      </c>
      <c r="AX388" s="14" t="s">
        <v>83</v>
      </c>
      <c r="AY388" s="262" t="s">
        <v>206</v>
      </c>
    </row>
    <row r="389" spans="1:65" s="2" customFormat="1" ht="24.15" customHeight="1">
      <c r="A389" s="39"/>
      <c r="B389" s="40"/>
      <c r="C389" s="228" t="s">
        <v>581</v>
      </c>
      <c r="D389" s="228" t="s">
        <v>208</v>
      </c>
      <c r="E389" s="229" t="s">
        <v>582</v>
      </c>
      <c r="F389" s="230" t="s">
        <v>583</v>
      </c>
      <c r="G389" s="231" t="s">
        <v>381</v>
      </c>
      <c r="H389" s="232">
        <v>2</v>
      </c>
      <c r="I389" s="233"/>
      <c r="J389" s="234">
        <f>ROUND(I389*H389,2)</f>
        <v>0</v>
      </c>
      <c r="K389" s="230" t="s">
        <v>1</v>
      </c>
      <c r="L389" s="45"/>
      <c r="M389" s="235" t="s">
        <v>1</v>
      </c>
      <c r="N389" s="236" t="s">
        <v>41</v>
      </c>
      <c r="O389" s="92"/>
      <c r="P389" s="237">
        <f>O389*H389</f>
        <v>0</v>
      </c>
      <c r="Q389" s="237">
        <v>0</v>
      </c>
      <c r="R389" s="237">
        <f>Q389*H389</f>
        <v>0</v>
      </c>
      <c r="S389" s="237">
        <v>0</v>
      </c>
      <c r="T389" s="238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9" t="s">
        <v>113</v>
      </c>
      <c r="AT389" s="239" t="s">
        <v>208</v>
      </c>
      <c r="AU389" s="239" t="s">
        <v>85</v>
      </c>
      <c r="AY389" s="18" t="s">
        <v>206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8" t="s">
        <v>83</v>
      </c>
      <c r="BK389" s="240">
        <f>ROUND(I389*H389,2)</f>
        <v>0</v>
      </c>
      <c r="BL389" s="18" t="s">
        <v>113</v>
      </c>
      <c r="BM389" s="239" t="s">
        <v>584</v>
      </c>
    </row>
    <row r="390" spans="1:51" s="13" customFormat="1" ht="12">
      <c r="A390" s="13"/>
      <c r="B390" s="241"/>
      <c r="C390" s="242"/>
      <c r="D390" s="243" t="s">
        <v>214</v>
      </c>
      <c r="E390" s="244" t="s">
        <v>1</v>
      </c>
      <c r="F390" s="245" t="s">
        <v>437</v>
      </c>
      <c r="G390" s="242"/>
      <c r="H390" s="244" t="s">
        <v>1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1" t="s">
        <v>214</v>
      </c>
      <c r="AU390" s="251" t="s">
        <v>85</v>
      </c>
      <c r="AV390" s="13" t="s">
        <v>83</v>
      </c>
      <c r="AW390" s="13" t="s">
        <v>32</v>
      </c>
      <c r="AX390" s="13" t="s">
        <v>76</v>
      </c>
      <c r="AY390" s="251" t="s">
        <v>206</v>
      </c>
    </row>
    <row r="391" spans="1:51" s="14" customFormat="1" ht="12">
      <c r="A391" s="14"/>
      <c r="B391" s="252"/>
      <c r="C391" s="253"/>
      <c r="D391" s="243" t="s">
        <v>214</v>
      </c>
      <c r="E391" s="254" t="s">
        <v>1</v>
      </c>
      <c r="F391" s="255" t="s">
        <v>85</v>
      </c>
      <c r="G391" s="253"/>
      <c r="H391" s="256">
        <v>2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2" t="s">
        <v>214</v>
      </c>
      <c r="AU391" s="262" t="s">
        <v>85</v>
      </c>
      <c r="AV391" s="14" t="s">
        <v>85</v>
      </c>
      <c r="AW391" s="14" t="s">
        <v>32</v>
      </c>
      <c r="AX391" s="14" t="s">
        <v>83</v>
      </c>
      <c r="AY391" s="262" t="s">
        <v>206</v>
      </c>
    </row>
    <row r="392" spans="1:65" s="2" customFormat="1" ht="16.5" customHeight="1">
      <c r="A392" s="39"/>
      <c r="B392" s="40"/>
      <c r="C392" s="285" t="s">
        <v>585</v>
      </c>
      <c r="D392" s="285" t="s">
        <v>353</v>
      </c>
      <c r="E392" s="286" t="s">
        <v>586</v>
      </c>
      <c r="F392" s="287" t="s">
        <v>587</v>
      </c>
      <c r="G392" s="288" t="s">
        <v>381</v>
      </c>
      <c r="H392" s="289">
        <v>2.03</v>
      </c>
      <c r="I392" s="290"/>
      <c r="J392" s="291">
        <f>ROUND(I392*H392,2)</f>
        <v>0</v>
      </c>
      <c r="K392" s="287" t="s">
        <v>212</v>
      </c>
      <c r="L392" s="292"/>
      <c r="M392" s="293" t="s">
        <v>1</v>
      </c>
      <c r="N392" s="294" t="s">
        <v>41</v>
      </c>
      <c r="O392" s="92"/>
      <c r="P392" s="237">
        <f>O392*H392</f>
        <v>0</v>
      </c>
      <c r="Q392" s="237">
        <v>0.00057</v>
      </c>
      <c r="R392" s="237">
        <f>Q392*H392</f>
        <v>0.0011570999999999999</v>
      </c>
      <c r="S392" s="237">
        <v>0</v>
      </c>
      <c r="T392" s="23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248</v>
      </c>
      <c r="AT392" s="239" t="s">
        <v>353</v>
      </c>
      <c r="AU392" s="239" t="s">
        <v>85</v>
      </c>
      <c r="AY392" s="18" t="s">
        <v>206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83</v>
      </c>
      <c r="BK392" s="240">
        <f>ROUND(I392*H392,2)</f>
        <v>0</v>
      </c>
      <c r="BL392" s="18" t="s">
        <v>113</v>
      </c>
      <c r="BM392" s="239" t="s">
        <v>588</v>
      </c>
    </row>
    <row r="393" spans="1:51" s="13" customFormat="1" ht="12">
      <c r="A393" s="13"/>
      <c r="B393" s="241"/>
      <c r="C393" s="242"/>
      <c r="D393" s="243" t="s">
        <v>214</v>
      </c>
      <c r="E393" s="244" t="s">
        <v>1</v>
      </c>
      <c r="F393" s="245" t="s">
        <v>437</v>
      </c>
      <c r="G393" s="242"/>
      <c r="H393" s="244" t="s">
        <v>1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1" t="s">
        <v>214</v>
      </c>
      <c r="AU393" s="251" t="s">
        <v>85</v>
      </c>
      <c r="AV393" s="13" t="s">
        <v>83</v>
      </c>
      <c r="AW393" s="13" t="s">
        <v>32</v>
      </c>
      <c r="AX393" s="13" t="s">
        <v>76</v>
      </c>
      <c r="AY393" s="251" t="s">
        <v>206</v>
      </c>
    </row>
    <row r="394" spans="1:51" s="14" customFormat="1" ht="12">
      <c r="A394" s="14"/>
      <c r="B394" s="252"/>
      <c r="C394" s="253"/>
      <c r="D394" s="243" t="s">
        <v>214</v>
      </c>
      <c r="E394" s="254" t="s">
        <v>1</v>
      </c>
      <c r="F394" s="255" t="s">
        <v>589</v>
      </c>
      <c r="G394" s="253"/>
      <c r="H394" s="256">
        <v>2.03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2" t="s">
        <v>214</v>
      </c>
      <c r="AU394" s="262" t="s">
        <v>85</v>
      </c>
      <c r="AV394" s="14" t="s">
        <v>85</v>
      </c>
      <c r="AW394" s="14" t="s">
        <v>32</v>
      </c>
      <c r="AX394" s="14" t="s">
        <v>83</v>
      </c>
      <c r="AY394" s="262" t="s">
        <v>206</v>
      </c>
    </row>
    <row r="395" spans="1:65" s="2" customFormat="1" ht="24.15" customHeight="1">
      <c r="A395" s="39"/>
      <c r="B395" s="40"/>
      <c r="C395" s="285" t="s">
        <v>590</v>
      </c>
      <c r="D395" s="285" t="s">
        <v>353</v>
      </c>
      <c r="E395" s="286" t="s">
        <v>591</v>
      </c>
      <c r="F395" s="287" t="s">
        <v>592</v>
      </c>
      <c r="G395" s="288" t="s">
        <v>381</v>
      </c>
      <c r="H395" s="289">
        <v>2.03</v>
      </c>
      <c r="I395" s="290"/>
      <c r="J395" s="291">
        <f>ROUND(I395*H395,2)</f>
        <v>0</v>
      </c>
      <c r="K395" s="287" t="s">
        <v>212</v>
      </c>
      <c r="L395" s="292"/>
      <c r="M395" s="293" t="s">
        <v>1</v>
      </c>
      <c r="N395" s="294" t="s">
        <v>41</v>
      </c>
      <c r="O395" s="92"/>
      <c r="P395" s="237">
        <f>O395*H395</f>
        <v>0</v>
      </c>
      <c r="Q395" s="237">
        <v>0.004</v>
      </c>
      <c r="R395" s="237">
        <f>Q395*H395</f>
        <v>0.008119999999999999</v>
      </c>
      <c r="S395" s="237">
        <v>0</v>
      </c>
      <c r="T395" s="23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248</v>
      </c>
      <c r="AT395" s="239" t="s">
        <v>353</v>
      </c>
      <c r="AU395" s="239" t="s">
        <v>85</v>
      </c>
      <c r="AY395" s="18" t="s">
        <v>206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83</v>
      </c>
      <c r="BK395" s="240">
        <f>ROUND(I395*H395,2)</f>
        <v>0</v>
      </c>
      <c r="BL395" s="18" t="s">
        <v>113</v>
      </c>
      <c r="BM395" s="239" t="s">
        <v>593</v>
      </c>
    </row>
    <row r="396" spans="1:51" s="13" customFormat="1" ht="12">
      <c r="A396" s="13"/>
      <c r="B396" s="241"/>
      <c r="C396" s="242"/>
      <c r="D396" s="243" t="s">
        <v>214</v>
      </c>
      <c r="E396" s="244" t="s">
        <v>1</v>
      </c>
      <c r="F396" s="245" t="s">
        <v>437</v>
      </c>
      <c r="G396" s="242"/>
      <c r="H396" s="244" t="s">
        <v>1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1" t="s">
        <v>214</v>
      </c>
      <c r="AU396" s="251" t="s">
        <v>85</v>
      </c>
      <c r="AV396" s="13" t="s">
        <v>83</v>
      </c>
      <c r="AW396" s="13" t="s">
        <v>32</v>
      </c>
      <c r="AX396" s="13" t="s">
        <v>76</v>
      </c>
      <c r="AY396" s="251" t="s">
        <v>206</v>
      </c>
    </row>
    <row r="397" spans="1:51" s="14" customFormat="1" ht="12">
      <c r="A397" s="14"/>
      <c r="B397" s="252"/>
      <c r="C397" s="253"/>
      <c r="D397" s="243" t="s">
        <v>214</v>
      </c>
      <c r="E397" s="254" t="s">
        <v>1</v>
      </c>
      <c r="F397" s="255" t="s">
        <v>589</v>
      </c>
      <c r="G397" s="253"/>
      <c r="H397" s="256">
        <v>2.03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2" t="s">
        <v>214</v>
      </c>
      <c r="AU397" s="262" t="s">
        <v>85</v>
      </c>
      <c r="AV397" s="14" t="s">
        <v>85</v>
      </c>
      <c r="AW397" s="14" t="s">
        <v>32</v>
      </c>
      <c r="AX397" s="14" t="s">
        <v>83</v>
      </c>
      <c r="AY397" s="262" t="s">
        <v>206</v>
      </c>
    </row>
    <row r="398" spans="1:65" s="2" customFormat="1" ht="16.5" customHeight="1">
      <c r="A398" s="39"/>
      <c r="B398" s="40"/>
      <c r="C398" s="228" t="s">
        <v>594</v>
      </c>
      <c r="D398" s="228" t="s">
        <v>208</v>
      </c>
      <c r="E398" s="229" t="s">
        <v>595</v>
      </c>
      <c r="F398" s="230" t="s">
        <v>596</v>
      </c>
      <c r="G398" s="231" t="s">
        <v>381</v>
      </c>
      <c r="H398" s="232">
        <v>2</v>
      </c>
      <c r="I398" s="233"/>
      <c r="J398" s="234">
        <f>ROUND(I398*H398,2)</f>
        <v>0</v>
      </c>
      <c r="K398" s="230" t="s">
        <v>212</v>
      </c>
      <c r="L398" s="45"/>
      <c r="M398" s="235" t="s">
        <v>1</v>
      </c>
      <c r="N398" s="236" t="s">
        <v>41</v>
      </c>
      <c r="O398" s="92"/>
      <c r="P398" s="237">
        <f>O398*H398</f>
        <v>0</v>
      </c>
      <c r="Q398" s="237">
        <v>0.06383</v>
      </c>
      <c r="R398" s="237">
        <f>Q398*H398</f>
        <v>0.12766</v>
      </c>
      <c r="S398" s="237">
        <v>0</v>
      </c>
      <c r="T398" s="238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9" t="s">
        <v>113</v>
      </c>
      <c r="AT398" s="239" t="s">
        <v>208</v>
      </c>
      <c r="AU398" s="239" t="s">
        <v>85</v>
      </c>
      <c r="AY398" s="18" t="s">
        <v>206</v>
      </c>
      <c r="BE398" s="240">
        <f>IF(N398="základní",J398,0)</f>
        <v>0</v>
      </c>
      <c r="BF398" s="240">
        <f>IF(N398="snížená",J398,0)</f>
        <v>0</v>
      </c>
      <c r="BG398" s="240">
        <f>IF(N398="zákl. přenesená",J398,0)</f>
        <v>0</v>
      </c>
      <c r="BH398" s="240">
        <f>IF(N398="sníž. přenesená",J398,0)</f>
        <v>0</v>
      </c>
      <c r="BI398" s="240">
        <f>IF(N398="nulová",J398,0)</f>
        <v>0</v>
      </c>
      <c r="BJ398" s="18" t="s">
        <v>83</v>
      </c>
      <c r="BK398" s="240">
        <f>ROUND(I398*H398,2)</f>
        <v>0</v>
      </c>
      <c r="BL398" s="18" t="s">
        <v>113</v>
      </c>
      <c r="BM398" s="239" t="s">
        <v>597</v>
      </c>
    </row>
    <row r="399" spans="1:51" s="13" customFormat="1" ht="12">
      <c r="A399" s="13"/>
      <c r="B399" s="241"/>
      <c r="C399" s="242"/>
      <c r="D399" s="243" t="s">
        <v>214</v>
      </c>
      <c r="E399" s="244" t="s">
        <v>1</v>
      </c>
      <c r="F399" s="245" t="s">
        <v>437</v>
      </c>
      <c r="G399" s="242"/>
      <c r="H399" s="244" t="s">
        <v>1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1" t="s">
        <v>214</v>
      </c>
      <c r="AU399" s="251" t="s">
        <v>85</v>
      </c>
      <c r="AV399" s="13" t="s">
        <v>83</v>
      </c>
      <c r="AW399" s="13" t="s">
        <v>32</v>
      </c>
      <c r="AX399" s="13" t="s">
        <v>76</v>
      </c>
      <c r="AY399" s="251" t="s">
        <v>206</v>
      </c>
    </row>
    <row r="400" spans="1:51" s="14" customFormat="1" ht="12">
      <c r="A400" s="14"/>
      <c r="B400" s="252"/>
      <c r="C400" s="253"/>
      <c r="D400" s="243" t="s">
        <v>214</v>
      </c>
      <c r="E400" s="254" t="s">
        <v>1</v>
      </c>
      <c r="F400" s="255" t="s">
        <v>85</v>
      </c>
      <c r="G400" s="253"/>
      <c r="H400" s="256">
        <v>2</v>
      </c>
      <c r="I400" s="257"/>
      <c r="J400" s="253"/>
      <c r="K400" s="253"/>
      <c r="L400" s="258"/>
      <c r="M400" s="259"/>
      <c r="N400" s="260"/>
      <c r="O400" s="260"/>
      <c r="P400" s="260"/>
      <c r="Q400" s="260"/>
      <c r="R400" s="260"/>
      <c r="S400" s="260"/>
      <c r="T400" s="26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2" t="s">
        <v>214</v>
      </c>
      <c r="AU400" s="262" t="s">
        <v>85</v>
      </c>
      <c r="AV400" s="14" t="s">
        <v>85</v>
      </c>
      <c r="AW400" s="14" t="s">
        <v>32</v>
      </c>
      <c r="AX400" s="14" t="s">
        <v>83</v>
      </c>
      <c r="AY400" s="262" t="s">
        <v>206</v>
      </c>
    </row>
    <row r="401" spans="1:65" s="2" customFormat="1" ht="16.5" customHeight="1">
      <c r="A401" s="39"/>
      <c r="B401" s="40"/>
      <c r="C401" s="285" t="s">
        <v>598</v>
      </c>
      <c r="D401" s="285" t="s">
        <v>353</v>
      </c>
      <c r="E401" s="286" t="s">
        <v>599</v>
      </c>
      <c r="F401" s="287" t="s">
        <v>600</v>
      </c>
      <c r="G401" s="288" t="s">
        <v>381</v>
      </c>
      <c r="H401" s="289">
        <v>2</v>
      </c>
      <c r="I401" s="290"/>
      <c r="J401" s="291">
        <f>ROUND(I401*H401,2)</f>
        <v>0</v>
      </c>
      <c r="K401" s="287" t="s">
        <v>212</v>
      </c>
      <c r="L401" s="292"/>
      <c r="M401" s="293" t="s">
        <v>1</v>
      </c>
      <c r="N401" s="294" t="s">
        <v>41</v>
      </c>
      <c r="O401" s="92"/>
      <c r="P401" s="237">
        <f>O401*H401</f>
        <v>0</v>
      </c>
      <c r="Q401" s="237">
        <v>0.0073</v>
      </c>
      <c r="R401" s="237">
        <f>Q401*H401</f>
        <v>0.0146</v>
      </c>
      <c r="S401" s="237">
        <v>0</v>
      </c>
      <c r="T401" s="23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9" t="s">
        <v>248</v>
      </c>
      <c r="AT401" s="239" t="s">
        <v>353</v>
      </c>
      <c r="AU401" s="239" t="s">
        <v>85</v>
      </c>
      <c r="AY401" s="18" t="s">
        <v>206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8" t="s">
        <v>83</v>
      </c>
      <c r="BK401" s="240">
        <f>ROUND(I401*H401,2)</f>
        <v>0</v>
      </c>
      <c r="BL401" s="18" t="s">
        <v>113</v>
      </c>
      <c r="BM401" s="239" t="s">
        <v>601</v>
      </c>
    </row>
    <row r="402" spans="1:51" s="13" customFormat="1" ht="12">
      <c r="A402" s="13"/>
      <c r="B402" s="241"/>
      <c r="C402" s="242"/>
      <c r="D402" s="243" t="s">
        <v>214</v>
      </c>
      <c r="E402" s="244" t="s">
        <v>1</v>
      </c>
      <c r="F402" s="245" t="s">
        <v>437</v>
      </c>
      <c r="G402" s="242"/>
      <c r="H402" s="244" t="s">
        <v>1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1" t="s">
        <v>214</v>
      </c>
      <c r="AU402" s="251" t="s">
        <v>85</v>
      </c>
      <c r="AV402" s="13" t="s">
        <v>83</v>
      </c>
      <c r="AW402" s="13" t="s">
        <v>32</v>
      </c>
      <c r="AX402" s="13" t="s">
        <v>76</v>
      </c>
      <c r="AY402" s="251" t="s">
        <v>206</v>
      </c>
    </row>
    <row r="403" spans="1:51" s="14" customFormat="1" ht="12">
      <c r="A403" s="14"/>
      <c r="B403" s="252"/>
      <c r="C403" s="253"/>
      <c r="D403" s="243" t="s">
        <v>214</v>
      </c>
      <c r="E403" s="254" t="s">
        <v>1</v>
      </c>
      <c r="F403" s="255" t="s">
        <v>85</v>
      </c>
      <c r="G403" s="253"/>
      <c r="H403" s="256">
        <v>2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2" t="s">
        <v>214</v>
      </c>
      <c r="AU403" s="262" t="s">
        <v>85</v>
      </c>
      <c r="AV403" s="14" t="s">
        <v>85</v>
      </c>
      <c r="AW403" s="14" t="s">
        <v>32</v>
      </c>
      <c r="AX403" s="14" t="s">
        <v>83</v>
      </c>
      <c r="AY403" s="262" t="s">
        <v>206</v>
      </c>
    </row>
    <row r="404" spans="1:65" s="2" customFormat="1" ht="16.5" customHeight="1">
      <c r="A404" s="39"/>
      <c r="B404" s="40"/>
      <c r="C404" s="228" t="s">
        <v>602</v>
      </c>
      <c r="D404" s="228" t="s">
        <v>208</v>
      </c>
      <c r="E404" s="229" t="s">
        <v>603</v>
      </c>
      <c r="F404" s="230" t="s">
        <v>604</v>
      </c>
      <c r="G404" s="231" t="s">
        <v>381</v>
      </c>
      <c r="H404" s="232">
        <v>5</v>
      </c>
      <c r="I404" s="233"/>
      <c r="J404" s="234">
        <f>ROUND(I404*H404,2)</f>
        <v>0</v>
      </c>
      <c r="K404" s="230" t="s">
        <v>212</v>
      </c>
      <c r="L404" s="45"/>
      <c r="M404" s="235" t="s">
        <v>1</v>
      </c>
      <c r="N404" s="236" t="s">
        <v>41</v>
      </c>
      <c r="O404" s="92"/>
      <c r="P404" s="237">
        <f>O404*H404</f>
        <v>0</v>
      </c>
      <c r="Q404" s="237">
        <v>0.12303</v>
      </c>
      <c r="R404" s="237">
        <f>Q404*H404</f>
        <v>0.61515</v>
      </c>
      <c r="S404" s="237">
        <v>0</v>
      </c>
      <c r="T404" s="23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9" t="s">
        <v>113</v>
      </c>
      <c r="AT404" s="239" t="s">
        <v>208</v>
      </c>
      <c r="AU404" s="239" t="s">
        <v>85</v>
      </c>
      <c r="AY404" s="18" t="s">
        <v>206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8" t="s">
        <v>83</v>
      </c>
      <c r="BK404" s="240">
        <f>ROUND(I404*H404,2)</f>
        <v>0</v>
      </c>
      <c r="BL404" s="18" t="s">
        <v>113</v>
      </c>
      <c r="BM404" s="239" t="s">
        <v>605</v>
      </c>
    </row>
    <row r="405" spans="1:51" s="13" customFormat="1" ht="12">
      <c r="A405" s="13"/>
      <c r="B405" s="241"/>
      <c r="C405" s="242"/>
      <c r="D405" s="243" t="s">
        <v>214</v>
      </c>
      <c r="E405" s="244" t="s">
        <v>1</v>
      </c>
      <c r="F405" s="245" t="s">
        <v>437</v>
      </c>
      <c r="G405" s="242"/>
      <c r="H405" s="244" t="s">
        <v>1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1" t="s">
        <v>214</v>
      </c>
      <c r="AU405" s="251" t="s">
        <v>85</v>
      </c>
      <c r="AV405" s="13" t="s">
        <v>83</v>
      </c>
      <c r="AW405" s="13" t="s">
        <v>32</v>
      </c>
      <c r="AX405" s="13" t="s">
        <v>76</v>
      </c>
      <c r="AY405" s="251" t="s">
        <v>206</v>
      </c>
    </row>
    <row r="406" spans="1:51" s="14" customFormat="1" ht="12">
      <c r="A406" s="14"/>
      <c r="B406" s="252"/>
      <c r="C406" s="253"/>
      <c r="D406" s="243" t="s">
        <v>214</v>
      </c>
      <c r="E406" s="254" t="s">
        <v>1</v>
      </c>
      <c r="F406" s="255" t="s">
        <v>116</v>
      </c>
      <c r="G406" s="253"/>
      <c r="H406" s="256">
        <v>5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2" t="s">
        <v>214</v>
      </c>
      <c r="AU406" s="262" t="s">
        <v>85</v>
      </c>
      <c r="AV406" s="14" t="s">
        <v>85</v>
      </c>
      <c r="AW406" s="14" t="s">
        <v>32</v>
      </c>
      <c r="AX406" s="14" t="s">
        <v>83</v>
      </c>
      <c r="AY406" s="262" t="s">
        <v>206</v>
      </c>
    </row>
    <row r="407" spans="1:65" s="2" customFormat="1" ht="24.15" customHeight="1">
      <c r="A407" s="39"/>
      <c r="B407" s="40"/>
      <c r="C407" s="285" t="s">
        <v>606</v>
      </c>
      <c r="D407" s="285" t="s">
        <v>353</v>
      </c>
      <c r="E407" s="286" t="s">
        <v>607</v>
      </c>
      <c r="F407" s="287" t="s">
        <v>608</v>
      </c>
      <c r="G407" s="288" t="s">
        <v>381</v>
      </c>
      <c r="H407" s="289">
        <v>5</v>
      </c>
      <c r="I407" s="290"/>
      <c r="J407" s="291">
        <f>ROUND(I407*H407,2)</f>
        <v>0</v>
      </c>
      <c r="K407" s="287" t="s">
        <v>212</v>
      </c>
      <c r="L407" s="292"/>
      <c r="M407" s="293" t="s">
        <v>1</v>
      </c>
      <c r="N407" s="294" t="s">
        <v>41</v>
      </c>
      <c r="O407" s="92"/>
      <c r="P407" s="237">
        <f>O407*H407</f>
        <v>0</v>
      </c>
      <c r="Q407" s="237">
        <v>0.0133</v>
      </c>
      <c r="R407" s="237">
        <f>Q407*H407</f>
        <v>0.0665</v>
      </c>
      <c r="S407" s="237">
        <v>0</v>
      </c>
      <c r="T407" s="238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9" t="s">
        <v>248</v>
      </c>
      <c r="AT407" s="239" t="s">
        <v>353</v>
      </c>
      <c r="AU407" s="239" t="s">
        <v>85</v>
      </c>
      <c r="AY407" s="18" t="s">
        <v>206</v>
      </c>
      <c r="BE407" s="240">
        <f>IF(N407="základní",J407,0)</f>
        <v>0</v>
      </c>
      <c r="BF407" s="240">
        <f>IF(N407="snížená",J407,0)</f>
        <v>0</v>
      </c>
      <c r="BG407" s="240">
        <f>IF(N407="zákl. přenesená",J407,0)</f>
        <v>0</v>
      </c>
      <c r="BH407" s="240">
        <f>IF(N407="sníž. přenesená",J407,0)</f>
        <v>0</v>
      </c>
      <c r="BI407" s="240">
        <f>IF(N407="nulová",J407,0)</f>
        <v>0</v>
      </c>
      <c r="BJ407" s="18" t="s">
        <v>83</v>
      </c>
      <c r="BK407" s="240">
        <f>ROUND(I407*H407,2)</f>
        <v>0</v>
      </c>
      <c r="BL407" s="18" t="s">
        <v>113</v>
      </c>
      <c r="BM407" s="239" t="s">
        <v>609</v>
      </c>
    </row>
    <row r="408" spans="1:51" s="13" customFormat="1" ht="12">
      <c r="A408" s="13"/>
      <c r="B408" s="241"/>
      <c r="C408" s="242"/>
      <c r="D408" s="243" t="s">
        <v>214</v>
      </c>
      <c r="E408" s="244" t="s">
        <v>1</v>
      </c>
      <c r="F408" s="245" t="s">
        <v>437</v>
      </c>
      <c r="G408" s="242"/>
      <c r="H408" s="244" t="s">
        <v>1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1" t="s">
        <v>214</v>
      </c>
      <c r="AU408" s="251" t="s">
        <v>85</v>
      </c>
      <c r="AV408" s="13" t="s">
        <v>83</v>
      </c>
      <c r="AW408" s="13" t="s">
        <v>32</v>
      </c>
      <c r="AX408" s="13" t="s">
        <v>76</v>
      </c>
      <c r="AY408" s="251" t="s">
        <v>206</v>
      </c>
    </row>
    <row r="409" spans="1:51" s="14" customFormat="1" ht="12">
      <c r="A409" s="14"/>
      <c r="B409" s="252"/>
      <c r="C409" s="253"/>
      <c r="D409" s="243" t="s">
        <v>214</v>
      </c>
      <c r="E409" s="254" t="s">
        <v>1</v>
      </c>
      <c r="F409" s="255" t="s">
        <v>116</v>
      </c>
      <c r="G409" s="253"/>
      <c r="H409" s="256">
        <v>5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2" t="s">
        <v>214</v>
      </c>
      <c r="AU409" s="262" t="s">
        <v>85</v>
      </c>
      <c r="AV409" s="14" t="s">
        <v>85</v>
      </c>
      <c r="AW409" s="14" t="s">
        <v>32</v>
      </c>
      <c r="AX409" s="14" t="s">
        <v>83</v>
      </c>
      <c r="AY409" s="262" t="s">
        <v>206</v>
      </c>
    </row>
    <row r="410" spans="1:65" s="2" customFormat="1" ht="16.5" customHeight="1">
      <c r="A410" s="39"/>
      <c r="B410" s="40"/>
      <c r="C410" s="285" t="s">
        <v>610</v>
      </c>
      <c r="D410" s="285" t="s">
        <v>353</v>
      </c>
      <c r="E410" s="286" t="s">
        <v>611</v>
      </c>
      <c r="F410" s="287" t="s">
        <v>612</v>
      </c>
      <c r="G410" s="288" t="s">
        <v>381</v>
      </c>
      <c r="H410" s="289">
        <v>7</v>
      </c>
      <c r="I410" s="290"/>
      <c r="J410" s="291">
        <f>ROUND(I410*H410,2)</f>
        <v>0</v>
      </c>
      <c r="K410" s="287" t="s">
        <v>1</v>
      </c>
      <c r="L410" s="292"/>
      <c r="M410" s="293" t="s">
        <v>1</v>
      </c>
      <c r="N410" s="294" t="s">
        <v>41</v>
      </c>
      <c r="O410" s="92"/>
      <c r="P410" s="237">
        <f>O410*H410</f>
        <v>0</v>
      </c>
      <c r="Q410" s="237">
        <v>0.005</v>
      </c>
      <c r="R410" s="237">
        <f>Q410*H410</f>
        <v>0.035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248</v>
      </c>
      <c r="AT410" s="239" t="s">
        <v>353</v>
      </c>
      <c r="AU410" s="239" t="s">
        <v>85</v>
      </c>
      <c r="AY410" s="18" t="s">
        <v>206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83</v>
      </c>
      <c r="BK410" s="240">
        <f>ROUND(I410*H410,2)</f>
        <v>0</v>
      </c>
      <c r="BL410" s="18" t="s">
        <v>113</v>
      </c>
      <c r="BM410" s="239" t="s">
        <v>613</v>
      </c>
    </row>
    <row r="411" spans="1:51" s="13" customFormat="1" ht="12">
      <c r="A411" s="13"/>
      <c r="B411" s="241"/>
      <c r="C411" s="242"/>
      <c r="D411" s="243" t="s">
        <v>214</v>
      </c>
      <c r="E411" s="244" t="s">
        <v>1</v>
      </c>
      <c r="F411" s="245" t="s">
        <v>437</v>
      </c>
      <c r="G411" s="242"/>
      <c r="H411" s="244" t="s">
        <v>1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1" t="s">
        <v>214</v>
      </c>
      <c r="AU411" s="251" t="s">
        <v>85</v>
      </c>
      <c r="AV411" s="13" t="s">
        <v>83</v>
      </c>
      <c r="AW411" s="13" t="s">
        <v>32</v>
      </c>
      <c r="AX411" s="13" t="s">
        <v>76</v>
      </c>
      <c r="AY411" s="251" t="s">
        <v>206</v>
      </c>
    </row>
    <row r="412" spans="1:51" s="14" customFormat="1" ht="12">
      <c r="A412" s="14"/>
      <c r="B412" s="252"/>
      <c r="C412" s="253"/>
      <c r="D412" s="243" t="s">
        <v>214</v>
      </c>
      <c r="E412" s="254" t="s">
        <v>1</v>
      </c>
      <c r="F412" s="255" t="s">
        <v>614</v>
      </c>
      <c r="G412" s="253"/>
      <c r="H412" s="256">
        <v>7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2" t="s">
        <v>214</v>
      </c>
      <c r="AU412" s="262" t="s">
        <v>85</v>
      </c>
      <c r="AV412" s="14" t="s">
        <v>85</v>
      </c>
      <c r="AW412" s="14" t="s">
        <v>32</v>
      </c>
      <c r="AX412" s="14" t="s">
        <v>83</v>
      </c>
      <c r="AY412" s="262" t="s">
        <v>206</v>
      </c>
    </row>
    <row r="413" spans="1:65" s="2" customFormat="1" ht="16.5" customHeight="1">
      <c r="A413" s="39"/>
      <c r="B413" s="40"/>
      <c r="C413" s="228" t="s">
        <v>615</v>
      </c>
      <c r="D413" s="228" t="s">
        <v>208</v>
      </c>
      <c r="E413" s="229" t="s">
        <v>616</v>
      </c>
      <c r="F413" s="230" t="s">
        <v>617</v>
      </c>
      <c r="G413" s="231" t="s">
        <v>381</v>
      </c>
      <c r="H413" s="232">
        <v>1</v>
      </c>
      <c r="I413" s="233"/>
      <c r="J413" s="234">
        <f>ROUND(I413*H413,2)</f>
        <v>0</v>
      </c>
      <c r="K413" s="230" t="s">
        <v>212</v>
      </c>
      <c r="L413" s="45"/>
      <c r="M413" s="235" t="s">
        <v>1</v>
      </c>
      <c r="N413" s="236" t="s">
        <v>41</v>
      </c>
      <c r="O413" s="92"/>
      <c r="P413" s="237">
        <f>O413*H413</f>
        <v>0</v>
      </c>
      <c r="Q413" s="237">
        <v>0.32906</v>
      </c>
      <c r="R413" s="237">
        <f>Q413*H413</f>
        <v>0.32906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113</v>
      </c>
      <c r="AT413" s="239" t="s">
        <v>208</v>
      </c>
      <c r="AU413" s="239" t="s">
        <v>85</v>
      </c>
      <c r="AY413" s="18" t="s">
        <v>206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83</v>
      </c>
      <c r="BK413" s="240">
        <f>ROUND(I413*H413,2)</f>
        <v>0</v>
      </c>
      <c r="BL413" s="18" t="s">
        <v>113</v>
      </c>
      <c r="BM413" s="239" t="s">
        <v>618</v>
      </c>
    </row>
    <row r="414" spans="1:51" s="13" customFormat="1" ht="12">
      <c r="A414" s="13"/>
      <c r="B414" s="241"/>
      <c r="C414" s="242"/>
      <c r="D414" s="243" t="s">
        <v>214</v>
      </c>
      <c r="E414" s="244" t="s">
        <v>1</v>
      </c>
      <c r="F414" s="245" t="s">
        <v>437</v>
      </c>
      <c r="G414" s="242"/>
      <c r="H414" s="244" t="s">
        <v>1</v>
      </c>
      <c r="I414" s="246"/>
      <c r="J414" s="242"/>
      <c r="K414" s="242"/>
      <c r="L414" s="247"/>
      <c r="M414" s="248"/>
      <c r="N414" s="249"/>
      <c r="O414" s="249"/>
      <c r="P414" s="249"/>
      <c r="Q414" s="249"/>
      <c r="R414" s="249"/>
      <c r="S414" s="249"/>
      <c r="T414" s="25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1" t="s">
        <v>214</v>
      </c>
      <c r="AU414" s="251" t="s">
        <v>85</v>
      </c>
      <c r="AV414" s="13" t="s">
        <v>83</v>
      </c>
      <c r="AW414" s="13" t="s">
        <v>32</v>
      </c>
      <c r="AX414" s="13" t="s">
        <v>76</v>
      </c>
      <c r="AY414" s="251" t="s">
        <v>206</v>
      </c>
    </row>
    <row r="415" spans="1:51" s="14" customFormat="1" ht="12">
      <c r="A415" s="14"/>
      <c r="B415" s="252"/>
      <c r="C415" s="253"/>
      <c r="D415" s="243" t="s">
        <v>214</v>
      </c>
      <c r="E415" s="254" t="s">
        <v>1</v>
      </c>
      <c r="F415" s="255" t="s">
        <v>83</v>
      </c>
      <c r="G415" s="253"/>
      <c r="H415" s="256">
        <v>1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2" t="s">
        <v>214</v>
      </c>
      <c r="AU415" s="262" t="s">
        <v>85</v>
      </c>
      <c r="AV415" s="14" t="s">
        <v>85</v>
      </c>
      <c r="AW415" s="14" t="s">
        <v>32</v>
      </c>
      <c r="AX415" s="14" t="s">
        <v>83</v>
      </c>
      <c r="AY415" s="262" t="s">
        <v>206</v>
      </c>
    </row>
    <row r="416" spans="1:65" s="2" customFormat="1" ht="16.5" customHeight="1">
      <c r="A416" s="39"/>
      <c r="B416" s="40"/>
      <c r="C416" s="285" t="s">
        <v>619</v>
      </c>
      <c r="D416" s="285" t="s">
        <v>353</v>
      </c>
      <c r="E416" s="286" t="s">
        <v>620</v>
      </c>
      <c r="F416" s="287" t="s">
        <v>621</v>
      </c>
      <c r="G416" s="288" t="s">
        <v>381</v>
      </c>
      <c r="H416" s="289">
        <v>1</v>
      </c>
      <c r="I416" s="290"/>
      <c r="J416" s="291">
        <f>ROUND(I416*H416,2)</f>
        <v>0</v>
      </c>
      <c r="K416" s="287" t="s">
        <v>212</v>
      </c>
      <c r="L416" s="292"/>
      <c r="M416" s="293" t="s">
        <v>1</v>
      </c>
      <c r="N416" s="294" t="s">
        <v>41</v>
      </c>
      <c r="O416" s="92"/>
      <c r="P416" s="237">
        <f>O416*H416</f>
        <v>0</v>
      </c>
      <c r="Q416" s="237">
        <v>0.0295</v>
      </c>
      <c r="R416" s="237">
        <f>Q416*H416</f>
        <v>0.0295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248</v>
      </c>
      <c r="AT416" s="239" t="s">
        <v>353</v>
      </c>
      <c r="AU416" s="239" t="s">
        <v>85</v>
      </c>
      <c r="AY416" s="18" t="s">
        <v>206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83</v>
      </c>
      <c r="BK416" s="240">
        <f>ROUND(I416*H416,2)</f>
        <v>0</v>
      </c>
      <c r="BL416" s="18" t="s">
        <v>113</v>
      </c>
      <c r="BM416" s="239" t="s">
        <v>622</v>
      </c>
    </row>
    <row r="417" spans="1:51" s="13" customFormat="1" ht="12">
      <c r="A417" s="13"/>
      <c r="B417" s="241"/>
      <c r="C417" s="242"/>
      <c r="D417" s="243" t="s">
        <v>214</v>
      </c>
      <c r="E417" s="244" t="s">
        <v>1</v>
      </c>
      <c r="F417" s="245" t="s">
        <v>437</v>
      </c>
      <c r="G417" s="242"/>
      <c r="H417" s="244" t="s">
        <v>1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1" t="s">
        <v>214</v>
      </c>
      <c r="AU417" s="251" t="s">
        <v>85</v>
      </c>
      <c r="AV417" s="13" t="s">
        <v>83</v>
      </c>
      <c r="AW417" s="13" t="s">
        <v>32</v>
      </c>
      <c r="AX417" s="13" t="s">
        <v>76</v>
      </c>
      <c r="AY417" s="251" t="s">
        <v>206</v>
      </c>
    </row>
    <row r="418" spans="1:51" s="14" customFormat="1" ht="12">
      <c r="A418" s="14"/>
      <c r="B418" s="252"/>
      <c r="C418" s="253"/>
      <c r="D418" s="243" t="s">
        <v>214</v>
      </c>
      <c r="E418" s="254" t="s">
        <v>1</v>
      </c>
      <c r="F418" s="255" t="s">
        <v>83</v>
      </c>
      <c r="G418" s="253"/>
      <c r="H418" s="256">
        <v>1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2" t="s">
        <v>214</v>
      </c>
      <c r="AU418" s="262" t="s">
        <v>85</v>
      </c>
      <c r="AV418" s="14" t="s">
        <v>85</v>
      </c>
      <c r="AW418" s="14" t="s">
        <v>32</v>
      </c>
      <c r="AX418" s="14" t="s">
        <v>83</v>
      </c>
      <c r="AY418" s="262" t="s">
        <v>206</v>
      </c>
    </row>
    <row r="419" spans="1:65" s="2" customFormat="1" ht="16.5" customHeight="1">
      <c r="A419" s="39"/>
      <c r="B419" s="40"/>
      <c r="C419" s="285" t="s">
        <v>623</v>
      </c>
      <c r="D419" s="285" t="s">
        <v>353</v>
      </c>
      <c r="E419" s="286" t="s">
        <v>624</v>
      </c>
      <c r="F419" s="287" t="s">
        <v>625</v>
      </c>
      <c r="G419" s="288" t="s">
        <v>381</v>
      </c>
      <c r="H419" s="289">
        <v>1</v>
      </c>
      <c r="I419" s="290"/>
      <c r="J419" s="291">
        <f>ROUND(I419*H419,2)</f>
        <v>0</v>
      </c>
      <c r="K419" s="287" t="s">
        <v>1</v>
      </c>
      <c r="L419" s="292"/>
      <c r="M419" s="293" t="s">
        <v>1</v>
      </c>
      <c r="N419" s="294" t="s">
        <v>41</v>
      </c>
      <c r="O419" s="92"/>
      <c r="P419" s="237">
        <f>O419*H419</f>
        <v>0</v>
      </c>
      <c r="Q419" s="237">
        <v>0.005</v>
      </c>
      <c r="R419" s="237">
        <f>Q419*H419</f>
        <v>0.005</v>
      </c>
      <c r="S419" s="237">
        <v>0</v>
      </c>
      <c r="T419" s="238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9" t="s">
        <v>248</v>
      </c>
      <c r="AT419" s="239" t="s">
        <v>353</v>
      </c>
      <c r="AU419" s="239" t="s">
        <v>85</v>
      </c>
      <c r="AY419" s="18" t="s">
        <v>206</v>
      </c>
      <c r="BE419" s="240">
        <f>IF(N419="základní",J419,0)</f>
        <v>0</v>
      </c>
      <c r="BF419" s="240">
        <f>IF(N419="snížená",J419,0)</f>
        <v>0</v>
      </c>
      <c r="BG419" s="240">
        <f>IF(N419="zákl. přenesená",J419,0)</f>
        <v>0</v>
      </c>
      <c r="BH419" s="240">
        <f>IF(N419="sníž. přenesená",J419,0)</f>
        <v>0</v>
      </c>
      <c r="BI419" s="240">
        <f>IF(N419="nulová",J419,0)</f>
        <v>0</v>
      </c>
      <c r="BJ419" s="18" t="s">
        <v>83</v>
      </c>
      <c r="BK419" s="240">
        <f>ROUND(I419*H419,2)</f>
        <v>0</v>
      </c>
      <c r="BL419" s="18" t="s">
        <v>113</v>
      </c>
      <c r="BM419" s="239" t="s">
        <v>626</v>
      </c>
    </row>
    <row r="420" spans="1:51" s="13" customFormat="1" ht="12">
      <c r="A420" s="13"/>
      <c r="B420" s="241"/>
      <c r="C420" s="242"/>
      <c r="D420" s="243" t="s">
        <v>214</v>
      </c>
      <c r="E420" s="244" t="s">
        <v>1</v>
      </c>
      <c r="F420" s="245" t="s">
        <v>437</v>
      </c>
      <c r="G420" s="242"/>
      <c r="H420" s="244" t="s">
        <v>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1" t="s">
        <v>214</v>
      </c>
      <c r="AU420" s="251" t="s">
        <v>85</v>
      </c>
      <c r="AV420" s="13" t="s">
        <v>83</v>
      </c>
      <c r="AW420" s="13" t="s">
        <v>32</v>
      </c>
      <c r="AX420" s="13" t="s">
        <v>76</v>
      </c>
      <c r="AY420" s="251" t="s">
        <v>206</v>
      </c>
    </row>
    <row r="421" spans="1:51" s="14" customFormat="1" ht="12">
      <c r="A421" s="14"/>
      <c r="B421" s="252"/>
      <c r="C421" s="253"/>
      <c r="D421" s="243" t="s">
        <v>214</v>
      </c>
      <c r="E421" s="254" t="s">
        <v>1</v>
      </c>
      <c r="F421" s="255" t="s">
        <v>83</v>
      </c>
      <c r="G421" s="253"/>
      <c r="H421" s="256">
        <v>1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2" t="s">
        <v>214</v>
      </c>
      <c r="AU421" s="262" t="s">
        <v>85</v>
      </c>
      <c r="AV421" s="14" t="s">
        <v>85</v>
      </c>
      <c r="AW421" s="14" t="s">
        <v>32</v>
      </c>
      <c r="AX421" s="14" t="s">
        <v>83</v>
      </c>
      <c r="AY421" s="262" t="s">
        <v>206</v>
      </c>
    </row>
    <row r="422" spans="1:65" s="2" customFormat="1" ht="33" customHeight="1">
      <c r="A422" s="39"/>
      <c r="B422" s="40"/>
      <c r="C422" s="228" t="s">
        <v>627</v>
      </c>
      <c r="D422" s="228" t="s">
        <v>208</v>
      </c>
      <c r="E422" s="229" t="s">
        <v>628</v>
      </c>
      <c r="F422" s="230" t="s">
        <v>629</v>
      </c>
      <c r="G422" s="231" t="s">
        <v>381</v>
      </c>
      <c r="H422" s="232">
        <v>5</v>
      </c>
      <c r="I422" s="233"/>
      <c r="J422" s="234">
        <f>ROUND(I422*H422,2)</f>
        <v>0</v>
      </c>
      <c r="K422" s="230" t="s">
        <v>212</v>
      </c>
      <c r="L422" s="45"/>
      <c r="M422" s="235" t="s">
        <v>1</v>
      </c>
      <c r="N422" s="236" t="s">
        <v>41</v>
      </c>
      <c r="O422" s="92"/>
      <c r="P422" s="237">
        <f>O422*H422</f>
        <v>0</v>
      </c>
      <c r="Q422" s="237">
        <v>0.31108</v>
      </c>
      <c r="R422" s="237">
        <f>Q422*H422</f>
        <v>1.5554000000000001</v>
      </c>
      <c r="S422" s="237">
        <v>0</v>
      </c>
      <c r="T422" s="238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9" t="s">
        <v>113</v>
      </c>
      <c r="AT422" s="239" t="s">
        <v>208</v>
      </c>
      <c r="AU422" s="239" t="s">
        <v>85</v>
      </c>
      <c r="AY422" s="18" t="s">
        <v>206</v>
      </c>
      <c r="BE422" s="240">
        <f>IF(N422="základní",J422,0)</f>
        <v>0</v>
      </c>
      <c r="BF422" s="240">
        <f>IF(N422="snížená",J422,0)</f>
        <v>0</v>
      </c>
      <c r="BG422" s="240">
        <f>IF(N422="zákl. přenesená",J422,0)</f>
        <v>0</v>
      </c>
      <c r="BH422" s="240">
        <f>IF(N422="sníž. přenesená",J422,0)</f>
        <v>0</v>
      </c>
      <c r="BI422" s="240">
        <f>IF(N422="nulová",J422,0)</f>
        <v>0</v>
      </c>
      <c r="BJ422" s="18" t="s">
        <v>83</v>
      </c>
      <c r="BK422" s="240">
        <f>ROUND(I422*H422,2)</f>
        <v>0</v>
      </c>
      <c r="BL422" s="18" t="s">
        <v>113</v>
      </c>
      <c r="BM422" s="239" t="s">
        <v>630</v>
      </c>
    </row>
    <row r="423" spans="1:51" s="13" customFormat="1" ht="12">
      <c r="A423" s="13"/>
      <c r="B423" s="241"/>
      <c r="C423" s="242"/>
      <c r="D423" s="243" t="s">
        <v>214</v>
      </c>
      <c r="E423" s="244" t="s">
        <v>1</v>
      </c>
      <c r="F423" s="245" t="s">
        <v>215</v>
      </c>
      <c r="G423" s="242"/>
      <c r="H423" s="244" t="s">
        <v>1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1" t="s">
        <v>214</v>
      </c>
      <c r="AU423" s="251" t="s">
        <v>85</v>
      </c>
      <c r="AV423" s="13" t="s">
        <v>83</v>
      </c>
      <c r="AW423" s="13" t="s">
        <v>32</v>
      </c>
      <c r="AX423" s="13" t="s">
        <v>76</v>
      </c>
      <c r="AY423" s="251" t="s">
        <v>206</v>
      </c>
    </row>
    <row r="424" spans="1:51" s="14" customFormat="1" ht="12">
      <c r="A424" s="14"/>
      <c r="B424" s="252"/>
      <c r="C424" s="253"/>
      <c r="D424" s="243" t="s">
        <v>214</v>
      </c>
      <c r="E424" s="254" t="s">
        <v>1</v>
      </c>
      <c r="F424" s="255" t="s">
        <v>116</v>
      </c>
      <c r="G424" s="253"/>
      <c r="H424" s="256">
        <v>5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2" t="s">
        <v>214</v>
      </c>
      <c r="AU424" s="262" t="s">
        <v>85</v>
      </c>
      <c r="AV424" s="14" t="s">
        <v>85</v>
      </c>
      <c r="AW424" s="14" t="s">
        <v>32</v>
      </c>
      <c r="AX424" s="14" t="s">
        <v>83</v>
      </c>
      <c r="AY424" s="262" t="s">
        <v>206</v>
      </c>
    </row>
    <row r="425" spans="1:65" s="2" customFormat="1" ht="21.75" customHeight="1">
      <c r="A425" s="39"/>
      <c r="B425" s="40"/>
      <c r="C425" s="228" t="s">
        <v>631</v>
      </c>
      <c r="D425" s="228" t="s">
        <v>208</v>
      </c>
      <c r="E425" s="229" t="s">
        <v>632</v>
      </c>
      <c r="F425" s="230" t="s">
        <v>633</v>
      </c>
      <c r="G425" s="231" t="s">
        <v>235</v>
      </c>
      <c r="H425" s="232">
        <v>125</v>
      </c>
      <c r="I425" s="233"/>
      <c r="J425" s="234">
        <f>ROUND(I425*H425,2)</f>
        <v>0</v>
      </c>
      <c r="K425" s="230" t="s">
        <v>212</v>
      </c>
      <c r="L425" s="45"/>
      <c r="M425" s="235" t="s">
        <v>1</v>
      </c>
      <c r="N425" s="236" t="s">
        <v>41</v>
      </c>
      <c r="O425" s="92"/>
      <c r="P425" s="237">
        <f>O425*H425</f>
        <v>0</v>
      </c>
      <c r="Q425" s="237">
        <v>0</v>
      </c>
      <c r="R425" s="237">
        <f>Q425*H425</f>
        <v>0</v>
      </c>
      <c r="S425" s="237">
        <v>0</v>
      </c>
      <c r="T425" s="23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9" t="s">
        <v>113</v>
      </c>
      <c r="AT425" s="239" t="s">
        <v>208</v>
      </c>
      <c r="AU425" s="239" t="s">
        <v>85</v>
      </c>
      <c r="AY425" s="18" t="s">
        <v>206</v>
      </c>
      <c r="BE425" s="240">
        <f>IF(N425="základní",J425,0)</f>
        <v>0</v>
      </c>
      <c r="BF425" s="240">
        <f>IF(N425="snížená",J425,0)</f>
        <v>0</v>
      </c>
      <c r="BG425" s="240">
        <f>IF(N425="zákl. přenesená",J425,0)</f>
        <v>0</v>
      </c>
      <c r="BH425" s="240">
        <f>IF(N425="sníž. přenesená",J425,0)</f>
        <v>0</v>
      </c>
      <c r="BI425" s="240">
        <f>IF(N425="nulová",J425,0)</f>
        <v>0</v>
      </c>
      <c r="BJ425" s="18" t="s">
        <v>83</v>
      </c>
      <c r="BK425" s="240">
        <f>ROUND(I425*H425,2)</f>
        <v>0</v>
      </c>
      <c r="BL425" s="18" t="s">
        <v>113</v>
      </c>
      <c r="BM425" s="239" t="s">
        <v>634</v>
      </c>
    </row>
    <row r="426" spans="1:51" s="13" customFormat="1" ht="12">
      <c r="A426" s="13"/>
      <c r="B426" s="241"/>
      <c r="C426" s="242"/>
      <c r="D426" s="243" t="s">
        <v>214</v>
      </c>
      <c r="E426" s="244" t="s">
        <v>1</v>
      </c>
      <c r="F426" s="245" t="s">
        <v>215</v>
      </c>
      <c r="G426" s="242"/>
      <c r="H426" s="244" t="s">
        <v>1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1" t="s">
        <v>214</v>
      </c>
      <c r="AU426" s="251" t="s">
        <v>85</v>
      </c>
      <c r="AV426" s="13" t="s">
        <v>83</v>
      </c>
      <c r="AW426" s="13" t="s">
        <v>32</v>
      </c>
      <c r="AX426" s="13" t="s">
        <v>76</v>
      </c>
      <c r="AY426" s="251" t="s">
        <v>206</v>
      </c>
    </row>
    <row r="427" spans="1:51" s="14" customFormat="1" ht="12">
      <c r="A427" s="14"/>
      <c r="B427" s="252"/>
      <c r="C427" s="253"/>
      <c r="D427" s="243" t="s">
        <v>214</v>
      </c>
      <c r="E427" s="254" t="s">
        <v>1</v>
      </c>
      <c r="F427" s="255" t="s">
        <v>148</v>
      </c>
      <c r="G427" s="253"/>
      <c r="H427" s="256">
        <v>125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2" t="s">
        <v>214</v>
      </c>
      <c r="AU427" s="262" t="s">
        <v>85</v>
      </c>
      <c r="AV427" s="14" t="s">
        <v>85</v>
      </c>
      <c r="AW427" s="14" t="s">
        <v>32</v>
      </c>
      <c r="AX427" s="14" t="s">
        <v>83</v>
      </c>
      <c r="AY427" s="262" t="s">
        <v>206</v>
      </c>
    </row>
    <row r="428" spans="1:65" s="2" customFormat="1" ht="24.15" customHeight="1">
      <c r="A428" s="39"/>
      <c r="B428" s="40"/>
      <c r="C428" s="228" t="s">
        <v>635</v>
      </c>
      <c r="D428" s="228" t="s">
        <v>208</v>
      </c>
      <c r="E428" s="229" t="s">
        <v>636</v>
      </c>
      <c r="F428" s="230" t="s">
        <v>637</v>
      </c>
      <c r="G428" s="231" t="s">
        <v>235</v>
      </c>
      <c r="H428" s="232">
        <v>125</v>
      </c>
      <c r="I428" s="233"/>
      <c r="J428" s="234">
        <f>ROUND(I428*H428,2)</f>
        <v>0</v>
      </c>
      <c r="K428" s="230" t="s">
        <v>212</v>
      </c>
      <c r="L428" s="45"/>
      <c r="M428" s="235" t="s">
        <v>1</v>
      </c>
      <c r="N428" s="236" t="s">
        <v>41</v>
      </c>
      <c r="O428" s="92"/>
      <c r="P428" s="237">
        <f>O428*H428</f>
        <v>0</v>
      </c>
      <c r="Q428" s="237">
        <v>0</v>
      </c>
      <c r="R428" s="237">
        <f>Q428*H428</f>
        <v>0</v>
      </c>
      <c r="S428" s="237">
        <v>0</v>
      </c>
      <c r="T428" s="238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9" t="s">
        <v>113</v>
      </c>
      <c r="AT428" s="239" t="s">
        <v>208</v>
      </c>
      <c r="AU428" s="239" t="s">
        <v>85</v>
      </c>
      <c r="AY428" s="18" t="s">
        <v>206</v>
      </c>
      <c r="BE428" s="240">
        <f>IF(N428="základní",J428,0)</f>
        <v>0</v>
      </c>
      <c r="BF428" s="240">
        <f>IF(N428="snížená",J428,0)</f>
        <v>0</v>
      </c>
      <c r="BG428" s="240">
        <f>IF(N428="zákl. přenesená",J428,0)</f>
        <v>0</v>
      </c>
      <c r="BH428" s="240">
        <f>IF(N428="sníž. přenesená",J428,0)</f>
        <v>0</v>
      </c>
      <c r="BI428" s="240">
        <f>IF(N428="nulová",J428,0)</f>
        <v>0</v>
      </c>
      <c r="BJ428" s="18" t="s">
        <v>83</v>
      </c>
      <c r="BK428" s="240">
        <f>ROUND(I428*H428,2)</f>
        <v>0</v>
      </c>
      <c r="BL428" s="18" t="s">
        <v>113</v>
      </c>
      <c r="BM428" s="239" t="s">
        <v>638</v>
      </c>
    </row>
    <row r="429" spans="1:51" s="13" customFormat="1" ht="12">
      <c r="A429" s="13"/>
      <c r="B429" s="241"/>
      <c r="C429" s="242"/>
      <c r="D429" s="243" t="s">
        <v>214</v>
      </c>
      <c r="E429" s="244" t="s">
        <v>1</v>
      </c>
      <c r="F429" s="245" t="s">
        <v>215</v>
      </c>
      <c r="G429" s="242"/>
      <c r="H429" s="244" t="s">
        <v>1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1" t="s">
        <v>214</v>
      </c>
      <c r="AU429" s="251" t="s">
        <v>85</v>
      </c>
      <c r="AV429" s="13" t="s">
        <v>83</v>
      </c>
      <c r="AW429" s="13" t="s">
        <v>32</v>
      </c>
      <c r="AX429" s="13" t="s">
        <v>76</v>
      </c>
      <c r="AY429" s="251" t="s">
        <v>206</v>
      </c>
    </row>
    <row r="430" spans="1:51" s="14" customFormat="1" ht="12">
      <c r="A430" s="14"/>
      <c r="B430" s="252"/>
      <c r="C430" s="253"/>
      <c r="D430" s="243" t="s">
        <v>214</v>
      </c>
      <c r="E430" s="254" t="s">
        <v>1</v>
      </c>
      <c r="F430" s="255" t="s">
        <v>148</v>
      </c>
      <c r="G430" s="253"/>
      <c r="H430" s="256">
        <v>125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2" t="s">
        <v>214</v>
      </c>
      <c r="AU430" s="262" t="s">
        <v>85</v>
      </c>
      <c r="AV430" s="14" t="s">
        <v>85</v>
      </c>
      <c r="AW430" s="14" t="s">
        <v>32</v>
      </c>
      <c r="AX430" s="14" t="s">
        <v>83</v>
      </c>
      <c r="AY430" s="262" t="s">
        <v>206</v>
      </c>
    </row>
    <row r="431" spans="1:65" s="2" customFormat="1" ht="24.15" customHeight="1">
      <c r="A431" s="39"/>
      <c r="B431" s="40"/>
      <c r="C431" s="228" t="s">
        <v>639</v>
      </c>
      <c r="D431" s="228" t="s">
        <v>208</v>
      </c>
      <c r="E431" s="229" t="s">
        <v>640</v>
      </c>
      <c r="F431" s="230" t="s">
        <v>641</v>
      </c>
      <c r="G431" s="231" t="s">
        <v>642</v>
      </c>
      <c r="H431" s="232">
        <v>2</v>
      </c>
      <c r="I431" s="233"/>
      <c r="J431" s="234">
        <f>ROUND(I431*H431,2)</f>
        <v>0</v>
      </c>
      <c r="K431" s="230" t="s">
        <v>212</v>
      </c>
      <c r="L431" s="45"/>
      <c r="M431" s="235" t="s">
        <v>1</v>
      </c>
      <c r="N431" s="236" t="s">
        <v>41</v>
      </c>
      <c r="O431" s="92"/>
      <c r="P431" s="237">
        <f>O431*H431</f>
        <v>0</v>
      </c>
      <c r="Q431" s="237">
        <v>0.45937</v>
      </c>
      <c r="R431" s="237">
        <f>Q431*H431</f>
        <v>0.91874</v>
      </c>
      <c r="S431" s="237">
        <v>0</v>
      </c>
      <c r="T431" s="23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9" t="s">
        <v>113</v>
      </c>
      <c r="AT431" s="239" t="s">
        <v>208</v>
      </c>
      <c r="AU431" s="239" t="s">
        <v>85</v>
      </c>
      <c r="AY431" s="18" t="s">
        <v>206</v>
      </c>
      <c r="BE431" s="240">
        <f>IF(N431="základní",J431,0)</f>
        <v>0</v>
      </c>
      <c r="BF431" s="240">
        <f>IF(N431="snížená",J431,0)</f>
        <v>0</v>
      </c>
      <c r="BG431" s="240">
        <f>IF(N431="zákl. přenesená",J431,0)</f>
        <v>0</v>
      </c>
      <c r="BH431" s="240">
        <f>IF(N431="sníž. přenesená",J431,0)</f>
        <v>0</v>
      </c>
      <c r="BI431" s="240">
        <f>IF(N431="nulová",J431,0)</f>
        <v>0</v>
      </c>
      <c r="BJ431" s="18" t="s">
        <v>83</v>
      </c>
      <c r="BK431" s="240">
        <f>ROUND(I431*H431,2)</f>
        <v>0</v>
      </c>
      <c r="BL431" s="18" t="s">
        <v>113</v>
      </c>
      <c r="BM431" s="239" t="s">
        <v>643</v>
      </c>
    </row>
    <row r="432" spans="1:51" s="13" customFormat="1" ht="12">
      <c r="A432" s="13"/>
      <c r="B432" s="241"/>
      <c r="C432" s="242"/>
      <c r="D432" s="243" t="s">
        <v>214</v>
      </c>
      <c r="E432" s="244" t="s">
        <v>1</v>
      </c>
      <c r="F432" s="245" t="s">
        <v>215</v>
      </c>
      <c r="G432" s="242"/>
      <c r="H432" s="244" t="s">
        <v>1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214</v>
      </c>
      <c r="AU432" s="251" t="s">
        <v>85</v>
      </c>
      <c r="AV432" s="13" t="s">
        <v>83</v>
      </c>
      <c r="AW432" s="13" t="s">
        <v>32</v>
      </c>
      <c r="AX432" s="13" t="s">
        <v>76</v>
      </c>
      <c r="AY432" s="251" t="s">
        <v>206</v>
      </c>
    </row>
    <row r="433" spans="1:51" s="14" customFormat="1" ht="12">
      <c r="A433" s="14"/>
      <c r="B433" s="252"/>
      <c r="C433" s="253"/>
      <c r="D433" s="243" t="s">
        <v>214</v>
      </c>
      <c r="E433" s="254" t="s">
        <v>1</v>
      </c>
      <c r="F433" s="255" t="s">
        <v>85</v>
      </c>
      <c r="G433" s="253"/>
      <c r="H433" s="256">
        <v>2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2" t="s">
        <v>214</v>
      </c>
      <c r="AU433" s="262" t="s">
        <v>85</v>
      </c>
      <c r="AV433" s="14" t="s">
        <v>85</v>
      </c>
      <c r="AW433" s="14" t="s">
        <v>32</v>
      </c>
      <c r="AX433" s="14" t="s">
        <v>83</v>
      </c>
      <c r="AY433" s="262" t="s">
        <v>206</v>
      </c>
    </row>
    <row r="434" spans="1:65" s="2" customFormat="1" ht="24.15" customHeight="1">
      <c r="A434" s="39"/>
      <c r="B434" s="40"/>
      <c r="C434" s="228" t="s">
        <v>644</v>
      </c>
      <c r="D434" s="228" t="s">
        <v>208</v>
      </c>
      <c r="E434" s="229" t="s">
        <v>645</v>
      </c>
      <c r="F434" s="230" t="s">
        <v>646</v>
      </c>
      <c r="G434" s="231" t="s">
        <v>381</v>
      </c>
      <c r="H434" s="232">
        <v>5</v>
      </c>
      <c r="I434" s="233"/>
      <c r="J434" s="234">
        <f>ROUND(I434*H434,2)</f>
        <v>0</v>
      </c>
      <c r="K434" s="230" t="s">
        <v>212</v>
      </c>
      <c r="L434" s="45"/>
      <c r="M434" s="235" t="s">
        <v>1</v>
      </c>
      <c r="N434" s="236" t="s">
        <v>41</v>
      </c>
      <c r="O434" s="92"/>
      <c r="P434" s="237">
        <f>O434*H434</f>
        <v>0</v>
      </c>
      <c r="Q434" s="237">
        <v>0.00016</v>
      </c>
      <c r="R434" s="237">
        <f>Q434*H434</f>
        <v>0.0008</v>
      </c>
      <c r="S434" s="237">
        <v>0</v>
      </c>
      <c r="T434" s="238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9" t="s">
        <v>113</v>
      </c>
      <c r="AT434" s="239" t="s">
        <v>208</v>
      </c>
      <c r="AU434" s="239" t="s">
        <v>85</v>
      </c>
      <c r="AY434" s="18" t="s">
        <v>206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8" t="s">
        <v>83</v>
      </c>
      <c r="BK434" s="240">
        <f>ROUND(I434*H434,2)</f>
        <v>0</v>
      </c>
      <c r="BL434" s="18" t="s">
        <v>113</v>
      </c>
      <c r="BM434" s="239" t="s">
        <v>647</v>
      </c>
    </row>
    <row r="435" spans="1:51" s="13" customFormat="1" ht="12">
      <c r="A435" s="13"/>
      <c r="B435" s="241"/>
      <c r="C435" s="242"/>
      <c r="D435" s="243" t="s">
        <v>214</v>
      </c>
      <c r="E435" s="244" t="s">
        <v>1</v>
      </c>
      <c r="F435" s="245" t="s">
        <v>437</v>
      </c>
      <c r="G435" s="242"/>
      <c r="H435" s="244" t="s">
        <v>1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1" t="s">
        <v>214</v>
      </c>
      <c r="AU435" s="251" t="s">
        <v>85</v>
      </c>
      <c r="AV435" s="13" t="s">
        <v>83</v>
      </c>
      <c r="AW435" s="13" t="s">
        <v>32</v>
      </c>
      <c r="AX435" s="13" t="s">
        <v>76</v>
      </c>
      <c r="AY435" s="251" t="s">
        <v>206</v>
      </c>
    </row>
    <row r="436" spans="1:51" s="14" customFormat="1" ht="12">
      <c r="A436" s="14"/>
      <c r="B436" s="252"/>
      <c r="C436" s="253"/>
      <c r="D436" s="243" t="s">
        <v>214</v>
      </c>
      <c r="E436" s="254" t="s">
        <v>1</v>
      </c>
      <c r="F436" s="255" t="s">
        <v>116</v>
      </c>
      <c r="G436" s="253"/>
      <c r="H436" s="256">
        <v>5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2" t="s">
        <v>214</v>
      </c>
      <c r="AU436" s="262" t="s">
        <v>85</v>
      </c>
      <c r="AV436" s="14" t="s">
        <v>85</v>
      </c>
      <c r="AW436" s="14" t="s">
        <v>32</v>
      </c>
      <c r="AX436" s="14" t="s">
        <v>83</v>
      </c>
      <c r="AY436" s="262" t="s">
        <v>206</v>
      </c>
    </row>
    <row r="437" spans="1:65" s="2" customFormat="1" ht="16.5" customHeight="1">
      <c r="A437" s="39"/>
      <c r="B437" s="40"/>
      <c r="C437" s="285" t="s">
        <v>648</v>
      </c>
      <c r="D437" s="285" t="s">
        <v>353</v>
      </c>
      <c r="E437" s="286" t="s">
        <v>649</v>
      </c>
      <c r="F437" s="287" t="s">
        <v>650</v>
      </c>
      <c r="G437" s="288" t="s">
        <v>381</v>
      </c>
      <c r="H437" s="289">
        <v>1</v>
      </c>
      <c r="I437" s="290"/>
      <c r="J437" s="291">
        <f>ROUND(I437*H437,2)</f>
        <v>0</v>
      </c>
      <c r="K437" s="287" t="s">
        <v>1</v>
      </c>
      <c r="L437" s="292"/>
      <c r="M437" s="293" t="s">
        <v>1</v>
      </c>
      <c r="N437" s="294" t="s">
        <v>41</v>
      </c>
      <c r="O437" s="92"/>
      <c r="P437" s="237">
        <f>O437*H437</f>
        <v>0</v>
      </c>
      <c r="Q437" s="237">
        <v>0.002</v>
      </c>
      <c r="R437" s="237">
        <f>Q437*H437</f>
        <v>0.002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248</v>
      </c>
      <c r="AT437" s="239" t="s">
        <v>353</v>
      </c>
      <c r="AU437" s="239" t="s">
        <v>85</v>
      </c>
      <c r="AY437" s="18" t="s">
        <v>206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83</v>
      </c>
      <c r="BK437" s="240">
        <f>ROUND(I437*H437,2)</f>
        <v>0</v>
      </c>
      <c r="BL437" s="18" t="s">
        <v>113</v>
      </c>
      <c r="BM437" s="239" t="s">
        <v>651</v>
      </c>
    </row>
    <row r="438" spans="1:51" s="13" customFormat="1" ht="12">
      <c r="A438" s="13"/>
      <c r="B438" s="241"/>
      <c r="C438" s="242"/>
      <c r="D438" s="243" t="s">
        <v>214</v>
      </c>
      <c r="E438" s="244" t="s">
        <v>1</v>
      </c>
      <c r="F438" s="245" t="s">
        <v>437</v>
      </c>
      <c r="G438" s="242"/>
      <c r="H438" s="244" t="s">
        <v>1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1" t="s">
        <v>214</v>
      </c>
      <c r="AU438" s="251" t="s">
        <v>85</v>
      </c>
      <c r="AV438" s="13" t="s">
        <v>83</v>
      </c>
      <c r="AW438" s="13" t="s">
        <v>32</v>
      </c>
      <c r="AX438" s="13" t="s">
        <v>76</v>
      </c>
      <c r="AY438" s="251" t="s">
        <v>206</v>
      </c>
    </row>
    <row r="439" spans="1:51" s="14" customFormat="1" ht="12">
      <c r="A439" s="14"/>
      <c r="B439" s="252"/>
      <c r="C439" s="253"/>
      <c r="D439" s="243" t="s">
        <v>214</v>
      </c>
      <c r="E439" s="254" t="s">
        <v>1</v>
      </c>
      <c r="F439" s="255" t="s">
        <v>83</v>
      </c>
      <c r="G439" s="253"/>
      <c r="H439" s="256">
        <v>1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2" t="s">
        <v>214</v>
      </c>
      <c r="AU439" s="262" t="s">
        <v>85</v>
      </c>
      <c r="AV439" s="14" t="s">
        <v>85</v>
      </c>
      <c r="AW439" s="14" t="s">
        <v>32</v>
      </c>
      <c r="AX439" s="14" t="s">
        <v>83</v>
      </c>
      <c r="AY439" s="262" t="s">
        <v>206</v>
      </c>
    </row>
    <row r="440" spans="1:65" s="2" customFormat="1" ht="16.5" customHeight="1">
      <c r="A440" s="39"/>
      <c r="B440" s="40"/>
      <c r="C440" s="228" t="s">
        <v>652</v>
      </c>
      <c r="D440" s="228" t="s">
        <v>208</v>
      </c>
      <c r="E440" s="229" t="s">
        <v>653</v>
      </c>
      <c r="F440" s="230" t="s">
        <v>654</v>
      </c>
      <c r="G440" s="231" t="s">
        <v>353</v>
      </c>
      <c r="H440" s="232">
        <v>125</v>
      </c>
      <c r="I440" s="233"/>
      <c r="J440" s="234">
        <f>ROUND(I440*H440,2)</f>
        <v>0</v>
      </c>
      <c r="K440" s="230" t="s">
        <v>1</v>
      </c>
      <c r="L440" s="45"/>
      <c r="M440" s="235" t="s">
        <v>1</v>
      </c>
      <c r="N440" s="236" t="s">
        <v>41</v>
      </c>
      <c r="O440" s="92"/>
      <c r="P440" s="237">
        <f>O440*H440</f>
        <v>0</v>
      </c>
      <c r="Q440" s="237">
        <v>2E-05</v>
      </c>
      <c r="R440" s="237">
        <f>Q440*H440</f>
        <v>0.0025</v>
      </c>
      <c r="S440" s="237">
        <v>0</v>
      </c>
      <c r="T440" s="238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9" t="s">
        <v>113</v>
      </c>
      <c r="AT440" s="239" t="s">
        <v>208</v>
      </c>
      <c r="AU440" s="239" t="s">
        <v>85</v>
      </c>
      <c r="AY440" s="18" t="s">
        <v>206</v>
      </c>
      <c r="BE440" s="240">
        <f>IF(N440="základní",J440,0)</f>
        <v>0</v>
      </c>
      <c r="BF440" s="240">
        <f>IF(N440="snížená",J440,0)</f>
        <v>0</v>
      </c>
      <c r="BG440" s="240">
        <f>IF(N440="zákl. přenesená",J440,0)</f>
        <v>0</v>
      </c>
      <c r="BH440" s="240">
        <f>IF(N440="sníž. přenesená",J440,0)</f>
        <v>0</v>
      </c>
      <c r="BI440" s="240">
        <f>IF(N440="nulová",J440,0)</f>
        <v>0</v>
      </c>
      <c r="BJ440" s="18" t="s">
        <v>83</v>
      </c>
      <c r="BK440" s="240">
        <f>ROUND(I440*H440,2)</f>
        <v>0</v>
      </c>
      <c r="BL440" s="18" t="s">
        <v>113</v>
      </c>
      <c r="BM440" s="239" t="s">
        <v>655</v>
      </c>
    </row>
    <row r="441" spans="1:51" s="13" customFormat="1" ht="12">
      <c r="A441" s="13"/>
      <c r="B441" s="241"/>
      <c r="C441" s="242"/>
      <c r="D441" s="243" t="s">
        <v>214</v>
      </c>
      <c r="E441" s="244" t="s">
        <v>1</v>
      </c>
      <c r="F441" s="245" t="s">
        <v>656</v>
      </c>
      <c r="G441" s="242"/>
      <c r="H441" s="244" t="s">
        <v>1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1" t="s">
        <v>214</v>
      </c>
      <c r="AU441" s="251" t="s">
        <v>85</v>
      </c>
      <c r="AV441" s="13" t="s">
        <v>83</v>
      </c>
      <c r="AW441" s="13" t="s">
        <v>32</v>
      </c>
      <c r="AX441" s="13" t="s">
        <v>76</v>
      </c>
      <c r="AY441" s="251" t="s">
        <v>206</v>
      </c>
    </row>
    <row r="442" spans="1:51" s="14" customFormat="1" ht="12">
      <c r="A442" s="14"/>
      <c r="B442" s="252"/>
      <c r="C442" s="253"/>
      <c r="D442" s="243" t="s">
        <v>214</v>
      </c>
      <c r="E442" s="254" t="s">
        <v>1</v>
      </c>
      <c r="F442" s="255" t="s">
        <v>148</v>
      </c>
      <c r="G442" s="253"/>
      <c r="H442" s="256">
        <v>125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2" t="s">
        <v>214</v>
      </c>
      <c r="AU442" s="262" t="s">
        <v>85</v>
      </c>
      <c r="AV442" s="14" t="s">
        <v>85</v>
      </c>
      <c r="AW442" s="14" t="s">
        <v>32</v>
      </c>
      <c r="AX442" s="14" t="s">
        <v>83</v>
      </c>
      <c r="AY442" s="262" t="s">
        <v>206</v>
      </c>
    </row>
    <row r="443" spans="1:65" s="2" customFormat="1" ht="16.5" customHeight="1">
      <c r="A443" s="39"/>
      <c r="B443" s="40"/>
      <c r="C443" s="285" t="s">
        <v>657</v>
      </c>
      <c r="D443" s="285" t="s">
        <v>353</v>
      </c>
      <c r="E443" s="286" t="s">
        <v>658</v>
      </c>
      <c r="F443" s="287" t="s">
        <v>659</v>
      </c>
      <c r="G443" s="288" t="s">
        <v>353</v>
      </c>
      <c r="H443" s="289">
        <v>141.25</v>
      </c>
      <c r="I443" s="290"/>
      <c r="J443" s="291">
        <f>ROUND(I443*H443,2)</f>
        <v>0</v>
      </c>
      <c r="K443" s="287" t="s">
        <v>1</v>
      </c>
      <c r="L443" s="292"/>
      <c r="M443" s="293" t="s">
        <v>1</v>
      </c>
      <c r="N443" s="294" t="s">
        <v>41</v>
      </c>
      <c r="O443" s="92"/>
      <c r="P443" s="237">
        <f>O443*H443</f>
        <v>0</v>
      </c>
      <c r="Q443" s="237">
        <v>0.00024</v>
      </c>
      <c r="R443" s="237">
        <f>Q443*H443</f>
        <v>0.0339</v>
      </c>
      <c r="S443" s="237">
        <v>0</v>
      </c>
      <c r="T443" s="23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9" t="s">
        <v>248</v>
      </c>
      <c r="AT443" s="239" t="s">
        <v>353</v>
      </c>
      <c r="AU443" s="239" t="s">
        <v>85</v>
      </c>
      <c r="AY443" s="18" t="s">
        <v>206</v>
      </c>
      <c r="BE443" s="240">
        <f>IF(N443="základní",J443,0)</f>
        <v>0</v>
      </c>
      <c r="BF443" s="240">
        <f>IF(N443="snížená",J443,0)</f>
        <v>0</v>
      </c>
      <c r="BG443" s="240">
        <f>IF(N443="zákl. přenesená",J443,0)</f>
        <v>0</v>
      </c>
      <c r="BH443" s="240">
        <f>IF(N443="sníž. přenesená",J443,0)</f>
        <v>0</v>
      </c>
      <c r="BI443" s="240">
        <f>IF(N443="nulová",J443,0)</f>
        <v>0</v>
      </c>
      <c r="BJ443" s="18" t="s">
        <v>83</v>
      </c>
      <c r="BK443" s="240">
        <f>ROUND(I443*H443,2)</f>
        <v>0</v>
      </c>
      <c r="BL443" s="18" t="s">
        <v>113</v>
      </c>
      <c r="BM443" s="239" t="s">
        <v>660</v>
      </c>
    </row>
    <row r="444" spans="1:51" s="13" customFormat="1" ht="12">
      <c r="A444" s="13"/>
      <c r="B444" s="241"/>
      <c r="C444" s="242"/>
      <c r="D444" s="243" t="s">
        <v>214</v>
      </c>
      <c r="E444" s="244" t="s">
        <v>1</v>
      </c>
      <c r="F444" s="245" t="s">
        <v>656</v>
      </c>
      <c r="G444" s="242"/>
      <c r="H444" s="244" t="s">
        <v>1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1" t="s">
        <v>214</v>
      </c>
      <c r="AU444" s="251" t="s">
        <v>85</v>
      </c>
      <c r="AV444" s="13" t="s">
        <v>83</v>
      </c>
      <c r="AW444" s="13" t="s">
        <v>32</v>
      </c>
      <c r="AX444" s="13" t="s">
        <v>76</v>
      </c>
      <c r="AY444" s="251" t="s">
        <v>206</v>
      </c>
    </row>
    <row r="445" spans="1:51" s="14" customFormat="1" ht="12">
      <c r="A445" s="14"/>
      <c r="B445" s="252"/>
      <c r="C445" s="253"/>
      <c r="D445" s="243" t="s">
        <v>214</v>
      </c>
      <c r="E445" s="254" t="s">
        <v>1</v>
      </c>
      <c r="F445" s="255" t="s">
        <v>661</v>
      </c>
      <c r="G445" s="253"/>
      <c r="H445" s="256">
        <v>141.25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2" t="s">
        <v>214</v>
      </c>
      <c r="AU445" s="262" t="s">
        <v>85</v>
      </c>
      <c r="AV445" s="14" t="s">
        <v>85</v>
      </c>
      <c r="AW445" s="14" t="s">
        <v>32</v>
      </c>
      <c r="AX445" s="14" t="s">
        <v>83</v>
      </c>
      <c r="AY445" s="262" t="s">
        <v>206</v>
      </c>
    </row>
    <row r="446" spans="1:65" s="2" customFormat="1" ht="21.75" customHeight="1">
      <c r="A446" s="39"/>
      <c r="B446" s="40"/>
      <c r="C446" s="228" t="s">
        <v>662</v>
      </c>
      <c r="D446" s="228" t="s">
        <v>208</v>
      </c>
      <c r="E446" s="229" t="s">
        <v>663</v>
      </c>
      <c r="F446" s="230" t="s">
        <v>664</v>
      </c>
      <c r="G446" s="231" t="s">
        <v>235</v>
      </c>
      <c r="H446" s="232">
        <v>131.25</v>
      </c>
      <c r="I446" s="233"/>
      <c r="J446" s="234">
        <f>ROUND(I446*H446,2)</f>
        <v>0</v>
      </c>
      <c r="K446" s="230" t="s">
        <v>212</v>
      </c>
      <c r="L446" s="45"/>
      <c r="M446" s="235" t="s">
        <v>1</v>
      </c>
      <c r="N446" s="236" t="s">
        <v>41</v>
      </c>
      <c r="O446" s="92"/>
      <c r="P446" s="237">
        <f>O446*H446</f>
        <v>0</v>
      </c>
      <c r="Q446" s="237">
        <v>0.00013</v>
      </c>
      <c r="R446" s="237">
        <f>Q446*H446</f>
        <v>0.017062499999999998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113</v>
      </c>
      <c r="AT446" s="239" t="s">
        <v>208</v>
      </c>
      <c r="AU446" s="239" t="s">
        <v>85</v>
      </c>
      <c r="AY446" s="18" t="s">
        <v>206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83</v>
      </c>
      <c r="BK446" s="240">
        <f>ROUND(I446*H446,2)</f>
        <v>0</v>
      </c>
      <c r="BL446" s="18" t="s">
        <v>113</v>
      </c>
      <c r="BM446" s="239" t="s">
        <v>665</v>
      </c>
    </row>
    <row r="447" spans="1:51" s="13" customFormat="1" ht="12">
      <c r="A447" s="13"/>
      <c r="B447" s="241"/>
      <c r="C447" s="242"/>
      <c r="D447" s="243" t="s">
        <v>214</v>
      </c>
      <c r="E447" s="244" t="s">
        <v>1</v>
      </c>
      <c r="F447" s="245" t="s">
        <v>656</v>
      </c>
      <c r="G447" s="242"/>
      <c r="H447" s="244" t="s">
        <v>1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1" t="s">
        <v>214</v>
      </c>
      <c r="AU447" s="251" t="s">
        <v>85</v>
      </c>
      <c r="AV447" s="13" t="s">
        <v>83</v>
      </c>
      <c r="AW447" s="13" t="s">
        <v>32</v>
      </c>
      <c r="AX447" s="13" t="s">
        <v>76</v>
      </c>
      <c r="AY447" s="251" t="s">
        <v>206</v>
      </c>
    </row>
    <row r="448" spans="1:51" s="14" customFormat="1" ht="12">
      <c r="A448" s="14"/>
      <c r="B448" s="252"/>
      <c r="C448" s="253"/>
      <c r="D448" s="243" t="s">
        <v>214</v>
      </c>
      <c r="E448" s="254" t="s">
        <v>1</v>
      </c>
      <c r="F448" s="255" t="s">
        <v>666</v>
      </c>
      <c r="G448" s="253"/>
      <c r="H448" s="256">
        <v>131.25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2" t="s">
        <v>214</v>
      </c>
      <c r="AU448" s="262" t="s">
        <v>85</v>
      </c>
      <c r="AV448" s="14" t="s">
        <v>85</v>
      </c>
      <c r="AW448" s="14" t="s">
        <v>32</v>
      </c>
      <c r="AX448" s="14" t="s">
        <v>83</v>
      </c>
      <c r="AY448" s="262" t="s">
        <v>206</v>
      </c>
    </row>
    <row r="449" spans="1:63" s="12" customFormat="1" ht="22.8" customHeight="1">
      <c r="A449" s="12"/>
      <c r="B449" s="212"/>
      <c r="C449" s="213"/>
      <c r="D449" s="214" t="s">
        <v>75</v>
      </c>
      <c r="E449" s="226" t="s">
        <v>254</v>
      </c>
      <c r="F449" s="226" t="s">
        <v>667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SUM(P450:P458)</f>
        <v>0</v>
      </c>
      <c r="Q449" s="220"/>
      <c r="R449" s="221">
        <f>SUM(R450:R458)</f>
        <v>0.009922</v>
      </c>
      <c r="S449" s="220"/>
      <c r="T449" s="222">
        <f>SUM(T450:T458)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83</v>
      </c>
      <c r="AT449" s="224" t="s">
        <v>75</v>
      </c>
      <c r="AU449" s="224" t="s">
        <v>83</v>
      </c>
      <c r="AY449" s="223" t="s">
        <v>206</v>
      </c>
      <c r="BK449" s="225">
        <f>SUM(BK450:BK458)</f>
        <v>0</v>
      </c>
    </row>
    <row r="450" spans="1:65" s="2" customFormat="1" ht="24.15" customHeight="1">
      <c r="A450" s="39"/>
      <c r="B450" s="40"/>
      <c r="C450" s="228" t="s">
        <v>668</v>
      </c>
      <c r="D450" s="228" t="s">
        <v>208</v>
      </c>
      <c r="E450" s="229" t="s">
        <v>669</v>
      </c>
      <c r="F450" s="230" t="s">
        <v>670</v>
      </c>
      <c r="G450" s="231" t="s">
        <v>235</v>
      </c>
      <c r="H450" s="232">
        <v>90.2</v>
      </c>
      <c r="I450" s="233"/>
      <c r="J450" s="234">
        <f>ROUND(I450*H450,2)</f>
        <v>0</v>
      </c>
      <c r="K450" s="230" t="s">
        <v>212</v>
      </c>
      <c r="L450" s="45"/>
      <c r="M450" s="235" t="s">
        <v>1</v>
      </c>
      <c r="N450" s="236" t="s">
        <v>41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113</v>
      </c>
      <c r="AT450" s="239" t="s">
        <v>208</v>
      </c>
      <c r="AU450" s="239" t="s">
        <v>85</v>
      </c>
      <c r="AY450" s="18" t="s">
        <v>206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83</v>
      </c>
      <c r="BK450" s="240">
        <f>ROUND(I450*H450,2)</f>
        <v>0</v>
      </c>
      <c r="BL450" s="18" t="s">
        <v>113</v>
      </c>
      <c r="BM450" s="239" t="s">
        <v>671</v>
      </c>
    </row>
    <row r="451" spans="1:51" s="13" customFormat="1" ht="12">
      <c r="A451" s="13"/>
      <c r="B451" s="241"/>
      <c r="C451" s="242"/>
      <c r="D451" s="243" t="s">
        <v>214</v>
      </c>
      <c r="E451" s="244" t="s">
        <v>1</v>
      </c>
      <c r="F451" s="245" t="s">
        <v>415</v>
      </c>
      <c r="G451" s="242"/>
      <c r="H451" s="244" t="s">
        <v>1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1" t="s">
        <v>214</v>
      </c>
      <c r="AU451" s="251" t="s">
        <v>85</v>
      </c>
      <c r="AV451" s="13" t="s">
        <v>83</v>
      </c>
      <c r="AW451" s="13" t="s">
        <v>32</v>
      </c>
      <c r="AX451" s="13" t="s">
        <v>76</v>
      </c>
      <c r="AY451" s="251" t="s">
        <v>206</v>
      </c>
    </row>
    <row r="452" spans="1:51" s="14" customFormat="1" ht="12">
      <c r="A452" s="14"/>
      <c r="B452" s="252"/>
      <c r="C452" s="253"/>
      <c r="D452" s="243" t="s">
        <v>214</v>
      </c>
      <c r="E452" s="254" t="s">
        <v>1</v>
      </c>
      <c r="F452" s="255" t="s">
        <v>672</v>
      </c>
      <c r="G452" s="253"/>
      <c r="H452" s="256">
        <v>90.2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2" t="s">
        <v>214</v>
      </c>
      <c r="AU452" s="262" t="s">
        <v>85</v>
      </c>
      <c r="AV452" s="14" t="s">
        <v>85</v>
      </c>
      <c r="AW452" s="14" t="s">
        <v>32</v>
      </c>
      <c r="AX452" s="14" t="s">
        <v>76</v>
      </c>
      <c r="AY452" s="262" t="s">
        <v>206</v>
      </c>
    </row>
    <row r="453" spans="1:51" s="15" customFormat="1" ht="12">
      <c r="A453" s="15"/>
      <c r="B453" s="263"/>
      <c r="C453" s="264"/>
      <c r="D453" s="243" t="s">
        <v>214</v>
      </c>
      <c r="E453" s="265" t="s">
        <v>153</v>
      </c>
      <c r="F453" s="266" t="s">
        <v>169</v>
      </c>
      <c r="G453" s="264"/>
      <c r="H453" s="267">
        <v>90.2</v>
      </c>
      <c r="I453" s="268"/>
      <c r="J453" s="264"/>
      <c r="K453" s="264"/>
      <c r="L453" s="269"/>
      <c r="M453" s="270"/>
      <c r="N453" s="271"/>
      <c r="O453" s="271"/>
      <c r="P453" s="271"/>
      <c r="Q453" s="271"/>
      <c r="R453" s="271"/>
      <c r="S453" s="271"/>
      <c r="T453" s="272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3" t="s">
        <v>214</v>
      </c>
      <c r="AU453" s="273" t="s">
        <v>85</v>
      </c>
      <c r="AV453" s="15" t="s">
        <v>113</v>
      </c>
      <c r="AW453" s="15" t="s">
        <v>32</v>
      </c>
      <c r="AX453" s="15" t="s">
        <v>83</v>
      </c>
      <c r="AY453" s="273" t="s">
        <v>206</v>
      </c>
    </row>
    <row r="454" spans="1:65" s="2" customFormat="1" ht="24.15" customHeight="1">
      <c r="A454" s="39"/>
      <c r="B454" s="40"/>
      <c r="C454" s="228" t="s">
        <v>673</v>
      </c>
      <c r="D454" s="228" t="s">
        <v>208</v>
      </c>
      <c r="E454" s="229" t="s">
        <v>674</v>
      </c>
      <c r="F454" s="230" t="s">
        <v>675</v>
      </c>
      <c r="G454" s="231" t="s">
        <v>235</v>
      </c>
      <c r="H454" s="232">
        <v>90.2</v>
      </c>
      <c r="I454" s="233"/>
      <c r="J454" s="234">
        <f>ROUND(I454*H454,2)</f>
        <v>0</v>
      </c>
      <c r="K454" s="230" t="s">
        <v>212</v>
      </c>
      <c r="L454" s="45"/>
      <c r="M454" s="235" t="s">
        <v>1</v>
      </c>
      <c r="N454" s="236" t="s">
        <v>41</v>
      </c>
      <c r="O454" s="92"/>
      <c r="P454" s="237">
        <f>O454*H454</f>
        <v>0</v>
      </c>
      <c r="Q454" s="237">
        <v>0.00011</v>
      </c>
      <c r="R454" s="237">
        <f>Q454*H454</f>
        <v>0.009922</v>
      </c>
      <c r="S454" s="237">
        <v>0</v>
      </c>
      <c r="T454" s="238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9" t="s">
        <v>113</v>
      </c>
      <c r="AT454" s="239" t="s">
        <v>208</v>
      </c>
      <c r="AU454" s="239" t="s">
        <v>85</v>
      </c>
      <c r="AY454" s="18" t="s">
        <v>206</v>
      </c>
      <c r="BE454" s="240">
        <f>IF(N454="základní",J454,0)</f>
        <v>0</v>
      </c>
      <c r="BF454" s="240">
        <f>IF(N454="snížená",J454,0)</f>
        <v>0</v>
      </c>
      <c r="BG454" s="240">
        <f>IF(N454="zákl. přenesená",J454,0)</f>
        <v>0</v>
      </c>
      <c r="BH454" s="240">
        <f>IF(N454="sníž. přenesená",J454,0)</f>
        <v>0</v>
      </c>
      <c r="BI454" s="240">
        <f>IF(N454="nulová",J454,0)</f>
        <v>0</v>
      </c>
      <c r="BJ454" s="18" t="s">
        <v>83</v>
      </c>
      <c r="BK454" s="240">
        <f>ROUND(I454*H454,2)</f>
        <v>0</v>
      </c>
      <c r="BL454" s="18" t="s">
        <v>113</v>
      </c>
      <c r="BM454" s="239" t="s">
        <v>676</v>
      </c>
    </row>
    <row r="455" spans="1:51" s="14" customFormat="1" ht="12">
      <c r="A455" s="14"/>
      <c r="B455" s="252"/>
      <c r="C455" s="253"/>
      <c r="D455" s="243" t="s">
        <v>214</v>
      </c>
      <c r="E455" s="254" t="s">
        <v>1</v>
      </c>
      <c r="F455" s="255" t="s">
        <v>153</v>
      </c>
      <c r="G455" s="253"/>
      <c r="H455" s="256">
        <v>90.2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2" t="s">
        <v>214</v>
      </c>
      <c r="AU455" s="262" t="s">
        <v>85</v>
      </c>
      <c r="AV455" s="14" t="s">
        <v>85</v>
      </c>
      <c r="AW455" s="14" t="s">
        <v>32</v>
      </c>
      <c r="AX455" s="14" t="s">
        <v>83</v>
      </c>
      <c r="AY455" s="262" t="s">
        <v>206</v>
      </c>
    </row>
    <row r="456" spans="1:65" s="2" customFormat="1" ht="21.75" customHeight="1">
      <c r="A456" s="39"/>
      <c r="B456" s="40"/>
      <c r="C456" s="228" t="s">
        <v>677</v>
      </c>
      <c r="D456" s="228" t="s">
        <v>208</v>
      </c>
      <c r="E456" s="229" t="s">
        <v>678</v>
      </c>
      <c r="F456" s="230" t="s">
        <v>679</v>
      </c>
      <c r="G456" s="231" t="s">
        <v>235</v>
      </c>
      <c r="H456" s="232">
        <v>94.4</v>
      </c>
      <c r="I456" s="233"/>
      <c r="J456" s="234">
        <f>ROUND(I456*H456,2)</f>
        <v>0</v>
      </c>
      <c r="K456" s="230" t="s">
        <v>212</v>
      </c>
      <c r="L456" s="45"/>
      <c r="M456" s="235" t="s">
        <v>1</v>
      </c>
      <c r="N456" s="236" t="s">
        <v>41</v>
      </c>
      <c r="O456" s="92"/>
      <c r="P456" s="237">
        <f>O456*H456</f>
        <v>0</v>
      </c>
      <c r="Q456" s="237">
        <v>0</v>
      </c>
      <c r="R456" s="237">
        <f>Q456*H456</f>
        <v>0</v>
      </c>
      <c r="S456" s="237">
        <v>0</v>
      </c>
      <c r="T456" s="238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9" t="s">
        <v>113</v>
      </c>
      <c r="AT456" s="239" t="s">
        <v>208</v>
      </c>
      <c r="AU456" s="239" t="s">
        <v>85</v>
      </c>
      <c r="AY456" s="18" t="s">
        <v>206</v>
      </c>
      <c r="BE456" s="240">
        <f>IF(N456="základní",J456,0)</f>
        <v>0</v>
      </c>
      <c r="BF456" s="240">
        <f>IF(N456="snížená",J456,0)</f>
        <v>0</v>
      </c>
      <c r="BG456" s="240">
        <f>IF(N456="zákl. přenesená",J456,0)</f>
        <v>0</v>
      </c>
      <c r="BH456" s="240">
        <f>IF(N456="sníž. přenesená",J456,0)</f>
        <v>0</v>
      </c>
      <c r="BI456" s="240">
        <f>IF(N456="nulová",J456,0)</f>
        <v>0</v>
      </c>
      <c r="BJ456" s="18" t="s">
        <v>83</v>
      </c>
      <c r="BK456" s="240">
        <f>ROUND(I456*H456,2)</f>
        <v>0</v>
      </c>
      <c r="BL456" s="18" t="s">
        <v>113</v>
      </c>
      <c r="BM456" s="239" t="s">
        <v>680</v>
      </c>
    </row>
    <row r="457" spans="1:51" s="13" customFormat="1" ht="12">
      <c r="A457" s="13"/>
      <c r="B457" s="241"/>
      <c r="C457" s="242"/>
      <c r="D457" s="243" t="s">
        <v>214</v>
      </c>
      <c r="E457" s="244" t="s">
        <v>1</v>
      </c>
      <c r="F457" s="245" t="s">
        <v>681</v>
      </c>
      <c r="G457" s="242"/>
      <c r="H457" s="244" t="s">
        <v>1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1" t="s">
        <v>214</v>
      </c>
      <c r="AU457" s="251" t="s">
        <v>85</v>
      </c>
      <c r="AV457" s="13" t="s">
        <v>83</v>
      </c>
      <c r="AW457" s="13" t="s">
        <v>32</v>
      </c>
      <c r="AX457" s="13" t="s">
        <v>76</v>
      </c>
      <c r="AY457" s="251" t="s">
        <v>206</v>
      </c>
    </row>
    <row r="458" spans="1:51" s="14" customFormat="1" ht="12">
      <c r="A458" s="14"/>
      <c r="B458" s="252"/>
      <c r="C458" s="253"/>
      <c r="D458" s="243" t="s">
        <v>214</v>
      </c>
      <c r="E458" s="254" t="s">
        <v>1</v>
      </c>
      <c r="F458" s="255" t="s">
        <v>682</v>
      </c>
      <c r="G458" s="253"/>
      <c r="H458" s="256">
        <v>94.4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2" t="s">
        <v>214</v>
      </c>
      <c r="AU458" s="262" t="s">
        <v>85</v>
      </c>
      <c r="AV458" s="14" t="s">
        <v>85</v>
      </c>
      <c r="AW458" s="14" t="s">
        <v>32</v>
      </c>
      <c r="AX458" s="14" t="s">
        <v>83</v>
      </c>
      <c r="AY458" s="262" t="s">
        <v>206</v>
      </c>
    </row>
    <row r="459" spans="1:63" s="12" customFormat="1" ht="22.8" customHeight="1">
      <c r="A459" s="12"/>
      <c r="B459" s="212"/>
      <c r="C459" s="213"/>
      <c r="D459" s="214" t="s">
        <v>75</v>
      </c>
      <c r="E459" s="226" t="s">
        <v>683</v>
      </c>
      <c r="F459" s="226" t="s">
        <v>684</v>
      </c>
      <c r="G459" s="213"/>
      <c r="H459" s="213"/>
      <c r="I459" s="216"/>
      <c r="J459" s="227">
        <f>BK459</f>
        <v>0</v>
      </c>
      <c r="K459" s="213"/>
      <c r="L459" s="218"/>
      <c r="M459" s="219"/>
      <c r="N459" s="220"/>
      <c r="O459" s="220"/>
      <c r="P459" s="221">
        <f>SUM(P460:P461)</f>
        <v>0</v>
      </c>
      <c r="Q459" s="220"/>
      <c r="R459" s="221">
        <f>SUM(R460:R461)</f>
        <v>0</v>
      </c>
      <c r="S459" s="220"/>
      <c r="T459" s="222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23" t="s">
        <v>83</v>
      </c>
      <c r="AT459" s="224" t="s">
        <v>75</v>
      </c>
      <c r="AU459" s="224" t="s">
        <v>83</v>
      </c>
      <c r="AY459" s="223" t="s">
        <v>206</v>
      </c>
      <c r="BK459" s="225">
        <f>SUM(BK460:BK461)</f>
        <v>0</v>
      </c>
    </row>
    <row r="460" spans="1:65" s="2" customFormat="1" ht="24.15" customHeight="1">
      <c r="A460" s="39"/>
      <c r="B460" s="40"/>
      <c r="C460" s="228" t="s">
        <v>685</v>
      </c>
      <c r="D460" s="228" t="s">
        <v>208</v>
      </c>
      <c r="E460" s="229" t="s">
        <v>686</v>
      </c>
      <c r="F460" s="230" t="s">
        <v>687</v>
      </c>
      <c r="G460" s="231" t="s">
        <v>334</v>
      </c>
      <c r="H460" s="232">
        <v>5.532</v>
      </c>
      <c r="I460" s="233"/>
      <c r="J460" s="234">
        <f>ROUND(I460*H460,2)</f>
        <v>0</v>
      </c>
      <c r="K460" s="230" t="s">
        <v>212</v>
      </c>
      <c r="L460" s="45"/>
      <c r="M460" s="235" t="s">
        <v>1</v>
      </c>
      <c r="N460" s="236" t="s">
        <v>41</v>
      </c>
      <c r="O460" s="92"/>
      <c r="P460" s="237">
        <f>O460*H460</f>
        <v>0</v>
      </c>
      <c r="Q460" s="237">
        <v>0</v>
      </c>
      <c r="R460" s="237">
        <f>Q460*H460</f>
        <v>0</v>
      </c>
      <c r="S460" s="237">
        <v>0</v>
      </c>
      <c r="T460" s="238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9" t="s">
        <v>113</v>
      </c>
      <c r="AT460" s="239" t="s">
        <v>208</v>
      </c>
      <c r="AU460" s="239" t="s">
        <v>85</v>
      </c>
      <c r="AY460" s="18" t="s">
        <v>206</v>
      </c>
      <c r="BE460" s="240">
        <f>IF(N460="základní",J460,0)</f>
        <v>0</v>
      </c>
      <c r="BF460" s="240">
        <f>IF(N460="snížená",J460,0)</f>
        <v>0</v>
      </c>
      <c r="BG460" s="240">
        <f>IF(N460="zákl. přenesená",J460,0)</f>
        <v>0</v>
      </c>
      <c r="BH460" s="240">
        <f>IF(N460="sníž. přenesená",J460,0)</f>
        <v>0</v>
      </c>
      <c r="BI460" s="240">
        <f>IF(N460="nulová",J460,0)</f>
        <v>0</v>
      </c>
      <c r="BJ460" s="18" t="s">
        <v>83</v>
      </c>
      <c r="BK460" s="240">
        <f>ROUND(I460*H460,2)</f>
        <v>0</v>
      </c>
      <c r="BL460" s="18" t="s">
        <v>113</v>
      </c>
      <c r="BM460" s="239" t="s">
        <v>688</v>
      </c>
    </row>
    <row r="461" spans="1:51" s="14" customFormat="1" ht="12">
      <c r="A461" s="14"/>
      <c r="B461" s="252"/>
      <c r="C461" s="253"/>
      <c r="D461" s="243" t="s">
        <v>214</v>
      </c>
      <c r="E461" s="254" t="s">
        <v>1</v>
      </c>
      <c r="F461" s="255" t="s">
        <v>689</v>
      </c>
      <c r="G461" s="253"/>
      <c r="H461" s="256">
        <v>5.532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2" t="s">
        <v>214</v>
      </c>
      <c r="AU461" s="262" t="s">
        <v>85</v>
      </c>
      <c r="AV461" s="14" t="s">
        <v>85</v>
      </c>
      <c r="AW461" s="14" t="s">
        <v>32</v>
      </c>
      <c r="AX461" s="14" t="s">
        <v>83</v>
      </c>
      <c r="AY461" s="262" t="s">
        <v>206</v>
      </c>
    </row>
    <row r="462" spans="1:63" s="12" customFormat="1" ht="22.8" customHeight="1">
      <c r="A462" s="12"/>
      <c r="B462" s="212"/>
      <c r="C462" s="213"/>
      <c r="D462" s="214" t="s">
        <v>75</v>
      </c>
      <c r="E462" s="226" t="s">
        <v>690</v>
      </c>
      <c r="F462" s="226" t="s">
        <v>691</v>
      </c>
      <c r="G462" s="213"/>
      <c r="H462" s="213"/>
      <c r="I462" s="216"/>
      <c r="J462" s="227">
        <f>BK462</f>
        <v>0</v>
      </c>
      <c r="K462" s="213"/>
      <c r="L462" s="218"/>
      <c r="M462" s="219"/>
      <c r="N462" s="220"/>
      <c r="O462" s="220"/>
      <c r="P462" s="221">
        <f>SUM(P463:P477)</f>
        <v>0</v>
      </c>
      <c r="Q462" s="220"/>
      <c r="R462" s="221">
        <f>SUM(R463:R477)</f>
        <v>0</v>
      </c>
      <c r="S462" s="220"/>
      <c r="T462" s="222">
        <f>SUM(T463:T477)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3" t="s">
        <v>83</v>
      </c>
      <c r="AT462" s="224" t="s">
        <v>75</v>
      </c>
      <c r="AU462" s="224" t="s">
        <v>83</v>
      </c>
      <c r="AY462" s="223" t="s">
        <v>206</v>
      </c>
      <c r="BK462" s="225">
        <f>SUM(BK463:BK477)</f>
        <v>0</v>
      </c>
    </row>
    <row r="463" spans="1:65" s="2" customFormat="1" ht="21.75" customHeight="1">
      <c r="A463" s="39"/>
      <c r="B463" s="40"/>
      <c r="C463" s="228" t="s">
        <v>692</v>
      </c>
      <c r="D463" s="228" t="s">
        <v>208</v>
      </c>
      <c r="E463" s="229" t="s">
        <v>693</v>
      </c>
      <c r="F463" s="230" t="s">
        <v>694</v>
      </c>
      <c r="G463" s="231" t="s">
        <v>334</v>
      </c>
      <c r="H463" s="232">
        <v>72.706</v>
      </c>
      <c r="I463" s="233"/>
      <c r="J463" s="234">
        <f>ROUND(I463*H463,2)</f>
        <v>0</v>
      </c>
      <c r="K463" s="230" t="s">
        <v>212</v>
      </c>
      <c r="L463" s="45"/>
      <c r="M463" s="235" t="s">
        <v>1</v>
      </c>
      <c r="N463" s="236" t="s">
        <v>41</v>
      </c>
      <c r="O463" s="92"/>
      <c r="P463" s="237">
        <f>O463*H463</f>
        <v>0</v>
      </c>
      <c r="Q463" s="237">
        <v>0</v>
      </c>
      <c r="R463" s="237">
        <f>Q463*H463</f>
        <v>0</v>
      </c>
      <c r="S463" s="237">
        <v>0</v>
      </c>
      <c r="T463" s="23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9" t="s">
        <v>113</v>
      </c>
      <c r="AT463" s="239" t="s">
        <v>208</v>
      </c>
      <c r="AU463" s="239" t="s">
        <v>85</v>
      </c>
      <c r="AY463" s="18" t="s">
        <v>206</v>
      </c>
      <c r="BE463" s="240">
        <f>IF(N463="základní",J463,0)</f>
        <v>0</v>
      </c>
      <c r="BF463" s="240">
        <f>IF(N463="snížená",J463,0)</f>
        <v>0</v>
      </c>
      <c r="BG463" s="240">
        <f>IF(N463="zákl. přenesená",J463,0)</f>
        <v>0</v>
      </c>
      <c r="BH463" s="240">
        <f>IF(N463="sníž. přenesená",J463,0)</f>
        <v>0</v>
      </c>
      <c r="BI463" s="240">
        <f>IF(N463="nulová",J463,0)</f>
        <v>0</v>
      </c>
      <c r="BJ463" s="18" t="s">
        <v>83</v>
      </c>
      <c r="BK463" s="240">
        <f>ROUND(I463*H463,2)</f>
        <v>0</v>
      </c>
      <c r="BL463" s="18" t="s">
        <v>113</v>
      </c>
      <c r="BM463" s="239" t="s">
        <v>695</v>
      </c>
    </row>
    <row r="464" spans="1:51" s="14" customFormat="1" ht="12">
      <c r="A464" s="14"/>
      <c r="B464" s="252"/>
      <c r="C464" s="253"/>
      <c r="D464" s="243" t="s">
        <v>214</v>
      </c>
      <c r="E464" s="254" t="s">
        <v>142</v>
      </c>
      <c r="F464" s="255" t="s">
        <v>696</v>
      </c>
      <c r="G464" s="253"/>
      <c r="H464" s="256">
        <v>36.353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2" t="s">
        <v>214</v>
      </c>
      <c r="AU464" s="262" t="s">
        <v>85</v>
      </c>
      <c r="AV464" s="14" t="s">
        <v>85</v>
      </c>
      <c r="AW464" s="14" t="s">
        <v>32</v>
      </c>
      <c r="AX464" s="14" t="s">
        <v>76</v>
      </c>
      <c r="AY464" s="262" t="s">
        <v>206</v>
      </c>
    </row>
    <row r="465" spans="1:51" s="14" customFormat="1" ht="12">
      <c r="A465" s="14"/>
      <c r="B465" s="252"/>
      <c r="C465" s="253"/>
      <c r="D465" s="243" t="s">
        <v>214</v>
      </c>
      <c r="E465" s="254" t="s">
        <v>1</v>
      </c>
      <c r="F465" s="255" t="s">
        <v>697</v>
      </c>
      <c r="G465" s="253"/>
      <c r="H465" s="256">
        <v>36.353</v>
      </c>
      <c r="I465" s="257"/>
      <c r="J465" s="253"/>
      <c r="K465" s="253"/>
      <c r="L465" s="258"/>
      <c r="M465" s="259"/>
      <c r="N465" s="260"/>
      <c r="O465" s="260"/>
      <c r="P465" s="260"/>
      <c r="Q465" s="260"/>
      <c r="R465" s="260"/>
      <c r="S465" s="260"/>
      <c r="T465" s="26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2" t="s">
        <v>214</v>
      </c>
      <c r="AU465" s="262" t="s">
        <v>85</v>
      </c>
      <c r="AV465" s="14" t="s">
        <v>85</v>
      </c>
      <c r="AW465" s="14" t="s">
        <v>32</v>
      </c>
      <c r="AX465" s="14" t="s">
        <v>76</v>
      </c>
      <c r="AY465" s="262" t="s">
        <v>206</v>
      </c>
    </row>
    <row r="466" spans="1:51" s="15" customFormat="1" ht="12">
      <c r="A466" s="15"/>
      <c r="B466" s="263"/>
      <c r="C466" s="264"/>
      <c r="D466" s="243" t="s">
        <v>214</v>
      </c>
      <c r="E466" s="265" t="s">
        <v>1</v>
      </c>
      <c r="F466" s="266" t="s">
        <v>169</v>
      </c>
      <c r="G466" s="264"/>
      <c r="H466" s="267">
        <v>72.706</v>
      </c>
      <c r="I466" s="268"/>
      <c r="J466" s="264"/>
      <c r="K466" s="264"/>
      <c r="L466" s="269"/>
      <c r="M466" s="270"/>
      <c r="N466" s="271"/>
      <c r="O466" s="271"/>
      <c r="P466" s="271"/>
      <c r="Q466" s="271"/>
      <c r="R466" s="271"/>
      <c r="S466" s="271"/>
      <c r="T466" s="272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73" t="s">
        <v>214</v>
      </c>
      <c r="AU466" s="273" t="s">
        <v>85</v>
      </c>
      <c r="AV466" s="15" t="s">
        <v>113</v>
      </c>
      <c r="AW466" s="15" t="s">
        <v>32</v>
      </c>
      <c r="AX466" s="15" t="s">
        <v>83</v>
      </c>
      <c r="AY466" s="273" t="s">
        <v>206</v>
      </c>
    </row>
    <row r="467" spans="1:65" s="2" customFormat="1" ht="24.15" customHeight="1">
      <c r="A467" s="39"/>
      <c r="B467" s="40"/>
      <c r="C467" s="228" t="s">
        <v>698</v>
      </c>
      <c r="D467" s="228" t="s">
        <v>208</v>
      </c>
      <c r="E467" s="229" t="s">
        <v>699</v>
      </c>
      <c r="F467" s="230" t="s">
        <v>700</v>
      </c>
      <c r="G467" s="231" t="s">
        <v>334</v>
      </c>
      <c r="H467" s="232">
        <v>363.53</v>
      </c>
      <c r="I467" s="233"/>
      <c r="J467" s="234">
        <f>ROUND(I467*H467,2)</f>
        <v>0</v>
      </c>
      <c r="K467" s="230" t="s">
        <v>212</v>
      </c>
      <c r="L467" s="45"/>
      <c r="M467" s="235" t="s">
        <v>1</v>
      </c>
      <c r="N467" s="236" t="s">
        <v>41</v>
      </c>
      <c r="O467" s="92"/>
      <c r="P467" s="237">
        <f>O467*H467</f>
        <v>0</v>
      </c>
      <c r="Q467" s="237">
        <v>0</v>
      </c>
      <c r="R467" s="237">
        <f>Q467*H467</f>
        <v>0</v>
      </c>
      <c r="S467" s="237">
        <v>0</v>
      </c>
      <c r="T467" s="23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9" t="s">
        <v>113</v>
      </c>
      <c r="AT467" s="239" t="s">
        <v>208</v>
      </c>
      <c r="AU467" s="239" t="s">
        <v>85</v>
      </c>
      <c r="AY467" s="18" t="s">
        <v>206</v>
      </c>
      <c r="BE467" s="240">
        <f>IF(N467="základní",J467,0)</f>
        <v>0</v>
      </c>
      <c r="BF467" s="240">
        <f>IF(N467="snížená",J467,0)</f>
        <v>0</v>
      </c>
      <c r="BG467" s="240">
        <f>IF(N467="zákl. přenesená",J467,0)</f>
        <v>0</v>
      </c>
      <c r="BH467" s="240">
        <f>IF(N467="sníž. přenesená",J467,0)</f>
        <v>0</v>
      </c>
      <c r="BI467" s="240">
        <f>IF(N467="nulová",J467,0)</f>
        <v>0</v>
      </c>
      <c r="BJ467" s="18" t="s">
        <v>83</v>
      </c>
      <c r="BK467" s="240">
        <f>ROUND(I467*H467,2)</f>
        <v>0</v>
      </c>
      <c r="BL467" s="18" t="s">
        <v>113</v>
      </c>
      <c r="BM467" s="239" t="s">
        <v>701</v>
      </c>
    </row>
    <row r="468" spans="1:51" s="13" customFormat="1" ht="12">
      <c r="A468" s="13"/>
      <c r="B468" s="241"/>
      <c r="C468" s="242"/>
      <c r="D468" s="243" t="s">
        <v>214</v>
      </c>
      <c r="E468" s="244" t="s">
        <v>1</v>
      </c>
      <c r="F468" s="245" t="s">
        <v>702</v>
      </c>
      <c r="G468" s="242"/>
      <c r="H468" s="244" t="s">
        <v>1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1" t="s">
        <v>214</v>
      </c>
      <c r="AU468" s="251" t="s">
        <v>85</v>
      </c>
      <c r="AV468" s="13" t="s">
        <v>83</v>
      </c>
      <c r="AW468" s="13" t="s">
        <v>32</v>
      </c>
      <c r="AX468" s="13" t="s">
        <v>76</v>
      </c>
      <c r="AY468" s="251" t="s">
        <v>206</v>
      </c>
    </row>
    <row r="469" spans="1:51" s="14" customFormat="1" ht="12">
      <c r="A469" s="14"/>
      <c r="B469" s="252"/>
      <c r="C469" s="253"/>
      <c r="D469" s="243" t="s">
        <v>214</v>
      </c>
      <c r="E469" s="254" t="s">
        <v>1</v>
      </c>
      <c r="F469" s="255" t="s">
        <v>703</v>
      </c>
      <c r="G469" s="253"/>
      <c r="H469" s="256">
        <v>363.53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2" t="s">
        <v>214</v>
      </c>
      <c r="AU469" s="262" t="s">
        <v>85</v>
      </c>
      <c r="AV469" s="14" t="s">
        <v>85</v>
      </c>
      <c r="AW469" s="14" t="s">
        <v>32</v>
      </c>
      <c r="AX469" s="14" t="s">
        <v>83</v>
      </c>
      <c r="AY469" s="262" t="s">
        <v>206</v>
      </c>
    </row>
    <row r="470" spans="1:65" s="2" customFormat="1" ht="24.15" customHeight="1">
      <c r="A470" s="39"/>
      <c r="B470" s="40"/>
      <c r="C470" s="228" t="s">
        <v>704</v>
      </c>
      <c r="D470" s="228" t="s">
        <v>208</v>
      </c>
      <c r="E470" s="229" t="s">
        <v>705</v>
      </c>
      <c r="F470" s="230" t="s">
        <v>706</v>
      </c>
      <c r="G470" s="231" t="s">
        <v>334</v>
      </c>
      <c r="H470" s="232">
        <v>72.706</v>
      </c>
      <c r="I470" s="233"/>
      <c r="J470" s="234">
        <f>ROUND(I470*H470,2)</f>
        <v>0</v>
      </c>
      <c r="K470" s="230" t="s">
        <v>212</v>
      </c>
      <c r="L470" s="45"/>
      <c r="M470" s="235" t="s">
        <v>1</v>
      </c>
      <c r="N470" s="236" t="s">
        <v>41</v>
      </c>
      <c r="O470" s="92"/>
      <c r="P470" s="237">
        <f>O470*H470</f>
        <v>0</v>
      </c>
      <c r="Q470" s="237">
        <v>0</v>
      </c>
      <c r="R470" s="237">
        <f>Q470*H470</f>
        <v>0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113</v>
      </c>
      <c r="AT470" s="239" t="s">
        <v>208</v>
      </c>
      <c r="AU470" s="239" t="s">
        <v>85</v>
      </c>
      <c r="AY470" s="18" t="s">
        <v>206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83</v>
      </c>
      <c r="BK470" s="240">
        <f>ROUND(I470*H470,2)</f>
        <v>0</v>
      </c>
      <c r="BL470" s="18" t="s">
        <v>113</v>
      </c>
      <c r="BM470" s="239" t="s">
        <v>707</v>
      </c>
    </row>
    <row r="471" spans="1:51" s="14" customFormat="1" ht="12">
      <c r="A471" s="14"/>
      <c r="B471" s="252"/>
      <c r="C471" s="253"/>
      <c r="D471" s="243" t="s">
        <v>214</v>
      </c>
      <c r="E471" s="254" t="s">
        <v>1</v>
      </c>
      <c r="F471" s="255" t="s">
        <v>708</v>
      </c>
      <c r="G471" s="253"/>
      <c r="H471" s="256">
        <v>36.353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2" t="s">
        <v>214</v>
      </c>
      <c r="AU471" s="262" t="s">
        <v>85</v>
      </c>
      <c r="AV471" s="14" t="s">
        <v>85</v>
      </c>
      <c r="AW471" s="14" t="s">
        <v>32</v>
      </c>
      <c r="AX471" s="14" t="s">
        <v>76</v>
      </c>
      <c r="AY471" s="262" t="s">
        <v>206</v>
      </c>
    </row>
    <row r="472" spans="1:51" s="14" customFormat="1" ht="12">
      <c r="A472" s="14"/>
      <c r="B472" s="252"/>
      <c r="C472" s="253"/>
      <c r="D472" s="243" t="s">
        <v>214</v>
      </c>
      <c r="E472" s="254" t="s">
        <v>1</v>
      </c>
      <c r="F472" s="255" t="s">
        <v>709</v>
      </c>
      <c r="G472" s="253"/>
      <c r="H472" s="256">
        <v>36.353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2" t="s">
        <v>214</v>
      </c>
      <c r="AU472" s="262" t="s">
        <v>85</v>
      </c>
      <c r="AV472" s="14" t="s">
        <v>85</v>
      </c>
      <c r="AW472" s="14" t="s">
        <v>32</v>
      </c>
      <c r="AX472" s="14" t="s">
        <v>76</v>
      </c>
      <c r="AY472" s="262" t="s">
        <v>206</v>
      </c>
    </row>
    <row r="473" spans="1:51" s="15" customFormat="1" ht="12">
      <c r="A473" s="15"/>
      <c r="B473" s="263"/>
      <c r="C473" s="264"/>
      <c r="D473" s="243" t="s">
        <v>214</v>
      </c>
      <c r="E473" s="265" t="s">
        <v>1</v>
      </c>
      <c r="F473" s="266" t="s">
        <v>169</v>
      </c>
      <c r="G473" s="264"/>
      <c r="H473" s="267">
        <v>72.706</v>
      </c>
      <c r="I473" s="268"/>
      <c r="J473" s="264"/>
      <c r="K473" s="264"/>
      <c r="L473" s="269"/>
      <c r="M473" s="270"/>
      <c r="N473" s="271"/>
      <c r="O473" s="271"/>
      <c r="P473" s="271"/>
      <c r="Q473" s="271"/>
      <c r="R473" s="271"/>
      <c r="S473" s="271"/>
      <c r="T473" s="272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3" t="s">
        <v>214</v>
      </c>
      <c r="AU473" s="273" t="s">
        <v>85</v>
      </c>
      <c r="AV473" s="15" t="s">
        <v>113</v>
      </c>
      <c r="AW473" s="15" t="s">
        <v>32</v>
      </c>
      <c r="AX473" s="15" t="s">
        <v>83</v>
      </c>
      <c r="AY473" s="273" t="s">
        <v>206</v>
      </c>
    </row>
    <row r="474" spans="1:65" s="2" customFormat="1" ht="44.25" customHeight="1">
      <c r="A474" s="39"/>
      <c r="B474" s="40"/>
      <c r="C474" s="228" t="s">
        <v>683</v>
      </c>
      <c r="D474" s="228" t="s">
        <v>208</v>
      </c>
      <c r="E474" s="229" t="s">
        <v>710</v>
      </c>
      <c r="F474" s="230" t="s">
        <v>711</v>
      </c>
      <c r="G474" s="231" t="s">
        <v>334</v>
      </c>
      <c r="H474" s="232">
        <v>19.444</v>
      </c>
      <c r="I474" s="233"/>
      <c r="J474" s="234">
        <f>ROUND(I474*H474,2)</f>
        <v>0</v>
      </c>
      <c r="K474" s="230" t="s">
        <v>212</v>
      </c>
      <c r="L474" s="45"/>
      <c r="M474" s="235" t="s">
        <v>1</v>
      </c>
      <c r="N474" s="236" t="s">
        <v>41</v>
      </c>
      <c r="O474" s="92"/>
      <c r="P474" s="237">
        <f>O474*H474</f>
        <v>0</v>
      </c>
      <c r="Q474" s="237">
        <v>0</v>
      </c>
      <c r="R474" s="237">
        <f>Q474*H474</f>
        <v>0</v>
      </c>
      <c r="S474" s="237">
        <v>0</v>
      </c>
      <c r="T474" s="238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113</v>
      </c>
      <c r="AT474" s="239" t="s">
        <v>208</v>
      </c>
      <c r="AU474" s="239" t="s">
        <v>85</v>
      </c>
      <c r="AY474" s="18" t="s">
        <v>206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83</v>
      </c>
      <c r="BK474" s="240">
        <f>ROUND(I474*H474,2)</f>
        <v>0</v>
      </c>
      <c r="BL474" s="18" t="s">
        <v>113</v>
      </c>
      <c r="BM474" s="239" t="s">
        <v>712</v>
      </c>
    </row>
    <row r="475" spans="1:51" s="14" customFormat="1" ht="12">
      <c r="A475" s="14"/>
      <c r="B475" s="252"/>
      <c r="C475" s="253"/>
      <c r="D475" s="243" t="s">
        <v>214</v>
      </c>
      <c r="E475" s="254" t="s">
        <v>1</v>
      </c>
      <c r="F475" s="255" t="s">
        <v>713</v>
      </c>
      <c r="G475" s="253"/>
      <c r="H475" s="256">
        <v>19.444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2" t="s">
        <v>214</v>
      </c>
      <c r="AU475" s="262" t="s">
        <v>85</v>
      </c>
      <c r="AV475" s="14" t="s">
        <v>85</v>
      </c>
      <c r="AW475" s="14" t="s">
        <v>32</v>
      </c>
      <c r="AX475" s="14" t="s">
        <v>83</v>
      </c>
      <c r="AY475" s="262" t="s">
        <v>206</v>
      </c>
    </row>
    <row r="476" spans="1:65" s="2" customFormat="1" ht="44.25" customHeight="1">
      <c r="A476" s="39"/>
      <c r="B476" s="40"/>
      <c r="C476" s="228" t="s">
        <v>714</v>
      </c>
      <c r="D476" s="228" t="s">
        <v>208</v>
      </c>
      <c r="E476" s="229" t="s">
        <v>715</v>
      </c>
      <c r="F476" s="230" t="s">
        <v>716</v>
      </c>
      <c r="G476" s="231" t="s">
        <v>334</v>
      </c>
      <c r="H476" s="232">
        <v>16.909</v>
      </c>
      <c r="I476" s="233"/>
      <c r="J476" s="234">
        <f>ROUND(I476*H476,2)</f>
        <v>0</v>
      </c>
      <c r="K476" s="230" t="s">
        <v>212</v>
      </c>
      <c r="L476" s="45"/>
      <c r="M476" s="235" t="s">
        <v>1</v>
      </c>
      <c r="N476" s="236" t="s">
        <v>41</v>
      </c>
      <c r="O476" s="92"/>
      <c r="P476" s="237">
        <f>O476*H476</f>
        <v>0</v>
      </c>
      <c r="Q476" s="237">
        <v>0</v>
      </c>
      <c r="R476" s="237">
        <f>Q476*H476</f>
        <v>0</v>
      </c>
      <c r="S476" s="237">
        <v>0</v>
      </c>
      <c r="T476" s="23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9" t="s">
        <v>113</v>
      </c>
      <c r="AT476" s="239" t="s">
        <v>208</v>
      </c>
      <c r="AU476" s="239" t="s">
        <v>85</v>
      </c>
      <c r="AY476" s="18" t="s">
        <v>206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8" t="s">
        <v>83</v>
      </c>
      <c r="BK476" s="240">
        <f>ROUND(I476*H476,2)</f>
        <v>0</v>
      </c>
      <c r="BL476" s="18" t="s">
        <v>113</v>
      </c>
      <c r="BM476" s="239" t="s">
        <v>717</v>
      </c>
    </row>
    <row r="477" spans="1:51" s="14" customFormat="1" ht="12">
      <c r="A477" s="14"/>
      <c r="B477" s="252"/>
      <c r="C477" s="253"/>
      <c r="D477" s="243" t="s">
        <v>214</v>
      </c>
      <c r="E477" s="254" t="s">
        <v>1</v>
      </c>
      <c r="F477" s="255" t="s">
        <v>718</v>
      </c>
      <c r="G477" s="253"/>
      <c r="H477" s="256">
        <v>16.909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2" t="s">
        <v>214</v>
      </c>
      <c r="AU477" s="262" t="s">
        <v>85</v>
      </c>
      <c r="AV477" s="14" t="s">
        <v>85</v>
      </c>
      <c r="AW477" s="14" t="s">
        <v>32</v>
      </c>
      <c r="AX477" s="14" t="s">
        <v>83</v>
      </c>
      <c r="AY477" s="262" t="s">
        <v>206</v>
      </c>
    </row>
    <row r="478" spans="1:63" s="12" customFormat="1" ht="22.8" customHeight="1">
      <c r="A478" s="12"/>
      <c r="B478" s="212"/>
      <c r="C478" s="213"/>
      <c r="D478" s="214" t="s">
        <v>75</v>
      </c>
      <c r="E478" s="226" t="s">
        <v>719</v>
      </c>
      <c r="F478" s="226" t="s">
        <v>684</v>
      </c>
      <c r="G478" s="213"/>
      <c r="H478" s="213"/>
      <c r="I478" s="216"/>
      <c r="J478" s="227">
        <f>BK478</f>
        <v>0</v>
      </c>
      <c r="K478" s="213"/>
      <c r="L478" s="218"/>
      <c r="M478" s="219"/>
      <c r="N478" s="220"/>
      <c r="O478" s="220"/>
      <c r="P478" s="221">
        <f>SUM(P479:P480)</f>
        <v>0</v>
      </c>
      <c r="Q478" s="220"/>
      <c r="R478" s="221">
        <f>SUM(R479:R480)</f>
        <v>0</v>
      </c>
      <c r="S478" s="220"/>
      <c r="T478" s="222">
        <f>SUM(T479:T480)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23" t="s">
        <v>83</v>
      </c>
      <c r="AT478" s="224" t="s">
        <v>75</v>
      </c>
      <c r="AU478" s="224" t="s">
        <v>83</v>
      </c>
      <c r="AY478" s="223" t="s">
        <v>206</v>
      </c>
      <c r="BK478" s="225">
        <f>SUM(BK479:BK480)</f>
        <v>0</v>
      </c>
    </row>
    <row r="479" spans="1:65" s="2" customFormat="1" ht="33" customHeight="1">
      <c r="A479" s="39"/>
      <c r="B479" s="40"/>
      <c r="C479" s="228" t="s">
        <v>720</v>
      </c>
      <c r="D479" s="228" t="s">
        <v>208</v>
      </c>
      <c r="E479" s="229" t="s">
        <v>721</v>
      </c>
      <c r="F479" s="230" t="s">
        <v>722</v>
      </c>
      <c r="G479" s="231" t="s">
        <v>334</v>
      </c>
      <c r="H479" s="232">
        <v>45.09</v>
      </c>
      <c r="I479" s="233"/>
      <c r="J479" s="234">
        <f>ROUND(I479*H479,2)</f>
        <v>0</v>
      </c>
      <c r="K479" s="230" t="s">
        <v>212</v>
      </c>
      <c r="L479" s="45"/>
      <c r="M479" s="235" t="s">
        <v>1</v>
      </c>
      <c r="N479" s="236" t="s">
        <v>41</v>
      </c>
      <c r="O479" s="92"/>
      <c r="P479" s="237">
        <f>O479*H479</f>
        <v>0</v>
      </c>
      <c r="Q479" s="237">
        <v>0</v>
      </c>
      <c r="R479" s="237">
        <f>Q479*H479</f>
        <v>0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113</v>
      </c>
      <c r="AT479" s="239" t="s">
        <v>208</v>
      </c>
      <c r="AU479" s="239" t="s">
        <v>85</v>
      </c>
      <c r="AY479" s="18" t="s">
        <v>206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83</v>
      </c>
      <c r="BK479" s="240">
        <f>ROUND(I479*H479,2)</f>
        <v>0</v>
      </c>
      <c r="BL479" s="18" t="s">
        <v>113</v>
      </c>
      <c r="BM479" s="239" t="s">
        <v>723</v>
      </c>
    </row>
    <row r="480" spans="1:51" s="14" customFormat="1" ht="12">
      <c r="A480" s="14"/>
      <c r="B480" s="252"/>
      <c r="C480" s="253"/>
      <c r="D480" s="243" t="s">
        <v>214</v>
      </c>
      <c r="E480" s="254" t="s">
        <v>1</v>
      </c>
      <c r="F480" s="255" t="s">
        <v>724</v>
      </c>
      <c r="G480" s="253"/>
      <c r="H480" s="256">
        <v>45.09</v>
      </c>
      <c r="I480" s="257"/>
      <c r="J480" s="253"/>
      <c r="K480" s="253"/>
      <c r="L480" s="258"/>
      <c r="M480" s="259"/>
      <c r="N480" s="260"/>
      <c r="O480" s="260"/>
      <c r="P480" s="260"/>
      <c r="Q480" s="260"/>
      <c r="R480" s="260"/>
      <c r="S480" s="260"/>
      <c r="T480" s="26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2" t="s">
        <v>214</v>
      </c>
      <c r="AU480" s="262" t="s">
        <v>85</v>
      </c>
      <c r="AV480" s="14" t="s">
        <v>85</v>
      </c>
      <c r="AW480" s="14" t="s">
        <v>32</v>
      </c>
      <c r="AX480" s="14" t="s">
        <v>83</v>
      </c>
      <c r="AY480" s="262" t="s">
        <v>206</v>
      </c>
    </row>
    <row r="481" spans="1:63" s="12" customFormat="1" ht="25.9" customHeight="1">
      <c r="A481" s="12"/>
      <c r="B481" s="212"/>
      <c r="C481" s="213"/>
      <c r="D481" s="214" t="s">
        <v>75</v>
      </c>
      <c r="E481" s="215" t="s">
        <v>725</v>
      </c>
      <c r="F481" s="215" t="s">
        <v>726</v>
      </c>
      <c r="G481" s="213"/>
      <c r="H481" s="213"/>
      <c r="I481" s="216"/>
      <c r="J481" s="217">
        <f>BK481</f>
        <v>0</v>
      </c>
      <c r="K481" s="213"/>
      <c r="L481" s="218"/>
      <c r="M481" s="219"/>
      <c r="N481" s="220"/>
      <c r="O481" s="220"/>
      <c r="P481" s="221">
        <f>P482</f>
        <v>0</v>
      </c>
      <c r="Q481" s="220"/>
      <c r="R481" s="221">
        <f>R482</f>
        <v>0.00011499999999999999</v>
      </c>
      <c r="S481" s="220"/>
      <c r="T481" s="222">
        <f>T482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23" t="s">
        <v>85</v>
      </c>
      <c r="AT481" s="224" t="s">
        <v>75</v>
      </c>
      <c r="AU481" s="224" t="s">
        <v>76</v>
      </c>
      <c r="AY481" s="223" t="s">
        <v>206</v>
      </c>
      <c r="BK481" s="225">
        <f>BK482</f>
        <v>0</v>
      </c>
    </row>
    <row r="482" spans="1:63" s="12" customFormat="1" ht="22.8" customHeight="1">
      <c r="A482" s="12"/>
      <c r="B482" s="212"/>
      <c r="C482" s="213"/>
      <c r="D482" s="214" t="s">
        <v>75</v>
      </c>
      <c r="E482" s="226" t="s">
        <v>727</v>
      </c>
      <c r="F482" s="226" t="s">
        <v>728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SUM(P483:P490)</f>
        <v>0</v>
      </c>
      <c r="Q482" s="220"/>
      <c r="R482" s="221">
        <f>SUM(R483:R490)</f>
        <v>0.00011499999999999999</v>
      </c>
      <c r="S482" s="220"/>
      <c r="T482" s="222">
        <f>SUM(T483:T490)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85</v>
      </c>
      <c r="AT482" s="224" t="s">
        <v>75</v>
      </c>
      <c r="AU482" s="224" t="s">
        <v>83</v>
      </c>
      <c r="AY482" s="223" t="s">
        <v>206</v>
      </c>
      <c r="BK482" s="225">
        <f>SUM(BK483:BK490)</f>
        <v>0</v>
      </c>
    </row>
    <row r="483" spans="1:65" s="2" customFormat="1" ht="24.15" customHeight="1">
      <c r="A483" s="39"/>
      <c r="B483" s="40"/>
      <c r="C483" s="228" t="s">
        <v>729</v>
      </c>
      <c r="D483" s="228" t="s">
        <v>208</v>
      </c>
      <c r="E483" s="229" t="s">
        <v>730</v>
      </c>
      <c r="F483" s="230" t="s">
        <v>731</v>
      </c>
      <c r="G483" s="231" t="s">
        <v>211</v>
      </c>
      <c r="H483" s="232">
        <v>0.5</v>
      </c>
      <c r="I483" s="233"/>
      <c r="J483" s="234">
        <f>ROUND(I483*H483,2)</f>
        <v>0</v>
      </c>
      <c r="K483" s="230" t="s">
        <v>212</v>
      </c>
      <c r="L483" s="45"/>
      <c r="M483" s="235" t="s">
        <v>1</v>
      </c>
      <c r="N483" s="236" t="s">
        <v>41</v>
      </c>
      <c r="O483" s="92"/>
      <c r="P483" s="237">
        <f>O483*H483</f>
        <v>0</v>
      </c>
      <c r="Q483" s="237">
        <v>0</v>
      </c>
      <c r="R483" s="237">
        <f>Q483*H483</f>
        <v>0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314</v>
      </c>
      <c r="AT483" s="239" t="s">
        <v>208</v>
      </c>
      <c r="AU483" s="239" t="s">
        <v>85</v>
      </c>
      <c r="AY483" s="18" t="s">
        <v>206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83</v>
      </c>
      <c r="BK483" s="240">
        <f>ROUND(I483*H483,2)</f>
        <v>0</v>
      </c>
      <c r="BL483" s="18" t="s">
        <v>314</v>
      </c>
      <c r="BM483" s="239" t="s">
        <v>732</v>
      </c>
    </row>
    <row r="484" spans="1:51" s="13" customFormat="1" ht="12">
      <c r="A484" s="13"/>
      <c r="B484" s="241"/>
      <c r="C484" s="242"/>
      <c r="D484" s="243" t="s">
        <v>214</v>
      </c>
      <c r="E484" s="244" t="s">
        <v>1</v>
      </c>
      <c r="F484" s="245" t="s">
        <v>437</v>
      </c>
      <c r="G484" s="242"/>
      <c r="H484" s="244" t="s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1" t="s">
        <v>214</v>
      </c>
      <c r="AU484" s="251" t="s">
        <v>85</v>
      </c>
      <c r="AV484" s="13" t="s">
        <v>83</v>
      </c>
      <c r="AW484" s="13" t="s">
        <v>32</v>
      </c>
      <c r="AX484" s="13" t="s">
        <v>76</v>
      </c>
      <c r="AY484" s="251" t="s">
        <v>206</v>
      </c>
    </row>
    <row r="485" spans="1:51" s="13" customFormat="1" ht="12">
      <c r="A485" s="13"/>
      <c r="B485" s="241"/>
      <c r="C485" s="242"/>
      <c r="D485" s="243" t="s">
        <v>214</v>
      </c>
      <c r="E485" s="244" t="s">
        <v>1</v>
      </c>
      <c r="F485" s="245" t="s">
        <v>733</v>
      </c>
      <c r="G485" s="242"/>
      <c r="H485" s="244" t="s">
        <v>1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1" t="s">
        <v>214</v>
      </c>
      <c r="AU485" s="251" t="s">
        <v>85</v>
      </c>
      <c r="AV485" s="13" t="s">
        <v>83</v>
      </c>
      <c r="AW485" s="13" t="s">
        <v>32</v>
      </c>
      <c r="AX485" s="13" t="s">
        <v>76</v>
      </c>
      <c r="AY485" s="251" t="s">
        <v>206</v>
      </c>
    </row>
    <row r="486" spans="1:51" s="14" customFormat="1" ht="12">
      <c r="A486" s="14"/>
      <c r="B486" s="252"/>
      <c r="C486" s="253"/>
      <c r="D486" s="243" t="s">
        <v>214</v>
      </c>
      <c r="E486" s="254" t="s">
        <v>1</v>
      </c>
      <c r="F486" s="255" t="s">
        <v>734</v>
      </c>
      <c r="G486" s="253"/>
      <c r="H486" s="256">
        <v>0.5</v>
      </c>
      <c r="I486" s="257"/>
      <c r="J486" s="253"/>
      <c r="K486" s="253"/>
      <c r="L486" s="258"/>
      <c r="M486" s="259"/>
      <c r="N486" s="260"/>
      <c r="O486" s="260"/>
      <c r="P486" s="260"/>
      <c r="Q486" s="260"/>
      <c r="R486" s="260"/>
      <c r="S486" s="260"/>
      <c r="T486" s="26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2" t="s">
        <v>214</v>
      </c>
      <c r="AU486" s="262" t="s">
        <v>85</v>
      </c>
      <c r="AV486" s="14" t="s">
        <v>85</v>
      </c>
      <c r="AW486" s="14" t="s">
        <v>32</v>
      </c>
      <c r="AX486" s="14" t="s">
        <v>76</v>
      </c>
      <c r="AY486" s="262" t="s">
        <v>206</v>
      </c>
    </row>
    <row r="487" spans="1:51" s="15" customFormat="1" ht="12">
      <c r="A487" s="15"/>
      <c r="B487" s="263"/>
      <c r="C487" s="264"/>
      <c r="D487" s="243" t="s">
        <v>214</v>
      </c>
      <c r="E487" s="265" t="s">
        <v>135</v>
      </c>
      <c r="F487" s="266" t="s">
        <v>169</v>
      </c>
      <c r="G487" s="264"/>
      <c r="H487" s="267">
        <v>0.5</v>
      </c>
      <c r="I487" s="268"/>
      <c r="J487" s="264"/>
      <c r="K487" s="264"/>
      <c r="L487" s="269"/>
      <c r="M487" s="270"/>
      <c r="N487" s="271"/>
      <c r="O487" s="271"/>
      <c r="P487" s="271"/>
      <c r="Q487" s="271"/>
      <c r="R487" s="271"/>
      <c r="S487" s="271"/>
      <c r="T487" s="272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3" t="s">
        <v>214</v>
      </c>
      <c r="AU487" s="273" t="s">
        <v>85</v>
      </c>
      <c r="AV487" s="15" t="s">
        <v>113</v>
      </c>
      <c r="AW487" s="15" t="s">
        <v>32</v>
      </c>
      <c r="AX487" s="15" t="s">
        <v>83</v>
      </c>
      <c r="AY487" s="273" t="s">
        <v>206</v>
      </c>
    </row>
    <row r="488" spans="1:65" s="2" customFormat="1" ht="24.15" customHeight="1">
      <c r="A488" s="39"/>
      <c r="B488" s="40"/>
      <c r="C488" s="285" t="s">
        <v>735</v>
      </c>
      <c r="D488" s="285" t="s">
        <v>353</v>
      </c>
      <c r="E488" s="286" t="s">
        <v>736</v>
      </c>
      <c r="F488" s="287" t="s">
        <v>737</v>
      </c>
      <c r="G488" s="288" t="s">
        <v>211</v>
      </c>
      <c r="H488" s="289">
        <v>0.575</v>
      </c>
      <c r="I488" s="290"/>
      <c r="J488" s="291">
        <f>ROUND(I488*H488,2)</f>
        <v>0</v>
      </c>
      <c r="K488" s="287" t="s">
        <v>1</v>
      </c>
      <c r="L488" s="292"/>
      <c r="M488" s="293" t="s">
        <v>1</v>
      </c>
      <c r="N488" s="294" t="s">
        <v>41</v>
      </c>
      <c r="O488" s="92"/>
      <c r="P488" s="237">
        <f>O488*H488</f>
        <v>0</v>
      </c>
      <c r="Q488" s="237">
        <v>0.0002</v>
      </c>
      <c r="R488" s="237">
        <f>Q488*H488</f>
        <v>0.00011499999999999999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402</v>
      </c>
      <c r="AT488" s="239" t="s">
        <v>353</v>
      </c>
      <c r="AU488" s="239" t="s">
        <v>85</v>
      </c>
      <c r="AY488" s="18" t="s">
        <v>206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83</v>
      </c>
      <c r="BK488" s="240">
        <f>ROUND(I488*H488,2)</f>
        <v>0</v>
      </c>
      <c r="BL488" s="18" t="s">
        <v>314</v>
      </c>
      <c r="BM488" s="239" t="s">
        <v>738</v>
      </c>
    </row>
    <row r="489" spans="1:51" s="14" customFormat="1" ht="12">
      <c r="A489" s="14"/>
      <c r="B489" s="252"/>
      <c r="C489" s="253"/>
      <c r="D489" s="243" t="s">
        <v>214</v>
      </c>
      <c r="E489" s="254" t="s">
        <v>1</v>
      </c>
      <c r="F489" s="255" t="s">
        <v>739</v>
      </c>
      <c r="G489" s="253"/>
      <c r="H489" s="256">
        <v>0.575</v>
      </c>
      <c r="I489" s="257"/>
      <c r="J489" s="253"/>
      <c r="K489" s="253"/>
      <c r="L489" s="258"/>
      <c r="M489" s="259"/>
      <c r="N489" s="260"/>
      <c r="O489" s="260"/>
      <c r="P489" s="260"/>
      <c r="Q489" s="260"/>
      <c r="R489" s="260"/>
      <c r="S489" s="260"/>
      <c r="T489" s="26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2" t="s">
        <v>214</v>
      </c>
      <c r="AU489" s="262" t="s">
        <v>85</v>
      </c>
      <c r="AV489" s="14" t="s">
        <v>85</v>
      </c>
      <c r="AW489" s="14" t="s">
        <v>32</v>
      </c>
      <c r="AX489" s="14" t="s">
        <v>83</v>
      </c>
      <c r="AY489" s="262" t="s">
        <v>206</v>
      </c>
    </row>
    <row r="490" spans="1:65" s="2" customFormat="1" ht="24.15" customHeight="1">
      <c r="A490" s="39"/>
      <c r="B490" s="40"/>
      <c r="C490" s="228" t="s">
        <v>740</v>
      </c>
      <c r="D490" s="228" t="s">
        <v>208</v>
      </c>
      <c r="E490" s="229" t="s">
        <v>741</v>
      </c>
      <c r="F490" s="230" t="s">
        <v>742</v>
      </c>
      <c r="G490" s="231" t="s">
        <v>334</v>
      </c>
      <c r="H490" s="232">
        <v>0</v>
      </c>
      <c r="I490" s="233"/>
      <c r="J490" s="234">
        <f>ROUND(I490*H490,2)</f>
        <v>0</v>
      </c>
      <c r="K490" s="230" t="s">
        <v>212</v>
      </c>
      <c r="L490" s="45"/>
      <c r="M490" s="295" t="s">
        <v>1</v>
      </c>
      <c r="N490" s="296" t="s">
        <v>41</v>
      </c>
      <c r="O490" s="297"/>
      <c r="P490" s="298">
        <f>O490*H490</f>
        <v>0</v>
      </c>
      <c r="Q490" s="298">
        <v>0</v>
      </c>
      <c r="R490" s="298">
        <f>Q490*H490</f>
        <v>0</v>
      </c>
      <c r="S490" s="298">
        <v>0</v>
      </c>
      <c r="T490" s="29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9" t="s">
        <v>314</v>
      </c>
      <c r="AT490" s="239" t="s">
        <v>208</v>
      </c>
      <c r="AU490" s="239" t="s">
        <v>85</v>
      </c>
      <c r="AY490" s="18" t="s">
        <v>206</v>
      </c>
      <c r="BE490" s="240">
        <f>IF(N490="základní",J490,0)</f>
        <v>0</v>
      </c>
      <c r="BF490" s="240">
        <f>IF(N490="snížená",J490,0)</f>
        <v>0</v>
      </c>
      <c r="BG490" s="240">
        <f>IF(N490="zákl. přenesená",J490,0)</f>
        <v>0</v>
      </c>
      <c r="BH490" s="240">
        <f>IF(N490="sníž. přenesená",J490,0)</f>
        <v>0</v>
      </c>
      <c r="BI490" s="240">
        <f>IF(N490="nulová",J490,0)</f>
        <v>0</v>
      </c>
      <c r="BJ490" s="18" t="s">
        <v>83</v>
      </c>
      <c r="BK490" s="240">
        <f>ROUND(I490*H490,2)</f>
        <v>0</v>
      </c>
      <c r="BL490" s="18" t="s">
        <v>314</v>
      </c>
      <c r="BM490" s="239" t="s">
        <v>743</v>
      </c>
    </row>
    <row r="491" spans="1:31" s="2" customFormat="1" ht="6.95" customHeight="1">
      <c r="A491" s="39"/>
      <c r="B491" s="67"/>
      <c r="C491" s="68"/>
      <c r="D491" s="68"/>
      <c r="E491" s="68"/>
      <c r="F491" s="68"/>
      <c r="G491" s="68"/>
      <c r="H491" s="68"/>
      <c r="I491" s="68"/>
      <c r="J491" s="68"/>
      <c r="K491" s="68"/>
      <c r="L491" s="45"/>
      <c r="M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</sheetData>
  <sheetProtection password="CC35" sheet="1" objects="1" scenarios="1" formatColumns="0" formatRows="0" autoFilter="0"/>
  <autoFilter ref="C131:K4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47" t="s">
        <v>132</v>
      </c>
      <c r="BA2" s="147" t="s">
        <v>133</v>
      </c>
      <c r="BB2" s="147" t="s">
        <v>1</v>
      </c>
      <c r="BC2" s="147" t="s">
        <v>744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135</v>
      </c>
      <c r="BA3" s="147" t="s">
        <v>1</v>
      </c>
      <c r="BB3" s="147" t="s">
        <v>1</v>
      </c>
      <c r="BC3" s="147" t="s">
        <v>136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138</v>
      </c>
      <c r="BA4" s="147" t="s">
        <v>133</v>
      </c>
      <c r="BB4" s="147" t="s">
        <v>1</v>
      </c>
      <c r="BC4" s="147" t="s">
        <v>745</v>
      </c>
      <c r="BD4" s="147" t="s">
        <v>85</v>
      </c>
    </row>
    <row r="5" spans="2:56" s="1" customFormat="1" ht="6.95" customHeight="1">
      <c r="B5" s="21"/>
      <c r="L5" s="21"/>
      <c r="AZ5" s="147" t="s">
        <v>140</v>
      </c>
      <c r="BA5" s="147" t="s">
        <v>133</v>
      </c>
      <c r="BB5" s="147" t="s">
        <v>1</v>
      </c>
      <c r="BC5" s="147" t="s">
        <v>746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144</v>
      </c>
      <c r="BA6" s="147" t="s">
        <v>1</v>
      </c>
      <c r="BB6" s="147" t="s">
        <v>1</v>
      </c>
      <c r="BC6" s="147" t="s">
        <v>747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147</v>
      </c>
      <c r="BA7" s="147" t="s">
        <v>1</v>
      </c>
      <c r="BB7" s="147" t="s">
        <v>1</v>
      </c>
      <c r="BC7" s="147" t="s">
        <v>602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150</v>
      </c>
      <c r="BA8" s="147" t="s">
        <v>1</v>
      </c>
      <c r="BB8" s="147" t="s">
        <v>1</v>
      </c>
      <c r="BC8" s="147" t="s">
        <v>151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156</v>
      </c>
      <c r="BA9" s="147" t="s">
        <v>1</v>
      </c>
      <c r="BB9" s="147" t="s">
        <v>1</v>
      </c>
      <c r="BC9" s="147" t="s">
        <v>748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158</v>
      </c>
      <c r="BA10" s="147" t="s">
        <v>159</v>
      </c>
      <c r="BB10" s="147" t="s">
        <v>1</v>
      </c>
      <c r="BC10" s="147" t="s">
        <v>749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750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162</v>
      </c>
      <c r="BA11" s="147" t="s">
        <v>1</v>
      </c>
      <c r="BB11" s="147" t="s">
        <v>1</v>
      </c>
      <c r="BC11" s="147" t="s">
        <v>751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164</v>
      </c>
      <c r="BA12" s="147" t="s">
        <v>1</v>
      </c>
      <c r="BB12" s="147" t="s">
        <v>1</v>
      </c>
      <c r="BC12" s="147" t="s">
        <v>752</v>
      </c>
      <c r="BD12" s="147" t="s">
        <v>85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90</v>
      </c>
      <c r="G13" s="39"/>
      <c r="H13" s="39"/>
      <c r="I13" s="152" t="s">
        <v>19</v>
      </c>
      <c r="J13" s="142" t="s">
        <v>161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166</v>
      </c>
      <c r="BA13" s="147" t="s">
        <v>1</v>
      </c>
      <c r="BB13" s="147" t="s">
        <v>1</v>
      </c>
      <c r="BC13" s="147" t="s">
        <v>167</v>
      </c>
      <c r="BD13" s="147" t="s">
        <v>85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168</v>
      </c>
      <c r="BA14" s="147" t="s">
        <v>169</v>
      </c>
      <c r="BB14" s="147" t="s">
        <v>1</v>
      </c>
      <c r="BC14" s="147" t="s">
        <v>753</v>
      </c>
      <c r="BD14" s="147" t="s">
        <v>85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171</v>
      </c>
      <c r="BA15" s="147" t="s">
        <v>1</v>
      </c>
      <c r="BB15" s="147" t="s">
        <v>1</v>
      </c>
      <c r="BC15" s="147" t="s">
        <v>752</v>
      </c>
      <c r="BD15" s="147" t="s">
        <v>85</v>
      </c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ROUND((SUM(BE128:BE360)),2)</f>
        <v>0</v>
      </c>
      <c r="G35" s="39"/>
      <c r="H35" s="39"/>
      <c r="I35" s="166">
        <v>0.21</v>
      </c>
      <c r="J35" s="165">
        <f>ROUND(((SUM(BE128:BE360))*I35),2)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ROUND((SUM(BF128:BF360)),2)</f>
        <v>0</v>
      </c>
      <c r="G36" s="39"/>
      <c r="H36" s="39"/>
      <c r="I36" s="166">
        <v>0.15</v>
      </c>
      <c r="J36" s="165">
        <f>ROUND(((SUM(BF128:BF360))*I36),2)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ROUND((SUM(BG128:BG360)),2)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ROUND((SUM(BH128:BH360)),2)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ROUND((SUM(BI128:BI360)),2)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2 - Vodovodní řad A-1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J217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J222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J230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186</v>
      </c>
      <c r="E104" s="198"/>
      <c r="F104" s="198"/>
      <c r="G104" s="198"/>
      <c r="H104" s="198"/>
      <c r="I104" s="198"/>
      <c r="J104" s="199">
        <f>J348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0"/>
      <c r="C105" s="191"/>
      <c r="D105" s="192" t="s">
        <v>189</v>
      </c>
      <c r="E105" s="193"/>
      <c r="F105" s="193"/>
      <c r="G105" s="193"/>
      <c r="H105" s="193"/>
      <c r="I105" s="193"/>
      <c r="J105" s="194">
        <f>J351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6"/>
      <c r="C106" s="134"/>
      <c r="D106" s="197" t="s">
        <v>190</v>
      </c>
      <c r="E106" s="198"/>
      <c r="F106" s="198"/>
      <c r="G106" s="198"/>
      <c r="H106" s="198"/>
      <c r="I106" s="198"/>
      <c r="J106" s="199">
        <f>J352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191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5" t="str">
        <f>E7</f>
        <v>Veřejná infrastruktura Obytná zóna - NOVÁ DUKLA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146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149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152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2 - Vodovodní řad A-1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Ústí nad Orlicí</v>
      </c>
      <c r="G122" s="41"/>
      <c r="H122" s="41"/>
      <c r="I122" s="33" t="s">
        <v>22</v>
      </c>
      <c r="J122" s="80" t="str">
        <f>IF(J14="","",J14)</f>
        <v>20. 2. 2023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 xml:space="preserve"> </v>
      </c>
      <c r="G124" s="41"/>
      <c r="H124" s="41"/>
      <c r="I124" s="33" t="s">
        <v>30</v>
      </c>
      <c r="J124" s="37" t="str">
        <f>E23</f>
        <v>Ing. Pravec František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>Kašparová Věra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192</v>
      </c>
      <c r="D127" s="204" t="s">
        <v>61</v>
      </c>
      <c r="E127" s="204" t="s">
        <v>57</v>
      </c>
      <c r="F127" s="204" t="s">
        <v>58</v>
      </c>
      <c r="G127" s="204" t="s">
        <v>193</v>
      </c>
      <c r="H127" s="204" t="s">
        <v>194</v>
      </c>
      <c r="I127" s="204" t="s">
        <v>195</v>
      </c>
      <c r="J127" s="204" t="s">
        <v>176</v>
      </c>
      <c r="K127" s="205" t="s">
        <v>196</v>
      </c>
      <c r="L127" s="206"/>
      <c r="M127" s="101" t="s">
        <v>1</v>
      </c>
      <c r="N127" s="102" t="s">
        <v>40</v>
      </c>
      <c r="O127" s="102" t="s">
        <v>197</v>
      </c>
      <c r="P127" s="102" t="s">
        <v>198</v>
      </c>
      <c r="Q127" s="102" t="s">
        <v>199</v>
      </c>
      <c r="R127" s="102" t="s">
        <v>200</v>
      </c>
      <c r="S127" s="102" t="s">
        <v>201</v>
      </c>
      <c r="T127" s="103" t="s">
        <v>202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203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P129+P351</f>
        <v>0</v>
      </c>
      <c r="Q128" s="105"/>
      <c r="R128" s="209">
        <f>R129+R351</f>
        <v>3.5426429100000005</v>
      </c>
      <c r="S128" s="105"/>
      <c r="T128" s="210">
        <f>T129+T351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178</v>
      </c>
      <c r="BK128" s="211">
        <f>BK129+BK351</f>
        <v>0</v>
      </c>
    </row>
    <row r="129" spans="1:63" s="12" customFormat="1" ht="25.9" customHeight="1">
      <c r="A129" s="12"/>
      <c r="B129" s="212"/>
      <c r="C129" s="213"/>
      <c r="D129" s="214" t="s">
        <v>75</v>
      </c>
      <c r="E129" s="215" t="s">
        <v>204</v>
      </c>
      <c r="F129" s="215" t="s">
        <v>205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P130+P217+P222+P230+P348</f>
        <v>0</v>
      </c>
      <c r="Q129" s="220"/>
      <c r="R129" s="221">
        <f>R130+R217+R222+R230+R348</f>
        <v>3.5425279100000004</v>
      </c>
      <c r="S129" s="220"/>
      <c r="T129" s="222">
        <f>T130+T217+T222+T230+T348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83</v>
      </c>
      <c r="AT129" s="224" t="s">
        <v>75</v>
      </c>
      <c r="AU129" s="224" t="s">
        <v>76</v>
      </c>
      <c r="AY129" s="223" t="s">
        <v>206</v>
      </c>
      <c r="BK129" s="225">
        <f>BK130+BK217+BK222+BK230+BK348</f>
        <v>0</v>
      </c>
    </row>
    <row r="130" spans="1:63" s="12" customFormat="1" ht="22.8" customHeight="1">
      <c r="A130" s="12"/>
      <c r="B130" s="212"/>
      <c r="C130" s="213"/>
      <c r="D130" s="214" t="s">
        <v>75</v>
      </c>
      <c r="E130" s="226" t="s">
        <v>83</v>
      </c>
      <c r="F130" s="226" t="s">
        <v>207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SUM(P131:P216)</f>
        <v>0</v>
      </c>
      <c r="Q130" s="220"/>
      <c r="R130" s="221">
        <f>SUM(R131:R216)</f>
        <v>0.22276200000000002</v>
      </c>
      <c r="S130" s="220"/>
      <c r="T130" s="222">
        <f>SUM(T131:T216)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83</v>
      </c>
      <c r="AT130" s="224" t="s">
        <v>75</v>
      </c>
      <c r="AU130" s="224" t="s">
        <v>83</v>
      </c>
      <c r="AY130" s="223" t="s">
        <v>206</v>
      </c>
      <c r="BK130" s="225">
        <f>SUM(BK131:BK216)</f>
        <v>0</v>
      </c>
    </row>
    <row r="131" spans="1:65" s="2" customFormat="1" ht="24.15" customHeight="1">
      <c r="A131" s="39"/>
      <c r="B131" s="40"/>
      <c r="C131" s="228" t="s">
        <v>83</v>
      </c>
      <c r="D131" s="228" t="s">
        <v>208</v>
      </c>
      <c r="E131" s="229" t="s">
        <v>222</v>
      </c>
      <c r="F131" s="230" t="s">
        <v>223</v>
      </c>
      <c r="G131" s="231" t="s">
        <v>224</v>
      </c>
      <c r="H131" s="232">
        <v>39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3E-05</v>
      </c>
      <c r="R131" s="237">
        <f>Q131*H131</f>
        <v>0.00117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754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226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439</v>
      </c>
      <c r="G133" s="253"/>
      <c r="H133" s="256">
        <v>39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24.15" customHeight="1">
      <c r="A134" s="39"/>
      <c r="B134" s="40"/>
      <c r="C134" s="228" t="s">
        <v>85</v>
      </c>
      <c r="D134" s="228" t="s">
        <v>208</v>
      </c>
      <c r="E134" s="229" t="s">
        <v>228</v>
      </c>
      <c r="F134" s="230" t="s">
        <v>229</v>
      </c>
      <c r="G134" s="231" t="s">
        <v>230</v>
      </c>
      <c r="H134" s="232">
        <v>3.9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755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226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756</v>
      </c>
      <c r="G136" s="253"/>
      <c r="H136" s="256">
        <v>3.9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83</v>
      </c>
      <c r="AY136" s="262" t="s">
        <v>206</v>
      </c>
    </row>
    <row r="137" spans="1:65" s="2" customFormat="1" ht="33" customHeight="1">
      <c r="A137" s="39"/>
      <c r="B137" s="40"/>
      <c r="C137" s="228" t="s">
        <v>93</v>
      </c>
      <c r="D137" s="228" t="s">
        <v>208</v>
      </c>
      <c r="E137" s="229" t="s">
        <v>255</v>
      </c>
      <c r="F137" s="230" t="s">
        <v>256</v>
      </c>
      <c r="G137" s="231" t="s">
        <v>251</v>
      </c>
      <c r="H137" s="232">
        <v>75.569</v>
      </c>
      <c r="I137" s="233"/>
      <c r="J137" s="234">
        <f>ROUND(I137*H137,2)</f>
        <v>0</v>
      </c>
      <c r="K137" s="230" t="s">
        <v>212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113</v>
      </c>
      <c r="AT137" s="239" t="s">
        <v>208</v>
      </c>
      <c r="AU137" s="239" t="s">
        <v>85</v>
      </c>
      <c r="AY137" s="18" t="s">
        <v>206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83</v>
      </c>
      <c r="BK137" s="240">
        <f>ROUND(I137*H137,2)</f>
        <v>0</v>
      </c>
      <c r="BL137" s="18" t="s">
        <v>113</v>
      </c>
      <c r="BM137" s="239" t="s">
        <v>757</v>
      </c>
    </row>
    <row r="138" spans="1:51" s="13" customFormat="1" ht="12">
      <c r="A138" s="13"/>
      <c r="B138" s="241"/>
      <c r="C138" s="242"/>
      <c r="D138" s="243" t="s">
        <v>214</v>
      </c>
      <c r="E138" s="244" t="s">
        <v>1</v>
      </c>
      <c r="F138" s="245" t="s">
        <v>226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214</v>
      </c>
      <c r="AU138" s="251" t="s">
        <v>85</v>
      </c>
      <c r="AV138" s="13" t="s">
        <v>83</v>
      </c>
      <c r="AW138" s="13" t="s">
        <v>32</v>
      </c>
      <c r="AX138" s="13" t="s">
        <v>76</v>
      </c>
      <c r="AY138" s="251" t="s">
        <v>206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258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758</v>
      </c>
      <c r="G140" s="253"/>
      <c r="H140" s="256">
        <v>105.5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260</v>
      </c>
      <c r="G141" s="253"/>
      <c r="H141" s="256">
        <v>0.85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76</v>
      </c>
      <c r="AY141" s="262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261</v>
      </c>
      <c r="G142" s="253"/>
      <c r="H142" s="256">
        <v>0.019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759</v>
      </c>
      <c r="G143" s="253"/>
      <c r="H143" s="256">
        <v>-21.56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76</v>
      </c>
      <c r="AY143" s="262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760</v>
      </c>
      <c r="G144" s="253"/>
      <c r="H144" s="256">
        <v>-9.24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5" customFormat="1" ht="12">
      <c r="A145" s="15"/>
      <c r="B145" s="263"/>
      <c r="C145" s="264"/>
      <c r="D145" s="243" t="s">
        <v>214</v>
      </c>
      <c r="E145" s="265" t="s">
        <v>171</v>
      </c>
      <c r="F145" s="266" t="s">
        <v>169</v>
      </c>
      <c r="G145" s="264"/>
      <c r="H145" s="267">
        <v>75.569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3" t="s">
        <v>214</v>
      </c>
      <c r="AU145" s="273" t="s">
        <v>85</v>
      </c>
      <c r="AV145" s="15" t="s">
        <v>113</v>
      </c>
      <c r="AW145" s="15" t="s">
        <v>32</v>
      </c>
      <c r="AX145" s="15" t="s">
        <v>76</v>
      </c>
      <c r="AY145" s="273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266</v>
      </c>
      <c r="G146" s="253"/>
      <c r="H146" s="256">
        <v>75.569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83</v>
      </c>
      <c r="AY146" s="262" t="s">
        <v>206</v>
      </c>
    </row>
    <row r="147" spans="1:65" s="2" customFormat="1" ht="21.75" customHeight="1">
      <c r="A147" s="39"/>
      <c r="B147" s="40"/>
      <c r="C147" s="228" t="s">
        <v>113</v>
      </c>
      <c r="D147" s="228" t="s">
        <v>208</v>
      </c>
      <c r="E147" s="229" t="s">
        <v>278</v>
      </c>
      <c r="F147" s="230" t="s">
        <v>279</v>
      </c>
      <c r="G147" s="231" t="s">
        <v>211</v>
      </c>
      <c r="H147" s="232">
        <v>263.8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0.00084</v>
      </c>
      <c r="R147" s="237">
        <f>Q147*H147</f>
        <v>0.221592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761</v>
      </c>
    </row>
    <row r="148" spans="1:51" s="13" customFormat="1" ht="12">
      <c r="A148" s="13"/>
      <c r="B148" s="241"/>
      <c r="C148" s="242"/>
      <c r="D148" s="243" t="s">
        <v>214</v>
      </c>
      <c r="E148" s="244" t="s">
        <v>1</v>
      </c>
      <c r="F148" s="245" t="s">
        <v>226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214</v>
      </c>
      <c r="AU148" s="251" t="s">
        <v>85</v>
      </c>
      <c r="AV148" s="13" t="s">
        <v>83</v>
      </c>
      <c r="AW148" s="13" t="s">
        <v>32</v>
      </c>
      <c r="AX148" s="13" t="s">
        <v>76</v>
      </c>
      <c r="AY148" s="251" t="s">
        <v>206</v>
      </c>
    </row>
    <row r="149" spans="1:51" s="14" customFormat="1" ht="12">
      <c r="A149" s="14"/>
      <c r="B149" s="252"/>
      <c r="C149" s="253"/>
      <c r="D149" s="243" t="s">
        <v>214</v>
      </c>
      <c r="E149" s="254" t="s">
        <v>1</v>
      </c>
      <c r="F149" s="255" t="s">
        <v>762</v>
      </c>
      <c r="G149" s="253"/>
      <c r="H149" s="256">
        <v>263.8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214</v>
      </c>
      <c r="AU149" s="262" t="s">
        <v>85</v>
      </c>
      <c r="AV149" s="14" t="s">
        <v>85</v>
      </c>
      <c r="AW149" s="14" t="s">
        <v>32</v>
      </c>
      <c r="AX149" s="14" t="s">
        <v>76</v>
      </c>
      <c r="AY149" s="262" t="s">
        <v>206</v>
      </c>
    </row>
    <row r="150" spans="1:51" s="15" customFormat="1" ht="12">
      <c r="A150" s="15"/>
      <c r="B150" s="263"/>
      <c r="C150" s="264"/>
      <c r="D150" s="243" t="s">
        <v>214</v>
      </c>
      <c r="E150" s="265" t="s">
        <v>144</v>
      </c>
      <c r="F150" s="266" t="s">
        <v>169</v>
      </c>
      <c r="G150" s="264"/>
      <c r="H150" s="267">
        <v>263.8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3" t="s">
        <v>214</v>
      </c>
      <c r="AU150" s="273" t="s">
        <v>85</v>
      </c>
      <c r="AV150" s="15" t="s">
        <v>113</v>
      </c>
      <c r="AW150" s="15" t="s">
        <v>32</v>
      </c>
      <c r="AX150" s="15" t="s">
        <v>83</v>
      </c>
      <c r="AY150" s="273" t="s">
        <v>206</v>
      </c>
    </row>
    <row r="151" spans="1:65" s="2" customFormat="1" ht="24.15" customHeight="1">
      <c r="A151" s="39"/>
      <c r="B151" s="40"/>
      <c r="C151" s="228" t="s">
        <v>116</v>
      </c>
      <c r="D151" s="228" t="s">
        <v>208</v>
      </c>
      <c r="E151" s="229" t="s">
        <v>285</v>
      </c>
      <c r="F151" s="230" t="s">
        <v>286</v>
      </c>
      <c r="G151" s="231" t="s">
        <v>211</v>
      </c>
      <c r="H151" s="232">
        <v>263.8</v>
      </c>
      <c r="I151" s="233"/>
      <c r="J151" s="234">
        <f>ROUND(I151*H151,2)</f>
        <v>0</v>
      </c>
      <c r="K151" s="230" t="s">
        <v>212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113</v>
      </c>
      <c r="AT151" s="239" t="s">
        <v>208</v>
      </c>
      <c r="AU151" s="239" t="s">
        <v>85</v>
      </c>
      <c r="AY151" s="18" t="s">
        <v>206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83</v>
      </c>
      <c r="BK151" s="240">
        <f>ROUND(I151*H151,2)</f>
        <v>0</v>
      </c>
      <c r="BL151" s="18" t="s">
        <v>113</v>
      </c>
      <c r="BM151" s="239" t="s">
        <v>763</v>
      </c>
    </row>
    <row r="152" spans="1:51" s="14" customFormat="1" ht="12">
      <c r="A152" s="14"/>
      <c r="B152" s="252"/>
      <c r="C152" s="253"/>
      <c r="D152" s="243" t="s">
        <v>214</v>
      </c>
      <c r="E152" s="254" t="s">
        <v>1</v>
      </c>
      <c r="F152" s="255" t="s">
        <v>144</v>
      </c>
      <c r="G152" s="253"/>
      <c r="H152" s="256">
        <v>263.8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214</v>
      </c>
      <c r="AU152" s="262" t="s">
        <v>85</v>
      </c>
      <c r="AV152" s="14" t="s">
        <v>85</v>
      </c>
      <c r="AW152" s="14" t="s">
        <v>32</v>
      </c>
      <c r="AX152" s="14" t="s">
        <v>83</v>
      </c>
      <c r="AY152" s="262" t="s">
        <v>206</v>
      </c>
    </row>
    <row r="153" spans="1:65" s="2" customFormat="1" ht="37.8" customHeight="1">
      <c r="A153" s="39"/>
      <c r="B153" s="40"/>
      <c r="C153" s="228" t="s">
        <v>238</v>
      </c>
      <c r="D153" s="228" t="s">
        <v>208</v>
      </c>
      <c r="E153" s="229" t="s">
        <v>289</v>
      </c>
      <c r="F153" s="230" t="s">
        <v>290</v>
      </c>
      <c r="G153" s="231" t="s">
        <v>251</v>
      </c>
      <c r="H153" s="232">
        <v>75.569</v>
      </c>
      <c r="I153" s="233"/>
      <c r="J153" s="234">
        <f>ROUND(I153*H153,2)</f>
        <v>0</v>
      </c>
      <c r="K153" s="230" t="s">
        <v>212</v>
      </c>
      <c r="L153" s="45"/>
      <c r="M153" s="235" t="s">
        <v>1</v>
      </c>
      <c r="N153" s="236" t="s">
        <v>41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113</v>
      </c>
      <c r="AT153" s="239" t="s">
        <v>208</v>
      </c>
      <c r="AU153" s="239" t="s">
        <v>85</v>
      </c>
      <c r="AY153" s="18" t="s">
        <v>206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83</v>
      </c>
      <c r="BK153" s="240">
        <f>ROUND(I153*H153,2)</f>
        <v>0</v>
      </c>
      <c r="BL153" s="18" t="s">
        <v>113</v>
      </c>
      <c r="BM153" s="239" t="s">
        <v>764</v>
      </c>
    </row>
    <row r="154" spans="1:51" s="13" customFormat="1" ht="12">
      <c r="A154" s="13"/>
      <c r="B154" s="241"/>
      <c r="C154" s="242"/>
      <c r="D154" s="243" t="s">
        <v>214</v>
      </c>
      <c r="E154" s="244" t="s">
        <v>1</v>
      </c>
      <c r="F154" s="245" t="s">
        <v>292</v>
      </c>
      <c r="G154" s="242"/>
      <c r="H154" s="244" t="s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214</v>
      </c>
      <c r="AU154" s="251" t="s">
        <v>85</v>
      </c>
      <c r="AV154" s="13" t="s">
        <v>83</v>
      </c>
      <c r="AW154" s="13" t="s">
        <v>32</v>
      </c>
      <c r="AX154" s="13" t="s">
        <v>76</v>
      </c>
      <c r="AY154" s="251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164</v>
      </c>
      <c r="G155" s="253"/>
      <c r="H155" s="256">
        <v>75.569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83</v>
      </c>
      <c r="AY155" s="262" t="s">
        <v>206</v>
      </c>
    </row>
    <row r="156" spans="1:65" s="2" customFormat="1" ht="37.8" customHeight="1">
      <c r="A156" s="39"/>
      <c r="B156" s="40"/>
      <c r="C156" s="228" t="s">
        <v>243</v>
      </c>
      <c r="D156" s="228" t="s">
        <v>208</v>
      </c>
      <c r="E156" s="229" t="s">
        <v>294</v>
      </c>
      <c r="F156" s="230" t="s">
        <v>295</v>
      </c>
      <c r="G156" s="231" t="s">
        <v>251</v>
      </c>
      <c r="H156" s="232">
        <v>115.5</v>
      </c>
      <c r="I156" s="233"/>
      <c r="J156" s="234">
        <f>ROUND(I156*H156,2)</f>
        <v>0</v>
      </c>
      <c r="K156" s="230" t="s">
        <v>212</v>
      </c>
      <c r="L156" s="45"/>
      <c r="M156" s="235" t="s">
        <v>1</v>
      </c>
      <c r="N156" s="236" t="s">
        <v>41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113</v>
      </c>
      <c r="AT156" s="239" t="s">
        <v>208</v>
      </c>
      <c r="AU156" s="239" t="s">
        <v>85</v>
      </c>
      <c r="AY156" s="18" t="s">
        <v>206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83</v>
      </c>
      <c r="BK156" s="240">
        <f>ROUND(I156*H156,2)</f>
        <v>0</v>
      </c>
      <c r="BL156" s="18" t="s">
        <v>113</v>
      </c>
      <c r="BM156" s="239" t="s">
        <v>765</v>
      </c>
    </row>
    <row r="157" spans="1:51" s="13" customFormat="1" ht="12">
      <c r="A157" s="13"/>
      <c r="B157" s="241"/>
      <c r="C157" s="242"/>
      <c r="D157" s="243" t="s">
        <v>214</v>
      </c>
      <c r="E157" s="244" t="s">
        <v>1</v>
      </c>
      <c r="F157" s="245" t="s">
        <v>425</v>
      </c>
      <c r="G157" s="242"/>
      <c r="H157" s="244" t="s">
        <v>1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214</v>
      </c>
      <c r="AU157" s="251" t="s">
        <v>85</v>
      </c>
      <c r="AV157" s="13" t="s">
        <v>83</v>
      </c>
      <c r="AW157" s="13" t="s">
        <v>32</v>
      </c>
      <c r="AX157" s="13" t="s">
        <v>76</v>
      </c>
      <c r="AY157" s="251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766</v>
      </c>
      <c r="G158" s="253"/>
      <c r="H158" s="256">
        <v>80.85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76</v>
      </c>
      <c r="AY158" s="262" t="s">
        <v>206</v>
      </c>
    </row>
    <row r="159" spans="1:51" s="14" customFormat="1" ht="12">
      <c r="A159" s="14"/>
      <c r="B159" s="252"/>
      <c r="C159" s="253"/>
      <c r="D159" s="243" t="s">
        <v>214</v>
      </c>
      <c r="E159" s="254" t="s">
        <v>1</v>
      </c>
      <c r="F159" s="255" t="s">
        <v>767</v>
      </c>
      <c r="G159" s="253"/>
      <c r="H159" s="256">
        <v>34.65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214</v>
      </c>
      <c r="AU159" s="262" t="s">
        <v>85</v>
      </c>
      <c r="AV159" s="14" t="s">
        <v>85</v>
      </c>
      <c r="AW159" s="14" t="s">
        <v>32</v>
      </c>
      <c r="AX159" s="14" t="s">
        <v>76</v>
      </c>
      <c r="AY159" s="262" t="s">
        <v>206</v>
      </c>
    </row>
    <row r="160" spans="1:51" s="15" customFormat="1" ht="12">
      <c r="A160" s="15"/>
      <c r="B160" s="263"/>
      <c r="C160" s="264"/>
      <c r="D160" s="243" t="s">
        <v>214</v>
      </c>
      <c r="E160" s="265" t="s">
        <v>1</v>
      </c>
      <c r="F160" s="266" t="s">
        <v>169</v>
      </c>
      <c r="G160" s="264"/>
      <c r="H160" s="267">
        <v>115.5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3" t="s">
        <v>214</v>
      </c>
      <c r="AU160" s="273" t="s">
        <v>85</v>
      </c>
      <c r="AV160" s="15" t="s">
        <v>113</v>
      </c>
      <c r="AW160" s="15" t="s">
        <v>32</v>
      </c>
      <c r="AX160" s="15" t="s">
        <v>83</v>
      </c>
      <c r="AY160" s="273" t="s">
        <v>206</v>
      </c>
    </row>
    <row r="161" spans="1:65" s="2" customFormat="1" ht="37.8" customHeight="1">
      <c r="A161" s="39"/>
      <c r="B161" s="40"/>
      <c r="C161" s="228" t="s">
        <v>248</v>
      </c>
      <c r="D161" s="228" t="s">
        <v>208</v>
      </c>
      <c r="E161" s="229" t="s">
        <v>300</v>
      </c>
      <c r="F161" s="230" t="s">
        <v>301</v>
      </c>
      <c r="G161" s="231" t="s">
        <v>251</v>
      </c>
      <c r="H161" s="232">
        <v>75.569</v>
      </c>
      <c r="I161" s="233"/>
      <c r="J161" s="234">
        <f>ROUND(I161*H161,2)</f>
        <v>0</v>
      </c>
      <c r="K161" s="230" t="s">
        <v>212</v>
      </c>
      <c r="L161" s="45"/>
      <c r="M161" s="235" t="s">
        <v>1</v>
      </c>
      <c r="N161" s="236" t="s">
        <v>41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113</v>
      </c>
      <c r="AT161" s="239" t="s">
        <v>208</v>
      </c>
      <c r="AU161" s="239" t="s">
        <v>85</v>
      </c>
      <c r="AY161" s="18" t="s">
        <v>206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83</v>
      </c>
      <c r="BK161" s="240">
        <f>ROUND(I161*H161,2)</f>
        <v>0</v>
      </c>
      <c r="BL161" s="18" t="s">
        <v>113</v>
      </c>
      <c r="BM161" s="239" t="s">
        <v>768</v>
      </c>
    </row>
    <row r="162" spans="1:51" s="13" customFormat="1" ht="12">
      <c r="A162" s="13"/>
      <c r="B162" s="241"/>
      <c r="C162" s="242"/>
      <c r="D162" s="243" t="s">
        <v>214</v>
      </c>
      <c r="E162" s="244" t="s">
        <v>1</v>
      </c>
      <c r="F162" s="245" t="s">
        <v>226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214</v>
      </c>
      <c r="AU162" s="251" t="s">
        <v>85</v>
      </c>
      <c r="AV162" s="13" t="s">
        <v>83</v>
      </c>
      <c r="AW162" s="13" t="s">
        <v>32</v>
      </c>
      <c r="AX162" s="13" t="s">
        <v>76</v>
      </c>
      <c r="AY162" s="251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303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3" customFormat="1" ht="12">
      <c r="A164" s="13"/>
      <c r="B164" s="241"/>
      <c r="C164" s="242"/>
      <c r="D164" s="243" t="s">
        <v>214</v>
      </c>
      <c r="E164" s="244" t="s">
        <v>1</v>
      </c>
      <c r="F164" s="245" t="s">
        <v>304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214</v>
      </c>
      <c r="AU164" s="251" t="s">
        <v>85</v>
      </c>
      <c r="AV164" s="13" t="s">
        <v>83</v>
      </c>
      <c r="AW164" s="13" t="s">
        <v>32</v>
      </c>
      <c r="AX164" s="13" t="s">
        <v>76</v>
      </c>
      <c r="AY164" s="251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769</v>
      </c>
      <c r="G165" s="253"/>
      <c r="H165" s="256">
        <v>6.16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76</v>
      </c>
      <c r="AY165" s="262" t="s">
        <v>206</v>
      </c>
    </row>
    <row r="166" spans="1:51" s="16" customFormat="1" ht="12">
      <c r="A166" s="16"/>
      <c r="B166" s="274"/>
      <c r="C166" s="275"/>
      <c r="D166" s="243" t="s">
        <v>214</v>
      </c>
      <c r="E166" s="276" t="s">
        <v>138</v>
      </c>
      <c r="F166" s="277" t="s">
        <v>133</v>
      </c>
      <c r="G166" s="275"/>
      <c r="H166" s="278">
        <v>6.16</v>
      </c>
      <c r="I166" s="279"/>
      <c r="J166" s="275"/>
      <c r="K166" s="275"/>
      <c r="L166" s="280"/>
      <c r="M166" s="281"/>
      <c r="N166" s="282"/>
      <c r="O166" s="282"/>
      <c r="P166" s="282"/>
      <c r="Q166" s="282"/>
      <c r="R166" s="282"/>
      <c r="S166" s="282"/>
      <c r="T166" s="283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84" t="s">
        <v>214</v>
      </c>
      <c r="AU166" s="284" t="s">
        <v>85</v>
      </c>
      <c r="AV166" s="16" t="s">
        <v>93</v>
      </c>
      <c r="AW166" s="16" t="s">
        <v>32</v>
      </c>
      <c r="AX166" s="16" t="s">
        <v>76</v>
      </c>
      <c r="AY166" s="284" t="s">
        <v>206</v>
      </c>
    </row>
    <row r="167" spans="1:51" s="13" customFormat="1" ht="12">
      <c r="A167" s="13"/>
      <c r="B167" s="241"/>
      <c r="C167" s="242"/>
      <c r="D167" s="243" t="s">
        <v>214</v>
      </c>
      <c r="E167" s="244" t="s">
        <v>1</v>
      </c>
      <c r="F167" s="245" t="s">
        <v>306</v>
      </c>
      <c r="G167" s="242"/>
      <c r="H167" s="244" t="s">
        <v>1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214</v>
      </c>
      <c r="AU167" s="251" t="s">
        <v>85</v>
      </c>
      <c r="AV167" s="13" t="s">
        <v>83</v>
      </c>
      <c r="AW167" s="13" t="s">
        <v>32</v>
      </c>
      <c r="AX167" s="13" t="s">
        <v>76</v>
      </c>
      <c r="AY167" s="251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770</v>
      </c>
      <c r="G168" s="253"/>
      <c r="H168" s="256">
        <v>24.64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6" customFormat="1" ht="12">
      <c r="A169" s="16"/>
      <c r="B169" s="274"/>
      <c r="C169" s="275"/>
      <c r="D169" s="243" t="s">
        <v>214</v>
      </c>
      <c r="E169" s="276" t="s">
        <v>140</v>
      </c>
      <c r="F169" s="277" t="s">
        <v>133</v>
      </c>
      <c r="G169" s="275"/>
      <c r="H169" s="278">
        <v>24.64</v>
      </c>
      <c r="I169" s="279"/>
      <c r="J169" s="275"/>
      <c r="K169" s="275"/>
      <c r="L169" s="280"/>
      <c r="M169" s="281"/>
      <c r="N169" s="282"/>
      <c r="O169" s="282"/>
      <c r="P169" s="282"/>
      <c r="Q169" s="282"/>
      <c r="R169" s="282"/>
      <c r="S169" s="282"/>
      <c r="T169" s="283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84" t="s">
        <v>214</v>
      </c>
      <c r="AU169" s="284" t="s">
        <v>85</v>
      </c>
      <c r="AV169" s="16" t="s">
        <v>93</v>
      </c>
      <c r="AW169" s="16" t="s">
        <v>32</v>
      </c>
      <c r="AX169" s="16" t="s">
        <v>76</v>
      </c>
      <c r="AY169" s="284" t="s">
        <v>206</v>
      </c>
    </row>
    <row r="170" spans="1:51" s="13" customFormat="1" ht="12">
      <c r="A170" s="13"/>
      <c r="B170" s="241"/>
      <c r="C170" s="242"/>
      <c r="D170" s="243" t="s">
        <v>214</v>
      </c>
      <c r="E170" s="244" t="s">
        <v>1</v>
      </c>
      <c r="F170" s="245" t="s">
        <v>308</v>
      </c>
      <c r="G170" s="242"/>
      <c r="H170" s="244" t="s">
        <v>1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214</v>
      </c>
      <c r="AU170" s="251" t="s">
        <v>85</v>
      </c>
      <c r="AV170" s="13" t="s">
        <v>83</v>
      </c>
      <c r="AW170" s="13" t="s">
        <v>32</v>
      </c>
      <c r="AX170" s="13" t="s">
        <v>76</v>
      </c>
      <c r="AY170" s="251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771</v>
      </c>
      <c r="G171" s="253"/>
      <c r="H171" s="256">
        <v>0.16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6" customFormat="1" ht="12">
      <c r="A172" s="16"/>
      <c r="B172" s="274"/>
      <c r="C172" s="275"/>
      <c r="D172" s="243" t="s">
        <v>214</v>
      </c>
      <c r="E172" s="276" t="s">
        <v>132</v>
      </c>
      <c r="F172" s="277" t="s">
        <v>133</v>
      </c>
      <c r="G172" s="275"/>
      <c r="H172" s="278">
        <v>0.16</v>
      </c>
      <c r="I172" s="279"/>
      <c r="J172" s="275"/>
      <c r="K172" s="275"/>
      <c r="L172" s="280"/>
      <c r="M172" s="281"/>
      <c r="N172" s="282"/>
      <c r="O172" s="282"/>
      <c r="P172" s="282"/>
      <c r="Q172" s="282"/>
      <c r="R172" s="282"/>
      <c r="S172" s="282"/>
      <c r="T172" s="283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84" t="s">
        <v>214</v>
      </c>
      <c r="AU172" s="284" t="s">
        <v>85</v>
      </c>
      <c r="AV172" s="16" t="s">
        <v>93</v>
      </c>
      <c r="AW172" s="16" t="s">
        <v>32</v>
      </c>
      <c r="AX172" s="16" t="s">
        <v>76</v>
      </c>
      <c r="AY172" s="284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310</v>
      </c>
      <c r="G173" s="253"/>
      <c r="H173" s="256">
        <v>0.25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</v>
      </c>
      <c r="F174" s="255" t="s">
        <v>311</v>
      </c>
      <c r="G174" s="253"/>
      <c r="H174" s="256">
        <v>0.019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5" customFormat="1" ht="12">
      <c r="A175" s="15"/>
      <c r="B175" s="263"/>
      <c r="C175" s="264"/>
      <c r="D175" s="243" t="s">
        <v>214</v>
      </c>
      <c r="E175" s="265" t="s">
        <v>168</v>
      </c>
      <c r="F175" s="266" t="s">
        <v>169</v>
      </c>
      <c r="G175" s="264"/>
      <c r="H175" s="267">
        <v>31.229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3" t="s">
        <v>214</v>
      </c>
      <c r="AU175" s="273" t="s">
        <v>85</v>
      </c>
      <c r="AV175" s="15" t="s">
        <v>113</v>
      </c>
      <c r="AW175" s="15" t="s">
        <v>32</v>
      </c>
      <c r="AX175" s="15" t="s">
        <v>76</v>
      </c>
      <c r="AY175" s="273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162</v>
      </c>
      <c r="F176" s="255" t="s">
        <v>312</v>
      </c>
      <c r="G176" s="253"/>
      <c r="H176" s="256">
        <v>44.34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164</v>
      </c>
      <c r="F177" s="255" t="s">
        <v>171</v>
      </c>
      <c r="G177" s="253"/>
      <c r="H177" s="256">
        <v>75.569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313</v>
      </c>
      <c r="G178" s="253"/>
      <c r="H178" s="256">
        <v>75.569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83</v>
      </c>
      <c r="AY178" s="262" t="s">
        <v>206</v>
      </c>
    </row>
    <row r="179" spans="1:65" s="2" customFormat="1" ht="37.8" customHeight="1">
      <c r="A179" s="39"/>
      <c r="B179" s="40"/>
      <c r="C179" s="228" t="s">
        <v>254</v>
      </c>
      <c r="D179" s="228" t="s">
        <v>208</v>
      </c>
      <c r="E179" s="229" t="s">
        <v>315</v>
      </c>
      <c r="F179" s="230" t="s">
        <v>316</v>
      </c>
      <c r="G179" s="231" t="s">
        <v>251</v>
      </c>
      <c r="H179" s="232">
        <v>75.569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772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318</v>
      </c>
      <c r="G180" s="253"/>
      <c r="H180" s="256">
        <v>75.569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83</v>
      </c>
      <c r="AY180" s="262" t="s">
        <v>206</v>
      </c>
    </row>
    <row r="181" spans="1:65" s="2" customFormat="1" ht="24.15" customHeight="1">
      <c r="A181" s="39"/>
      <c r="B181" s="40"/>
      <c r="C181" s="228" t="s">
        <v>139</v>
      </c>
      <c r="D181" s="228" t="s">
        <v>208</v>
      </c>
      <c r="E181" s="229" t="s">
        <v>320</v>
      </c>
      <c r="F181" s="230" t="s">
        <v>321</v>
      </c>
      <c r="G181" s="231" t="s">
        <v>251</v>
      </c>
      <c r="H181" s="232">
        <v>151.138</v>
      </c>
      <c r="I181" s="233"/>
      <c r="J181" s="234">
        <f>ROUND(I181*H181,2)</f>
        <v>0</v>
      </c>
      <c r="K181" s="230" t="s">
        <v>212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113</v>
      </c>
      <c r="AT181" s="239" t="s">
        <v>208</v>
      </c>
      <c r="AU181" s="239" t="s">
        <v>85</v>
      </c>
      <c r="AY181" s="18" t="s">
        <v>206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83</v>
      </c>
      <c r="BK181" s="240">
        <f>ROUND(I181*H181,2)</f>
        <v>0</v>
      </c>
      <c r="BL181" s="18" t="s">
        <v>113</v>
      </c>
      <c r="BM181" s="239" t="s">
        <v>773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</v>
      </c>
      <c r="F182" s="255" t="s">
        <v>323</v>
      </c>
      <c r="G182" s="253"/>
      <c r="H182" s="256">
        <v>75.569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76</v>
      </c>
      <c r="AY182" s="262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324</v>
      </c>
      <c r="G183" s="253"/>
      <c r="H183" s="256">
        <v>75.569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5" customFormat="1" ht="12">
      <c r="A184" s="15"/>
      <c r="B184" s="263"/>
      <c r="C184" s="264"/>
      <c r="D184" s="243" t="s">
        <v>214</v>
      </c>
      <c r="E184" s="265" t="s">
        <v>1</v>
      </c>
      <c r="F184" s="266" t="s">
        <v>169</v>
      </c>
      <c r="G184" s="264"/>
      <c r="H184" s="267">
        <v>151.138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214</v>
      </c>
      <c r="AU184" s="273" t="s">
        <v>85</v>
      </c>
      <c r="AV184" s="15" t="s">
        <v>113</v>
      </c>
      <c r="AW184" s="15" t="s">
        <v>32</v>
      </c>
      <c r="AX184" s="15" t="s">
        <v>83</v>
      </c>
      <c r="AY184" s="273" t="s">
        <v>206</v>
      </c>
    </row>
    <row r="185" spans="1:65" s="2" customFormat="1" ht="16.5" customHeight="1">
      <c r="A185" s="39"/>
      <c r="B185" s="40"/>
      <c r="C185" s="228" t="s">
        <v>277</v>
      </c>
      <c r="D185" s="228" t="s">
        <v>208</v>
      </c>
      <c r="E185" s="229" t="s">
        <v>326</v>
      </c>
      <c r="F185" s="230" t="s">
        <v>327</v>
      </c>
      <c r="G185" s="231" t="s">
        <v>251</v>
      </c>
      <c r="H185" s="232">
        <v>151.138</v>
      </c>
      <c r="I185" s="233"/>
      <c r="J185" s="234">
        <f>ROUND(I185*H185,2)</f>
        <v>0</v>
      </c>
      <c r="K185" s="230" t="s">
        <v>212</v>
      </c>
      <c r="L185" s="45"/>
      <c r="M185" s="235" t="s">
        <v>1</v>
      </c>
      <c r="N185" s="236" t="s">
        <v>41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113</v>
      </c>
      <c r="AT185" s="239" t="s">
        <v>208</v>
      </c>
      <c r="AU185" s="239" t="s">
        <v>85</v>
      </c>
      <c r="AY185" s="18" t="s">
        <v>206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83</v>
      </c>
      <c r="BK185" s="240">
        <f>ROUND(I185*H185,2)</f>
        <v>0</v>
      </c>
      <c r="BL185" s="18" t="s">
        <v>113</v>
      </c>
      <c r="BM185" s="239" t="s">
        <v>774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</v>
      </c>
      <c r="F186" s="255" t="s">
        <v>329</v>
      </c>
      <c r="G186" s="253"/>
      <c r="H186" s="256">
        <v>75.569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76</v>
      </c>
      <c r="AY186" s="262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330</v>
      </c>
      <c r="G187" s="253"/>
      <c r="H187" s="256">
        <v>75.569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5" customFormat="1" ht="12">
      <c r="A188" s="15"/>
      <c r="B188" s="263"/>
      <c r="C188" s="264"/>
      <c r="D188" s="243" t="s">
        <v>214</v>
      </c>
      <c r="E188" s="265" t="s">
        <v>1</v>
      </c>
      <c r="F188" s="266" t="s">
        <v>169</v>
      </c>
      <c r="G188" s="264"/>
      <c r="H188" s="267">
        <v>151.138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3" t="s">
        <v>214</v>
      </c>
      <c r="AU188" s="273" t="s">
        <v>85</v>
      </c>
      <c r="AV188" s="15" t="s">
        <v>113</v>
      </c>
      <c r="AW188" s="15" t="s">
        <v>32</v>
      </c>
      <c r="AX188" s="15" t="s">
        <v>83</v>
      </c>
      <c r="AY188" s="273" t="s">
        <v>206</v>
      </c>
    </row>
    <row r="189" spans="1:65" s="2" customFormat="1" ht="33" customHeight="1">
      <c r="A189" s="39"/>
      <c r="B189" s="40"/>
      <c r="C189" s="228" t="s">
        <v>284</v>
      </c>
      <c r="D189" s="228" t="s">
        <v>208</v>
      </c>
      <c r="E189" s="229" t="s">
        <v>332</v>
      </c>
      <c r="F189" s="230" t="s">
        <v>333</v>
      </c>
      <c r="G189" s="231" t="s">
        <v>334</v>
      </c>
      <c r="H189" s="232">
        <v>136.024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775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336</v>
      </c>
      <c r="G190" s="253"/>
      <c r="H190" s="256">
        <v>136.024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83</v>
      </c>
      <c r="AY190" s="262" t="s">
        <v>206</v>
      </c>
    </row>
    <row r="191" spans="1:65" s="2" customFormat="1" ht="24.15" customHeight="1">
      <c r="A191" s="39"/>
      <c r="B191" s="40"/>
      <c r="C191" s="228" t="s">
        <v>288</v>
      </c>
      <c r="D191" s="228" t="s">
        <v>208</v>
      </c>
      <c r="E191" s="229" t="s">
        <v>338</v>
      </c>
      <c r="F191" s="230" t="s">
        <v>339</v>
      </c>
      <c r="G191" s="231" t="s">
        <v>251</v>
      </c>
      <c r="H191" s="232">
        <v>44.34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776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312</v>
      </c>
      <c r="G192" s="253"/>
      <c r="H192" s="256">
        <v>44.34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83</v>
      </c>
      <c r="AY192" s="262" t="s">
        <v>206</v>
      </c>
    </row>
    <row r="193" spans="1:65" s="2" customFormat="1" ht="24.15" customHeight="1">
      <c r="A193" s="39"/>
      <c r="B193" s="40"/>
      <c r="C193" s="228" t="s">
        <v>293</v>
      </c>
      <c r="D193" s="228" t="s">
        <v>208</v>
      </c>
      <c r="E193" s="229" t="s">
        <v>341</v>
      </c>
      <c r="F193" s="230" t="s">
        <v>342</v>
      </c>
      <c r="G193" s="231" t="s">
        <v>251</v>
      </c>
      <c r="H193" s="232">
        <v>0.25</v>
      </c>
      <c r="I193" s="233"/>
      <c r="J193" s="234">
        <f>ROUND(I193*H193,2)</f>
        <v>0</v>
      </c>
      <c r="K193" s="230" t="s">
        <v>212</v>
      </c>
      <c r="L193" s="45"/>
      <c r="M193" s="235" t="s">
        <v>1</v>
      </c>
      <c r="N193" s="236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113</v>
      </c>
      <c r="AT193" s="239" t="s">
        <v>208</v>
      </c>
      <c r="AU193" s="239" t="s">
        <v>85</v>
      </c>
      <c r="AY193" s="18" t="s">
        <v>206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83</v>
      </c>
      <c r="BK193" s="240">
        <f>ROUND(I193*H193,2)</f>
        <v>0</v>
      </c>
      <c r="BL193" s="18" t="s">
        <v>113</v>
      </c>
      <c r="BM193" s="239" t="s">
        <v>777</v>
      </c>
    </row>
    <row r="194" spans="1:51" s="13" customFormat="1" ht="12">
      <c r="A194" s="13"/>
      <c r="B194" s="241"/>
      <c r="C194" s="242"/>
      <c r="D194" s="243" t="s">
        <v>214</v>
      </c>
      <c r="E194" s="244" t="s">
        <v>1</v>
      </c>
      <c r="F194" s="245" t="s">
        <v>215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214</v>
      </c>
      <c r="AU194" s="251" t="s">
        <v>85</v>
      </c>
      <c r="AV194" s="13" t="s">
        <v>83</v>
      </c>
      <c r="AW194" s="13" t="s">
        <v>32</v>
      </c>
      <c r="AX194" s="13" t="s">
        <v>76</v>
      </c>
      <c r="AY194" s="251" t="s">
        <v>206</v>
      </c>
    </row>
    <row r="195" spans="1:51" s="13" customFormat="1" ht="12">
      <c r="A195" s="13"/>
      <c r="B195" s="241"/>
      <c r="C195" s="242"/>
      <c r="D195" s="243" t="s">
        <v>214</v>
      </c>
      <c r="E195" s="244" t="s">
        <v>1</v>
      </c>
      <c r="F195" s="245" t="s">
        <v>344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214</v>
      </c>
      <c r="AU195" s="251" t="s">
        <v>85</v>
      </c>
      <c r="AV195" s="13" t="s">
        <v>83</v>
      </c>
      <c r="AW195" s="13" t="s">
        <v>32</v>
      </c>
      <c r="AX195" s="13" t="s">
        <v>76</v>
      </c>
      <c r="AY195" s="251" t="s">
        <v>206</v>
      </c>
    </row>
    <row r="196" spans="1:51" s="14" customFormat="1" ht="12">
      <c r="A196" s="14"/>
      <c r="B196" s="252"/>
      <c r="C196" s="253"/>
      <c r="D196" s="243" t="s">
        <v>214</v>
      </c>
      <c r="E196" s="254" t="s">
        <v>166</v>
      </c>
      <c r="F196" s="255" t="s">
        <v>345</v>
      </c>
      <c r="G196" s="253"/>
      <c r="H196" s="256">
        <v>0.25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214</v>
      </c>
      <c r="AU196" s="262" t="s">
        <v>85</v>
      </c>
      <c r="AV196" s="14" t="s">
        <v>85</v>
      </c>
      <c r="AW196" s="14" t="s">
        <v>32</v>
      </c>
      <c r="AX196" s="14" t="s">
        <v>83</v>
      </c>
      <c r="AY196" s="262" t="s">
        <v>206</v>
      </c>
    </row>
    <row r="197" spans="1:65" s="2" customFormat="1" ht="24.15" customHeight="1">
      <c r="A197" s="39"/>
      <c r="B197" s="40"/>
      <c r="C197" s="228" t="s">
        <v>8</v>
      </c>
      <c r="D197" s="228" t="s">
        <v>208</v>
      </c>
      <c r="E197" s="229" t="s">
        <v>347</v>
      </c>
      <c r="F197" s="230" t="s">
        <v>348</v>
      </c>
      <c r="G197" s="231" t="s">
        <v>251</v>
      </c>
      <c r="H197" s="232">
        <v>23.909</v>
      </c>
      <c r="I197" s="233"/>
      <c r="J197" s="234">
        <f>ROUND(I197*H197,2)</f>
        <v>0</v>
      </c>
      <c r="K197" s="230" t="s">
        <v>212</v>
      </c>
      <c r="L197" s="45"/>
      <c r="M197" s="235" t="s">
        <v>1</v>
      </c>
      <c r="N197" s="236" t="s">
        <v>41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113</v>
      </c>
      <c r="AT197" s="239" t="s">
        <v>208</v>
      </c>
      <c r="AU197" s="239" t="s">
        <v>85</v>
      </c>
      <c r="AY197" s="18" t="s">
        <v>206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83</v>
      </c>
      <c r="BK197" s="240">
        <f>ROUND(I197*H197,2)</f>
        <v>0</v>
      </c>
      <c r="BL197" s="18" t="s">
        <v>113</v>
      </c>
      <c r="BM197" s="239" t="s">
        <v>778</v>
      </c>
    </row>
    <row r="198" spans="1:51" s="13" customFormat="1" ht="12">
      <c r="A198" s="13"/>
      <c r="B198" s="241"/>
      <c r="C198" s="242"/>
      <c r="D198" s="243" t="s">
        <v>214</v>
      </c>
      <c r="E198" s="244" t="s">
        <v>1</v>
      </c>
      <c r="F198" s="245" t="s">
        <v>215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214</v>
      </c>
      <c r="AU198" s="251" t="s">
        <v>85</v>
      </c>
      <c r="AV198" s="13" t="s">
        <v>83</v>
      </c>
      <c r="AW198" s="13" t="s">
        <v>32</v>
      </c>
      <c r="AX198" s="13" t="s">
        <v>76</v>
      </c>
      <c r="AY198" s="251" t="s">
        <v>206</v>
      </c>
    </row>
    <row r="199" spans="1:51" s="14" customFormat="1" ht="12">
      <c r="A199" s="14"/>
      <c r="B199" s="252"/>
      <c r="C199" s="253"/>
      <c r="D199" s="243" t="s">
        <v>214</v>
      </c>
      <c r="E199" s="254" t="s">
        <v>1</v>
      </c>
      <c r="F199" s="255" t="s">
        <v>779</v>
      </c>
      <c r="G199" s="253"/>
      <c r="H199" s="256">
        <v>0.731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214</v>
      </c>
      <c r="AU199" s="262" t="s">
        <v>85</v>
      </c>
      <c r="AV199" s="14" t="s">
        <v>85</v>
      </c>
      <c r="AW199" s="14" t="s">
        <v>32</v>
      </c>
      <c r="AX199" s="14" t="s">
        <v>76</v>
      </c>
      <c r="AY199" s="262" t="s">
        <v>206</v>
      </c>
    </row>
    <row r="200" spans="1:51" s="16" customFormat="1" ht="12">
      <c r="A200" s="16"/>
      <c r="B200" s="274"/>
      <c r="C200" s="275"/>
      <c r="D200" s="243" t="s">
        <v>214</v>
      </c>
      <c r="E200" s="276" t="s">
        <v>1</v>
      </c>
      <c r="F200" s="277" t="s">
        <v>133</v>
      </c>
      <c r="G200" s="275"/>
      <c r="H200" s="278">
        <v>0.731</v>
      </c>
      <c r="I200" s="279"/>
      <c r="J200" s="275"/>
      <c r="K200" s="275"/>
      <c r="L200" s="280"/>
      <c r="M200" s="281"/>
      <c r="N200" s="282"/>
      <c r="O200" s="282"/>
      <c r="P200" s="282"/>
      <c r="Q200" s="282"/>
      <c r="R200" s="282"/>
      <c r="S200" s="282"/>
      <c r="T200" s="283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4" t="s">
        <v>214</v>
      </c>
      <c r="AU200" s="284" t="s">
        <v>85</v>
      </c>
      <c r="AV200" s="16" t="s">
        <v>93</v>
      </c>
      <c r="AW200" s="16" t="s">
        <v>32</v>
      </c>
      <c r="AX200" s="16" t="s">
        <v>76</v>
      </c>
      <c r="AY200" s="284" t="s">
        <v>206</v>
      </c>
    </row>
    <row r="201" spans="1:51" s="14" customFormat="1" ht="12">
      <c r="A201" s="14"/>
      <c r="B201" s="252"/>
      <c r="C201" s="253"/>
      <c r="D201" s="243" t="s">
        <v>214</v>
      </c>
      <c r="E201" s="254" t="s">
        <v>158</v>
      </c>
      <c r="F201" s="255" t="s">
        <v>780</v>
      </c>
      <c r="G201" s="253"/>
      <c r="H201" s="256">
        <v>23.909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214</v>
      </c>
      <c r="AU201" s="262" t="s">
        <v>85</v>
      </c>
      <c r="AV201" s="14" t="s">
        <v>85</v>
      </c>
      <c r="AW201" s="14" t="s">
        <v>32</v>
      </c>
      <c r="AX201" s="14" t="s">
        <v>83</v>
      </c>
      <c r="AY201" s="262" t="s">
        <v>206</v>
      </c>
    </row>
    <row r="202" spans="1:65" s="2" customFormat="1" ht="16.5" customHeight="1">
      <c r="A202" s="39"/>
      <c r="B202" s="40"/>
      <c r="C202" s="285" t="s">
        <v>314</v>
      </c>
      <c r="D202" s="285" t="s">
        <v>353</v>
      </c>
      <c r="E202" s="286" t="s">
        <v>354</v>
      </c>
      <c r="F202" s="287" t="s">
        <v>355</v>
      </c>
      <c r="G202" s="288" t="s">
        <v>334</v>
      </c>
      <c r="H202" s="289">
        <v>79.812</v>
      </c>
      <c r="I202" s="290"/>
      <c r="J202" s="291">
        <f>ROUND(I202*H202,2)</f>
        <v>0</v>
      </c>
      <c r="K202" s="287" t="s">
        <v>212</v>
      </c>
      <c r="L202" s="292"/>
      <c r="M202" s="293" t="s">
        <v>1</v>
      </c>
      <c r="N202" s="294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248</v>
      </c>
      <c r="AT202" s="239" t="s">
        <v>353</v>
      </c>
      <c r="AU202" s="239" t="s">
        <v>85</v>
      </c>
      <c r="AY202" s="18" t="s">
        <v>206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83</v>
      </c>
      <c r="BK202" s="240">
        <f>ROUND(I202*H202,2)</f>
        <v>0</v>
      </c>
      <c r="BL202" s="18" t="s">
        <v>113</v>
      </c>
      <c r="BM202" s="239" t="s">
        <v>781</v>
      </c>
    </row>
    <row r="203" spans="1:51" s="13" customFormat="1" ht="12">
      <c r="A203" s="13"/>
      <c r="B203" s="241"/>
      <c r="C203" s="242"/>
      <c r="D203" s="243" t="s">
        <v>214</v>
      </c>
      <c r="E203" s="244" t="s">
        <v>1</v>
      </c>
      <c r="F203" s="245" t="s">
        <v>357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214</v>
      </c>
      <c r="AU203" s="251" t="s">
        <v>85</v>
      </c>
      <c r="AV203" s="13" t="s">
        <v>83</v>
      </c>
      <c r="AW203" s="13" t="s">
        <v>32</v>
      </c>
      <c r="AX203" s="13" t="s">
        <v>76</v>
      </c>
      <c r="AY203" s="251" t="s">
        <v>206</v>
      </c>
    </row>
    <row r="204" spans="1:51" s="14" customFormat="1" ht="12">
      <c r="A204" s="14"/>
      <c r="B204" s="252"/>
      <c r="C204" s="253"/>
      <c r="D204" s="243" t="s">
        <v>214</v>
      </c>
      <c r="E204" s="254" t="s">
        <v>1</v>
      </c>
      <c r="F204" s="255" t="s">
        <v>358</v>
      </c>
      <c r="G204" s="253"/>
      <c r="H204" s="256">
        <v>79.812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214</v>
      </c>
      <c r="AU204" s="262" t="s">
        <v>85</v>
      </c>
      <c r="AV204" s="14" t="s">
        <v>85</v>
      </c>
      <c r="AW204" s="14" t="s">
        <v>32</v>
      </c>
      <c r="AX204" s="14" t="s">
        <v>83</v>
      </c>
      <c r="AY204" s="262" t="s">
        <v>206</v>
      </c>
    </row>
    <row r="205" spans="1:65" s="2" customFormat="1" ht="16.5" customHeight="1">
      <c r="A205" s="39"/>
      <c r="B205" s="40"/>
      <c r="C205" s="285" t="s">
        <v>319</v>
      </c>
      <c r="D205" s="285" t="s">
        <v>353</v>
      </c>
      <c r="E205" s="286" t="s">
        <v>360</v>
      </c>
      <c r="F205" s="287" t="s">
        <v>361</v>
      </c>
      <c r="G205" s="288" t="s">
        <v>334</v>
      </c>
      <c r="H205" s="289">
        <v>0.45</v>
      </c>
      <c r="I205" s="290"/>
      <c r="J205" s="291">
        <f>ROUND(I205*H205,2)</f>
        <v>0</v>
      </c>
      <c r="K205" s="287" t="s">
        <v>212</v>
      </c>
      <c r="L205" s="292"/>
      <c r="M205" s="293" t="s">
        <v>1</v>
      </c>
      <c r="N205" s="294" t="s">
        <v>41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248</v>
      </c>
      <c r="AT205" s="239" t="s">
        <v>353</v>
      </c>
      <c r="AU205" s="239" t="s">
        <v>85</v>
      </c>
      <c r="AY205" s="18" t="s">
        <v>206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83</v>
      </c>
      <c r="BK205" s="240">
        <f>ROUND(I205*H205,2)</f>
        <v>0</v>
      </c>
      <c r="BL205" s="18" t="s">
        <v>113</v>
      </c>
      <c r="BM205" s="239" t="s">
        <v>782</v>
      </c>
    </row>
    <row r="206" spans="1:51" s="14" customFormat="1" ht="12">
      <c r="A206" s="14"/>
      <c r="B206" s="252"/>
      <c r="C206" s="253"/>
      <c r="D206" s="243" t="s">
        <v>214</v>
      </c>
      <c r="E206" s="254" t="s">
        <v>1</v>
      </c>
      <c r="F206" s="255" t="s">
        <v>363</v>
      </c>
      <c r="G206" s="253"/>
      <c r="H206" s="256">
        <v>0.45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214</v>
      </c>
      <c r="AU206" s="262" t="s">
        <v>85</v>
      </c>
      <c r="AV206" s="14" t="s">
        <v>85</v>
      </c>
      <c r="AW206" s="14" t="s">
        <v>32</v>
      </c>
      <c r="AX206" s="14" t="s">
        <v>83</v>
      </c>
      <c r="AY206" s="262" t="s">
        <v>206</v>
      </c>
    </row>
    <row r="207" spans="1:65" s="2" customFormat="1" ht="16.5" customHeight="1">
      <c r="A207" s="39"/>
      <c r="B207" s="40"/>
      <c r="C207" s="285" t="s">
        <v>325</v>
      </c>
      <c r="D207" s="285" t="s">
        <v>353</v>
      </c>
      <c r="E207" s="286" t="s">
        <v>365</v>
      </c>
      <c r="F207" s="287" t="s">
        <v>366</v>
      </c>
      <c r="G207" s="288" t="s">
        <v>334</v>
      </c>
      <c r="H207" s="289">
        <v>43.036</v>
      </c>
      <c r="I207" s="290"/>
      <c r="J207" s="291">
        <f>ROUND(I207*H207,2)</f>
        <v>0</v>
      </c>
      <c r="K207" s="287" t="s">
        <v>212</v>
      </c>
      <c r="L207" s="292"/>
      <c r="M207" s="293" t="s">
        <v>1</v>
      </c>
      <c r="N207" s="294" t="s">
        <v>41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248</v>
      </c>
      <c r="AT207" s="239" t="s">
        <v>353</v>
      </c>
      <c r="AU207" s="239" t="s">
        <v>85</v>
      </c>
      <c r="AY207" s="18" t="s">
        <v>206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83</v>
      </c>
      <c r="BK207" s="240">
        <f>ROUND(I207*H207,2)</f>
        <v>0</v>
      </c>
      <c r="BL207" s="18" t="s">
        <v>113</v>
      </c>
      <c r="BM207" s="239" t="s">
        <v>783</v>
      </c>
    </row>
    <row r="208" spans="1:51" s="14" customFormat="1" ht="12">
      <c r="A208" s="14"/>
      <c r="B208" s="252"/>
      <c r="C208" s="253"/>
      <c r="D208" s="243" t="s">
        <v>214</v>
      </c>
      <c r="E208" s="254" t="s">
        <v>1</v>
      </c>
      <c r="F208" s="255" t="s">
        <v>368</v>
      </c>
      <c r="G208" s="253"/>
      <c r="H208" s="256">
        <v>43.036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214</v>
      </c>
      <c r="AU208" s="262" t="s">
        <v>85</v>
      </c>
      <c r="AV208" s="14" t="s">
        <v>85</v>
      </c>
      <c r="AW208" s="14" t="s">
        <v>32</v>
      </c>
      <c r="AX208" s="14" t="s">
        <v>76</v>
      </c>
      <c r="AY208" s="262" t="s">
        <v>206</v>
      </c>
    </row>
    <row r="209" spans="1:51" s="15" customFormat="1" ht="12">
      <c r="A209" s="15"/>
      <c r="B209" s="263"/>
      <c r="C209" s="264"/>
      <c r="D209" s="243" t="s">
        <v>214</v>
      </c>
      <c r="E209" s="265" t="s">
        <v>1</v>
      </c>
      <c r="F209" s="266" t="s">
        <v>169</v>
      </c>
      <c r="G209" s="264"/>
      <c r="H209" s="267">
        <v>43.036</v>
      </c>
      <c r="I209" s="268"/>
      <c r="J209" s="264"/>
      <c r="K209" s="264"/>
      <c r="L209" s="269"/>
      <c r="M209" s="270"/>
      <c r="N209" s="271"/>
      <c r="O209" s="271"/>
      <c r="P209" s="271"/>
      <c r="Q209" s="271"/>
      <c r="R209" s="271"/>
      <c r="S209" s="271"/>
      <c r="T209" s="27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3" t="s">
        <v>214</v>
      </c>
      <c r="AU209" s="273" t="s">
        <v>85</v>
      </c>
      <c r="AV209" s="15" t="s">
        <v>113</v>
      </c>
      <c r="AW209" s="15" t="s">
        <v>32</v>
      </c>
      <c r="AX209" s="15" t="s">
        <v>83</v>
      </c>
      <c r="AY209" s="273" t="s">
        <v>206</v>
      </c>
    </row>
    <row r="210" spans="1:65" s="2" customFormat="1" ht="24.15" customHeight="1">
      <c r="A210" s="39"/>
      <c r="B210" s="40"/>
      <c r="C210" s="228" t="s">
        <v>331</v>
      </c>
      <c r="D210" s="228" t="s">
        <v>208</v>
      </c>
      <c r="E210" s="229" t="s">
        <v>320</v>
      </c>
      <c r="F210" s="230" t="s">
        <v>321</v>
      </c>
      <c r="G210" s="231" t="s">
        <v>251</v>
      </c>
      <c r="H210" s="232">
        <v>74.659</v>
      </c>
      <c r="I210" s="233"/>
      <c r="J210" s="234">
        <f>ROUND(I210*H210,2)</f>
        <v>0</v>
      </c>
      <c r="K210" s="230" t="s">
        <v>212</v>
      </c>
      <c r="L210" s="45"/>
      <c r="M210" s="235" t="s">
        <v>1</v>
      </c>
      <c r="N210" s="236" t="s">
        <v>41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113</v>
      </c>
      <c r="AT210" s="239" t="s">
        <v>208</v>
      </c>
      <c r="AU210" s="239" t="s">
        <v>85</v>
      </c>
      <c r="AY210" s="18" t="s">
        <v>206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83</v>
      </c>
      <c r="BK210" s="240">
        <f>ROUND(I210*H210,2)</f>
        <v>0</v>
      </c>
      <c r="BL210" s="18" t="s">
        <v>113</v>
      </c>
      <c r="BM210" s="239" t="s">
        <v>784</v>
      </c>
    </row>
    <row r="211" spans="1:51" s="13" customFormat="1" ht="12">
      <c r="A211" s="13"/>
      <c r="B211" s="241"/>
      <c r="C211" s="242"/>
      <c r="D211" s="243" t="s">
        <v>214</v>
      </c>
      <c r="E211" s="244" t="s">
        <v>1</v>
      </c>
      <c r="F211" s="245" t="s">
        <v>215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214</v>
      </c>
      <c r="AU211" s="251" t="s">
        <v>85</v>
      </c>
      <c r="AV211" s="13" t="s">
        <v>83</v>
      </c>
      <c r="AW211" s="13" t="s">
        <v>32</v>
      </c>
      <c r="AX211" s="13" t="s">
        <v>76</v>
      </c>
      <c r="AY211" s="251" t="s">
        <v>206</v>
      </c>
    </row>
    <row r="212" spans="1:51" s="13" customFormat="1" ht="12">
      <c r="A212" s="13"/>
      <c r="B212" s="241"/>
      <c r="C212" s="242"/>
      <c r="D212" s="243" t="s">
        <v>214</v>
      </c>
      <c r="E212" s="244" t="s">
        <v>1</v>
      </c>
      <c r="F212" s="245" t="s">
        <v>371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214</v>
      </c>
      <c r="AU212" s="251" t="s">
        <v>85</v>
      </c>
      <c r="AV212" s="13" t="s">
        <v>83</v>
      </c>
      <c r="AW212" s="13" t="s">
        <v>32</v>
      </c>
      <c r="AX212" s="13" t="s">
        <v>76</v>
      </c>
      <c r="AY212" s="251" t="s">
        <v>206</v>
      </c>
    </row>
    <row r="213" spans="1:51" s="14" customFormat="1" ht="12">
      <c r="A213" s="14"/>
      <c r="B213" s="252"/>
      <c r="C213" s="253"/>
      <c r="D213" s="243" t="s">
        <v>214</v>
      </c>
      <c r="E213" s="254" t="s">
        <v>1</v>
      </c>
      <c r="F213" s="255" t="s">
        <v>372</v>
      </c>
      <c r="G213" s="253"/>
      <c r="H213" s="256">
        <v>74.659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214</v>
      </c>
      <c r="AU213" s="262" t="s">
        <v>85</v>
      </c>
      <c r="AV213" s="14" t="s">
        <v>85</v>
      </c>
      <c r="AW213" s="14" t="s">
        <v>32</v>
      </c>
      <c r="AX213" s="14" t="s">
        <v>76</v>
      </c>
      <c r="AY213" s="262" t="s">
        <v>206</v>
      </c>
    </row>
    <row r="214" spans="1:51" s="15" customFormat="1" ht="12">
      <c r="A214" s="15"/>
      <c r="B214" s="263"/>
      <c r="C214" s="264"/>
      <c r="D214" s="243" t="s">
        <v>214</v>
      </c>
      <c r="E214" s="265" t="s">
        <v>156</v>
      </c>
      <c r="F214" s="266" t="s">
        <v>169</v>
      </c>
      <c r="G214" s="264"/>
      <c r="H214" s="267">
        <v>74.659</v>
      </c>
      <c r="I214" s="268"/>
      <c r="J214" s="264"/>
      <c r="K214" s="264"/>
      <c r="L214" s="269"/>
      <c r="M214" s="270"/>
      <c r="N214" s="271"/>
      <c r="O214" s="271"/>
      <c r="P214" s="271"/>
      <c r="Q214" s="271"/>
      <c r="R214" s="271"/>
      <c r="S214" s="271"/>
      <c r="T214" s="27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3" t="s">
        <v>214</v>
      </c>
      <c r="AU214" s="273" t="s">
        <v>85</v>
      </c>
      <c r="AV214" s="15" t="s">
        <v>113</v>
      </c>
      <c r="AW214" s="15" t="s">
        <v>32</v>
      </c>
      <c r="AX214" s="15" t="s">
        <v>83</v>
      </c>
      <c r="AY214" s="273" t="s">
        <v>206</v>
      </c>
    </row>
    <row r="215" spans="1:65" s="2" customFormat="1" ht="37.8" customHeight="1">
      <c r="A215" s="39"/>
      <c r="B215" s="40"/>
      <c r="C215" s="228" t="s">
        <v>337</v>
      </c>
      <c r="D215" s="228" t="s">
        <v>208</v>
      </c>
      <c r="E215" s="229" t="s">
        <v>374</v>
      </c>
      <c r="F215" s="230" t="s">
        <v>375</v>
      </c>
      <c r="G215" s="231" t="s">
        <v>251</v>
      </c>
      <c r="H215" s="232">
        <v>74.659</v>
      </c>
      <c r="I215" s="233"/>
      <c r="J215" s="234">
        <f>ROUND(I215*H215,2)</f>
        <v>0</v>
      </c>
      <c r="K215" s="230" t="s">
        <v>212</v>
      </c>
      <c r="L215" s="45"/>
      <c r="M215" s="235" t="s">
        <v>1</v>
      </c>
      <c r="N215" s="236" t="s">
        <v>41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113</v>
      </c>
      <c r="AT215" s="239" t="s">
        <v>208</v>
      </c>
      <c r="AU215" s="239" t="s">
        <v>85</v>
      </c>
      <c r="AY215" s="18" t="s">
        <v>206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83</v>
      </c>
      <c r="BK215" s="240">
        <f>ROUND(I215*H215,2)</f>
        <v>0</v>
      </c>
      <c r="BL215" s="18" t="s">
        <v>113</v>
      </c>
      <c r="BM215" s="239" t="s">
        <v>785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156</v>
      </c>
      <c r="G216" s="253"/>
      <c r="H216" s="256">
        <v>74.659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83</v>
      </c>
      <c r="AY216" s="262" t="s">
        <v>206</v>
      </c>
    </row>
    <row r="217" spans="1:63" s="12" customFormat="1" ht="22.8" customHeight="1">
      <c r="A217" s="12"/>
      <c r="B217" s="212"/>
      <c r="C217" s="213"/>
      <c r="D217" s="214" t="s">
        <v>75</v>
      </c>
      <c r="E217" s="226" t="s">
        <v>93</v>
      </c>
      <c r="F217" s="226" t="s">
        <v>377</v>
      </c>
      <c r="G217" s="213"/>
      <c r="H217" s="213"/>
      <c r="I217" s="216"/>
      <c r="J217" s="227">
        <f>BK217</f>
        <v>0</v>
      </c>
      <c r="K217" s="213"/>
      <c r="L217" s="218"/>
      <c r="M217" s="219"/>
      <c r="N217" s="220"/>
      <c r="O217" s="220"/>
      <c r="P217" s="221">
        <f>SUM(P218:P221)</f>
        <v>0</v>
      </c>
      <c r="Q217" s="220"/>
      <c r="R217" s="221">
        <f>SUM(R218:R221)</f>
        <v>0.101</v>
      </c>
      <c r="S217" s="220"/>
      <c r="T217" s="222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3" t="s">
        <v>83</v>
      </c>
      <c r="AT217" s="224" t="s">
        <v>75</v>
      </c>
      <c r="AU217" s="224" t="s">
        <v>83</v>
      </c>
      <c r="AY217" s="223" t="s">
        <v>206</v>
      </c>
      <c r="BK217" s="225">
        <f>SUM(BK218:BK221)</f>
        <v>0</v>
      </c>
    </row>
    <row r="218" spans="1:65" s="2" customFormat="1" ht="16.5" customHeight="1">
      <c r="A218" s="39"/>
      <c r="B218" s="40"/>
      <c r="C218" s="285" t="s">
        <v>7</v>
      </c>
      <c r="D218" s="285" t="s">
        <v>353</v>
      </c>
      <c r="E218" s="286" t="s">
        <v>379</v>
      </c>
      <c r="F218" s="287" t="s">
        <v>380</v>
      </c>
      <c r="G218" s="288" t="s">
        <v>381</v>
      </c>
      <c r="H218" s="289">
        <v>1</v>
      </c>
      <c r="I218" s="290"/>
      <c r="J218" s="291">
        <f>ROUND(I218*H218,2)</f>
        <v>0</v>
      </c>
      <c r="K218" s="287" t="s">
        <v>1</v>
      </c>
      <c r="L218" s="292"/>
      <c r="M218" s="293" t="s">
        <v>1</v>
      </c>
      <c r="N218" s="294" t="s">
        <v>41</v>
      </c>
      <c r="O218" s="92"/>
      <c r="P218" s="237">
        <f>O218*H218</f>
        <v>0</v>
      </c>
      <c r="Q218" s="237">
        <v>0.101</v>
      </c>
      <c r="R218" s="237">
        <f>Q218*H218</f>
        <v>0.101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248</v>
      </c>
      <c r="AT218" s="239" t="s">
        <v>353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786</v>
      </c>
    </row>
    <row r="219" spans="1:51" s="13" customFormat="1" ht="12">
      <c r="A219" s="13"/>
      <c r="B219" s="241"/>
      <c r="C219" s="242"/>
      <c r="D219" s="243" t="s">
        <v>214</v>
      </c>
      <c r="E219" s="244" t="s">
        <v>1</v>
      </c>
      <c r="F219" s="245" t="s">
        <v>215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214</v>
      </c>
      <c r="AU219" s="251" t="s">
        <v>85</v>
      </c>
      <c r="AV219" s="13" t="s">
        <v>83</v>
      </c>
      <c r="AW219" s="13" t="s">
        <v>32</v>
      </c>
      <c r="AX219" s="13" t="s">
        <v>76</v>
      </c>
      <c r="AY219" s="251" t="s">
        <v>206</v>
      </c>
    </row>
    <row r="220" spans="1:51" s="13" customFormat="1" ht="12">
      <c r="A220" s="13"/>
      <c r="B220" s="241"/>
      <c r="C220" s="242"/>
      <c r="D220" s="243" t="s">
        <v>214</v>
      </c>
      <c r="E220" s="244" t="s">
        <v>1</v>
      </c>
      <c r="F220" s="245" t="s">
        <v>383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214</v>
      </c>
      <c r="AU220" s="251" t="s">
        <v>85</v>
      </c>
      <c r="AV220" s="13" t="s">
        <v>83</v>
      </c>
      <c r="AW220" s="13" t="s">
        <v>32</v>
      </c>
      <c r="AX220" s="13" t="s">
        <v>76</v>
      </c>
      <c r="AY220" s="251" t="s">
        <v>206</v>
      </c>
    </row>
    <row r="221" spans="1:51" s="14" customFormat="1" ht="12">
      <c r="A221" s="14"/>
      <c r="B221" s="252"/>
      <c r="C221" s="253"/>
      <c r="D221" s="243" t="s">
        <v>214</v>
      </c>
      <c r="E221" s="254" t="s">
        <v>1</v>
      </c>
      <c r="F221" s="255" t="s">
        <v>83</v>
      </c>
      <c r="G221" s="253"/>
      <c r="H221" s="256">
        <v>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214</v>
      </c>
      <c r="AU221" s="262" t="s">
        <v>85</v>
      </c>
      <c r="AV221" s="14" t="s">
        <v>85</v>
      </c>
      <c r="AW221" s="14" t="s">
        <v>32</v>
      </c>
      <c r="AX221" s="14" t="s">
        <v>83</v>
      </c>
      <c r="AY221" s="262" t="s">
        <v>206</v>
      </c>
    </row>
    <row r="222" spans="1:63" s="12" customFormat="1" ht="22.8" customHeight="1">
      <c r="A222" s="12"/>
      <c r="B222" s="212"/>
      <c r="C222" s="213"/>
      <c r="D222" s="214" t="s">
        <v>75</v>
      </c>
      <c r="E222" s="226" t="s">
        <v>113</v>
      </c>
      <c r="F222" s="226" t="s">
        <v>384</v>
      </c>
      <c r="G222" s="213"/>
      <c r="H222" s="213"/>
      <c r="I222" s="216"/>
      <c r="J222" s="227">
        <f>BK222</f>
        <v>0</v>
      </c>
      <c r="K222" s="213"/>
      <c r="L222" s="218"/>
      <c r="M222" s="219"/>
      <c r="N222" s="220"/>
      <c r="O222" s="220"/>
      <c r="P222" s="221">
        <f>SUM(P223:P229)</f>
        <v>0</v>
      </c>
      <c r="Q222" s="220"/>
      <c r="R222" s="221">
        <f>SUM(R223:R229)</f>
        <v>0.3809432</v>
      </c>
      <c r="S222" s="220"/>
      <c r="T222" s="222">
        <f>SUM(T223:T229)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3" t="s">
        <v>83</v>
      </c>
      <c r="AT222" s="224" t="s">
        <v>75</v>
      </c>
      <c r="AU222" s="224" t="s">
        <v>83</v>
      </c>
      <c r="AY222" s="223" t="s">
        <v>206</v>
      </c>
      <c r="BK222" s="225">
        <f>SUM(BK223:BK229)</f>
        <v>0</v>
      </c>
    </row>
    <row r="223" spans="1:65" s="2" customFormat="1" ht="16.5" customHeight="1">
      <c r="A223" s="39"/>
      <c r="B223" s="40"/>
      <c r="C223" s="228" t="s">
        <v>346</v>
      </c>
      <c r="D223" s="228" t="s">
        <v>208</v>
      </c>
      <c r="E223" s="229" t="s">
        <v>386</v>
      </c>
      <c r="F223" s="230" t="s">
        <v>387</v>
      </c>
      <c r="G223" s="231" t="s">
        <v>388</v>
      </c>
      <c r="H223" s="232">
        <v>6.16</v>
      </c>
      <c r="I223" s="233"/>
      <c r="J223" s="234">
        <f>ROUND(I223*H223,2)</f>
        <v>0</v>
      </c>
      <c r="K223" s="230" t="s">
        <v>212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113</v>
      </c>
      <c r="AT223" s="239" t="s">
        <v>208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787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138</v>
      </c>
      <c r="G224" s="253"/>
      <c r="H224" s="256">
        <v>6.16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83</v>
      </c>
      <c r="AY224" s="262" t="s">
        <v>206</v>
      </c>
    </row>
    <row r="225" spans="1:65" s="2" customFormat="1" ht="24.15" customHeight="1">
      <c r="A225" s="39"/>
      <c r="B225" s="40"/>
      <c r="C225" s="228" t="s">
        <v>352</v>
      </c>
      <c r="D225" s="228" t="s">
        <v>208</v>
      </c>
      <c r="E225" s="229" t="s">
        <v>391</v>
      </c>
      <c r="F225" s="230" t="s">
        <v>392</v>
      </c>
      <c r="G225" s="231" t="s">
        <v>388</v>
      </c>
      <c r="H225" s="232">
        <v>0.16</v>
      </c>
      <c r="I225" s="233"/>
      <c r="J225" s="234">
        <f>ROUND(I225*H225,2)</f>
        <v>0</v>
      </c>
      <c r="K225" s="230" t="s">
        <v>212</v>
      </c>
      <c r="L225" s="45"/>
      <c r="M225" s="235" t="s">
        <v>1</v>
      </c>
      <c r="N225" s="236" t="s">
        <v>41</v>
      </c>
      <c r="O225" s="92"/>
      <c r="P225" s="237">
        <f>O225*H225</f>
        <v>0</v>
      </c>
      <c r="Q225" s="237">
        <v>2.30102</v>
      </c>
      <c r="R225" s="237">
        <f>Q225*H225</f>
        <v>0.36816319999999997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113</v>
      </c>
      <c r="AT225" s="239" t="s">
        <v>208</v>
      </c>
      <c r="AU225" s="239" t="s">
        <v>85</v>
      </c>
      <c r="AY225" s="18" t="s">
        <v>206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83</v>
      </c>
      <c r="BK225" s="240">
        <f>ROUND(I225*H225,2)</f>
        <v>0</v>
      </c>
      <c r="BL225" s="18" t="s">
        <v>113</v>
      </c>
      <c r="BM225" s="239" t="s">
        <v>788</v>
      </c>
    </row>
    <row r="226" spans="1:51" s="14" customFormat="1" ht="12">
      <c r="A226" s="14"/>
      <c r="B226" s="252"/>
      <c r="C226" s="253"/>
      <c r="D226" s="243" t="s">
        <v>214</v>
      </c>
      <c r="E226" s="254" t="s">
        <v>1</v>
      </c>
      <c r="F226" s="255" t="s">
        <v>132</v>
      </c>
      <c r="G226" s="253"/>
      <c r="H226" s="256">
        <v>0.16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214</v>
      </c>
      <c r="AU226" s="262" t="s">
        <v>85</v>
      </c>
      <c r="AV226" s="14" t="s">
        <v>85</v>
      </c>
      <c r="AW226" s="14" t="s">
        <v>32</v>
      </c>
      <c r="AX226" s="14" t="s">
        <v>83</v>
      </c>
      <c r="AY226" s="262" t="s">
        <v>206</v>
      </c>
    </row>
    <row r="227" spans="1:65" s="2" customFormat="1" ht="16.5" customHeight="1">
      <c r="A227" s="39"/>
      <c r="B227" s="40"/>
      <c r="C227" s="228" t="s">
        <v>359</v>
      </c>
      <c r="D227" s="228" t="s">
        <v>208</v>
      </c>
      <c r="E227" s="229" t="s">
        <v>395</v>
      </c>
      <c r="F227" s="230" t="s">
        <v>396</v>
      </c>
      <c r="G227" s="231" t="s">
        <v>397</v>
      </c>
      <c r="H227" s="232">
        <v>2</v>
      </c>
      <c r="I227" s="233"/>
      <c r="J227" s="234">
        <f>ROUND(I227*H227,2)</f>
        <v>0</v>
      </c>
      <c r="K227" s="230" t="s">
        <v>212</v>
      </c>
      <c r="L227" s="45"/>
      <c r="M227" s="235" t="s">
        <v>1</v>
      </c>
      <c r="N227" s="236" t="s">
        <v>41</v>
      </c>
      <c r="O227" s="92"/>
      <c r="P227" s="237">
        <f>O227*H227</f>
        <v>0</v>
      </c>
      <c r="Q227" s="237">
        <v>0.00639</v>
      </c>
      <c r="R227" s="237">
        <f>Q227*H227</f>
        <v>0.01278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113</v>
      </c>
      <c r="AT227" s="239" t="s">
        <v>208</v>
      </c>
      <c r="AU227" s="239" t="s">
        <v>85</v>
      </c>
      <c r="AY227" s="18" t="s">
        <v>206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83</v>
      </c>
      <c r="BK227" s="240">
        <f>ROUND(I227*H227,2)</f>
        <v>0</v>
      </c>
      <c r="BL227" s="18" t="s">
        <v>113</v>
      </c>
      <c r="BM227" s="239" t="s">
        <v>789</v>
      </c>
    </row>
    <row r="228" spans="1:51" s="13" customFormat="1" ht="12">
      <c r="A228" s="13"/>
      <c r="B228" s="241"/>
      <c r="C228" s="242"/>
      <c r="D228" s="243" t="s">
        <v>214</v>
      </c>
      <c r="E228" s="244" t="s">
        <v>1</v>
      </c>
      <c r="F228" s="245" t="s">
        <v>399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214</v>
      </c>
      <c r="AU228" s="251" t="s">
        <v>85</v>
      </c>
      <c r="AV228" s="13" t="s">
        <v>83</v>
      </c>
      <c r="AW228" s="13" t="s">
        <v>32</v>
      </c>
      <c r="AX228" s="13" t="s">
        <v>76</v>
      </c>
      <c r="AY228" s="251" t="s">
        <v>206</v>
      </c>
    </row>
    <row r="229" spans="1:51" s="14" customFormat="1" ht="12">
      <c r="A229" s="14"/>
      <c r="B229" s="252"/>
      <c r="C229" s="253"/>
      <c r="D229" s="243" t="s">
        <v>214</v>
      </c>
      <c r="E229" s="254" t="s">
        <v>1</v>
      </c>
      <c r="F229" s="255" t="s">
        <v>790</v>
      </c>
      <c r="G229" s="253"/>
      <c r="H229" s="256">
        <v>2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214</v>
      </c>
      <c r="AU229" s="262" t="s">
        <v>85</v>
      </c>
      <c r="AV229" s="14" t="s">
        <v>85</v>
      </c>
      <c r="AW229" s="14" t="s">
        <v>32</v>
      </c>
      <c r="AX229" s="14" t="s">
        <v>83</v>
      </c>
      <c r="AY229" s="262" t="s">
        <v>206</v>
      </c>
    </row>
    <row r="230" spans="1:63" s="12" customFormat="1" ht="22.8" customHeight="1">
      <c r="A230" s="12"/>
      <c r="B230" s="212"/>
      <c r="C230" s="213"/>
      <c r="D230" s="214" t="s">
        <v>75</v>
      </c>
      <c r="E230" s="226" t="s">
        <v>248</v>
      </c>
      <c r="F230" s="226" t="s">
        <v>420</v>
      </c>
      <c r="G230" s="213"/>
      <c r="H230" s="213"/>
      <c r="I230" s="216"/>
      <c r="J230" s="227">
        <f>BK230</f>
        <v>0</v>
      </c>
      <c r="K230" s="213"/>
      <c r="L230" s="218"/>
      <c r="M230" s="219"/>
      <c r="N230" s="220"/>
      <c r="O230" s="220"/>
      <c r="P230" s="221">
        <f>SUM(P231:P347)</f>
        <v>0</v>
      </c>
      <c r="Q230" s="220"/>
      <c r="R230" s="221">
        <f>SUM(R231:R347)</f>
        <v>2.83782271</v>
      </c>
      <c r="S230" s="220"/>
      <c r="T230" s="222">
        <f>SUM(T231:T347)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83</v>
      </c>
      <c r="AT230" s="224" t="s">
        <v>75</v>
      </c>
      <c r="AU230" s="224" t="s">
        <v>83</v>
      </c>
      <c r="AY230" s="223" t="s">
        <v>206</v>
      </c>
      <c r="BK230" s="225">
        <f>SUM(BK231:BK347)</f>
        <v>0</v>
      </c>
    </row>
    <row r="231" spans="1:65" s="2" customFormat="1" ht="24.15" customHeight="1">
      <c r="A231" s="39"/>
      <c r="B231" s="40"/>
      <c r="C231" s="228" t="s">
        <v>364</v>
      </c>
      <c r="D231" s="228" t="s">
        <v>208</v>
      </c>
      <c r="E231" s="229" t="s">
        <v>428</v>
      </c>
      <c r="F231" s="230" t="s">
        <v>429</v>
      </c>
      <c r="G231" s="231" t="s">
        <v>430</v>
      </c>
      <c r="H231" s="232">
        <v>1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41</v>
      </c>
      <c r="O231" s="92"/>
      <c r="P231" s="237">
        <f>O231*H231</f>
        <v>0</v>
      </c>
      <c r="Q231" s="237">
        <v>0.001</v>
      </c>
      <c r="R231" s="237">
        <f>Q231*H231</f>
        <v>0.001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113</v>
      </c>
      <c r="AT231" s="239" t="s">
        <v>208</v>
      </c>
      <c r="AU231" s="239" t="s">
        <v>85</v>
      </c>
      <c r="AY231" s="18" t="s">
        <v>206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83</v>
      </c>
      <c r="BK231" s="240">
        <f>ROUND(I231*H231,2)</f>
        <v>0</v>
      </c>
      <c r="BL231" s="18" t="s">
        <v>113</v>
      </c>
      <c r="BM231" s="239" t="s">
        <v>791</v>
      </c>
    </row>
    <row r="232" spans="1:51" s="13" customFormat="1" ht="12">
      <c r="A232" s="13"/>
      <c r="B232" s="241"/>
      <c r="C232" s="242"/>
      <c r="D232" s="243" t="s">
        <v>214</v>
      </c>
      <c r="E232" s="244" t="s">
        <v>1</v>
      </c>
      <c r="F232" s="245" t="s">
        <v>425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214</v>
      </c>
      <c r="AU232" s="251" t="s">
        <v>85</v>
      </c>
      <c r="AV232" s="13" t="s">
        <v>83</v>
      </c>
      <c r="AW232" s="13" t="s">
        <v>32</v>
      </c>
      <c r="AX232" s="13" t="s">
        <v>76</v>
      </c>
      <c r="AY232" s="251" t="s">
        <v>206</v>
      </c>
    </row>
    <row r="233" spans="1:51" s="13" customFormat="1" ht="12">
      <c r="A233" s="13"/>
      <c r="B233" s="241"/>
      <c r="C233" s="242"/>
      <c r="D233" s="243" t="s">
        <v>214</v>
      </c>
      <c r="E233" s="244" t="s">
        <v>1</v>
      </c>
      <c r="F233" s="245" t="s">
        <v>432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214</v>
      </c>
      <c r="AU233" s="251" t="s">
        <v>85</v>
      </c>
      <c r="AV233" s="13" t="s">
        <v>83</v>
      </c>
      <c r="AW233" s="13" t="s">
        <v>32</v>
      </c>
      <c r="AX233" s="13" t="s">
        <v>76</v>
      </c>
      <c r="AY233" s="251" t="s">
        <v>206</v>
      </c>
    </row>
    <row r="234" spans="1:51" s="14" customFormat="1" ht="12">
      <c r="A234" s="14"/>
      <c r="B234" s="252"/>
      <c r="C234" s="253"/>
      <c r="D234" s="243" t="s">
        <v>214</v>
      </c>
      <c r="E234" s="254" t="s">
        <v>1</v>
      </c>
      <c r="F234" s="255" t="s">
        <v>83</v>
      </c>
      <c r="G234" s="253"/>
      <c r="H234" s="256">
        <v>1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214</v>
      </c>
      <c r="AU234" s="262" t="s">
        <v>85</v>
      </c>
      <c r="AV234" s="14" t="s">
        <v>85</v>
      </c>
      <c r="AW234" s="14" t="s">
        <v>32</v>
      </c>
      <c r="AX234" s="14" t="s">
        <v>83</v>
      </c>
      <c r="AY234" s="262" t="s">
        <v>206</v>
      </c>
    </row>
    <row r="235" spans="1:65" s="2" customFormat="1" ht="24.15" customHeight="1">
      <c r="A235" s="39"/>
      <c r="B235" s="40"/>
      <c r="C235" s="228" t="s">
        <v>369</v>
      </c>
      <c r="D235" s="228" t="s">
        <v>208</v>
      </c>
      <c r="E235" s="229" t="s">
        <v>434</v>
      </c>
      <c r="F235" s="230" t="s">
        <v>435</v>
      </c>
      <c r="G235" s="231" t="s">
        <v>235</v>
      </c>
      <c r="H235" s="232">
        <v>1.5</v>
      </c>
      <c r="I235" s="233"/>
      <c r="J235" s="234">
        <f>ROUND(I235*H235,2)</f>
        <v>0</v>
      </c>
      <c r="K235" s="230" t="s">
        <v>212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113</v>
      </c>
      <c r="AT235" s="239" t="s">
        <v>208</v>
      </c>
      <c r="AU235" s="239" t="s">
        <v>85</v>
      </c>
      <c r="AY235" s="18" t="s">
        <v>206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83</v>
      </c>
      <c r="BK235" s="240">
        <f>ROUND(I235*H235,2)</f>
        <v>0</v>
      </c>
      <c r="BL235" s="18" t="s">
        <v>113</v>
      </c>
      <c r="BM235" s="239" t="s">
        <v>792</v>
      </c>
    </row>
    <row r="236" spans="1:51" s="13" customFormat="1" ht="12">
      <c r="A236" s="13"/>
      <c r="B236" s="241"/>
      <c r="C236" s="242"/>
      <c r="D236" s="243" t="s">
        <v>214</v>
      </c>
      <c r="E236" s="244" t="s">
        <v>1</v>
      </c>
      <c r="F236" s="245" t="s">
        <v>793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214</v>
      </c>
      <c r="AU236" s="251" t="s">
        <v>85</v>
      </c>
      <c r="AV236" s="13" t="s">
        <v>83</v>
      </c>
      <c r="AW236" s="13" t="s">
        <v>32</v>
      </c>
      <c r="AX236" s="13" t="s">
        <v>76</v>
      </c>
      <c r="AY236" s="251" t="s">
        <v>206</v>
      </c>
    </row>
    <row r="237" spans="1:51" s="14" customFormat="1" ht="12">
      <c r="A237" s="14"/>
      <c r="B237" s="252"/>
      <c r="C237" s="253"/>
      <c r="D237" s="243" t="s">
        <v>214</v>
      </c>
      <c r="E237" s="254" t="s">
        <v>150</v>
      </c>
      <c r="F237" s="255" t="s">
        <v>438</v>
      </c>
      <c r="G237" s="253"/>
      <c r="H237" s="256">
        <v>1.5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214</v>
      </c>
      <c r="AU237" s="262" t="s">
        <v>85</v>
      </c>
      <c r="AV237" s="14" t="s">
        <v>85</v>
      </c>
      <c r="AW237" s="14" t="s">
        <v>32</v>
      </c>
      <c r="AX237" s="14" t="s">
        <v>83</v>
      </c>
      <c r="AY237" s="262" t="s">
        <v>206</v>
      </c>
    </row>
    <row r="238" spans="1:65" s="2" customFormat="1" ht="16.5" customHeight="1">
      <c r="A238" s="39"/>
      <c r="B238" s="40"/>
      <c r="C238" s="285" t="s">
        <v>373</v>
      </c>
      <c r="D238" s="285" t="s">
        <v>353</v>
      </c>
      <c r="E238" s="286" t="s">
        <v>440</v>
      </c>
      <c r="F238" s="287" t="s">
        <v>441</v>
      </c>
      <c r="G238" s="288" t="s">
        <v>235</v>
      </c>
      <c r="H238" s="289">
        <v>1.523</v>
      </c>
      <c r="I238" s="290"/>
      <c r="J238" s="291">
        <f>ROUND(I238*H238,2)</f>
        <v>0</v>
      </c>
      <c r="K238" s="287" t="s">
        <v>212</v>
      </c>
      <c r="L238" s="292"/>
      <c r="M238" s="293" t="s">
        <v>1</v>
      </c>
      <c r="N238" s="294" t="s">
        <v>41</v>
      </c>
      <c r="O238" s="92"/>
      <c r="P238" s="237">
        <f>O238*H238</f>
        <v>0</v>
      </c>
      <c r="Q238" s="237">
        <v>0.00037</v>
      </c>
      <c r="R238" s="237">
        <f>Q238*H238</f>
        <v>0.0005635099999999999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248</v>
      </c>
      <c r="AT238" s="239" t="s">
        <v>353</v>
      </c>
      <c r="AU238" s="239" t="s">
        <v>85</v>
      </c>
      <c r="AY238" s="18" t="s">
        <v>206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83</v>
      </c>
      <c r="BK238" s="240">
        <f>ROUND(I238*H238,2)</f>
        <v>0</v>
      </c>
      <c r="BL238" s="18" t="s">
        <v>113</v>
      </c>
      <c r="BM238" s="239" t="s">
        <v>794</v>
      </c>
    </row>
    <row r="239" spans="1:51" s="14" customFormat="1" ht="12">
      <c r="A239" s="14"/>
      <c r="B239" s="252"/>
      <c r="C239" s="253"/>
      <c r="D239" s="243" t="s">
        <v>214</v>
      </c>
      <c r="E239" s="254" t="s">
        <v>1</v>
      </c>
      <c r="F239" s="255" t="s">
        <v>443</v>
      </c>
      <c r="G239" s="253"/>
      <c r="H239" s="256">
        <v>1.523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214</v>
      </c>
      <c r="AU239" s="262" t="s">
        <v>85</v>
      </c>
      <c r="AV239" s="14" t="s">
        <v>85</v>
      </c>
      <c r="AW239" s="14" t="s">
        <v>32</v>
      </c>
      <c r="AX239" s="14" t="s">
        <v>83</v>
      </c>
      <c r="AY239" s="262" t="s">
        <v>206</v>
      </c>
    </row>
    <row r="240" spans="1:65" s="2" customFormat="1" ht="24.15" customHeight="1">
      <c r="A240" s="39"/>
      <c r="B240" s="40"/>
      <c r="C240" s="228" t="s">
        <v>378</v>
      </c>
      <c r="D240" s="228" t="s">
        <v>208</v>
      </c>
      <c r="E240" s="229" t="s">
        <v>444</v>
      </c>
      <c r="F240" s="230" t="s">
        <v>445</v>
      </c>
      <c r="G240" s="231" t="s">
        <v>235</v>
      </c>
      <c r="H240" s="232">
        <v>77</v>
      </c>
      <c r="I240" s="233"/>
      <c r="J240" s="234">
        <f>ROUND(I240*H240,2)</f>
        <v>0</v>
      </c>
      <c r="K240" s="230" t="s">
        <v>212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113</v>
      </c>
      <c r="AT240" s="239" t="s">
        <v>208</v>
      </c>
      <c r="AU240" s="239" t="s">
        <v>85</v>
      </c>
      <c r="AY240" s="18" t="s">
        <v>206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83</v>
      </c>
      <c r="BK240" s="240">
        <f>ROUND(I240*H240,2)</f>
        <v>0</v>
      </c>
      <c r="BL240" s="18" t="s">
        <v>113</v>
      </c>
      <c r="BM240" s="239" t="s">
        <v>795</v>
      </c>
    </row>
    <row r="241" spans="1:51" s="13" customFormat="1" ht="12">
      <c r="A241" s="13"/>
      <c r="B241" s="241"/>
      <c r="C241" s="242"/>
      <c r="D241" s="243" t="s">
        <v>214</v>
      </c>
      <c r="E241" s="244" t="s">
        <v>1</v>
      </c>
      <c r="F241" s="245" t="s">
        <v>793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214</v>
      </c>
      <c r="AU241" s="251" t="s">
        <v>85</v>
      </c>
      <c r="AV241" s="13" t="s">
        <v>83</v>
      </c>
      <c r="AW241" s="13" t="s">
        <v>32</v>
      </c>
      <c r="AX241" s="13" t="s">
        <v>76</v>
      </c>
      <c r="AY241" s="251" t="s">
        <v>206</v>
      </c>
    </row>
    <row r="242" spans="1:51" s="14" customFormat="1" ht="12">
      <c r="A242" s="14"/>
      <c r="B242" s="252"/>
      <c r="C242" s="253"/>
      <c r="D242" s="243" t="s">
        <v>214</v>
      </c>
      <c r="E242" s="254" t="s">
        <v>1</v>
      </c>
      <c r="F242" s="255" t="s">
        <v>796</v>
      </c>
      <c r="G242" s="253"/>
      <c r="H242" s="256">
        <v>77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214</v>
      </c>
      <c r="AU242" s="262" t="s">
        <v>85</v>
      </c>
      <c r="AV242" s="14" t="s">
        <v>85</v>
      </c>
      <c r="AW242" s="14" t="s">
        <v>32</v>
      </c>
      <c r="AX242" s="14" t="s">
        <v>76</v>
      </c>
      <c r="AY242" s="262" t="s">
        <v>206</v>
      </c>
    </row>
    <row r="243" spans="1:51" s="15" customFormat="1" ht="12">
      <c r="A243" s="15"/>
      <c r="B243" s="263"/>
      <c r="C243" s="264"/>
      <c r="D243" s="243" t="s">
        <v>214</v>
      </c>
      <c r="E243" s="265" t="s">
        <v>147</v>
      </c>
      <c r="F243" s="266" t="s">
        <v>169</v>
      </c>
      <c r="G243" s="264"/>
      <c r="H243" s="267">
        <v>77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3" t="s">
        <v>214</v>
      </c>
      <c r="AU243" s="273" t="s">
        <v>85</v>
      </c>
      <c r="AV243" s="15" t="s">
        <v>113</v>
      </c>
      <c r="AW243" s="15" t="s">
        <v>32</v>
      </c>
      <c r="AX243" s="15" t="s">
        <v>83</v>
      </c>
      <c r="AY243" s="273" t="s">
        <v>206</v>
      </c>
    </row>
    <row r="244" spans="1:65" s="2" customFormat="1" ht="24.15" customHeight="1">
      <c r="A244" s="39"/>
      <c r="B244" s="40"/>
      <c r="C244" s="285" t="s">
        <v>385</v>
      </c>
      <c r="D244" s="285" t="s">
        <v>353</v>
      </c>
      <c r="E244" s="286" t="s">
        <v>449</v>
      </c>
      <c r="F244" s="287" t="s">
        <v>450</v>
      </c>
      <c r="G244" s="288" t="s">
        <v>235</v>
      </c>
      <c r="H244" s="289">
        <v>78.155</v>
      </c>
      <c r="I244" s="290"/>
      <c r="J244" s="291">
        <f>ROUND(I244*H244,2)</f>
        <v>0</v>
      </c>
      <c r="K244" s="287" t="s">
        <v>1</v>
      </c>
      <c r="L244" s="292"/>
      <c r="M244" s="293" t="s">
        <v>1</v>
      </c>
      <c r="N244" s="294" t="s">
        <v>41</v>
      </c>
      <c r="O244" s="92"/>
      <c r="P244" s="237">
        <f>O244*H244</f>
        <v>0</v>
      </c>
      <c r="Q244" s="237">
        <v>0.00216</v>
      </c>
      <c r="R244" s="237">
        <f>Q244*H244</f>
        <v>0.16881480000000001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248</v>
      </c>
      <c r="AT244" s="239" t="s">
        <v>353</v>
      </c>
      <c r="AU244" s="239" t="s">
        <v>85</v>
      </c>
      <c r="AY244" s="18" t="s">
        <v>206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83</v>
      </c>
      <c r="BK244" s="240">
        <f>ROUND(I244*H244,2)</f>
        <v>0</v>
      </c>
      <c r="BL244" s="18" t="s">
        <v>113</v>
      </c>
      <c r="BM244" s="239" t="s">
        <v>797</v>
      </c>
    </row>
    <row r="245" spans="1:51" s="14" customFormat="1" ht="12">
      <c r="A245" s="14"/>
      <c r="B245" s="252"/>
      <c r="C245" s="253"/>
      <c r="D245" s="243" t="s">
        <v>214</v>
      </c>
      <c r="E245" s="254" t="s">
        <v>1</v>
      </c>
      <c r="F245" s="255" t="s">
        <v>452</v>
      </c>
      <c r="G245" s="253"/>
      <c r="H245" s="256">
        <v>78.155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214</v>
      </c>
      <c r="AU245" s="262" t="s">
        <v>85</v>
      </c>
      <c r="AV245" s="14" t="s">
        <v>85</v>
      </c>
      <c r="AW245" s="14" t="s">
        <v>32</v>
      </c>
      <c r="AX245" s="14" t="s">
        <v>83</v>
      </c>
      <c r="AY245" s="262" t="s">
        <v>206</v>
      </c>
    </row>
    <row r="246" spans="1:65" s="2" customFormat="1" ht="33" customHeight="1">
      <c r="A246" s="39"/>
      <c r="B246" s="40"/>
      <c r="C246" s="228" t="s">
        <v>390</v>
      </c>
      <c r="D246" s="228" t="s">
        <v>208</v>
      </c>
      <c r="E246" s="229" t="s">
        <v>454</v>
      </c>
      <c r="F246" s="230" t="s">
        <v>455</v>
      </c>
      <c r="G246" s="231" t="s">
        <v>381</v>
      </c>
      <c r="H246" s="232">
        <v>1</v>
      </c>
      <c r="I246" s="233"/>
      <c r="J246" s="234">
        <f>ROUND(I246*H246,2)</f>
        <v>0</v>
      </c>
      <c r="K246" s="230" t="s">
        <v>212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0.00167</v>
      </c>
      <c r="R246" s="237">
        <f>Q246*H246</f>
        <v>0.00167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113</v>
      </c>
      <c r="AT246" s="239" t="s">
        <v>208</v>
      </c>
      <c r="AU246" s="239" t="s">
        <v>85</v>
      </c>
      <c r="AY246" s="18" t="s">
        <v>206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83</v>
      </c>
      <c r="BK246" s="240">
        <f>ROUND(I246*H246,2)</f>
        <v>0</v>
      </c>
      <c r="BL246" s="18" t="s">
        <v>113</v>
      </c>
      <c r="BM246" s="239" t="s">
        <v>798</v>
      </c>
    </row>
    <row r="247" spans="1:51" s="13" customFormat="1" ht="12">
      <c r="A247" s="13"/>
      <c r="B247" s="241"/>
      <c r="C247" s="242"/>
      <c r="D247" s="243" t="s">
        <v>214</v>
      </c>
      <c r="E247" s="244" t="s">
        <v>1</v>
      </c>
      <c r="F247" s="245" t="s">
        <v>793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214</v>
      </c>
      <c r="AU247" s="251" t="s">
        <v>85</v>
      </c>
      <c r="AV247" s="13" t="s">
        <v>83</v>
      </c>
      <c r="AW247" s="13" t="s">
        <v>32</v>
      </c>
      <c r="AX247" s="13" t="s">
        <v>76</v>
      </c>
      <c r="AY247" s="251" t="s">
        <v>206</v>
      </c>
    </row>
    <row r="248" spans="1:51" s="14" customFormat="1" ht="12">
      <c r="A248" s="14"/>
      <c r="B248" s="252"/>
      <c r="C248" s="253"/>
      <c r="D248" s="243" t="s">
        <v>214</v>
      </c>
      <c r="E248" s="254" t="s">
        <v>1</v>
      </c>
      <c r="F248" s="255" t="s">
        <v>83</v>
      </c>
      <c r="G248" s="253"/>
      <c r="H248" s="256">
        <v>1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214</v>
      </c>
      <c r="AU248" s="262" t="s">
        <v>85</v>
      </c>
      <c r="AV248" s="14" t="s">
        <v>85</v>
      </c>
      <c r="AW248" s="14" t="s">
        <v>32</v>
      </c>
      <c r="AX248" s="14" t="s">
        <v>83</v>
      </c>
      <c r="AY248" s="262" t="s">
        <v>206</v>
      </c>
    </row>
    <row r="249" spans="1:65" s="2" customFormat="1" ht="24.15" customHeight="1">
      <c r="A249" s="39"/>
      <c r="B249" s="40"/>
      <c r="C249" s="285" t="s">
        <v>394</v>
      </c>
      <c r="D249" s="285" t="s">
        <v>353</v>
      </c>
      <c r="E249" s="286" t="s">
        <v>458</v>
      </c>
      <c r="F249" s="287" t="s">
        <v>459</v>
      </c>
      <c r="G249" s="288" t="s">
        <v>381</v>
      </c>
      <c r="H249" s="289">
        <v>1.02</v>
      </c>
      <c r="I249" s="290"/>
      <c r="J249" s="291">
        <f>ROUND(I249*H249,2)</f>
        <v>0</v>
      </c>
      <c r="K249" s="287" t="s">
        <v>212</v>
      </c>
      <c r="L249" s="292"/>
      <c r="M249" s="293" t="s">
        <v>1</v>
      </c>
      <c r="N249" s="294" t="s">
        <v>41</v>
      </c>
      <c r="O249" s="92"/>
      <c r="P249" s="237">
        <f>O249*H249</f>
        <v>0</v>
      </c>
      <c r="Q249" s="237">
        <v>0.012</v>
      </c>
      <c r="R249" s="237">
        <f>Q249*H249</f>
        <v>0.012240000000000001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248</v>
      </c>
      <c r="AT249" s="239" t="s">
        <v>353</v>
      </c>
      <c r="AU249" s="239" t="s">
        <v>85</v>
      </c>
      <c r="AY249" s="18" t="s">
        <v>206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83</v>
      </c>
      <c r="BK249" s="240">
        <f>ROUND(I249*H249,2)</f>
        <v>0</v>
      </c>
      <c r="BL249" s="18" t="s">
        <v>113</v>
      </c>
      <c r="BM249" s="239" t="s">
        <v>799</v>
      </c>
    </row>
    <row r="250" spans="1:51" s="13" customFormat="1" ht="12">
      <c r="A250" s="13"/>
      <c r="B250" s="241"/>
      <c r="C250" s="242"/>
      <c r="D250" s="243" t="s">
        <v>214</v>
      </c>
      <c r="E250" s="244" t="s">
        <v>1</v>
      </c>
      <c r="F250" s="245" t="s">
        <v>793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214</v>
      </c>
      <c r="AU250" s="251" t="s">
        <v>85</v>
      </c>
      <c r="AV250" s="13" t="s">
        <v>83</v>
      </c>
      <c r="AW250" s="13" t="s">
        <v>32</v>
      </c>
      <c r="AX250" s="13" t="s">
        <v>76</v>
      </c>
      <c r="AY250" s="251" t="s">
        <v>206</v>
      </c>
    </row>
    <row r="251" spans="1:51" s="14" customFormat="1" ht="12">
      <c r="A251" s="14"/>
      <c r="B251" s="252"/>
      <c r="C251" s="253"/>
      <c r="D251" s="243" t="s">
        <v>214</v>
      </c>
      <c r="E251" s="254" t="s">
        <v>1</v>
      </c>
      <c r="F251" s="255" t="s">
        <v>461</v>
      </c>
      <c r="G251" s="253"/>
      <c r="H251" s="256">
        <v>1.02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214</v>
      </c>
      <c r="AU251" s="262" t="s">
        <v>85</v>
      </c>
      <c r="AV251" s="14" t="s">
        <v>85</v>
      </c>
      <c r="AW251" s="14" t="s">
        <v>32</v>
      </c>
      <c r="AX251" s="14" t="s">
        <v>83</v>
      </c>
      <c r="AY251" s="262" t="s">
        <v>206</v>
      </c>
    </row>
    <row r="252" spans="1:65" s="2" customFormat="1" ht="24.15" customHeight="1">
      <c r="A252" s="39"/>
      <c r="B252" s="40"/>
      <c r="C252" s="228" t="s">
        <v>402</v>
      </c>
      <c r="D252" s="228" t="s">
        <v>208</v>
      </c>
      <c r="E252" s="229" t="s">
        <v>463</v>
      </c>
      <c r="F252" s="230" t="s">
        <v>464</v>
      </c>
      <c r="G252" s="231" t="s">
        <v>381</v>
      </c>
      <c r="H252" s="232">
        <v>1</v>
      </c>
      <c r="I252" s="233"/>
      <c r="J252" s="234">
        <f>ROUND(I252*H252,2)</f>
        <v>0</v>
      </c>
      <c r="K252" s="230" t="s">
        <v>212</v>
      </c>
      <c r="L252" s="45"/>
      <c r="M252" s="235" t="s">
        <v>1</v>
      </c>
      <c r="N252" s="236" t="s">
        <v>41</v>
      </c>
      <c r="O252" s="92"/>
      <c r="P252" s="237">
        <f>O252*H252</f>
        <v>0</v>
      </c>
      <c r="Q252" s="237">
        <v>0.00167</v>
      </c>
      <c r="R252" s="237">
        <f>Q252*H252</f>
        <v>0.00167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113</v>
      </c>
      <c r="AT252" s="239" t="s">
        <v>208</v>
      </c>
      <c r="AU252" s="239" t="s">
        <v>85</v>
      </c>
      <c r="AY252" s="18" t="s">
        <v>206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83</v>
      </c>
      <c r="BK252" s="240">
        <f>ROUND(I252*H252,2)</f>
        <v>0</v>
      </c>
      <c r="BL252" s="18" t="s">
        <v>113</v>
      </c>
      <c r="BM252" s="239" t="s">
        <v>800</v>
      </c>
    </row>
    <row r="253" spans="1:51" s="13" customFormat="1" ht="12">
      <c r="A253" s="13"/>
      <c r="B253" s="241"/>
      <c r="C253" s="242"/>
      <c r="D253" s="243" t="s">
        <v>214</v>
      </c>
      <c r="E253" s="244" t="s">
        <v>1</v>
      </c>
      <c r="F253" s="245" t="s">
        <v>793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214</v>
      </c>
      <c r="AU253" s="251" t="s">
        <v>85</v>
      </c>
      <c r="AV253" s="13" t="s">
        <v>83</v>
      </c>
      <c r="AW253" s="13" t="s">
        <v>32</v>
      </c>
      <c r="AX253" s="13" t="s">
        <v>76</v>
      </c>
      <c r="AY253" s="251" t="s">
        <v>206</v>
      </c>
    </row>
    <row r="254" spans="1:51" s="14" customFormat="1" ht="12">
      <c r="A254" s="14"/>
      <c r="B254" s="252"/>
      <c r="C254" s="253"/>
      <c r="D254" s="243" t="s">
        <v>214</v>
      </c>
      <c r="E254" s="254" t="s">
        <v>1</v>
      </c>
      <c r="F254" s="255" t="s">
        <v>83</v>
      </c>
      <c r="G254" s="253"/>
      <c r="H254" s="256">
        <v>1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214</v>
      </c>
      <c r="AU254" s="262" t="s">
        <v>85</v>
      </c>
      <c r="AV254" s="14" t="s">
        <v>85</v>
      </c>
      <c r="AW254" s="14" t="s">
        <v>32</v>
      </c>
      <c r="AX254" s="14" t="s">
        <v>83</v>
      </c>
      <c r="AY254" s="262" t="s">
        <v>206</v>
      </c>
    </row>
    <row r="255" spans="1:65" s="2" customFormat="1" ht="16.5" customHeight="1">
      <c r="A255" s="39"/>
      <c r="B255" s="40"/>
      <c r="C255" s="285" t="s">
        <v>407</v>
      </c>
      <c r="D255" s="285" t="s">
        <v>353</v>
      </c>
      <c r="E255" s="286" t="s">
        <v>468</v>
      </c>
      <c r="F255" s="287" t="s">
        <v>469</v>
      </c>
      <c r="G255" s="288" t="s">
        <v>381</v>
      </c>
      <c r="H255" s="289">
        <v>1.02</v>
      </c>
      <c r="I255" s="290"/>
      <c r="J255" s="291">
        <f>ROUND(I255*H255,2)</f>
        <v>0</v>
      </c>
      <c r="K255" s="287" t="s">
        <v>212</v>
      </c>
      <c r="L255" s="292"/>
      <c r="M255" s="293" t="s">
        <v>1</v>
      </c>
      <c r="N255" s="294" t="s">
        <v>41</v>
      </c>
      <c r="O255" s="92"/>
      <c r="P255" s="237">
        <f>O255*H255</f>
        <v>0</v>
      </c>
      <c r="Q255" s="237">
        <v>0.0141</v>
      </c>
      <c r="R255" s="237">
        <f>Q255*H255</f>
        <v>0.014382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248</v>
      </c>
      <c r="AT255" s="239" t="s">
        <v>353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801</v>
      </c>
    </row>
    <row r="256" spans="1:51" s="13" customFormat="1" ht="12">
      <c r="A256" s="13"/>
      <c r="B256" s="241"/>
      <c r="C256" s="242"/>
      <c r="D256" s="243" t="s">
        <v>214</v>
      </c>
      <c r="E256" s="244" t="s">
        <v>1</v>
      </c>
      <c r="F256" s="245" t="s">
        <v>793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214</v>
      </c>
      <c r="AU256" s="251" t="s">
        <v>85</v>
      </c>
      <c r="AV256" s="13" t="s">
        <v>83</v>
      </c>
      <c r="AW256" s="13" t="s">
        <v>32</v>
      </c>
      <c r="AX256" s="13" t="s">
        <v>76</v>
      </c>
      <c r="AY256" s="251" t="s">
        <v>206</v>
      </c>
    </row>
    <row r="257" spans="1:51" s="14" customFormat="1" ht="12">
      <c r="A257" s="14"/>
      <c r="B257" s="252"/>
      <c r="C257" s="253"/>
      <c r="D257" s="243" t="s">
        <v>214</v>
      </c>
      <c r="E257" s="254" t="s">
        <v>1</v>
      </c>
      <c r="F257" s="255" t="s">
        <v>461</v>
      </c>
      <c r="G257" s="253"/>
      <c r="H257" s="256">
        <v>1.02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214</v>
      </c>
      <c r="AU257" s="262" t="s">
        <v>85</v>
      </c>
      <c r="AV257" s="14" t="s">
        <v>85</v>
      </c>
      <c r="AW257" s="14" t="s">
        <v>32</v>
      </c>
      <c r="AX257" s="14" t="s">
        <v>83</v>
      </c>
      <c r="AY257" s="262" t="s">
        <v>206</v>
      </c>
    </row>
    <row r="258" spans="1:65" s="2" customFormat="1" ht="24.15" customHeight="1">
      <c r="A258" s="39"/>
      <c r="B258" s="40"/>
      <c r="C258" s="228" t="s">
        <v>411</v>
      </c>
      <c r="D258" s="228" t="s">
        <v>208</v>
      </c>
      <c r="E258" s="229" t="s">
        <v>802</v>
      </c>
      <c r="F258" s="230" t="s">
        <v>803</v>
      </c>
      <c r="G258" s="231" t="s">
        <v>381</v>
      </c>
      <c r="H258" s="232">
        <v>1</v>
      </c>
      <c r="I258" s="233"/>
      <c r="J258" s="234">
        <f>ROUND(I258*H258,2)</f>
        <v>0</v>
      </c>
      <c r="K258" s="230" t="s">
        <v>212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0.00167</v>
      </c>
      <c r="R258" s="237">
        <f>Q258*H258</f>
        <v>0.00167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113</v>
      </c>
      <c r="AT258" s="239" t="s">
        <v>208</v>
      </c>
      <c r="AU258" s="239" t="s">
        <v>85</v>
      </c>
      <c r="AY258" s="18" t="s">
        <v>206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83</v>
      </c>
      <c r="BK258" s="240">
        <f>ROUND(I258*H258,2)</f>
        <v>0</v>
      </c>
      <c r="BL258" s="18" t="s">
        <v>113</v>
      </c>
      <c r="BM258" s="239" t="s">
        <v>804</v>
      </c>
    </row>
    <row r="259" spans="1:51" s="13" customFormat="1" ht="12">
      <c r="A259" s="13"/>
      <c r="B259" s="241"/>
      <c r="C259" s="242"/>
      <c r="D259" s="243" t="s">
        <v>214</v>
      </c>
      <c r="E259" s="244" t="s">
        <v>1</v>
      </c>
      <c r="F259" s="245" t="s">
        <v>793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214</v>
      </c>
      <c r="AU259" s="251" t="s">
        <v>85</v>
      </c>
      <c r="AV259" s="13" t="s">
        <v>83</v>
      </c>
      <c r="AW259" s="13" t="s">
        <v>32</v>
      </c>
      <c r="AX259" s="13" t="s">
        <v>76</v>
      </c>
      <c r="AY259" s="251" t="s">
        <v>206</v>
      </c>
    </row>
    <row r="260" spans="1:51" s="14" customFormat="1" ht="12">
      <c r="A260" s="14"/>
      <c r="B260" s="252"/>
      <c r="C260" s="253"/>
      <c r="D260" s="243" t="s">
        <v>214</v>
      </c>
      <c r="E260" s="254" t="s">
        <v>1</v>
      </c>
      <c r="F260" s="255" t="s">
        <v>83</v>
      </c>
      <c r="G260" s="253"/>
      <c r="H260" s="256">
        <v>1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214</v>
      </c>
      <c r="AU260" s="262" t="s">
        <v>85</v>
      </c>
      <c r="AV260" s="14" t="s">
        <v>85</v>
      </c>
      <c r="AW260" s="14" t="s">
        <v>32</v>
      </c>
      <c r="AX260" s="14" t="s">
        <v>83</v>
      </c>
      <c r="AY260" s="262" t="s">
        <v>206</v>
      </c>
    </row>
    <row r="261" spans="1:65" s="2" customFormat="1" ht="21.75" customHeight="1">
      <c r="A261" s="39"/>
      <c r="B261" s="40"/>
      <c r="C261" s="285" t="s">
        <v>416</v>
      </c>
      <c r="D261" s="285" t="s">
        <v>353</v>
      </c>
      <c r="E261" s="286" t="s">
        <v>805</v>
      </c>
      <c r="F261" s="287" t="s">
        <v>806</v>
      </c>
      <c r="G261" s="288" t="s">
        <v>381</v>
      </c>
      <c r="H261" s="289">
        <v>1.02</v>
      </c>
      <c r="I261" s="290"/>
      <c r="J261" s="291">
        <f>ROUND(I261*H261,2)</f>
        <v>0</v>
      </c>
      <c r="K261" s="287" t="s">
        <v>212</v>
      </c>
      <c r="L261" s="292"/>
      <c r="M261" s="293" t="s">
        <v>1</v>
      </c>
      <c r="N261" s="294" t="s">
        <v>41</v>
      </c>
      <c r="O261" s="92"/>
      <c r="P261" s="237">
        <f>O261*H261</f>
        <v>0</v>
      </c>
      <c r="Q261" s="237">
        <v>0.0107</v>
      </c>
      <c r="R261" s="237">
        <f>Q261*H261</f>
        <v>0.010914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248</v>
      </c>
      <c r="AT261" s="239" t="s">
        <v>353</v>
      </c>
      <c r="AU261" s="239" t="s">
        <v>85</v>
      </c>
      <c r="AY261" s="18" t="s">
        <v>206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83</v>
      </c>
      <c r="BK261" s="240">
        <f>ROUND(I261*H261,2)</f>
        <v>0</v>
      </c>
      <c r="BL261" s="18" t="s">
        <v>113</v>
      </c>
      <c r="BM261" s="239" t="s">
        <v>807</v>
      </c>
    </row>
    <row r="262" spans="1:51" s="13" customFormat="1" ht="12">
      <c r="A262" s="13"/>
      <c r="B262" s="241"/>
      <c r="C262" s="242"/>
      <c r="D262" s="243" t="s">
        <v>214</v>
      </c>
      <c r="E262" s="244" t="s">
        <v>1</v>
      </c>
      <c r="F262" s="245" t="s">
        <v>793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214</v>
      </c>
      <c r="AU262" s="251" t="s">
        <v>85</v>
      </c>
      <c r="AV262" s="13" t="s">
        <v>83</v>
      </c>
      <c r="AW262" s="13" t="s">
        <v>32</v>
      </c>
      <c r="AX262" s="13" t="s">
        <v>76</v>
      </c>
      <c r="AY262" s="251" t="s">
        <v>206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461</v>
      </c>
      <c r="G263" s="253"/>
      <c r="H263" s="256">
        <v>1.02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5" s="2" customFormat="1" ht="24.15" customHeight="1">
      <c r="A264" s="39"/>
      <c r="B264" s="40"/>
      <c r="C264" s="228" t="s">
        <v>421</v>
      </c>
      <c r="D264" s="228" t="s">
        <v>208</v>
      </c>
      <c r="E264" s="229" t="s">
        <v>493</v>
      </c>
      <c r="F264" s="230" t="s">
        <v>494</v>
      </c>
      <c r="G264" s="231" t="s">
        <v>381</v>
      </c>
      <c r="H264" s="232">
        <v>8</v>
      </c>
      <c r="I264" s="233"/>
      <c r="J264" s="234">
        <f>ROUND(I264*H264,2)</f>
        <v>0</v>
      </c>
      <c r="K264" s="230" t="s">
        <v>212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113</v>
      </c>
      <c r="AT264" s="239" t="s">
        <v>208</v>
      </c>
      <c r="AU264" s="239" t="s">
        <v>85</v>
      </c>
      <c r="AY264" s="18" t="s">
        <v>206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83</v>
      </c>
      <c r="BK264" s="240">
        <f>ROUND(I264*H264,2)</f>
        <v>0</v>
      </c>
      <c r="BL264" s="18" t="s">
        <v>113</v>
      </c>
      <c r="BM264" s="239" t="s">
        <v>808</v>
      </c>
    </row>
    <row r="265" spans="1:51" s="13" customFormat="1" ht="12">
      <c r="A265" s="13"/>
      <c r="B265" s="241"/>
      <c r="C265" s="242"/>
      <c r="D265" s="243" t="s">
        <v>214</v>
      </c>
      <c r="E265" s="244" t="s">
        <v>1</v>
      </c>
      <c r="F265" s="245" t="s">
        <v>793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214</v>
      </c>
      <c r="AU265" s="251" t="s">
        <v>85</v>
      </c>
      <c r="AV265" s="13" t="s">
        <v>83</v>
      </c>
      <c r="AW265" s="13" t="s">
        <v>32</v>
      </c>
      <c r="AX265" s="13" t="s">
        <v>76</v>
      </c>
      <c r="AY265" s="251" t="s">
        <v>206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248</v>
      </c>
      <c r="G266" s="253"/>
      <c r="H266" s="256">
        <v>8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65" s="2" customFormat="1" ht="21.75" customHeight="1">
      <c r="A267" s="39"/>
      <c r="B267" s="40"/>
      <c r="C267" s="285" t="s">
        <v>427</v>
      </c>
      <c r="D267" s="285" t="s">
        <v>353</v>
      </c>
      <c r="E267" s="286" t="s">
        <v>497</v>
      </c>
      <c r="F267" s="287" t="s">
        <v>498</v>
      </c>
      <c r="G267" s="288" t="s">
        <v>381</v>
      </c>
      <c r="H267" s="289">
        <v>8.12</v>
      </c>
      <c r="I267" s="290"/>
      <c r="J267" s="291">
        <f>ROUND(I267*H267,2)</f>
        <v>0</v>
      </c>
      <c r="K267" s="287" t="s">
        <v>212</v>
      </c>
      <c r="L267" s="292"/>
      <c r="M267" s="293" t="s">
        <v>1</v>
      </c>
      <c r="N267" s="294" t="s">
        <v>41</v>
      </c>
      <c r="O267" s="92"/>
      <c r="P267" s="237">
        <f>O267*H267</f>
        <v>0</v>
      </c>
      <c r="Q267" s="237">
        <v>0.00072</v>
      </c>
      <c r="R267" s="237">
        <f>Q267*H267</f>
        <v>0.0058464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248</v>
      </c>
      <c r="AT267" s="239" t="s">
        <v>353</v>
      </c>
      <c r="AU267" s="239" t="s">
        <v>85</v>
      </c>
      <c r="AY267" s="18" t="s">
        <v>206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83</v>
      </c>
      <c r="BK267" s="240">
        <f>ROUND(I267*H267,2)</f>
        <v>0</v>
      </c>
      <c r="BL267" s="18" t="s">
        <v>113</v>
      </c>
      <c r="BM267" s="239" t="s">
        <v>809</v>
      </c>
    </row>
    <row r="268" spans="1:51" s="13" customFormat="1" ht="12">
      <c r="A268" s="13"/>
      <c r="B268" s="241"/>
      <c r="C268" s="242"/>
      <c r="D268" s="243" t="s">
        <v>214</v>
      </c>
      <c r="E268" s="244" t="s">
        <v>1</v>
      </c>
      <c r="F268" s="245" t="s">
        <v>793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214</v>
      </c>
      <c r="AU268" s="251" t="s">
        <v>85</v>
      </c>
      <c r="AV268" s="13" t="s">
        <v>83</v>
      </c>
      <c r="AW268" s="13" t="s">
        <v>32</v>
      </c>
      <c r="AX268" s="13" t="s">
        <v>76</v>
      </c>
      <c r="AY268" s="251" t="s">
        <v>206</v>
      </c>
    </row>
    <row r="269" spans="1:51" s="14" customFormat="1" ht="12">
      <c r="A269" s="14"/>
      <c r="B269" s="252"/>
      <c r="C269" s="253"/>
      <c r="D269" s="243" t="s">
        <v>214</v>
      </c>
      <c r="E269" s="254" t="s">
        <v>1</v>
      </c>
      <c r="F269" s="255" t="s">
        <v>810</v>
      </c>
      <c r="G269" s="253"/>
      <c r="H269" s="256">
        <v>8.12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214</v>
      </c>
      <c r="AU269" s="262" t="s">
        <v>85</v>
      </c>
      <c r="AV269" s="14" t="s">
        <v>85</v>
      </c>
      <c r="AW269" s="14" t="s">
        <v>32</v>
      </c>
      <c r="AX269" s="14" t="s">
        <v>83</v>
      </c>
      <c r="AY269" s="262" t="s">
        <v>206</v>
      </c>
    </row>
    <row r="270" spans="1:65" s="2" customFormat="1" ht="16.5" customHeight="1">
      <c r="A270" s="39"/>
      <c r="B270" s="40"/>
      <c r="C270" s="228" t="s">
        <v>433</v>
      </c>
      <c r="D270" s="228" t="s">
        <v>208</v>
      </c>
      <c r="E270" s="229" t="s">
        <v>532</v>
      </c>
      <c r="F270" s="230" t="s">
        <v>533</v>
      </c>
      <c r="G270" s="231" t="s">
        <v>381</v>
      </c>
      <c r="H270" s="232">
        <v>1</v>
      </c>
      <c r="I270" s="233"/>
      <c r="J270" s="234">
        <f>ROUND(I270*H270,2)</f>
        <v>0</v>
      </c>
      <c r="K270" s="230" t="s">
        <v>212</v>
      </c>
      <c r="L270" s="45"/>
      <c r="M270" s="235" t="s">
        <v>1</v>
      </c>
      <c r="N270" s="236" t="s">
        <v>41</v>
      </c>
      <c r="O270" s="92"/>
      <c r="P270" s="237">
        <f>O270*H270</f>
        <v>0</v>
      </c>
      <c r="Q270" s="237">
        <v>0.00136</v>
      </c>
      <c r="R270" s="237">
        <f>Q270*H270</f>
        <v>0.00136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113</v>
      </c>
      <c r="AT270" s="239" t="s">
        <v>208</v>
      </c>
      <c r="AU270" s="239" t="s">
        <v>85</v>
      </c>
      <c r="AY270" s="18" t="s">
        <v>206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83</v>
      </c>
      <c r="BK270" s="240">
        <f>ROUND(I270*H270,2)</f>
        <v>0</v>
      </c>
      <c r="BL270" s="18" t="s">
        <v>113</v>
      </c>
      <c r="BM270" s="239" t="s">
        <v>811</v>
      </c>
    </row>
    <row r="271" spans="1:51" s="13" customFormat="1" ht="12">
      <c r="A271" s="13"/>
      <c r="B271" s="241"/>
      <c r="C271" s="242"/>
      <c r="D271" s="243" t="s">
        <v>214</v>
      </c>
      <c r="E271" s="244" t="s">
        <v>1</v>
      </c>
      <c r="F271" s="245" t="s">
        <v>793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214</v>
      </c>
      <c r="AU271" s="251" t="s">
        <v>85</v>
      </c>
      <c r="AV271" s="13" t="s">
        <v>83</v>
      </c>
      <c r="AW271" s="13" t="s">
        <v>32</v>
      </c>
      <c r="AX271" s="13" t="s">
        <v>76</v>
      </c>
      <c r="AY271" s="251" t="s">
        <v>206</v>
      </c>
    </row>
    <row r="272" spans="1:51" s="14" customFormat="1" ht="12">
      <c r="A272" s="14"/>
      <c r="B272" s="252"/>
      <c r="C272" s="253"/>
      <c r="D272" s="243" t="s">
        <v>214</v>
      </c>
      <c r="E272" s="254" t="s">
        <v>1</v>
      </c>
      <c r="F272" s="255" t="s">
        <v>83</v>
      </c>
      <c r="G272" s="253"/>
      <c r="H272" s="256">
        <v>1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214</v>
      </c>
      <c r="AU272" s="262" t="s">
        <v>85</v>
      </c>
      <c r="AV272" s="14" t="s">
        <v>85</v>
      </c>
      <c r="AW272" s="14" t="s">
        <v>32</v>
      </c>
      <c r="AX272" s="14" t="s">
        <v>83</v>
      </c>
      <c r="AY272" s="262" t="s">
        <v>206</v>
      </c>
    </row>
    <row r="273" spans="1:65" s="2" customFormat="1" ht="24.15" customHeight="1">
      <c r="A273" s="39"/>
      <c r="B273" s="40"/>
      <c r="C273" s="285" t="s">
        <v>439</v>
      </c>
      <c r="D273" s="285" t="s">
        <v>353</v>
      </c>
      <c r="E273" s="286" t="s">
        <v>536</v>
      </c>
      <c r="F273" s="287" t="s">
        <v>537</v>
      </c>
      <c r="G273" s="288" t="s">
        <v>381</v>
      </c>
      <c r="H273" s="289">
        <v>1</v>
      </c>
      <c r="I273" s="290"/>
      <c r="J273" s="291">
        <f>ROUND(I273*H273,2)</f>
        <v>0</v>
      </c>
      <c r="K273" s="287" t="s">
        <v>1</v>
      </c>
      <c r="L273" s="292"/>
      <c r="M273" s="293" t="s">
        <v>1</v>
      </c>
      <c r="N273" s="294" t="s">
        <v>41</v>
      </c>
      <c r="O273" s="92"/>
      <c r="P273" s="237">
        <f>O273*H273</f>
        <v>0</v>
      </c>
      <c r="Q273" s="237">
        <v>0.037</v>
      </c>
      <c r="R273" s="237">
        <f>Q273*H273</f>
        <v>0.037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248</v>
      </c>
      <c r="AT273" s="239" t="s">
        <v>353</v>
      </c>
      <c r="AU273" s="239" t="s">
        <v>85</v>
      </c>
      <c r="AY273" s="18" t="s">
        <v>206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83</v>
      </c>
      <c r="BK273" s="240">
        <f>ROUND(I273*H273,2)</f>
        <v>0</v>
      </c>
      <c r="BL273" s="18" t="s">
        <v>113</v>
      </c>
      <c r="BM273" s="239" t="s">
        <v>812</v>
      </c>
    </row>
    <row r="274" spans="1:51" s="13" customFormat="1" ht="12">
      <c r="A274" s="13"/>
      <c r="B274" s="241"/>
      <c r="C274" s="242"/>
      <c r="D274" s="243" t="s">
        <v>214</v>
      </c>
      <c r="E274" s="244" t="s">
        <v>1</v>
      </c>
      <c r="F274" s="245" t="s">
        <v>793</v>
      </c>
      <c r="G274" s="242"/>
      <c r="H274" s="244" t="s">
        <v>1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214</v>
      </c>
      <c r="AU274" s="251" t="s">
        <v>85</v>
      </c>
      <c r="AV274" s="13" t="s">
        <v>83</v>
      </c>
      <c r="AW274" s="13" t="s">
        <v>32</v>
      </c>
      <c r="AX274" s="13" t="s">
        <v>76</v>
      </c>
      <c r="AY274" s="251" t="s">
        <v>206</v>
      </c>
    </row>
    <row r="275" spans="1:51" s="14" customFormat="1" ht="12">
      <c r="A275" s="14"/>
      <c r="B275" s="252"/>
      <c r="C275" s="253"/>
      <c r="D275" s="243" t="s">
        <v>214</v>
      </c>
      <c r="E275" s="254" t="s">
        <v>1</v>
      </c>
      <c r="F275" s="255" t="s">
        <v>83</v>
      </c>
      <c r="G275" s="253"/>
      <c r="H275" s="256">
        <v>1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214</v>
      </c>
      <c r="AU275" s="262" t="s">
        <v>85</v>
      </c>
      <c r="AV275" s="14" t="s">
        <v>85</v>
      </c>
      <c r="AW275" s="14" t="s">
        <v>32</v>
      </c>
      <c r="AX275" s="14" t="s">
        <v>83</v>
      </c>
      <c r="AY275" s="262" t="s">
        <v>206</v>
      </c>
    </row>
    <row r="276" spans="1:65" s="2" customFormat="1" ht="16.5" customHeight="1">
      <c r="A276" s="39"/>
      <c r="B276" s="40"/>
      <c r="C276" s="285" t="s">
        <v>141</v>
      </c>
      <c r="D276" s="285" t="s">
        <v>353</v>
      </c>
      <c r="E276" s="286" t="s">
        <v>540</v>
      </c>
      <c r="F276" s="287" t="s">
        <v>541</v>
      </c>
      <c r="G276" s="288" t="s">
        <v>381</v>
      </c>
      <c r="H276" s="289">
        <v>1</v>
      </c>
      <c r="I276" s="290"/>
      <c r="J276" s="291">
        <f>ROUND(I276*H276,2)</f>
        <v>0</v>
      </c>
      <c r="K276" s="287" t="s">
        <v>1</v>
      </c>
      <c r="L276" s="292"/>
      <c r="M276" s="293" t="s">
        <v>1</v>
      </c>
      <c r="N276" s="294" t="s">
        <v>41</v>
      </c>
      <c r="O276" s="92"/>
      <c r="P276" s="237">
        <f>O276*H276</f>
        <v>0</v>
      </c>
      <c r="Q276" s="237">
        <v>0.001</v>
      </c>
      <c r="R276" s="237">
        <f>Q276*H276</f>
        <v>0.001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248</v>
      </c>
      <c r="AT276" s="239" t="s">
        <v>353</v>
      </c>
      <c r="AU276" s="239" t="s">
        <v>85</v>
      </c>
      <c r="AY276" s="18" t="s">
        <v>206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83</v>
      </c>
      <c r="BK276" s="240">
        <f>ROUND(I276*H276,2)</f>
        <v>0</v>
      </c>
      <c r="BL276" s="18" t="s">
        <v>113</v>
      </c>
      <c r="BM276" s="239" t="s">
        <v>813</v>
      </c>
    </row>
    <row r="277" spans="1:51" s="13" customFormat="1" ht="12">
      <c r="A277" s="13"/>
      <c r="B277" s="241"/>
      <c r="C277" s="242"/>
      <c r="D277" s="243" t="s">
        <v>214</v>
      </c>
      <c r="E277" s="244" t="s">
        <v>1</v>
      </c>
      <c r="F277" s="245" t="s">
        <v>793</v>
      </c>
      <c r="G277" s="242"/>
      <c r="H277" s="244" t="s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214</v>
      </c>
      <c r="AU277" s="251" t="s">
        <v>85</v>
      </c>
      <c r="AV277" s="13" t="s">
        <v>83</v>
      </c>
      <c r="AW277" s="13" t="s">
        <v>32</v>
      </c>
      <c r="AX277" s="13" t="s">
        <v>76</v>
      </c>
      <c r="AY277" s="251" t="s">
        <v>206</v>
      </c>
    </row>
    <row r="278" spans="1:51" s="14" customFormat="1" ht="12">
      <c r="A278" s="14"/>
      <c r="B278" s="252"/>
      <c r="C278" s="253"/>
      <c r="D278" s="243" t="s">
        <v>214</v>
      </c>
      <c r="E278" s="254" t="s">
        <v>1</v>
      </c>
      <c r="F278" s="255" t="s">
        <v>83</v>
      </c>
      <c r="G278" s="253"/>
      <c r="H278" s="256">
        <v>1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214</v>
      </c>
      <c r="AU278" s="262" t="s">
        <v>85</v>
      </c>
      <c r="AV278" s="14" t="s">
        <v>85</v>
      </c>
      <c r="AW278" s="14" t="s">
        <v>32</v>
      </c>
      <c r="AX278" s="14" t="s">
        <v>83</v>
      </c>
      <c r="AY278" s="262" t="s">
        <v>206</v>
      </c>
    </row>
    <row r="279" spans="1:65" s="2" customFormat="1" ht="21.75" customHeight="1">
      <c r="A279" s="39"/>
      <c r="B279" s="40"/>
      <c r="C279" s="228" t="s">
        <v>448</v>
      </c>
      <c r="D279" s="228" t="s">
        <v>208</v>
      </c>
      <c r="E279" s="229" t="s">
        <v>543</v>
      </c>
      <c r="F279" s="230" t="s">
        <v>544</v>
      </c>
      <c r="G279" s="231" t="s">
        <v>381</v>
      </c>
      <c r="H279" s="232">
        <v>1</v>
      </c>
      <c r="I279" s="233"/>
      <c r="J279" s="234">
        <f>ROUND(I279*H279,2)</f>
        <v>0</v>
      </c>
      <c r="K279" s="230" t="s">
        <v>212</v>
      </c>
      <c r="L279" s="45"/>
      <c r="M279" s="235" t="s">
        <v>1</v>
      </c>
      <c r="N279" s="236" t="s">
        <v>41</v>
      </c>
      <c r="O279" s="92"/>
      <c r="P279" s="237">
        <f>O279*H279</f>
        <v>0</v>
      </c>
      <c r="Q279" s="237">
        <v>0.00162</v>
      </c>
      <c r="R279" s="237">
        <f>Q279*H279</f>
        <v>0.00162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113</v>
      </c>
      <c r="AT279" s="239" t="s">
        <v>208</v>
      </c>
      <c r="AU279" s="239" t="s">
        <v>85</v>
      </c>
      <c r="AY279" s="18" t="s">
        <v>206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83</v>
      </c>
      <c r="BK279" s="240">
        <f>ROUND(I279*H279,2)</f>
        <v>0</v>
      </c>
      <c r="BL279" s="18" t="s">
        <v>113</v>
      </c>
      <c r="BM279" s="239" t="s">
        <v>814</v>
      </c>
    </row>
    <row r="280" spans="1:51" s="13" customFormat="1" ht="12">
      <c r="A280" s="13"/>
      <c r="B280" s="241"/>
      <c r="C280" s="242"/>
      <c r="D280" s="243" t="s">
        <v>214</v>
      </c>
      <c r="E280" s="244" t="s">
        <v>1</v>
      </c>
      <c r="F280" s="245" t="s">
        <v>793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214</v>
      </c>
      <c r="AU280" s="251" t="s">
        <v>85</v>
      </c>
      <c r="AV280" s="13" t="s">
        <v>83</v>
      </c>
      <c r="AW280" s="13" t="s">
        <v>32</v>
      </c>
      <c r="AX280" s="13" t="s">
        <v>76</v>
      </c>
      <c r="AY280" s="251" t="s">
        <v>206</v>
      </c>
    </row>
    <row r="281" spans="1:51" s="14" customFormat="1" ht="12">
      <c r="A281" s="14"/>
      <c r="B281" s="252"/>
      <c r="C281" s="253"/>
      <c r="D281" s="243" t="s">
        <v>214</v>
      </c>
      <c r="E281" s="254" t="s">
        <v>1</v>
      </c>
      <c r="F281" s="255" t="s">
        <v>83</v>
      </c>
      <c r="G281" s="253"/>
      <c r="H281" s="256">
        <v>1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214</v>
      </c>
      <c r="AU281" s="262" t="s">
        <v>85</v>
      </c>
      <c r="AV281" s="14" t="s">
        <v>85</v>
      </c>
      <c r="AW281" s="14" t="s">
        <v>32</v>
      </c>
      <c r="AX281" s="14" t="s">
        <v>83</v>
      </c>
      <c r="AY281" s="262" t="s">
        <v>206</v>
      </c>
    </row>
    <row r="282" spans="1:65" s="2" customFormat="1" ht="24.15" customHeight="1">
      <c r="A282" s="39"/>
      <c r="B282" s="40"/>
      <c r="C282" s="285" t="s">
        <v>453</v>
      </c>
      <c r="D282" s="285" t="s">
        <v>353</v>
      </c>
      <c r="E282" s="286" t="s">
        <v>547</v>
      </c>
      <c r="F282" s="287" t="s">
        <v>548</v>
      </c>
      <c r="G282" s="288" t="s">
        <v>381</v>
      </c>
      <c r="H282" s="289">
        <v>1.01</v>
      </c>
      <c r="I282" s="290"/>
      <c r="J282" s="291">
        <f>ROUND(I282*H282,2)</f>
        <v>0</v>
      </c>
      <c r="K282" s="287" t="s">
        <v>1</v>
      </c>
      <c r="L282" s="292"/>
      <c r="M282" s="293" t="s">
        <v>1</v>
      </c>
      <c r="N282" s="294" t="s">
        <v>41</v>
      </c>
      <c r="O282" s="92"/>
      <c r="P282" s="237">
        <f>O282*H282</f>
        <v>0</v>
      </c>
      <c r="Q282" s="237">
        <v>0.0146</v>
      </c>
      <c r="R282" s="237">
        <f>Q282*H282</f>
        <v>0.014746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248</v>
      </c>
      <c r="AT282" s="239" t="s">
        <v>353</v>
      </c>
      <c r="AU282" s="239" t="s">
        <v>85</v>
      </c>
      <c r="AY282" s="18" t="s">
        <v>206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83</v>
      </c>
      <c r="BK282" s="240">
        <f>ROUND(I282*H282,2)</f>
        <v>0</v>
      </c>
      <c r="BL282" s="18" t="s">
        <v>113</v>
      </c>
      <c r="BM282" s="239" t="s">
        <v>815</v>
      </c>
    </row>
    <row r="283" spans="1:51" s="13" customFormat="1" ht="12">
      <c r="A283" s="13"/>
      <c r="B283" s="241"/>
      <c r="C283" s="242"/>
      <c r="D283" s="243" t="s">
        <v>214</v>
      </c>
      <c r="E283" s="244" t="s">
        <v>1</v>
      </c>
      <c r="F283" s="245" t="s">
        <v>793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214</v>
      </c>
      <c r="AU283" s="251" t="s">
        <v>85</v>
      </c>
      <c r="AV283" s="13" t="s">
        <v>83</v>
      </c>
      <c r="AW283" s="13" t="s">
        <v>32</v>
      </c>
      <c r="AX283" s="13" t="s">
        <v>76</v>
      </c>
      <c r="AY283" s="251" t="s">
        <v>206</v>
      </c>
    </row>
    <row r="284" spans="1:51" s="14" customFormat="1" ht="12">
      <c r="A284" s="14"/>
      <c r="B284" s="252"/>
      <c r="C284" s="253"/>
      <c r="D284" s="243" t="s">
        <v>214</v>
      </c>
      <c r="E284" s="254" t="s">
        <v>1</v>
      </c>
      <c r="F284" s="255" t="s">
        <v>550</v>
      </c>
      <c r="G284" s="253"/>
      <c r="H284" s="256">
        <v>1.01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214</v>
      </c>
      <c r="AU284" s="262" t="s">
        <v>85</v>
      </c>
      <c r="AV284" s="14" t="s">
        <v>85</v>
      </c>
      <c r="AW284" s="14" t="s">
        <v>32</v>
      </c>
      <c r="AX284" s="14" t="s">
        <v>83</v>
      </c>
      <c r="AY284" s="262" t="s">
        <v>206</v>
      </c>
    </row>
    <row r="285" spans="1:65" s="2" customFormat="1" ht="21.75" customHeight="1">
      <c r="A285" s="39"/>
      <c r="B285" s="40"/>
      <c r="C285" s="228" t="s">
        <v>457</v>
      </c>
      <c r="D285" s="228" t="s">
        <v>208</v>
      </c>
      <c r="E285" s="229" t="s">
        <v>552</v>
      </c>
      <c r="F285" s="230" t="s">
        <v>553</v>
      </c>
      <c r="G285" s="231" t="s">
        <v>381</v>
      </c>
      <c r="H285" s="232">
        <v>1</v>
      </c>
      <c r="I285" s="233"/>
      <c r="J285" s="234">
        <f>ROUND(I285*H285,2)</f>
        <v>0</v>
      </c>
      <c r="K285" s="230" t="s">
        <v>212</v>
      </c>
      <c r="L285" s="45"/>
      <c r="M285" s="235" t="s">
        <v>1</v>
      </c>
      <c r="N285" s="236" t="s">
        <v>41</v>
      </c>
      <c r="O285" s="92"/>
      <c r="P285" s="237">
        <f>O285*H285</f>
        <v>0</v>
      </c>
      <c r="Q285" s="237">
        <v>0.00165</v>
      </c>
      <c r="R285" s="237">
        <f>Q285*H285</f>
        <v>0.00165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113</v>
      </c>
      <c r="AT285" s="239" t="s">
        <v>208</v>
      </c>
      <c r="AU285" s="239" t="s">
        <v>85</v>
      </c>
      <c r="AY285" s="18" t="s">
        <v>206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83</v>
      </c>
      <c r="BK285" s="240">
        <f>ROUND(I285*H285,2)</f>
        <v>0</v>
      </c>
      <c r="BL285" s="18" t="s">
        <v>113</v>
      </c>
      <c r="BM285" s="239" t="s">
        <v>816</v>
      </c>
    </row>
    <row r="286" spans="1:51" s="13" customFormat="1" ht="12">
      <c r="A286" s="13"/>
      <c r="B286" s="241"/>
      <c r="C286" s="242"/>
      <c r="D286" s="243" t="s">
        <v>214</v>
      </c>
      <c r="E286" s="244" t="s">
        <v>1</v>
      </c>
      <c r="F286" s="245" t="s">
        <v>793</v>
      </c>
      <c r="G286" s="242"/>
      <c r="H286" s="244" t="s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214</v>
      </c>
      <c r="AU286" s="251" t="s">
        <v>85</v>
      </c>
      <c r="AV286" s="13" t="s">
        <v>83</v>
      </c>
      <c r="AW286" s="13" t="s">
        <v>32</v>
      </c>
      <c r="AX286" s="13" t="s">
        <v>76</v>
      </c>
      <c r="AY286" s="251" t="s">
        <v>206</v>
      </c>
    </row>
    <row r="287" spans="1:51" s="14" customFormat="1" ht="12">
      <c r="A287" s="14"/>
      <c r="B287" s="252"/>
      <c r="C287" s="253"/>
      <c r="D287" s="243" t="s">
        <v>214</v>
      </c>
      <c r="E287" s="254" t="s">
        <v>1</v>
      </c>
      <c r="F287" s="255" t="s">
        <v>83</v>
      </c>
      <c r="G287" s="253"/>
      <c r="H287" s="256">
        <v>1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214</v>
      </c>
      <c r="AU287" s="262" t="s">
        <v>85</v>
      </c>
      <c r="AV287" s="14" t="s">
        <v>85</v>
      </c>
      <c r="AW287" s="14" t="s">
        <v>32</v>
      </c>
      <c r="AX287" s="14" t="s">
        <v>83</v>
      </c>
      <c r="AY287" s="262" t="s">
        <v>206</v>
      </c>
    </row>
    <row r="288" spans="1:65" s="2" customFormat="1" ht="24.15" customHeight="1">
      <c r="A288" s="39"/>
      <c r="B288" s="40"/>
      <c r="C288" s="285" t="s">
        <v>462</v>
      </c>
      <c r="D288" s="285" t="s">
        <v>353</v>
      </c>
      <c r="E288" s="286" t="s">
        <v>556</v>
      </c>
      <c r="F288" s="287" t="s">
        <v>557</v>
      </c>
      <c r="G288" s="288" t="s">
        <v>381</v>
      </c>
      <c r="H288" s="289">
        <v>1.01</v>
      </c>
      <c r="I288" s="290"/>
      <c r="J288" s="291">
        <f>ROUND(I288*H288,2)</f>
        <v>0</v>
      </c>
      <c r="K288" s="287" t="s">
        <v>1</v>
      </c>
      <c r="L288" s="292"/>
      <c r="M288" s="293" t="s">
        <v>1</v>
      </c>
      <c r="N288" s="294" t="s">
        <v>41</v>
      </c>
      <c r="O288" s="92"/>
      <c r="P288" s="237">
        <f>O288*H288</f>
        <v>0</v>
      </c>
      <c r="Q288" s="237">
        <v>0.0186</v>
      </c>
      <c r="R288" s="237">
        <f>Q288*H288</f>
        <v>0.018785999999999997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248</v>
      </c>
      <c r="AT288" s="239" t="s">
        <v>353</v>
      </c>
      <c r="AU288" s="239" t="s">
        <v>85</v>
      </c>
      <c r="AY288" s="18" t="s">
        <v>206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83</v>
      </c>
      <c r="BK288" s="240">
        <f>ROUND(I288*H288,2)</f>
        <v>0</v>
      </c>
      <c r="BL288" s="18" t="s">
        <v>113</v>
      </c>
      <c r="BM288" s="239" t="s">
        <v>817</v>
      </c>
    </row>
    <row r="289" spans="1:51" s="13" customFormat="1" ht="12">
      <c r="A289" s="13"/>
      <c r="B289" s="241"/>
      <c r="C289" s="242"/>
      <c r="D289" s="243" t="s">
        <v>214</v>
      </c>
      <c r="E289" s="244" t="s">
        <v>1</v>
      </c>
      <c r="F289" s="245" t="s">
        <v>793</v>
      </c>
      <c r="G289" s="242"/>
      <c r="H289" s="244" t="s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214</v>
      </c>
      <c r="AU289" s="251" t="s">
        <v>85</v>
      </c>
      <c r="AV289" s="13" t="s">
        <v>83</v>
      </c>
      <c r="AW289" s="13" t="s">
        <v>32</v>
      </c>
      <c r="AX289" s="13" t="s">
        <v>76</v>
      </c>
      <c r="AY289" s="251" t="s">
        <v>206</v>
      </c>
    </row>
    <row r="290" spans="1:51" s="14" customFormat="1" ht="12">
      <c r="A290" s="14"/>
      <c r="B290" s="252"/>
      <c r="C290" s="253"/>
      <c r="D290" s="243" t="s">
        <v>214</v>
      </c>
      <c r="E290" s="254" t="s">
        <v>1</v>
      </c>
      <c r="F290" s="255" t="s">
        <v>550</v>
      </c>
      <c r="G290" s="253"/>
      <c r="H290" s="256">
        <v>1.01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2" t="s">
        <v>214</v>
      </c>
      <c r="AU290" s="262" t="s">
        <v>85</v>
      </c>
      <c r="AV290" s="14" t="s">
        <v>85</v>
      </c>
      <c r="AW290" s="14" t="s">
        <v>32</v>
      </c>
      <c r="AX290" s="14" t="s">
        <v>83</v>
      </c>
      <c r="AY290" s="262" t="s">
        <v>206</v>
      </c>
    </row>
    <row r="291" spans="1:65" s="2" customFormat="1" ht="16.5" customHeight="1">
      <c r="A291" s="39"/>
      <c r="B291" s="40"/>
      <c r="C291" s="285" t="s">
        <v>467</v>
      </c>
      <c r="D291" s="285" t="s">
        <v>353</v>
      </c>
      <c r="E291" s="286" t="s">
        <v>568</v>
      </c>
      <c r="F291" s="287" t="s">
        <v>569</v>
      </c>
      <c r="G291" s="288" t="s">
        <v>381</v>
      </c>
      <c r="H291" s="289">
        <v>2</v>
      </c>
      <c r="I291" s="290"/>
      <c r="J291" s="291">
        <f>ROUND(I291*H291,2)</f>
        <v>0</v>
      </c>
      <c r="K291" s="287" t="s">
        <v>1</v>
      </c>
      <c r="L291" s="292"/>
      <c r="M291" s="293" t="s">
        <v>1</v>
      </c>
      <c r="N291" s="294" t="s">
        <v>41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248</v>
      </c>
      <c r="AT291" s="239" t="s">
        <v>353</v>
      </c>
      <c r="AU291" s="239" t="s">
        <v>85</v>
      </c>
      <c r="AY291" s="18" t="s">
        <v>206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83</v>
      </c>
      <c r="BK291" s="240">
        <f>ROUND(I291*H291,2)</f>
        <v>0</v>
      </c>
      <c r="BL291" s="18" t="s">
        <v>113</v>
      </c>
      <c r="BM291" s="239" t="s">
        <v>818</v>
      </c>
    </row>
    <row r="292" spans="1:51" s="13" customFormat="1" ht="12">
      <c r="A292" s="13"/>
      <c r="B292" s="241"/>
      <c r="C292" s="242"/>
      <c r="D292" s="243" t="s">
        <v>214</v>
      </c>
      <c r="E292" s="244" t="s">
        <v>1</v>
      </c>
      <c r="F292" s="245" t="s">
        <v>793</v>
      </c>
      <c r="G292" s="242"/>
      <c r="H292" s="244" t="s">
        <v>1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1" t="s">
        <v>214</v>
      </c>
      <c r="AU292" s="251" t="s">
        <v>85</v>
      </c>
      <c r="AV292" s="13" t="s">
        <v>83</v>
      </c>
      <c r="AW292" s="13" t="s">
        <v>32</v>
      </c>
      <c r="AX292" s="13" t="s">
        <v>76</v>
      </c>
      <c r="AY292" s="251" t="s">
        <v>206</v>
      </c>
    </row>
    <row r="293" spans="1:51" s="14" customFormat="1" ht="12">
      <c r="A293" s="14"/>
      <c r="B293" s="252"/>
      <c r="C293" s="253"/>
      <c r="D293" s="243" t="s">
        <v>214</v>
      </c>
      <c r="E293" s="254" t="s">
        <v>1</v>
      </c>
      <c r="F293" s="255" t="s">
        <v>466</v>
      </c>
      <c r="G293" s="253"/>
      <c r="H293" s="256">
        <v>2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2" t="s">
        <v>214</v>
      </c>
      <c r="AU293" s="262" t="s">
        <v>85</v>
      </c>
      <c r="AV293" s="14" t="s">
        <v>85</v>
      </c>
      <c r="AW293" s="14" t="s">
        <v>32</v>
      </c>
      <c r="AX293" s="14" t="s">
        <v>83</v>
      </c>
      <c r="AY293" s="262" t="s">
        <v>206</v>
      </c>
    </row>
    <row r="294" spans="1:65" s="2" customFormat="1" ht="24.15" customHeight="1">
      <c r="A294" s="39"/>
      <c r="B294" s="40"/>
      <c r="C294" s="228" t="s">
        <v>472</v>
      </c>
      <c r="D294" s="228" t="s">
        <v>208</v>
      </c>
      <c r="E294" s="229" t="s">
        <v>582</v>
      </c>
      <c r="F294" s="230" t="s">
        <v>583</v>
      </c>
      <c r="G294" s="231" t="s">
        <v>381</v>
      </c>
      <c r="H294" s="232">
        <v>2</v>
      </c>
      <c r="I294" s="233"/>
      <c r="J294" s="234">
        <f>ROUND(I294*H294,2)</f>
        <v>0</v>
      </c>
      <c r="K294" s="230" t="s">
        <v>1</v>
      </c>
      <c r="L294" s="45"/>
      <c r="M294" s="235" t="s">
        <v>1</v>
      </c>
      <c r="N294" s="236" t="s">
        <v>41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113</v>
      </c>
      <c r="AT294" s="239" t="s">
        <v>208</v>
      </c>
      <c r="AU294" s="239" t="s">
        <v>85</v>
      </c>
      <c r="AY294" s="18" t="s">
        <v>206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83</v>
      </c>
      <c r="BK294" s="240">
        <f>ROUND(I294*H294,2)</f>
        <v>0</v>
      </c>
      <c r="BL294" s="18" t="s">
        <v>113</v>
      </c>
      <c r="BM294" s="239" t="s">
        <v>819</v>
      </c>
    </row>
    <row r="295" spans="1:51" s="13" customFormat="1" ht="12">
      <c r="A295" s="13"/>
      <c r="B295" s="241"/>
      <c r="C295" s="242"/>
      <c r="D295" s="243" t="s">
        <v>214</v>
      </c>
      <c r="E295" s="244" t="s">
        <v>1</v>
      </c>
      <c r="F295" s="245" t="s">
        <v>793</v>
      </c>
      <c r="G295" s="242"/>
      <c r="H295" s="244" t="s">
        <v>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214</v>
      </c>
      <c r="AU295" s="251" t="s">
        <v>85</v>
      </c>
      <c r="AV295" s="13" t="s">
        <v>83</v>
      </c>
      <c r="AW295" s="13" t="s">
        <v>32</v>
      </c>
      <c r="AX295" s="13" t="s">
        <v>76</v>
      </c>
      <c r="AY295" s="251" t="s">
        <v>206</v>
      </c>
    </row>
    <row r="296" spans="1:51" s="14" customFormat="1" ht="12">
      <c r="A296" s="14"/>
      <c r="B296" s="252"/>
      <c r="C296" s="253"/>
      <c r="D296" s="243" t="s">
        <v>214</v>
      </c>
      <c r="E296" s="254" t="s">
        <v>1</v>
      </c>
      <c r="F296" s="255" t="s">
        <v>85</v>
      </c>
      <c r="G296" s="253"/>
      <c r="H296" s="256">
        <v>2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2" t="s">
        <v>214</v>
      </c>
      <c r="AU296" s="262" t="s">
        <v>85</v>
      </c>
      <c r="AV296" s="14" t="s">
        <v>85</v>
      </c>
      <c r="AW296" s="14" t="s">
        <v>32</v>
      </c>
      <c r="AX296" s="14" t="s">
        <v>83</v>
      </c>
      <c r="AY296" s="262" t="s">
        <v>206</v>
      </c>
    </row>
    <row r="297" spans="1:65" s="2" customFormat="1" ht="16.5" customHeight="1">
      <c r="A297" s="39"/>
      <c r="B297" s="40"/>
      <c r="C297" s="285" t="s">
        <v>476</v>
      </c>
      <c r="D297" s="285" t="s">
        <v>353</v>
      </c>
      <c r="E297" s="286" t="s">
        <v>586</v>
      </c>
      <c r="F297" s="287" t="s">
        <v>587</v>
      </c>
      <c r="G297" s="288" t="s">
        <v>381</v>
      </c>
      <c r="H297" s="289">
        <v>2.03</v>
      </c>
      <c r="I297" s="290"/>
      <c r="J297" s="291">
        <f>ROUND(I297*H297,2)</f>
        <v>0</v>
      </c>
      <c r="K297" s="287" t="s">
        <v>212</v>
      </c>
      <c r="L297" s="292"/>
      <c r="M297" s="293" t="s">
        <v>1</v>
      </c>
      <c r="N297" s="294" t="s">
        <v>41</v>
      </c>
      <c r="O297" s="92"/>
      <c r="P297" s="237">
        <f>O297*H297</f>
        <v>0</v>
      </c>
      <c r="Q297" s="237">
        <v>0.00057</v>
      </c>
      <c r="R297" s="237">
        <f>Q297*H297</f>
        <v>0.0011570999999999999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248</v>
      </c>
      <c r="AT297" s="239" t="s">
        <v>353</v>
      </c>
      <c r="AU297" s="239" t="s">
        <v>85</v>
      </c>
      <c r="AY297" s="18" t="s">
        <v>206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83</v>
      </c>
      <c r="BK297" s="240">
        <f>ROUND(I297*H297,2)</f>
        <v>0</v>
      </c>
      <c r="BL297" s="18" t="s">
        <v>113</v>
      </c>
      <c r="BM297" s="239" t="s">
        <v>820</v>
      </c>
    </row>
    <row r="298" spans="1:51" s="13" customFormat="1" ht="12">
      <c r="A298" s="13"/>
      <c r="B298" s="241"/>
      <c r="C298" s="242"/>
      <c r="D298" s="243" t="s">
        <v>214</v>
      </c>
      <c r="E298" s="244" t="s">
        <v>1</v>
      </c>
      <c r="F298" s="245" t="s">
        <v>793</v>
      </c>
      <c r="G298" s="242"/>
      <c r="H298" s="244" t="s">
        <v>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214</v>
      </c>
      <c r="AU298" s="251" t="s">
        <v>85</v>
      </c>
      <c r="AV298" s="13" t="s">
        <v>83</v>
      </c>
      <c r="AW298" s="13" t="s">
        <v>32</v>
      </c>
      <c r="AX298" s="13" t="s">
        <v>76</v>
      </c>
      <c r="AY298" s="251" t="s">
        <v>206</v>
      </c>
    </row>
    <row r="299" spans="1:51" s="14" customFormat="1" ht="12">
      <c r="A299" s="14"/>
      <c r="B299" s="252"/>
      <c r="C299" s="253"/>
      <c r="D299" s="243" t="s">
        <v>214</v>
      </c>
      <c r="E299" s="254" t="s">
        <v>1</v>
      </c>
      <c r="F299" s="255" t="s">
        <v>589</v>
      </c>
      <c r="G299" s="253"/>
      <c r="H299" s="256">
        <v>2.03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2" t="s">
        <v>214</v>
      </c>
      <c r="AU299" s="262" t="s">
        <v>85</v>
      </c>
      <c r="AV299" s="14" t="s">
        <v>85</v>
      </c>
      <c r="AW299" s="14" t="s">
        <v>32</v>
      </c>
      <c r="AX299" s="14" t="s">
        <v>83</v>
      </c>
      <c r="AY299" s="262" t="s">
        <v>206</v>
      </c>
    </row>
    <row r="300" spans="1:65" s="2" customFormat="1" ht="24.15" customHeight="1">
      <c r="A300" s="39"/>
      <c r="B300" s="40"/>
      <c r="C300" s="285" t="s">
        <v>480</v>
      </c>
      <c r="D300" s="285" t="s">
        <v>353</v>
      </c>
      <c r="E300" s="286" t="s">
        <v>591</v>
      </c>
      <c r="F300" s="287" t="s">
        <v>592</v>
      </c>
      <c r="G300" s="288" t="s">
        <v>381</v>
      </c>
      <c r="H300" s="289">
        <v>2.03</v>
      </c>
      <c r="I300" s="290"/>
      <c r="J300" s="291">
        <f>ROUND(I300*H300,2)</f>
        <v>0</v>
      </c>
      <c r="K300" s="287" t="s">
        <v>212</v>
      </c>
      <c r="L300" s="292"/>
      <c r="M300" s="293" t="s">
        <v>1</v>
      </c>
      <c r="N300" s="294" t="s">
        <v>41</v>
      </c>
      <c r="O300" s="92"/>
      <c r="P300" s="237">
        <f>O300*H300</f>
        <v>0</v>
      </c>
      <c r="Q300" s="237">
        <v>0.004</v>
      </c>
      <c r="R300" s="237">
        <f>Q300*H300</f>
        <v>0.008119999999999999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248</v>
      </c>
      <c r="AT300" s="239" t="s">
        <v>353</v>
      </c>
      <c r="AU300" s="239" t="s">
        <v>85</v>
      </c>
      <c r="AY300" s="18" t="s">
        <v>206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83</v>
      </c>
      <c r="BK300" s="240">
        <f>ROUND(I300*H300,2)</f>
        <v>0</v>
      </c>
      <c r="BL300" s="18" t="s">
        <v>113</v>
      </c>
      <c r="BM300" s="239" t="s">
        <v>821</v>
      </c>
    </row>
    <row r="301" spans="1:51" s="13" customFormat="1" ht="12">
      <c r="A301" s="13"/>
      <c r="B301" s="241"/>
      <c r="C301" s="242"/>
      <c r="D301" s="243" t="s">
        <v>214</v>
      </c>
      <c r="E301" s="244" t="s">
        <v>1</v>
      </c>
      <c r="F301" s="245" t="s">
        <v>793</v>
      </c>
      <c r="G301" s="242"/>
      <c r="H301" s="244" t="s">
        <v>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214</v>
      </c>
      <c r="AU301" s="251" t="s">
        <v>85</v>
      </c>
      <c r="AV301" s="13" t="s">
        <v>83</v>
      </c>
      <c r="AW301" s="13" t="s">
        <v>32</v>
      </c>
      <c r="AX301" s="13" t="s">
        <v>76</v>
      </c>
      <c r="AY301" s="251" t="s">
        <v>206</v>
      </c>
    </row>
    <row r="302" spans="1:51" s="14" customFormat="1" ht="12">
      <c r="A302" s="14"/>
      <c r="B302" s="252"/>
      <c r="C302" s="253"/>
      <c r="D302" s="243" t="s">
        <v>214</v>
      </c>
      <c r="E302" s="254" t="s">
        <v>1</v>
      </c>
      <c r="F302" s="255" t="s">
        <v>589</v>
      </c>
      <c r="G302" s="253"/>
      <c r="H302" s="256">
        <v>2.03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214</v>
      </c>
      <c r="AU302" s="262" t="s">
        <v>85</v>
      </c>
      <c r="AV302" s="14" t="s">
        <v>85</v>
      </c>
      <c r="AW302" s="14" t="s">
        <v>32</v>
      </c>
      <c r="AX302" s="14" t="s">
        <v>83</v>
      </c>
      <c r="AY302" s="262" t="s">
        <v>206</v>
      </c>
    </row>
    <row r="303" spans="1:65" s="2" customFormat="1" ht="16.5" customHeight="1">
      <c r="A303" s="39"/>
      <c r="B303" s="40"/>
      <c r="C303" s="228" t="s">
        <v>484</v>
      </c>
      <c r="D303" s="228" t="s">
        <v>208</v>
      </c>
      <c r="E303" s="229" t="s">
        <v>603</v>
      </c>
      <c r="F303" s="230" t="s">
        <v>604</v>
      </c>
      <c r="G303" s="231" t="s">
        <v>381</v>
      </c>
      <c r="H303" s="232">
        <v>2</v>
      </c>
      <c r="I303" s="233"/>
      <c r="J303" s="234">
        <f>ROUND(I303*H303,2)</f>
        <v>0</v>
      </c>
      <c r="K303" s="230" t="s">
        <v>212</v>
      </c>
      <c r="L303" s="45"/>
      <c r="M303" s="235" t="s">
        <v>1</v>
      </c>
      <c r="N303" s="236" t="s">
        <v>41</v>
      </c>
      <c r="O303" s="92"/>
      <c r="P303" s="237">
        <f>O303*H303</f>
        <v>0</v>
      </c>
      <c r="Q303" s="237">
        <v>0.12303</v>
      </c>
      <c r="R303" s="237">
        <f>Q303*H303</f>
        <v>0.24606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113</v>
      </c>
      <c r="AT303" s="239" t="s">
        <v>208</v>
      </c>
      <c r="AU303" s="239" t="s">
        <v>85</v>
      </c>
      <c r="AY303" s="18" t="s">
        <v>206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83</v>
      </c>
      <c r="BK303" s="240">
        <f>ROUND(I303*H303,2)</f>
        <v>0</v>
      </c>
      <c r="BL303" s="18" t="s">
        <v>113</v>
      </c>
      <c r="BM303" s="239" t="s">
        <v>822</v>
      </c>
    </row>
    <row r="304" spans="1:51" s="13" customFormat="1" ht="12">
      <c r="A304" s="13"/>
      <c r="B304" s="241"/>
      <c r="C304" s="242"/>
      <c r="D304" s="243" t="s">
        <v>214</v>
      </c>
      <c r="E304" s="244" t="s">
        <v>1</v>
      </c>
      <c r="F304" s="245" t="s">
        <v>793</v>
      </c>
      <c r="G304" s="242"/>
      <c r="H304" s="244" t="s">
        <v>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1" t="s">
        <v>214</v>
      </c>
      <c r="AU304" s="251" t="s">
        <v>85</v>
      </c>
      <c r="AV304" s="13" t="s">
        <v>83</v>
      </c>
      <c r="AW304" s="13" t="s">
        <v>32</v>
      </c>
      <c r="AX304" s="13" t="s">
        <v>76</v>
      </c>
      <c r="AY304" s="251" t="s">
        <v>206</v>
      </c>
    </row>
    <row r="305" spans="1:51" s="14" customFormat="1" ht="12">
      <c r="A305" s="14"/>
      <c r="B305" s="252"/>
      <c r="C305" s="253"/>
      <c r="D305" s="243" t="s">
        <v>214</v>
      </c>
      <c r="E305" s="254" t="s">
        <v>1</v>
      </c>
      <c r="F305" s="255" t="s">
        <v>85</v>
      </c>
      <c r="G305" s="253"/>
      <c r="H305" s="256">
        <v>2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214</v>
      </c>
      <c r="AU305" s="262" t="s">
        <v>85</v>
      </c>
      <c r="AV305" s="14" t="s">
        <v>85</v>
      </c>
      <c r="AW305" s="14" t="s">
        <v>32</v>
      </c>
      <c r="AX305" s="14" t="s">
        <v>83</v>
      </c>
      <c r="AY305" s="262" t="s">
        <v>206</v>
      </c>
    </row>
    <row r="306" spans="1:65" s="2" customFormat="1" ht="24.15" customHeight="1">
      <c r="A306" s="39"/>
      <c r="B306" s="40"/>
      <c r="C306" s="285" t="s">
        <v>488</v>
      </c>
      <c r="D306" s="285" t="s">
        <v>353</v>
      </c>
      <c r="E306" s="286" t="s">
        <v>607</v>
      </c>
      <c r="F306" s="287" t="s">
        <v>608</v>
      </c>
      <c r="G306" s="288" t="s">
        <v>381</v>
      </c>
      <c r="H306" s="289">
        <v>2</v>
      </c>
      <c r="I306" s="290"/>
      <c r="J306" s="291">
        <f>ROUND(I306*H306,2)</f>
        <v>0</v>
      </c>
      <c r="K306" s="287" t="s">
        <v>212</v>
      </c>
      <c r="L306" s="292"/>
      <c r="M306" s="293" t="s">
        <v>1</v>
      </c>
      <c r="N306" s="294" t="s">
        <v>41</v>
      </c>
      <c r="O306" s="92"/>
      <c r="P306" s="237">
        <f>O306*H306</f>
        <v>0</v>
      </c>
      <c r="Q306" s="237">
        <v>0.0133</v>
      </c>
      <c r="R306" s="237">
        <f>Q306*H306</f>
        <v>0.0266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248</v>
      </c>
      <c r="AT306" s="239" t="s">
        <v>353</v>
      </c>
      <c r="AU306" s="239" t="s">
        <v>85</v>
      </c>
      <c r="AY306" s="18" t="s">
        <v>206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83</v>
      </c>
      <c r="BK306" s="240">
        <f>ROUND(I306*H306,2)</f>
        <v>0</v>
      </c>
      <c r="BL306" s="18" t="s">
        <v>113</v>
      </c>
      <c r="BM306" s="239" t="s">
        <v>823</v>
      </c>
    </row>
    <row r="307" spans="1:51" s="13" customFormat="1" ht="12">
      <c r="A307" s="13"/>
      <c r="B307" s="241"/>
      <c r="C307" s="242"/>
      <c r="D307" s="243" t="s">
        <v>214</v>
      </c>
      <c r="E307" s="244" t="s">
        <v>1</v>
      </c>
      <c r="F307" s="245" t="s">
        <v>793</v>
      </c>
      <c r="G307" s="242"/>
      <c r="H307" s="244" t="s">
        <v>1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214</v>
      </c>
      <c r="AU307" s="251" t="s">
        <v>85</v>
      </c>
      <c r="AV307" s="13" t="s">
        <v>83</v>
      </c>
      <c r="AW307" s="13" t="s">
        <v>32</v>
      </c>
      <c r="AX307" s="13" t="s">
        <v>76</v>
      </c>
      <c r="AY307" s="251" t="s">
        <v>206</v>
      </c>
    </row>
    <row r="308" spans="1:51" s="14" customFormat="1" ht="12">
      <c r="A308" s="14"/>
      <c r="B308" s="252"/>
      <c r="C308" s="253"/>
      <c r="D308" s="243" t="s">
        <v>214</v>
      </c>
      <c r="E308" s="254" t="s">
        <v>1</v>
      </c>
      <c r="F308" s="255" t="s">
        <v>85</v>
      </c>
      <c r="G308" s="253"/>
      <c r="H308" s="256">
        <v>2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2" t="s">
        <v>214</v>
      </c>
      <c r="AU308" s="262" t="s">
        <v>85</v>
      </c>
      <c r="AV308" s="14" t="s">
        <v>85</v>
      </c>
      <c r="AW308" s="14" t="s">
        <v>32</v>
      </c>
      <c r="AX308" s="14" t="s">
        <v>83</v>
      </c>
      <c r="AY308" s="262" t="s">
        <v>206</v>
      </c>
    </row>
    <row r="309" spans="1:65" s="2" customFormat="1" ht="16.5" customHeight="1">
      <c r="A309" s="39"/>
      <c r="B309" s="40"/>
      <c r="C309" s="285" t="s">
        <v>492</v>
      </c>
      <c r="D309" s="285" t="s">
        <v>353</v>
      </c>
      <c r="E309" s="286" t="s">
        <v>611</v>
      </c>
      <c r="F309" s="287" t="s">
        <v>612</v>
      </c>
      <c r="G309" s="288" t="s">
        <v>381</v>
      </c>
      <c r="H309" s="289">
        <v>2</v>
      </c>
      <c r="I309" s="290"/>
      <c r="J309" s="291">
        <f>ROUND(I309*H309,2)</f>
        <v>0</v>
      </c>
      <c r="K309" s="287" t="s">
        <v>1</v>
      </c>
      <c r="L309" s="292"/>
      <c r="M309" s="293" t="s">
        <v>1</v>
      </c>
      <c r="N309" s="294" t="s">
        <v>41</v>
      </c>
      <c r="O309" s="92"/>
      <c r="P309" s="237">
        <f>O309*H309</f>
        <v>0</v>
      </c>
      <c r="Q309" s="237">
        <v>0.005</v>
      </c>
      <c r="R309" s="237">
        <f>Q309*H309</f>
        <v>0.01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248</v>
      </c>
      <c r="AT309" s="239" t="s">
        <v>353</v>
      </c>
      <c r="AU309" s="239" t="s">
        <v>85</v>
      </c>
      <c r="AY309" s="18" t="s">
        <v>206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83</v>
      </c>
      <c r="BK309" s="240">
        <f>ROUND(I309*H309,2)</f>
        <v>0</v>
      </c>
      <c r="BL309" s="18" t="s">
        <v>113</v>
      </c>
      <c r="BM309" s="239" t="s">
        <v>824</v>
      </c>
    </row>
    <row r="310" spans="1:51" s="13" customFormat="1" ht="12">
      <c r="A310" s="13"/>
      <c r="B310" s="241"/>
      <c r="C310" s="242"/>
      <c r="D310" s="243" t="s">
        <v>214</v>
      </c>
      <c r="E310" s="244" t="s">
        <v>1</v>
      </c>
      <c r="F310" s="245" t="s">
        <v>793</v>
      </c>
      <c r="G310" s="242"/>
      <c r="H310" s="244" t="s">
        <v>1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214</v>
      </c>
      <c r="AU310" s="251" t="s">
        <v>85</v>
      </c>
      <c r="AV310" s="13" t="s">
        <v>83</v>
      </c>
      <c r="AW310" s="13" t="s">
        <v>32</v>
      </c>
      <c r="AX310" s="13" t="s">
        <v>76</v>
      </c>
      <c r="AY310" s="251" t="s">
        <v>206</v>
      </c>
    </row>
    <row r="311" spans="1:51" s="14" customFormat="1" ht="12">
      <c r="A311" s="14"/>
      <c r="B311" s="252"/>
      <c r="C311" s="253"/>
      <c r="D311" s="243" t="s">
        <v>214</v>
      </c>
      <c r="E311" s="254" t="s">
        <v>1</v>
      </c>
      <c r="F311" s="255" t="s">
        <v>85</v>
      </c>
      <c r="G311" s="253"/>
      <c r="H311" s="256">
        <v>2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214</v>
      </c>
      <c r="AU311" s="262" t="s">
        <v>85</v>
      </c>
      <c r="AV311" s="14" t="s">
        <v>85</v>
      </c>
      <c r="AW311" s="14" t="s">
        <v>32</v>
      </c>
      <c r="AX311" s="14" t="s">
        <v>83</v>
      </c>
      <c r="AY311" s="262" t="s">
        <v>206</v>
      </c>
    </row>
    <row r="312" spans="1:65" s="2" customFormat="1" ht="16.5" customHeight="1">
      <c r="A312" s="39"/>
      <c r="B312" s="40"/>
      <c r="C312" s="228" t="s">
        <v>496</v>
      </c>
      <c r="D312" s="228" t="s">
        <v>208</v>
      </c>
      <c r="E312" s="229" t="s">
        <v>616</v>
      </c>
      <c r="F312" s="230" t="s">
        <v>617</v>
      </c>
      <c r="G312" s="231" t="s">
        <v>381</v>
      </c>
      <c r="H312" s="232">
        <v>1</v>
      </c>
      <c r="I312" s="233"/>
      <c r="J312" s="234">
        <f>ROUND(I312*H312,2)</f>
        <v>0</v>
      </c>
      <c r="K312" s="230" t="s">
        <v>212</v>
      </c>
      <c r="L312" s="45"/>
      <c r="M312" s="235" t="s">
        <v>1</v>
      </c>
      <c r="N312" s="236" t="s">
        <v>41</v>
      </c>
      <c r="O312" s="92"/>
      <c r="P312" s="237">
        <f>O312*H312</f>
        <v>0</v>
      </c>
      <c r="Q312" s="237">
        <v>0.32906</v>
      </c>
      <c r="R312" s="237">
        <f>Q312*H312</f>
        <v>0.32906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113</v>
      </c>
      <c r="AT312" s="239" t="s">
        <v>208</v>
      </c>
      <c r="AU312" s="239" t="s">
        <v>85</v>
      </c>
      <c r="AY312" s="18" t="s">
        <v>206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83</v>
      </c>
      <c r="BK312" s="240">
        <f>ROUND(I312*H312,2)</f>
        <v>0</v>
      </c>
      <c r="BL312" s="18" t="s">
        <v>113</v>
      </c>
      <c r="BM312" s="239" t="s">
        <v>825</v>
      </c>
    </row>
    <row r="313" spans="1:51" s="13" customFormat="1" ht="12">
      <c r="A313" s="13"/>
      <c r="B313" s="241"/>
      <c r="C313" s="242"/>
      <c r="D313" s="243" t="s">
        <v>214</v>
      </c>
      <c r="E313" s="244" t="s">
        <v>1</v>
      </c>
      <c r="F313" s="245" t="s">
        <v>793</v>
      </c>
      <c r="G313" s="242"/>
      <c r="H313" s="244" t="s">
        <v>1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1" t="s">
        <v>214</v>
      </c>
      <c r="AU313" s="251" t="s">
        <v>85</v>
      </c>
      <c r="AV313" s="13" t="s">
        <v>83</v>
      </c>
      <c r="AW313" s="13" t="s">
        <v>32</v>
      </c>
      <c r="AX313" s="13" t="s">
        <v>76</v>
      </c>
      <c r="AY313" s="251" t="s">
        <v>206</v>
      </c>
    </row>
    <row r="314" spans="1:51" s="14" customFormat="1" ht="12">
      <c r="A314" s="14"/>
      <c r="B314" s="252"/>
      <c r="C314" s="253"/>
      <c r="D314" s="243" t="s">
        <v>214</v>
      </c>
      <c r="E314" s="254" t="s">
        <v>1</v>
      </c>
      <c r="F314" s="255" t="s">
        <v>83</v>
      </c>
      <c r="G314" s="253"/>
      <c r="H314" s="256">
        <v>1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2" t="s">
        <v>214</v>
      </c>
      <c r="AU314" s="262" t="s">
        <v>85</v>
      </c>
      <c r="AV314" s="14" t="s">
        <v>85</v>
      </c>
      <c r="AW314" s="14" t="s">
        <v>32</v>
      </c>
      <c r="AX314" s="14" t="s">
        <v>83</v>
      </c>
      <c r="AY314" s="262" t="s">
        <v>206</v>
      </c>
    </row>
    <row r="315" spans="1:65" s="2" customFormat="1" ht="16.5" customHeight="1">
      <c r="A315" s="39"/>
      <c r="B315" s="40"/>
      <c r="C315" s="285" t="s">
        <v>501</v>
      </c>
      <c r="D315" s="285" t="s">
        <v>353</v>
      </c>
      <c r="E315" s="286" t="s">
        <v>620</v>
      </c>
      <c r="F315" s="287" t="s">
        <v>621</v>
      </c>
      <c r="G315" s="288" t="s">
        <v>381</v>
      </c>
      <c r="H315" s="289">
        <v>1</v>
      </c>
      <c r="I315" s="290"/>
      <c r="J315" s="291">
        <f>ROUND(I315*H315,2)</f>
        <v>0</v>
      </c>
      <c r="K315" s="287" t="s">
        <v>212</v>
      </c>
      <c r="L315" s="292"/>
      <c r="M315" s="293" t="s">
        <v>1</v>
      </c>
      <c r="N315" s="294" t="s">
        <v>41</v>
      </c>
      <c r="O315" s="92"/>
      <c r="P315" s="237">
        <f>O315*H315</f>
        <v>0</v>
      </c>
      <c r="Q315" s="237">
        <v>0.0295</v>
      </c>
      <c r="R315" s="237">
        <f>Q315*H315</f>
        <v>0.0295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248</v>
      </c>
      <c r="AT315" s="239" t="s">
        <v>353</v>
      </c>
      <c r="AU315" s="239" t="s">
        <v>85</v>
      </c>
      <c r="AY315" s="18" t="s">
        <v>206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83</v>
      </c>
      <c r="BK315" s="240">
        <f>ROUND(I315*H315,2)</f>
        <v>0</v>
      </c>
      <c r="BL315" s="18" t="s">
        <v>113</v>
      </c>
      <c r="BM315" s="239" t="s">
        <v>826</v>
      </c>
    </row>
    <row r="316" spans="1:51" s="13" customFormat="1" ht="12">
      <c r="A316" s="13"/>
      <c r="B316" s="241"/>
      <c r="C316" s="242"/>
      <c r="D316" s="243" t="s">
        <v>214</v>
      </c>
      <c r="E316" s="244" t="s">
        <v>1</v>
      </c>
      <c r="F316" s="245" t="s">
        <v>793</v>
      </c>
      <c r="G316" s="242"/>
      <c r="H316" s="244" t="s">
        <v>1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214</v>
      </c>
      <c r="AU316" s="251" t="s">
        <v>85</v>
      </c>
      <c r="AV316" s="13" t="s">
        <v>83</v>
      </c>
      <c r="AW316" s="13" t="s">
        <v>32</v>
      </c>
      <c r="AX316" s="13" t="s">
        <v>76</v>
      </c>
      <c r="AY316" s="251" t="s">
        <v>206</v>
      </c>
    </row>
    <row r="317" spans="1:51" s="14" customFormat="1" ht="12">
      <c r="A317" s="14"/>
      <c r="B317" s="252"/>
      <c r="C317" s="253"/>
      <c r="D317" s="243" t="s">
        <v>214</v>
      </c>
      <c r="E317" s="254" t="s">
        <v>1</v>
      </c>
      <c r="F317" s="255" t="s">
        <v>83</v>
      </c>
      <c r="G317" s="253"/>
      <c r="H317" s="256">
        <v>1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2" t="s">
        <v>214</v>
      </c>
      <c r="AU317" s="262" t="s">
        <v>85</v>
      </c>
      <c r="AV317" s="14" t="s">
        <v>85</v>
      </c>
      <c r="AW317" s="14" t="s">
        <v>32</v>
      </c>
      <c r="AX317" s="14" t="s">
        <v>83</v>
      </c>
      <c r="AY317" s="262" t="s">
        <v>206</v>
      </c>
    </row>
    <row r="318" spans="1:65" s="2" customFormat="1" ht="16.5" customHeight="1">
      <c r="A318" s="39"/>
      <c r="B318" s="40"/>
      <c r="C318" s="285" t="s">
        <v>505</v>
      </c>
      <c r="D318" s="285" t="s">
        <v>353</v>
      </c>
      <c r="E318" s="286" t="s">
        <v>624</v>
      </c>
      <c r="F318" s="287" t="s">
        <v>625</v>
      </c>
      <c r="G318" s="288" t="s">
        <v>381</v>
      </c>
      <c r="H318" s="289">
        <v>1</v>
      </c>
      <c r="I318" s="290"/>
      <c r="J318" s="291">
        <f>ROUND(I318*H318,2)</f>
        <v>0</v>
      </c>
      <c r="K318" s="287" t="s">
        <v>1</v>
      </c>
      <c r="L318" s="292"/>
      <c r="M318" s="293" t="s">
        <v>1</v>
      </c>
      <c r="N318" s="294" t="s">
        <v>41</v>
      </c>
      <c r="O318" s="92"/>
      <c r="P318" s="237">
        <f>O318*H318</f>
        <v>0</v>
      </c>
      <c r="Q318" s="237">
        <v>0.005</v>
      </c>
      <c r="R318" s="237">
        <f>Q318*H318</f>
        <v>0.005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248</v>
      </c>
      <c r="AT318" s="239" t="s">
        <v>353</v>
      </c>
      <c r="AU318" s="239" t="s">
        <v>85</v>
      </c>
      <c r="AY318" s="18" t="s">
        <v>206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83</v>
      </c>
      <c r="BK318" s="240">
        <f>ROUND(I318*H318,2)</f>
        <v>0</v>
      </c>
      <c r="BL318" s="18" t="s">
        <v>113</v>
      </c>
      <c r="BM318" s="239" t="s">
        <v>827</v>
      </c>
    </row>
    <row r="319" spans="1:51" s="13" customFormat="1" ht="12">
      <c r="A319" s="13"/>
      <c r="B319" s="241"/>
      <c r="C319" s="242"/>
      <c r="D319" s="243" t="s">
        <v>214</v>
      </c>
      <c r="E319" s="244" t="s">
        <v>1</v>
      </c>
      <c r="F319" s="245" t="s">
        <v>793</v>
      </c>
      <c r="G319" s="242"/>
      <c r="H319" s="244" t="s">
        <v>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214</v>
      </c>
      <c r="AU319" s="251" t="s">
        <v>85</v>
      </c>
      <c r="AV319" s="13" t="s">
        <v>83</v>
      </c>
      <c r="AW319" s="13" t="s">
        <v>32</v>
      </c>
      <c r="AX319" s="13" t="s">
        <v>76</v>
      </c>
      <c r="AY319" s="251" t="s">
        <v>206</v>
      </c>
    </row>
    <row r="320" spans="1:51" s="14" customFormat="1" ht="12">
      <c r="A320" s="14"/>
      <c r="B320" s="252"/>
      <c r="C320" s="253"/>
      <c r="D320" s="243" t="s">
        <v>214</v>
      </c>
      <c r="E320" s="254" t="s">
        <v>1</v>
      </c>
      <c r="F320" s="255" t="s">
        <v>83</v>
      </c>
      <c r="G320" s="253"/>
      <c r="H320" s="256">
        <v>1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214</v>
      </c>
      <c r="AU320" s="262" t="s">
        <v>85</v>
      </c>
      <c r="AV320" s="14" t="s">
        <v>85</v>
      </c>
      <c r="AW320" s="14" t="s">
        <v>32</v>
      </c>
      <c r="AX320" s="14" t="s">
        <v>83</v>
      </c>
      <c r="AY320" s="262" t="s">
        <v>206</v>
      </c>
    </row>
    <row r="321" spans="1:65" s="2" customFormat="1" ht="33" customHeight="1">
      <c r="A321" s="39"/>
      <c r="B321" s="40"/>
      <c r="C321" s="228" t="s">
        <v>510</v>
      </c>
      <c r="D321" s="228" t="s">
        <v>208</v>
      </c>
      <c r="E321" s="229" t="s">
        <v>628</v>
      </c>
      <c r="F321" s="230" t="s">
        <v>629</v>
      </c>
      <c r="G321" s="231" t="s">
        <v>381</v>
      </c>
      <c r="H321" s="232">
        <v>3</v>
      </c>
      <c r="I321" s="233"/>
      <c r="J321" s="234">
        <f>ROUND(I321*H321,2)</f>
        <v>0</v>
      </c>
      <c r="K321" s="230" t="s">
        <v>212</v>
      </c>
      <c r="L321" s="45"/>
      <c r="M321" s="235" t="s">
        <v>1</v>
      </c>
      <c r="N321" s="236" t="s">
        <v>41</v>
      </c>
      <c r="O321" s="92"/>
      <c r="P321" s="237">
        <f>O321*H321</f>
        <v>0</v>
      </c>
      <c r="Q321" s="237">
        <v>0.31108</v>
      </c>
      <c r="R321" s="237">
        <f>Q321*H321</f>
        <v>0.9332400000000001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113</v>
      </c>
      <c r="AT321" s="239" t="s">
        <v>208</v>
      </c>
      <c r="AU321" s="239" t="s">
        <v>85</v>
      </c>
      <c r="AY321" s="18" t="s">
        <v>206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83</v>
      </c>
      <c r="BK321" s="240">
        <f>ROUND(I321*H321,2)</f>
        <v>0</v>
      </c>
      <c r="BL321" s="18" t="s">
        <v>113</v>
      </c>
      <c r="BM321" s="239" t="s">
        <v>828</v>
      </c>
    </row>
    <row r="322" spans="1:51" s="13" customFormat="1" ht="12">
      <c r="A322" s="13"/>
      <c r="B322" s="241"/>
      <c r="C322" s="242"/>
      <c r="D322" s="243" t="s">
        <v>214</v>
      </c>
      <c r="E322" s="244" t="s">
        <v>1</v>
      </c>
      <c r="F322" s="245" t="s">
        <v>215</v>
      </c>
      <c r="G322" s="242"/>
      <c r="H322" s="244" t="s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214</v>
      </c>
      <c r="AU322" s="251" t="s">
        <v>85</v>
      </c>
      <c r="AV322" s="13" t="s">
        <v>83</v>
      </c>
      <c r="AW322" s="13" t="s">
        <v>32</v>
      </c>
      <c r="AX322" s="13" t="s">
        <v>76</v>
      </c>
      <c r="AY322" s="251" t="s">
        <v>206</v>
      </c>
    </row>
    <row r="323" spans="1:51" s="14" customFormat="1" ht="12">
      <c r="A323" s="14"/>
      <c r="B323" s="252"/>
      <c r="C323" s="253"/>
      <c r="D323" s="243" t="s">
        <v>214</v>
      </c>
      <c r="E323" s="254" t="s">
        <v>1</v>
      </c>
      <c r="F323" s="255" t="s">
        <v>93</v>
      </c>
      <c r="G323" s="253"/>
      <c r="H323" s="256">
        <v>3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2" t="s">
        <v>214</v>
      </c>
      <c r="AU323" s="262" t="s">
        <v>85</v>
      </c>
      <c r="AV323" s="14" t="s">
        <v>85</v>
      </c>
      <c r="AW323" s="14" t="s">
        <v>32</v>
      </c>
      <c r="AX323" s="14" t="s">
        <v>83</v>
      </c>
      <c r="AY323" s="262" t="s">
        <v>206</v>
      </c>
    </row>
    <row r="324" spans="1:65" s="2" customFormat="1" ht="21.75" customHeight="1">
      <c r="A324" s="39"/>
      <c r="B324" s="40"/>
      <c r="C324" s="228" t="s">
        <v>514</v>
      </c>
      <c r="D324" s="228" t="s">
        <v>208</v>
      </c>
      <c r="E324" s="229" t="s">
        <v>632</v>
      </c>
      <c r="F324" s="230" t="s">
        <v>633</v>
      </c>
      <c r="G324" s="231" t="s">
        <v>235</v>
      </c>
      <c r="H324" s="232">
        <v>77</v>
      </c>
      <c r="I324" s="233"/>
      <c r="J324" s="234">
        <f>ROUND(I324*H324,2)</f>
        <v>0</v>
      </c>
      <c r="K324" s="230" t="s">
        <v>212</v>
      </c>
      <c r="L324" s="45"/>
      <c r="M324" s="235" t="s">
        <v>1</v>
      </c>
      <c r="N324" s="236" t="s">
        <v>41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113</v>
      </c>
      <c r="AT324" s="239" t="s">
        <v>208</v>
      </c>
      <c r="AU324" s="239" t="s">
        <v>85</v>
      </c>
      <c r="AY324" s="18" t="s">
        <v>206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83</v>
      </c>
      <c r="BK324" s="240">
        <f>ROUND(I324*H324,2)</f>
        <v>0</v>
      </c>
      <c r="BL324" s="18" t="s">
        <v>113</v>
      </c>
      <c r="BM324" s="239" t="s">
        <v>829</v>
      </c>
    </row>
    <row r="325" spans="1:51" s="13" customFormat="1" ht="12">
      <c r="A325" s="13"/>
      <c r="B325" s="241"/>
      <c r="C325" s="242"/>
      <c r="D325" s="243" t="s">
        <v>214</v>
      </c>
      <c r="E325" s="244" t="s">
        <v>1</v>
      </c>
      <c r="F325" s="245" t="s">
        <v>215</v>
      </c>
      <c r="G325" s="242"/>
      <c r="H325" s="244" t="s">
        <v>1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1" t="s">
        <v>214</v>
      </c>
      <c r="AU325" s="251" t="s">
        <v>85</v>
      </c>
      <c r="AV325" s="13" t="s">
        <v>83</v>
      </c>
      <c r="AW325" s="13" t="s">
        <v>32</v>
      </c>
      <c r="AX325" s="13" t="s">
        <v>76</v>
      </c>
      <c r="AY325" s="251" t="s">
        <v>206</v>
      </c>
    </row>
    <row r="326" spans="1:51" s="14" customFormat="1" ht="12">
      <c r="A326" s="14"/>
      <c r="B326" s="252"/>
      <c r="C326" s="253"/>
      <c r="D326" s="243" t="s">
        <v>214</v>
      </c>
      <c r="E326" s="254" t="s">
        <v>1</v>
      </c>
      <c r="F326" s="255" t="s">
        <v>602</v>
      </c>
      <c r="G326" s="253"/>
      <c r="H326" s="256">
        <v>77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2" t="s">
        <v>214</v>
      </c>
      <c r="AU326" s="262" t="s">
        <v>85</v>
      </c>
      <c r="AV326" s="14" t="s">
        <v>85</v>
      </c>
      <c r="AW326" s="14" t="s">
        <v>32</v>
      </c>
      <c r="AX326" s="14" t="s">
        <v>83</v>
      </c>
      <c r="AY326" s="262" t="s">
        <v>206</v>
      </c>
    </row>
    <row r="327" spans="1:65" s="2" customFormat="1" ht="24.15" customHeight="1">
      <c r="A327" s="39"/>
      <c r="B327" s="40"/>
      <c r="C327" s="228" t="s">
        <v>518</v>
      </c>
      <c r="D327" s="228" t="s">
        <v>208</v>
      </c>
      <c r="E327" s="229" t="s">
        <v>636</v>
      </c>
      <c r="F327" s="230" t="s">
        <v>637</v>
      </c>
      <c r="G327" s="231" t="s">
        <v>235</v>
      </c>
      <c r="H327" s="232">
        <v>77</v>
      </c>
      <c r="I327" s="233"/>
      <c r="J327" s="234">
        <f>ROUND(I327*H327,2)</f>
        <v>0</v>
      </c>
      <c r="K327" s="230" t="s">
        <v>212</v>
      </c>
      <c r="L327" s="45"/>
      <c r="M327" s="235" t="s">
        <v>1</v>
      </c>
      <c r="N327" s="236" t="s">
        <v>41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113</v>
      </c>
      <c r="AT327" s="239" t="s">
        <v>208</v>
      </c>
      <c r="AU327" s="239" t="s">
        <v>85</v>
      </c>
      <c r="AY327" s="18" t="s">
        <v>206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83</v>
      </c>
      <c r="BK327" s="240">
        <f>ROUND(I327*H327,2)</f>
        <v>0</v>
      </c>
      <c r="BL327" s="18" t="s">
        <v>113</v>
      </c>
      <c r="BM327" s="239" t="s">
        <v>830</v>
      </c>
    </row>
    <row r="328" spans="1:51" s="13" customFormat="1" ht="12">
      <c r="A328" s="13"/>
      <c r="B328" s="241"/>
      <c r="C328" s="242"/>
      <c r="D328" s="243" t="s">
        <v>214</v>
      </c>
      <c r="E328" s="244" t="s">
        <v>1</v>
      </c>
      <c r="F328" s="245" t="s">
        <v>215</v>
      </c>
      <c r="G328" s="242"/>
      <c r="H328" s="244" t="s">
        <v>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1" t="s">
        <v>214</v>
      </c>
      <c r="AU328" s="251" t="s">
        <v>85</v>
      </c>
      <c r="AV328" s="13" t="s">
        <v>83</v>
      </c>
      <c r="AW328" s="13" t="s">
        <v>32</v>
      </c>
      <c r="AX328" s="13" t="s">
        <v>76</v>
      </c>
      <c r="AY328" s="251" t="s">
        <v>206</v>
      </c>
    </row>
    <row r="329" spans="1:51" s="14" customFormat="1" ht="12">
      <c r="A329" s="14"/>
      <c r="B329" s="252"/>
      <c r="C329" s="253"/>
      <c r="D329" s="243" t="s">
        <v>214</v>
      </c>
      <c r="E329" s="254" t="s">
        <v>1</v>
      </c>
      <c r="F329" s="255" t="s">
        <v>602</v>
      </c>
      <c r="G329" s="253"/>
      <c r="H329" s="256">
        <v>77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2" t="s">
        <v>214</v>
      </c>
      <c r="AU329" s="262" t="s">
        <v>85</v>
      </c>
      <c r="AV329" s="14" t="s">
        <v>85</v>
      </c>
      <c r="AW329" s="14" t="s">
        <v>32</v>
      </c>
      <c r="AX329" s="14" t="s">
        <v>83</v>
      </c>
      <c r="AY329" s="262" t="s">
        <v>206</v>
      </c>
    </row>
    <row r="330" spans="1:65" s="2" customFormat="1" ht="24.15" customHeight="1">
      <c r="A330" s="39"/>
      <c r="B330" s="40"/>
      <c r="C330" s="228" t="s">
        <v>523</v>
      </c>
      <c r="D330" s="228" t="s">
        <v>208</v>
      </c>
      <c r="E330" s="229" t="s">
        <v>640</v>
      </c>
      <c r="F330" s="230" t="s">
        <v>641</v>
      </c>
      <c r="G330" s="231" t="s">
        <v>642</v>
      </c>
      <c r="H330" s="232">
        <v>2</v>
      </c>
      <c r="I330" s="233"/>
      <c r="J330" s="234">
        <f>ROUND(I330*H330,2)</f>
        <v>0</v>
      </c>
      <c r="K330" s="230" t="s">
        <v>212</v>
      </c>
      <c r="L330" s="45"/>
      <c r="M330" s="235" t="s">
        <v>1</v>
      </c>
      <c r="N330" s="236" t="s">
        <v>41</v>
      </c>
      <c r="O330" s="92"/>
      <c r="P330" s="237">
        <f>O330*H330</f>
        <v>0</v>
      </c>
      <c r="Q330" s="237">
        <v>0.45937</v>
      </c>
      <c r="R330" s="237">
        <f>Q330*H330</f>
        <v>0.91874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113</v>
      </c>
      <c r="AT330" s="239" t="s">
        <v>208</v>
      </c>
      <c r="AU330" s="239" t="s">
        <v>85</v>
      </c>
      <c r="AY330" s="18" t="s">
        <v>206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83</v>
      </c>
      <c r="BK330" s="240">
        <f>ROUND(I330*H330,2)</f>
        <v>0</v>
      </c>
      <c r="BL330" s="18" t="s">
        <v>113</v>
      </c>
      <c r="BM330" s="239" t="s">
        <v>831</v>
      </c>
    </row>
    <row r="331" spans="1:51" s="13" customFormat="1" ht="12">
      <c r="A331" s="13"/>
      <c r="B331" s="241"/>
      <c r="C331" s="242"/>
      <c r="D331" s="243" t="s">
        <v>214</v>
      </c>
      <c r="E331" s="244" t="s">
        <v>1</v>
      </c>
      <c r="F331" s="245" t="s">
        <v>215</v>
      </c>
      <c r="G331" s="242"/>
      <c r="H331" s="244" t="s">
        <v>1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1" t="s">
        <v>214</v>
      </c>
      <c r="AU331" s="251" t="s">
        <v>85</v>
      </c>
      <c r="AV331" s="13" t="s">
        <v>83</v>
      </c>
      <c r="AW331" s="13" t="s">
        <v>32</v>
      </c>
      <c r="AX331" s="13" t="s">
        <v>76</v>
      </c>
      <c r="AY331" s="251" t="s">
        <v>206</v>
      </c>
    </row>
    <row r="332" spans="1:51" s="14" customFormat="1" ht="12">
      <c r="A332" s="14"/>
      <c r="B332" s="252"/>
      <c r="C332" s="253"/>
      <c r="D332" s="243" t="s">
        <v>214</v>
      </c>
      <c r="E332" s="254" t="s">
        <v>1</v>
      </c>
      <c r="F332" s="255" t="s">
        <v>85</v>
      </c>
      <c r="G332" s="253"/>
      <c r="H332" s="256">
        <v>2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2" t="s">
        <v>214</v>
      </c>
      <c r="AU332" s="262" t="s">
        <v>85</v>
      </c>
      <c r="AV332" s="14" t="s">
        <v>85</v>
      </c>
      <c r="AW332" s="14" t="s">
        <v>32</v>
      </c>
      <c r="AX332" s="14" t="s">
        <v>83</v>
      </c>
      <c r="AY332" s="262" t="s">
        <v>206</v>
      </c>
    </row>
    <row r="333" spans="1:65" s="2" customFormat="1" ht="24.15" customHeight="1">
      <c r="A333" s="39"/>
      <c r="B333" s="40"/>
      <c r="C333" s="228" t="s">
        <v>527</v>
      </c>
      <c r="D333" s="228" t="s">
        <v>208</v>
      </c>
      <c r="E333" s="229" t="s">
        <v>645</v>
      </c>
      <c r="F333" s="230" t="s">
        <v>646</v>
      </c>
      <c r="G333" s="231" t="s">
        <v>381</v>
      </c>
      <c r="H333" s="232">
        <v>3</v>
      </c>
      <c r="I333" s="233"/>
      <c r="J333" s="234">
        <f>ROUND(I333*H333,2)</f>
        <v>0</v>
      </c>
      <c r="K333" s="230" t="s">
        <v>212</v>
      </c>
      <c r="L333" s="45"/>
      <c r="M333" s="235" t="s">
        <v>1</v>
      </c>
      <c r="N333" s="236" t="s">
        <v>41</v>
      </c>
      <c r="O333" s="92"/>
      <c r="P333" s="237">
        <f>O333*H333</f>
        <v>0</v>
      </c>
      <c r="Q333" s="237">
        <v>0.00016</v>
      </c>
      <c r="R333" s="237">
        <f>Q333*H333</f>
        <v>0.00048000000000000007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113</v>
      </c>
      <c r="AT333" s="239" t="s">
        <v>208</v>
      </c>
      <c r="AU333" s="239" t="s">
        <v>85</v>
      </c>
      <c r="AY333" s="18" t="s">
        <v>206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83</v>
      </c>
      <c r="BK333" s="240">
        <f>ROUND(I333*H333,2)</f>
        <v>0</v>
      </c>
      <c r="BL333" s="18" t="s">
        <v>113</v>
      </c>
      <c r="BM333" s="239" t="s">
        <v>832</v>
      </c>
    </row>
    <row r="334" spans="1:51" s="13" customFormat="1" ht="12">
      <c r="A334" s="13"/>
      <c r="B334" s="241"/>
      <c r="C334" s="242"/>
      <c r="D334" s="243" t="s">
        <v>214</v>
      </c>
      <c r="E334" s="244" t="s">
        <v>1</v>
      </c>
      <c r="F334" s="245" t="s">
        <v>793</v>
      </c>
      <c r="G334" s="242"/>
      <c r="H334" s="244" t="s">
        <v>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1" t="s">
        <v>214</v>
      </c>
      <c r="AU334" s="251" t="s">
        <v>85</v>
      </c>
      <c r="AV334" s="13" t="s">
        <v>83</v>
      </c>
      <c r="AW334" s="13" t="s">
        <v>32</v>
      </c>
      <c r="AX334" s="13" t="s">
        <v>76</v>
      </c>
      <c r="AY334" s="251" t="s">
        <v>206</v>
      </c>
    </row>
    <row r="335" spans="1:51" s="14" customFormat="1" ht="12">
      <c r="A335" s="14"/>
      <c r="B335" s="252"/>
      <c r="C335" s="253"/>
      <c r="D335" s="243" t="s">
        <v>214</v>
      </c>
      <c r="E335" s="254" t="s">
        <v>1</v>
      </c>
      <c r="F335" s="255" t="s">
        <v>93</v>
      </c>
      <c r="G335" s="253"/>
      <c r="H335" s="256">
        <v>3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2" t="s">
        <v>214</v>
      </c>
      <c r="AU335" s="262" t="s">
        <v>85</v>
      </c>
      <c r="AV335" s="14" t="s">
        <v>85</v>
      </c>
      <c r="AW335" s="14" t="s">
        <v>32</v>
      </c>
      <c r="AX335" s="14" t="s">
        <v>83</v>
      </c>
      <c r="AY335" s="262" t="s">
        <v>206</v>
      </c>
    </row>
    <row r="336" spans="1:65" s="2" customFormat="1" ht="16.5" customHeight="1">
      <c r="A336" s="39"/>
      <c r="B336" s="40"/>
      <c r="C336" s="285" t="s">
        <v>531</v>
      </c>
      <c r="D336" s="285" t="s">
        <v>353</v>
      </c>
      <c r="E336" s="286" t="s">
        <v>649</v>
      </c>
      <c r="F336" s="287" t="s">
        <v>650</v>
      </c>
      <c r="G336" s="288" t="s">
        <v>381</v>
      </c>
      <c r="H336" s="289">
        <v>1</v>
      </c>
      <c r="I336" s="290"/>
      <c r="J336" s="291">
        <f>ROUND(I336*H336,2)</f>
        <v>0</v>
      </c>
      <c r="K336" s="287" t="s">
        <v>1</v>
      </c>
      <c r="L336" s="292"/>
      <c r="M336" s="293" t="s">
        <v>1</v>
      </c>
      <c r="N336" s="294" t="s">
        <v>41</v>
      </c>
      <c r="O336" s="92"/>
      <c r="P336" s="237">
        <f>O336*H336</f>
        <v>0</v>
      </c>
      <c r="Q336" s="237">
        <v>0.002</v>
      </c>
      <c r="R336" s="237">
        <f>Q336*H336</f>
        <v>0.002</v>
      </c>
      <c r="S336" s="237">
        <v>0</v>
      </c>
      <c r="T336" s="23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248</v>
      </c>
      <c r="AT336" s="239" t="s">
        <v>353</v>
      </c>
      <c r="AU336" s="239" t="s">
        <v>85</v>
      </c>
      <c r="AY336" s="18" t="s">
        <v>206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83</v>
      </c>
      <c r="BK336" s="240">
        <f>ROUND(I336*H336,2)</f>
        <v>0</v>
      </c>
      <c r="BL336" s="18" t="s">
        <v>113</v>
      </c>
      <c r="BM336" s="239" t="s">
        <v>833</v>
      </c>
    </row>
    <row r="337" spans="1:51" s="13" customFormat="1" ht="12">
      <c r="A337" s="13"/>
      <c r="B337" s="241"/>
      <c r="C337" s="242"/>
      <c r="D337" s="243" t="s">
        <v>214</v>
      </c>
      <c r="E337" s="244" t="s">
        <v>1</v>
      </c>
      <c r="F337" s="245" t="s">
        <v>437</v>
      </c>
      <c r="G337" s="242"/>
      <c r="H337" s="244" t="s">
        <v>1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1" t="s">
        <v>214</v>
      </c>
      <c r="AU337" s="251" t="s">
        <v>85</v>
      </c>
      <c r="AV337" s="13" t="s">
        <v>83</v>
      </c>
      <c r="AW337" s="13" t="s">
        <v>32</v>
      </c>
      <c r="AX337" s="13" t="s">
        <v>76</v>
      </c>
      <c r="AY337" s="251" t="s">
        <v>206</v>
      </c>
    </row>
    <row r="338" spans="1:51" s="14" customFormat="1" ht="12">
      <c r="A338" s="14"/>
      <c r="B338" s="252"/>
      <c r="C338" s="253"/>
      <c r="D338" s="243" t="s">
        <v>214</v>
      </c>
      <c r="E338" s="254" t="s">
        <v>1</v>
      </c>
      <c r="F338" s="255" t="s">
        <v>83</v>
      </c>
      <c r="G338" s="253"/>
      <c r="H338" s="256">
        <v>1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2" t="s">
        <v>214</v>
      </c>
      <c r="AU338" s="262" t="s">
        <v>85</v>
      </c>
      <c r="AV338" s="14" t="s">
        <v>85</v>
      </c>
      <c r="AW338" s="14" t="s">
        <v>32</v>
      </c>
      <c r="AX338" s="14" t="s">
        <v>83</v>
      </c>
      <c r="AY338" s="262" t="s">
        <v>206</v>
      </c>
    </row>
    <row r="339" spans="1:65" s="2" customFormat="1" ht="16.5" customHeight="1">
      <c r="A339" s="39"/>
      <c r="B339" s="40"/>
      <c r="C339" s="228" t="s">
        <v>535</v>
      </c>
      <c r="D339" s="228" t="s">
        <v>208</v>
      </c>
      <c r="E339" s="229" t="s">
        <v>653</v>
      </c>
      <c r="F339" s="230" t="s">
        <v>654</v>
      </c>
      <c r="G339" s="231" t="s">
        <v>353</v>
      </c>
      <c r="H339" s="232">
        <v>77</v>
      </c>
      <c r="I339" s="233"/>
      <c r="J339" s="234">
        <f>ROUND(I339*H339,2)</f>
        <v>0</v>
      </c>
      <c r="K339" s="230" t="s">
        <v>1</v>
      </c>
      <c r="L339" s="45"/>
      <c r="M339" s="235" t="s">
        <v>1</v>
      </c>
      <c r="N339" s="236" t="s">
        <v>41</v>
      </c>
      <c r="O339" s="92"/>
      <c r="P339" s="237">
        <f>O339*H339</f>
        <v>0</v>
      </c>
      <c r="Q339" s="237">
        <v>2E-05</v>
      </c>
      <c r="R339" s="237">
        <f>Q339*H339</f>
        <v>0.0015400000000000001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113</v>
      </c>
      <c r="AT339" s="239" t="s">
        <v>208</v>
      </c>
      <c r="AU339" s="239" t="s">
        <v>85</v>
      </c>
      <c r="AY339" s="18" t="s">
        <v>206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83</v>
      </c>
      <c r="BK339" s="240">
        <f>ROUND(I339*H339,2)</f>
        <v>0</v>
      </c>
      <c r="BL339" s="18" t="s">
        <v>113</v>
      </c>
      <c r="BM339" s="239" t="s">
        <v>834</v>
      </c>
    </row>
    <row r="340" spans="1:51" s="13" customFormat="1" ht="12">
      <c r="A340" s="13"/>
      <c r="B340" s="241"/>
      <c r="C340" s="242"/>
      <c r="D340" s="243" t="s">
        <v>214</v>
      </c>
      <c r="E340" s="244" t="s">
        <v>1</v>
      </c>
      <c r="F340" s="245" t="s">
        <v>656</v>
      </c>
      <c r="G340" s="242"/>
      <c r="H340" s="244" t="s">
        <v>1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214</v>
      </c>
      <c r="AU340" s="251" t="s">
        <v>85</v>
      </c>
      <c r="AV340" s="13" t="s">
        <v>83</v>
      </c>
      <c r="AW340" s="13" t="s">
        <v>32</v>
      </c>
      <c r="AX340" s="13" t="s">
        <v>76</v>
      </c>
      <c r="AY340" s="251" t="s">
        <v>206</v>
      </c>
    </row>
    <row r="341" spans="1:51" s="14" customFormat="1" ht="12">
      <c r="A341" s="14"/>
      <c r="B341" s="252"/>
      <c r="C341" s="253"/>
      <c r="D341" s="243" t="s">
        <v>214</v>
      </c>
      <c r="E341" s="254" t="s">
        <v>1</v>
      </c>
      <c r="F341" s="255" t="s">
        <v>602</v>
      </c>
      <c r="G341" s="253"/>
      <c r="H341" s="256">
        <v>77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2" t="s">
        <v>214</v>
      </c>
      <c r="AU341" s="262" t="s">
        <v>85</v>
      </c>
      <c r="AV341" s="14" t="s">
        <v>85</v>
      </c>
      <c r="AW341" s="14" t="s">
        <v>32</v>
      </c>
      <c r="AX341" s="14" t="s">
        <v>83</v>
      </c>
      <c r="AY341" s="262" t="s">
        <v>206</v>
      </c>
    </row>
    <row r="342" spans="1:65" s="2" customFormat="1" ht="16.5" customHeight="1">
      <c r="A342" s="39"/>
      <c r="B342" s="40"/>
      <c r="C342" s="285" t="s">
        <v>539</v>
      </c>
      <c r="D342" s="285" t="s">
        <v>353</v>
      </c>
      <c r="E342" s="286" t="s">
        <v>658</v>
      </c>
      <c r="F342" s="287" t="s">
        <v>659</v>
      </c>
      <c r="G342" s="288" t="s">
        <v>353</v>
      </c>
      <c r="H342" s="289">
        <v>87.01</v>
      </c>
      <c r="I342" s="290"/>
      <c r="J342" s="291">
        <f>ROUND(I342*H342,2)</f>
        <v>0</v>
      </c>
      <c r="K342" s="287" t="s">
        <v>1</v>
      </c>
      <c r="L342" s="292"/>
      <c r="M342" s="293" t="s">
        <v>1</v>
      </c>
      <c r="N342" s="294" t="s">
        <v>41</v>
      </c>
      <c r="O342" s="92"/>
      <c r="P342" s="237">
        <f>O342*H342</f>
        <v>0</v>
      </c>
      <c r="Q342" s="237">
        <v>0.00024</v>
      </c>
      <c r="R342" s="237">
        <f>Q342*H342</f>
        <v>0.020882400000000002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248</v>
      </c>
      <c r="AT342" s="239" t="s">
        <v>353</v>
      </c>
      <c r="AU342" s="239" t="s">
        <v>85</v>
      </c>
      <c r="AY342" s="18" t="s">
        <v>206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83</v>
      </c>
      <c r="BK342" s="240">
        <f>ROUND(I342*H342,2)</f>
        <v>0</v>
      </c>
      <c r="BL342" s="18" t="s">
        <v>113</v>
      </c>
      <c r="BM342" s="239" t="s">
        <v>835</v>
      </c>
    </row>
    <row r="343" spans="1:51" s="13" customFormat="1" ht="12">
      <c r="A343" s="13"/>
      <c r="B343" s="241"/>
      <c r="C343" s="242"/>
      <c r="D343" s="243" t="s">
        <v>214</v>
      </c>
      <c r="E343" s="244" t="s">
        <v>1</v>
      </c>
      <c r="F343" s="245" t="s">
        <v>656</v>
      </c>
      <c r="G343" s="242"/>
      <c r="H343" s="244" t="s">
        <v>1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1" t="s">
        <v>214</v>
      </c>
      <c r="AU343" s="251" t="s">
        <v>85</v>
      </c>
      <c r="AV343" s="13" t="s">
        <v>83</v>
      </c>
      <c r="AW343" s="13" t="s">
        <v>32</v>
      </c>
      <c r="AX343" s="13" t="s">
        <v>76</v>
      </c>
      <c r="AY343" s="251" t="s">
        <v>206</v>
      </c>
    </row>
    <row r="344" spans="1:51" s="14" customFormat="1" ht="12">
      <c r="A344" s="14"/>
      <c r="B344" s="252"/>
      <c r="C344" s="253"/>
      <c r="D344" s="243" t="s">
        <v>214</v>
      </c>
      <c r="E344" s="254" t="s">
        <v>1</v>
      </c>
      <c r="F344" s="255" t="s">
        <v>836</v>
      </c>
      <c r="G344" s="253"/>
      <c r="H344" s="256">
        <v>87.01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2" t="s">
        <v>214</v>
      </c>
      <c r="AU344" s="262" t="s">
        <v>85</v>
      </c>
      <c r="AV344" s="14" t="s">
        <v>85</v>
      </c>
      <c r="AW344" s="14" t="s">
        <v>32</v>
      </c>
      <c r="AX344" s="14" t="s">
        <v>83</v>
      </c>
      <c r="AY344" s="262" t="s">
        <v>206</v>
      </c>
    </row>
    <row r="345" spans="1:65" s="2" customFormat="1" ht="21.75" customHeight="1">
      <c r="A345" s="39"/>
      <c r="B345" s="40"/>
      <c r="C345" s="228" t="s">
        <v>227</v>
      </c>
      <c r="D345" s="228" t="s">
        <v>208</v>
      </c>
      <c r="E345" s="229" t="s">
        <v>663</v>
      </c>
      <c r="F345" s="230" t="s">
        <v>664</v>
      </c>
      <c r="G345" s="231" t="s">
        <v>235</v>
      </c>
      <c r="H345" s="232">
        <v>80.85</v>
      </c>
      <c r="I345" s="233"/>
      <c r="J345" s="234">
        <f>ROUND(I345*H345,2)</f>
        <v>0</v>
      </c>
      <c r="K345" s="230" t="s">
        <v>212</v>
      </c>
      <c r="L345" s="45"/>
      <c r="M345" s="235" t="s">
        <v>1</v>
      </c>
      <c r="N345" s="236" t="s">
        <v>41</v>
      </c>
      <c r="O345" s="92"/>
      <c r="P345" s="237">
        <f>O345*H345</f>
        <v>0</v>
      </c>
      <c r="Q345" s="237">
        <v>0.00013</v>
      </c>
      <c r="R345" s="237">
        <f>Q345*H345</f>
        <v>0.010510499999999999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113</v>
      </c>
      <c r="AT345" s="239" t="s">
        <v>208</v>
      </c>
      <c r="AU345" s="239" t="s">
        <v>85</v>
      </c>
      <c r="AY345" s="18" t="s">
        <v>206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83</v>
      </c>
      <c r="BK345" s="240">
        <f>ROUND(I345*H345,2)</f>
        <v>0</v>
      </c>
      <c r="BL345" s="18" t="s">
        <v>113</v>
      </c>
      <c r="BM345" s="239" t="s">
        <v>837</v>
      </c>
    </row>
    <row r="346" spans="1:51" s="13" customFormat="1" ht="12">
      <c r="A346" s="13"/>
      <c r="B346" s="241"/>
      <c r="C346" s="242"/>
      <c r="D346" s="243" t="s">
        <v>214</v>
      </c>
      <c r="E346" s="244" t="s">
        <v>1</v>
      </c>
      <c r="F346" s="245" t="s">
        <v>656</v>
      </c>
      <c r="G346" s="242"/>
      <c r="H346" s="244" t="s">
        <v>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214</v>
      </c>
      <c r="AU346" s="251" t="s">
        <v>85</v>
      </c>
      <c r="AV346" s="13" t="s">
        <v>83</v>
      </c>
      <c r="AW346" s="13" t="s">
        <v>32</v>
      </c>
      <c r="AX346" s="13" t="s">
        <v>76</v>
      </c>
      <c r="AY346" s="251" t="s">
        <v>206</v>
      </c>
    </row>
    <row r="347" spans="1:51" s="14" customFormat="1" ht="12">
      <c r="A347" s="14"/>
      <c r="B347" s="252"/>
      <c r="C347" s="253"/>
      <c r="D347" s="243" t="s">
        <v>214</v>
      </c>
      <c r="E347" s="254" t="s">
        <v>1</v>
      </c>
      <c r="F347" s="255" t="s">
        <v>838</v>
      </c>
      <c r="G347" s="253"/>
      <c r="H347" s="256">
        <v>80.85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2" t="s">
        <v>214</v>
      </c>
      <c r="AU347" s="262" t="s">
        <v>85</v>
      </c>
      <c r="AV347" s="14" t="s">
        <v>85</v>
      </c>
      <c r="AW347" s="14" t="s">
        <v>32</v>
      </c>
      <c r="AX347" s="14" t="s">
        <v>83</v>
      </c>
      <c r="AY347" s="262" t="s">
        <v>206</v>
      </c>
    </row>
    <row r="348" spans="1:63" s="12" customFormat="1" ht="22.8" customHeight="1">
      <c r="A348" s="12"/>
      <c r="B348" s="212"/>
      <c r="C348" s="213"/>
      <c r="D348" s="214" t="s">
        <v>75</v>
      </c>
      <c r="E348" s="226" t="s">
        <v>683</v>
      </c>
      <c r="F348" s="226" t="s">
        <v>684</v>
      </c>
      <c r="G348" s="213"/>
      <c r="H348" s="213"/>
      <c r="I348" s="216"/>
      <c r="J348" s="227">
        <f>BK348</f>
        <v>0</v>
      </c>
      <c r="K348" s="213"/>
      <c r="L348" s="218"/>
      <c r="M348" s="219"/>
      <c r="N348" s="220"/>
      <c r="O348" s="220"/>
      <c r="P348" s="221">
        <f>SUM(P349:P350)</f>
        <v>0</v>
      </c>
      <c r="Q348" s="220"/>
      <c r="R348" s="221">
        <f>SUM(R349:R350)</f>
        <v>0</v>
      </c>
      <c r="S348" s="220"/>
      <c r="T348" s="222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3" t="s">
        <v>83</v>
      </c>
      <c r="AT348" s="224" t="s">
        <v>75</v>
      </c>
      <c r="AU348" s="224" t="s">
        <v>83</v>
      </c>
      <c r="AY348" s="223" t="s">
        <v>206</v>
      </c>
      <c r="BK348" s="225">
        <f>SUM(BK349:BK350)</f>
        <v>0</v>
      </c>
    </row>
    <row r="349" spans="1:65" s="2" customFormat="1" ht="24.15" customHeight="1">
      <c r="A349" s="39"/>
      <c r="B349" s="40"/>
      <c r="C349" s="228" t="s">
        <v>546</v>
      </c>
      <c r="D349" s="228" t="s">
        <v>208</v>
      </c>
      <c r="E349" s="229" t="s">
        <v>686</v>
      </c>
      <c r="F349" s="230" t="s">
        <v>687</v>
      </c>
      <c r="G349" s="231" t="s">
        <v>334</v>
      </c>
      <c r="H349" s="232">
        <v>3.543</v>
      </c>
      <c r="I349" s="233"/>
      <c r="J349" s="234">
        <f>ROUND(I349*H349,2)</f>
        <v>0</v>
      </c>
      <c r="K349" s="230" t="s">
        <v>212</v>
      </c>
      <c r="L349" s="45"/>
      <c r="M349" s="235" t="s">
        <v>1</v>
      </c>
      <c r="N349" s="236" t="s">
        <v>41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113</v>
      </c>
      <c r="AT349" s="239" t="s">
        <v>208</v>
      </c>
      <c r="AU349" s="239" t="s">
        <v>85</v>
      </c>
      <c r="AY349" s="18" t="s">
        <v>206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83</v>
      </c>
      <c r="BK349" s="240">
        <f>ROUND(I349*H349,2)</f>
        <v>0</v>
      </c>
      <c r="BL349" s="18" t="s">
        <v>113</v>
      </c>
      <c r="BM349" s="239" t="s">
        <v>839</v>
      </c>
    </row>
    <row r="350" spans="1:51" s="14" customFormat="1" ht="12">
      <c r="A350" s="14"/>
      <c r="B350" s="252"/>
      <c r="C350" s="253"/>
      <c r="D350" s="243" t="s">
        <v>214</v>
      </c>
      <c r="E350" s="254" t="s">
        <v>1</v>
      </c>
      <c r="F350" s="255" t="s">
        <v>840</v>
      </c>
      <c r="G350" s="253"/>
      <c r="H350" s="256">
        <v>3.543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2" t="s">
        <v>214</v>
      </c>
      <c r="AU350" s="262" t="s">
        <v>85</v>
      </c>
      <c r="AV350" s="14" t="s">
        <v>85</v>
      </c>
      <c r="AW350" s="14" t="s">
        <v>32</v>
      </c>
      <c r="AX350" s="14" t="s">
        <v>83</v>
      </c>
      <c r="AY350" s="262" t="s">
        <v>206</v>
      </c>
    </row>
    <row r="351" spans="1:63" s="12" customFormat="1" ht="25.9" customHeight="1">
      <c r="A351" s="12"/>
      <c r="B351" s="212"/>
      <c r="C351" s="213"/>
      <c r="D351" s="214" t="s">
        <v>75</v>
      </c>
      <c r="E351" s="215" t="s">
        <v>725</v>
      </c>
      <c r="F351" s="215" t="s">
        <v>726</v>
      </c>
      <c r="G351" s="213"/>
      <c r="H351" s="213"/>
      <c r="I351" s="216"/>
      <c r="J351" s="217">
        <f>BK351</f>
        <v>0</v>
      </c>
      <c r="K351" s="213"/>
      <c r="L351" s="218"/>
      <c r="M351" s="219"/>
      <c r="N351" s="220"/>
      <c r="O351" s="220"/>
      <c r="P351" s="221">
        <f>P352</f>
        <v>0</v>
      </c>
      <c r="Q351" s="220"/>
      <c r="R351" s="221">
        <f>R352</f>
        <v>0.00011499999999999999</v>
      </c>
      <c r="S351" s="220"/>
      <c r="T351" s="222">
        <f>T352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23" t="s">
        <v>85</v>
      </c>
      <c r="AT351" s="224" t="s">
        <v>75</v>
      </c>
      <c r="AU351" s="224" t="s">
        <v>76</v>
      </c>
      <c r="AY351" s="223" t="s">
        <v>206</v>
      </c>
      <c r="BK351" s="225">
        <f>BK352</f>
        <v>0</v>
      </c>
    </row>
    <row r="352" spans="1:63" s="12" customFormat="1" ht="22.8" customHeight="1">
      <c r="A352" s="12"/>
      <c r="B352" s="212"/>
      <c r="C352" s="213"/>
      <c r="D352" s="214" t="s">
        <v>75</v>
      </c>
      <c r="E352" s="226" t="s">
        <v>727</v>
      </c>
      <c r="F352" s="226" t="s">
        <v>728</v>
      </c>
      <c r="G352" s="213"/>
      <c r="H352" s="213"/>
      <c r="I352" s="216"/>
      <c r="J352" s="227">
        <f>BK352</f>
        <v>0</v>
      </c>
      <c r="K352" s="213"/>
      <c r="L352" s="218"/>
      <c r="M352" s="219"/>
      <c r="N352" s="220"/>
      <c r="O352" s="220"/>
      <c r="P352" s="221">
        <f>SUM(P353:P360)</f>
        <v>0</v>
      </c>
      <c r="Q352" s="220"/>
      <c r="R352" s="221">
        <f>SUM(R353:R360)</f>
        <v>0.00011499999999999999</v>
      </c>
      <c r="S352" s="220"/>
      <c r="T352" s="222">
        <f>SUM(T353:T360)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3" t="s">
        <v>85</v>
      </c>
      <c r="AT352" s="224" t="s">
        <v>75</v>
      </c>
      <c r="AU352" s="224" t="s">
        <v>83</v>
      </c>
      <c r="AY352" s="223" t="s">
        <v>206</v>
      </c>
      <c r="BK352" s="225">
        <f>SUM(BK353:BK360)</f>
        <v>0</v>
      </c>
    </row>
    <row r="353" spans="1:65" s="2" customFormat="1" ht="24.15" customHeight="1">
      <c r="A353" s="39"/>
      <c r="B353" s="40"/>
      <c r="C353" s="228" t="s">
        <v>551</v>
      </c>
      <c r="D353" s="228" t="s">
        <v>208</v>
      </c>
      <c r="E353" s="229" t="s">
        <v>730</v>
      </c>
      <c r="F353" s="230" t="s">
        <v>731</v>
      </c>
      <c r="G353" s="231" t="s">
        <v>211</v>
      </c>
      <c r="H353" s="232">
        <v>0.5</v>
      </c>
      <c r="I353" s="233"/>
      <c r="J353" s="234">
        <f>ROUND(I353*H353,2)</f>
        <v>0</v>
      </c>
      <c r="K353" s="230" t="s">
        <v>212</v>
      </c>
      <c r="L353" s="45"/>
      <c r="M353" s="235" t="s">
        <v>1</v>
      </c>
      <c r="N353" s="236" t="s">
        <v>41</v>
      </c>
      <c r="O353" s="92"/>
      <c r="P353" s="237">
        <f>O353*H353</f>
        <v>0</v>
      </c>
      <c r="Q353" s="237">
        <v>0</v>
      </c>
      <c r="R353" s="237">
        <f>Q353*H353</f>
        <v>0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314</v>
      </c>
      <c r="AT353" s="239" t="s">
        <v>208</v>
      </c>
      <c r="AU353" s="239" t="s">
        <v>85</v>
      </c>
      <c r="AY353" s="18" t="s">
        <v>206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83</v>
      </c>
      <c r="BK353" s="240">
        <f>ROUND(I353*H353,2)</f>
        <v>0</v>
      </c>
      <c r="BL353" s="18" t="s">
        <v>314</v>
      </c>
      <c r="BM353" s="239" t="s">
        <v>841</v>
      </c>
    </row>
    <row r="354" spans="1:51" s="13" customFormat="1" ht="12">
      <c r="A354" s="13"/>
      <c r="B354" s="241"/>
      <c r="C354" s="242"/>
      <c r="D354" s="243" t="s">
        <v>214</v>
      </c>
      <c r="E354" s="244" t="s">
        <v>1</v>
      </c>
      <c r="F354" s="245" t="s">
        <v>793</v>
      </c>
      <c r="G354" s="242"/>
      <c r="H354" s="244" t="s">
        <v>1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1" t="s">
        <v>214</v>
      </c>
      <c r="AU354" s="251" t="s">
        <v>85</v>
      </c>
      <c r="AV354" s="13" t="s">
        <v>83</v>
      </c>
      <c r="AW354" s="13" t="s">
        <v>32</v>
      </c>
      <c r="AX354" s="13" t="s">
        <v>76</v>
      </c>
      <c r="AY354" s="251" t="s">
        <v>206</v>
      </c>
    </row>
    <row r="355" spans="1:51" s="13" customFormat="1" ht="12">
      <c r="A355" s="13"/>
      <c r="B355" s="241"/>
      <c r="C355" s="242"/>
      <c r="D355" s="243" t="s">
        <v>214</v>
      </c>
      <c r="E355" s="244" t="s">
        <v>1</v>
      </c>
      <c r="F355" s="245" t="s">
        <v>733</v>
      </c>
      <c r="G355" s="242"/>
      <c r="H355" s="244" t="s">
        <v>1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1" t="s">
        <v>214</v>
      </c>
      <c r="AU355" s="251" t="s">
        <v>85</v>
      </c>
      <c r="AV355" s="13" t="s">
        <v>83</v>
      </c>
      <c r="AW355" s="13" t="s">
        <v>32</v>
      </c>
      <c r="AX355" s="13" t="s">
        <v>76</v>
      </c>
      <c r="AY355" s="251" t="s">
        <v>206</v>
      </c>
    </row>
    <row r="356" spans="1:51" s="14" customFormat="1" ht="12">
      <c r="A356" s="14"/>
      <c r="B356" s="252"/>
      <c r="C356" s="253"/>
      <c r="D356" s="243" t="s">
        <v>214</v>
      </c>
      <c r="E356" s="254" t="s">
        <v>1</v>
      </c>
      <c r="F356" s="255" t="s">
        <v>734</v>
      </c>
      <c r="G356" s="253"/>
      <c r="H356" s="256">
        <v>0.5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2" t="s">
        <v>214</v>
      </c>
      <c r="AU356" s="262" t="s">
        <v>85</v>
      </c>
      <c r="AV356" s="14" t="s">
        <v>85</v>
      </c>
      <c r="AW356" s="14" t="s">
        <v>32</v>
      </c>
      <c r="AX356" s="14" t="s">
        <v>76</v>
      </c>
      <c r="AY356" s="262" t="s">
        <v>206</v>
      </c>
    </row>
    <row r="357" spans="1:51" s="15" customFormat="1" ht="12">
      <c r="A357" s="15"/>
      <c r="B357" s="263"/>
      <c r="C357" s="264"/>
      <c r="D357" s="243" t="s">
        <v>214</v>
      </c>
      <c r="E357" s="265" t="s">
        <v>135</v>
      </c>
      <c r="F357" s="266" t="s">
        <v>169</v>
      </c>
      <c r="G357" s="264"/>
      <c r="H357" s="267">
        <v>0.5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3" t="s">
        <v>214</v>
      </c>
      <c r="AU357" s="273" t="s">
        <v>85</v>
      </c>
      <c r="AV357" s="15" t="s">
        <v>113</v>
      </c>
      <c r="AW357" s="15" t="s">
        <v>32</v>
      </c>
      <c r="AX357" s="15" t="s">
        <v>83</v>
      </c>
      <c r="AY357" s="273" t="s">
        <v>206</v>
      </c>
    </row>
    <row r="358" spans="1:65" s="2" customFormat="1" ht="24.15" customHeight="1">
      <c r="A358" s="39"/>
      <c r="B358" s="40"/>
      <c r="C358" s="285" t="s">
        <v>555</v>
      </c>
      <c r="D358" s="285" t="s">
        <v>353</v>
      </c>
      <c r="E358" s="286" t="s">
        <v>736</v>
      </c>
      <c r="F358" s="287" t="s">
        <v>737</v>
      </c>
      <c r="G358" s="288" t="s">
        <v>211</v>
      </c>
      <c r="H358" s="289">
        <v>0.575</v>
      </c>
      <c r="I358" s="290"/>
      <c r="J358" s="291">
        <f>ROUND(I358*H358,2)</f>
        <v>0</v>
      </c>
      <c r="K358" s="287" t="s">
        <v>1</v>
      </c>
      <c r="L358" s="292"/>
      <c r="M358" s="293" t="s">
        <v>1</v>
      </c>
      <c r="N358" s="294" t="s">
        <v>41</v>
      </c>
      <c r="O358" s="92"/>
      <c r="P358" s="237">
        <f>O358*H358</f>
        <v>0</v>
      </c>
      <c r="Q358" s="237">
        <v>0.0002</v>
      </c>
      <c r="R358" s="237">
        <f>Q358*H358</f>
        <v>0.00011499999999999999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402</v>
      </c>
      <c r="AT358" s="239" t="s">
        <v>353</v>
      </c>
      <c r="AU358" s="239" t="s">
        <v>85</v>
      </c>
      <c r="AY358" s="18" t="s">
        <v>206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83</v>
      </c>
      <c r="BK358" s="240">
        <f>ROUND(I358*H358,2)</f>
        <v>0</v>
      </c>
      <c r="BL358" s="18" t="s">
        <v>314</v>
      </c>
      <c r="BM358" s="239" t="s">
        <v>842</v>
      </c>
    </row>
    <row r="359" spans="1:51" s="14" customFormat="1" ht="12">
      <c r="A359" s="14"/>
      <c r="B359" s="252"/>
      <c r="C359" s="253"/>
      <c r="D359" s="243" t="s">
        <v>214</v>
      </c>
      <c r="E359" s="254" t="s">
        <v>1</v>
      </c>
      <c r="F359" s="255" t="s">
        <v>739</v>
      </c>
      <c r="G359" s="253"/>
      <c r="H359" s="256">
        <v>0.575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2" t="s">
        <v>214</v>
      </c>
      <c r="AU359" s="262" t="s">
        <v>85</v>
      </c>
      <c r="AV359" s="14" t="s">
        <v>85</v>
      </c>
      <c r="AW359" s="14" t="s">
        <v>32</v>
      </c>
      <c r="AX359" s="14" t="s">
        <v>83</v>
      </c>
      <c r="AY359" s="262" t="s">
        <v>206</v>
      </c>
    </row>
    <row r="360" spans="1:65" s="2" customFormat="1" ht="24.15" customHeight="1">
      <c r="A360" s="39"/>
      <c r="B360" s="40"/>
      <c r="C360" s="228" t="s">
        <v>559</v>
      </c>
      <c r="D360" s="228" t="s">
        <v>208</v>
      </c>
      <c r="E360" s="229" t="s">
        <v>741</v>
      </c>
      <c r="F360" s="230" t="s">
        <v>742</v>
      </c>
      <c r="G360" s="231" t="s">
        <v>334</v>
      </c>
      <c r="H360" s="232">
        <v>0</v>
      </c>
      <c r="I360" s="233"/>
      <c r="J360" s="234">
        <f>ROUND(I360*H360,2)</f>
        <v>0</v>
      </c>
      <c r="K360" s="230" t="s">
        <v>212</v>
      </c>
      <c r="L360" s="45"/>
      <c r="M360" s="295" t="s">
        <v>1</v>
      </c>
      <c r="N360" s="296" t="s">
        <v>41</v>
      </c>
      <c r="O360" s="297"/>
      <c r="P360" s="298">
        <f>O360*H360</f>
        <v>0</v>
      </c>
      <c r="Q360" s="298">
        <v>0</v>
      </c>
      <c r="R360" s="298">
        <f>Q360*H360</f>
        <v>0</v>
      </c>
      <c r="S360" s="298">
        <v>0</v>
      </c>
      <c r="T360" s="29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314</v>
      </c>
      <c r="AT360" s="239" t="s">
        <v>208</v>
      </c>
      <c r="AU360" s="239" t="s">
        <v>85</v>
      </c>
      <c r="AY360" s="18" t="s">
        <v>206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83</v>
      </c>
      <c r="BK360" s="240">
        <f>ROUND(I360*H360,2)</f>
        <v>0</v>
      </c>
      <c r="BL360" s="18" t="s">
        <v>314</v>
      </c>
      <c r="BM360" s="239" t="s">
        <v>843</v>
      </c>
    </row>
    <row r="361" spans="1:31" s="2" customFormat="1" ht="6.95" customHeight="1">
      <c r="A361" s="39"/>
      <c r="B361" s="67"/>
      <c r="C361" s="68"/>
      <c r="D361" s="68"/>
      <c r="E361" s="68"/>
      <c r="F361" s="68"/>
      <c r="G361" s="68"/>
      <c r="H361" s="68"/>
      <c r="I361" s="68"/>
      <c r="J361" s="68"/>
      <c r="K361" s="68"/>
      <c r="L361" s="45"/>
      <c r="M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</sheetData>
  <sheetProtection password="CC35" sheet="1" objects="1" scenarios="1" formatColumns="0" formatRows="0" autoFilter="0"/>
  <autoFilter ref="C127:K3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147" t="s">
        <v>844</v>
      </c>
      <c r="BA2" s="147" t="s">
        <v>1</v>
      </c>
      <c r="BB2" s="147" t="s">
        <v>1</v>
      </c>
      <c r="BC2" s="147" t="s">
        <v>845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132</v>
      </c>
      <c r="BA3" s="147" t="s">
        <v>133</v>
      </c>
      <c r="BB3" s="147" t="s">
        <v>1</v>
      </c>
      <c r="BC3" s="147" t="s">
        <v>846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135</v>
      </c>
      <c r="BA4" s="147" t="s">
        <v>1</v>
      </c>
      <c r="BB4" s="147" t="s">
        <v>1</v>
      </c>
      <c r="BC4" s="147" t="s">
        <v>151</v>
      </c>
      <c r="BD4" s="147" t="s">
        <v>85</v>
      </c>
    </row>
    <row r="5" spans="2:56" s="1" customFormat="1" ht="6.95" customHeight="1">
      <c r="B5" s="21"/>
      <c r="L5" s="21"/>
      <c r="AZ5" s="147" t="s">
        <v>138</v>
      </c>
      <c r="BA5" s="147" t="s">
        <v>133</v>
      </c>
      <c r="BB5" s="147" t="s">
        <v>1</v>
      </c>
      <c r="BC5" s="147" t="s">
        <v>847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140</v>
      </c>
      <c r="BA6" s="147" t="s">
        <v>133</v>
      </c>
      <c r="BB6" s="147" t="s">
        <v>1</v>
      </c>
      <c r="BC6" s="147" t="s">
        <v>848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142</v>
      </c>
      <c r="BA7" s="147" t="s">
        <v>1</v>
      </c>
      <c r="BB7" s="147" t="s">
        <v>1</v>
      </c>
      <c r="BC7" s="147" t="s">
        <v>849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144</v>
      </c>
      <c r="BA8" s="147" t="s">
        <v>1</v>
      </c>
      <c r="BB8" s="147" t="s">
        <v>1</v>
      </c>
      <c r="BC8" s="147" t="s">
        <v>850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147</v>
      </c>
      <c r="BA9" s="147" t="s">
        <v>1</v>
      </c>
      <c r="BB9" s="147" t="s">
        <v>1</v>
      </c>
      <c r="BC9" s="147" t="s">
        <v>851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150</v>
      </c>
      <c r="BA10" s="147" t="s">
        <v>1</v>
      </c>
      <c r="BB10" s="147" t="s">
        <v>1</v>
      </c>
      <c r="BC10" s="147" t="s">
        <v>93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852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853</v>
      </c>
      <c r="BA11" s="147" t="s">
        <v>1</v>
      </c>
      <c r="BB11" s="147" t="s">
        <v>1</v>
      </c>
      <c r="BC11" s="147" t="s">
        <v>85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156</v>
      </c>
      <c r="BA12" s="147" t="s">
        <v>1</v>
      </c>
      <c r="BB12" s="147" t="s">
        <v>1</v>
      </c>
      <c r="BC12" s="147" t="s">
        <v>854</v>
      </c>
      <c r="BD12" s="147" t="s">
        <v>85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90</v>
      </c>
      <c r="G13" s="39"/>
      <c r="H13" s="39"/>
      <c r="I13" s="152" t="s">
        <v>19</v>
      </c>
      <c r="J13" s="142" t="s">
        <v>161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158</v>
      </c>
      <c r="BA13" s="147" t="s">
        <v>159</v>
      </c>
      <c r="BB13" s="147" t="s">
        <v>1</v>
      </c>
      <c r="BC13" s="147" t="s">
        <v>855</v>
      </c>
      <c r="BD13" s="147" t="s">
        <v>85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162</v>
      </c>
      <c r="BA14" s="147" t="s">
        <v>1</v>
      </c>
      <c r="BB14" s="147" t="s">
        <v>1</v>
      </c>
      <c r="BC14" s="147" t="s">
        <v>856</v>
      </c>
      <c r="BD14" s="147" t="s">
        <v>85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164</v>
      </c>
      <c r="BA15" s="147" t="s">
        <v>1</v>
      </c>
      <c r="BB15" s="147" t="s">
        <v>1</v>
      </c>
      <c r="BC15" s="147" t="s">
        <v>857</v>
      </c>
      <c r="BD15" s="147" t="s">
        <v>85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166</v>
      </c>
      <c r="BA16" s="147" t="s">
        <v>1</v>
      </c>
      <c r="BB16" s="147" t="s">
        <v>1</v>
      </c>
      <c r="BC16" s="147" t="s">
        <v>858</v>
      </c>
      <c r="BD16" s="147" t="s">
        <v>85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168</v>
      </c>
      <c r="BA17" s="147" t="s">
        <v>169</v>
      </c>
      <c r="BB17" s="147" t="s">
        <v>1</v>
      </c>
      <c r="BC17" s="147" t="s">
        <v>859</v>
      </c>
      <c r="BD17" s="147" t="s">
        <v>85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47" t="s">
        <v>860</v>
      </c>
      <c r="BA18" s="147" t="s">
        <v>1</v>
      </c>
      <c r="BB18" s="147" t="s">
        <v>1</v>
      </c>
      <c r="BC18" s="147" t="s">
        <v>861</v>
      </c>
      <c r="BD18" s="147" t="s">
        <v>85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47" t="s">
        <v>171</v>
      </c>
      <c r="BA19" s="147" t="s">
        <v>1</v>
      </c>
      <c r="BB19" s="147" t="s">
        <v>1</v>
      </c>
      <c r="BC19" s="147" t="s">
        <v>862</v>
      </c>
      <c r="BD19" s="147" t="s">
        <v>85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47" t="s">
        <v>172</v>
      </c>
      <c r="BA20" s="147" t="s">
        <v>1</v>
      </c>
      <c r="BB20" s="147" t="s">
        <v>1</v>
      </c>
      <c r="BC20" s="147" t="s">
        <v>863</v>
      </c>
      <c r="BD20" s="147" t="s">
        <v>85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47" t="s">
        <v>864</v>
      </c>
      <c r="BA21" s="147" t="s">
        <v>1</v>
      </c>
      <c r="BB21" s="147" t="s">
        <v>1</v>
      </c>
      <c r="BC21" s="147" t="s">
        <v>865</v>
      </c>
      <c r="BD21" s="147" t="s">
        <v>85</v>
      </c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ROUND((SUM(BE129:BE544)),2)</f>
        <v>0</v>
      </c>
      <c r="G35" s="39"/>
      <c r="H35" s="39"/>
      <c r="I35" s="166">
        <v>0.21</v>
      </c>
      <c r="J35" s="165">
        <f>ROUND(((SUM(BE129:BE544))*I35),2)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ROUND((SUM(BF129:BF544)),2)</f>
        <v>0</v>
      </c>
      <c r="G36" s="39"/>
      <c r="H36" s="39"/>
      <c r="I36" s="166">
        <v>0.15</v>
      </c>
      <c r="J36" s="165">
        <f>ROUND(((SUM(BF129:BF544))*I36),2)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ROUND((SUM(BG129:BG544)),2)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ROUND((SUM(BH129:BH544)),2)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ROUND((SUM(BI129:BI544)),2)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3 - Vodovodní řad B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J269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J274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J282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186</v>
      </c>
      <c r="E104" s="198"/>
      <c r="F104" s="198"/>
      <c r="G104" s="198"/>
      <c r="H104" s="198"/>
      <c r="I104" s="198"/>
      <c r="J104" s="199">
        <f>J518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187</v>
      </c>
      <c r="E105" s="198"/>
      <c r="F105" s="198"/>
      <c r="G105" s="198"/>
      <c r="H105" s="198"/>
      <c r="I105" s="198"/>
      <c r="J105" s="199">
        <f>J521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189</v>
      </c>
      <c r="E106" s="193"/>
      <c r="F106" s="193"/>
      <c r="G106" s="193"/>
      <c r="H106" s="193"/>
      <c r="I106" s="193"/>
      <c r="J106" s="194">
        <f>J535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6"/>
      <c r="C107" s="134"/>
      <c r="D107" s="197" t="s">
        <v>190</v>
      </c>
      <c r="E107" s="198"/>
      <c r="F107" s="198"/>
      <c r="G107" s="198"/>
      <c r="H107" s="198"/>
      <c r="I107" s="198"/>
      <c r="J107" s="199">
        <f>J536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191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Veřejná infrastruktura Obytná zóna - NOVÁ DUKLA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146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149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152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3 - Vodovodní řad B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Ústí nad Orlicí</v>
      </c>
      <c r="G123" s="41"/>
      <c r="H123" s="41"/>
      <c r="I123" s="33" t="s">
        <v>22</v>
      </c>
      <c r="J123" s="80" t="str">
        <f>IF(J14="","",J14)</f>
        <v>20. 2. 2023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 xml:space="preserve"> </v>
      </c>
      <c r="G125" s="41"/>
      <c r="H125" s="41"/>
      <c r="I125" s="33" t="s">
        <v>30</v>
      </c>
      <c r="J125" s="37" t="str">
        <f>E23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192</v>
      </c>
      <c r="D128" s="204" t="s">
        <v>61</v>
      </c>
      <c r="E128" s="204" t="s">
        <v>57</v>
      </c>
      <c r="F128" s="204" t="s">
        <v>58</v>
      </c>
      <c r="G128" s="204" t="s">
        <v>193</v>
      </c>
      <c r="H128" s="204" t="s">
        <v>194</v>
      </c>
      <c r="I128" s="204" t="s">
        <v>195</v>
      </c>
      <c r="J128" s="204" t="s">
        <v>176</v>
      </c>
      <c r="K128" s="205" t="s">
        <v>196</v>
      </c>
      <c r="L128" s="206"/>
      <c r="M128" s="101" t="s">
        <v>1</v>
      </c>
      <c r="N128" s="102" t="s">
        <v>40</v>
      </c>
      <c r="O128" s="102" t="s">
        <v>197</v>
      </c>
      <c r="P128" s="102" t="s">
        <v>198</v>
      </c>
      <c r="Q128" s="102" t="s">
        <v>199</v>
      </c>
      <c r="R128" s="102" t="s">
        <v>200</v>
      </c>
      <c r="S128" s="102" t="s">
        <v>201</v>
      </c>
      <c r="T128" s="103" t="s">
        <v>202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203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P130+P535</f>
        <v>0</v>
      </c>
      <c r="Q129" s="105"/>
      <c r="R129" s="209">
        <f>R130+R535</f>
        <v>11.36810505</v>
      </c>
      <c r="S129" s="105"/>
      <c r="T129" s="210">
        <f>T130+T535</f>
        <v>0.638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178</v>
      </c>
      <c r="BK129" s="211">
        <f>BK130+BK535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204</v>
      </c>
      <c r="F130" s="215" t="s">
        <v>205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P131+P269+P274+P282+P518+P521</f>
        <v>0</v>
      </c>
      <c r="Q130" s="220"/>
      <c r="R130" s="221">
        <f>R131+R269+R274+R282+R518+R521</f>
        <v>11.367760050000001</v>
      </c>
      <c r="S130" s="220"/>
      <c r="T130" s="222">
        <f>T131+T269+T274+T282+T518+T521</f>
        <v>0.638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83</v>
      </c>
      <c r="AT130" s="224" t="s">
        <v>75</v>
      </c>
      <c r="AU130" s="224" t="s">
        <v>76</v>
      </c>
      <c r="AY130" s="223" t="s">
        <v>206</v>
      </c>
      <c r="BK130" s="225">
        <f>BK131+BK269+BK274+BK282+BK518+BK521</f>
        <v>0</v>
      </c>
    </row>
    <row r="131" spans="1:63" s="12" customFormat="1" ht="22.8" customHeight="1">
      <c r="A131" s="12"/>
      <c r="B131" s="212"/>
      <c r="C131" s="213"/>
      <c r="D131" s="214" t="s">
        <v>75</v>
      </c>
      <c r="E131" s="226" t="s">
        <v>83</v>
      </c>
      <c r="F131" s="226" t="s">
        <v>207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SUM(P132:P268)</f>
        <v>0</v>
      </c>
      <c r="Q131" s="220"/>
      <c r="R131" s="221">
        <f>SUM(R132:R268)</f>
        <v>1.0767900000000001</v>
      </c>
      <c r="S131" s="220"/>
      <c r="T131" s="222">
        <f>SUM(T132:T268)</f>
        <v>0.638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83</v>
      </c>
      <c r="AT131" s="224" t="s">
        <v>75</v>
      </c>
      <c r="AU131" s="224" t="s">
        <v>83</v>
      </c>
      <c r="AY131" s="223" t="s">
        <v>206</v>
      </c>
      <c r="BK131" s="225">
        <f>SUM(BK132:BK268)</f>
        <v>0</v>
      </c>
    </row>
    <row r="132" spans="1:65" s="2" customFormat="1" ht="37.8" customHeight="1">
      <c r="A132" s="39"/>
      <c r="B132" s="40"/>
      <c r="C132" s="228" t="s">
        <v>83</v>
      </c>
      <c r="D132" s="228" t="s">
        <v>208</v>
      </c>
      <c r="E132" s="229" t="s">
        <v>866</v>
      </c>
      <c r="F132" s="230" t="s">
        <v>867</v>
      </c>
      <c r="G132" s="231" t="s">
        <v>211</v>
      </c>
      <c r="H132" s="232">
        <v>204</v>
      </c>
      <c r="I132" s="233"/>
      <c r="J132" s="234">
        <f>ROUND(I132*H132,2)</f>
        <v>0</v>
      </c>
      <c r="K132" s="230" t="s">
        <v>212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113</v>
      </c>
      <c r="AT132" s="239" t="s">
        <v>208</v>
      </c>
      <c r="AU132" s="239" t="s">
        <v>85</v>
      </c>
      <c r="AY132" s="18" t="s">
        <v>206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83</v>
      </c>
      <c r="BK132" s="240">
        <f>ROUND(I132*H132,2)</f>
        <v>0</v>
      </c>
      <c r="BL132" s="18" t="s">
        <v>113</v>
      </c>
      <c r="BM132" s="239" t="s">
        <v>868</v>
      </c>
    </row>
    <row r="133" spans="1:51" s="13" customFormat="1" ht="12">
      <c r="A133" s="13"/>
      <c r="B133" s="241"/>
      <c r="C133" s="242"/>
      <c r="D133" s="243" t="s">
        <v>214</v>
      </c>
      <c r="E133" s="244" t="s">
        <v>1</v>
      </c>
      <c r="F133" s="245" t="s">
        <v>226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214</v>
      </c>
      <c r="AU133" s="251" t="s">
        <v>85</v>
      </c>
      <c r="AV133" s="13" t="s">
        <v>83</v>
      </c>
      <c r="AW133" s="13" t="s">
        <v>32</v>
      </c>
      <c r="AX133" s="13" t="s">
        <v>76</v>
      </c>
      <c r="AY133" s="251" t="s">
        <v>206</v>
      </c>
    </row>
    <row r="134" spans="1:51" s="14" customFormat="1" ht="12">
      <c r="A134" s="14"/>
      <c r="B134" s="252"/>
      <c r="C134" s="253"/>
      <c r="D134" s="243" t="s">
        <v>214</v>
      </c>
      <c r="E134" s="254" t="s">
        <v>1</v>
      </c>
      <c r="F134" s="255" t="s">
        <v>869</v>
      </c>
      <c r="G134" s="253"/>
      <c r="H134" s="256">
        <v>204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214</v>
      </c>
      <c r="AU134" s="262" t="s">
        <v>85</v>
      </c>
      <c r="AV134" s="14" t="s">
        <v>85</v>
      </c>
      <c r="AW134" s="14" t="s">
        <v>32</v>
      </c>
      <c r="AX134" s="14" t="s">
        <v>83</v>
      </c>
      <c r="AY134" s="262" t="s">
        <v>206</v>
      </c>
    </row>
    <row r="135" spans="1:65" s="2" customFormat="1" ht="24.15" customHeight="1">
      <c r="A135" s="39"/>
      <c r="B135" s="40"/>
      <c r="C135" s="228" t="s">
        <v>85</v>
      </c>
      <c r="D135" s="228" t="s">
        <v>208</v>
      </c>
      <c r="E135" s="229" t="s">
        <v>870</v>
      </c>
      <c r="F135" s="230" t="s">
        <v>871</v>
      </c>
      <c r="G135" s="231" t="s">
        <v>211</v>
      </c>
      <c r="H135" s="232">
        <v>2.2</v>
      </c>
      <c r="I135" s="233"/>
      <c r="J135" s="234">
        <f>ROUND(I135*H135,2)</f>
        <v>0</v>
      </c>
      <c r="K135" s="230" t="s">
        <v>212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0.29</v>
      </c>
      <c r="T135" s="238">
        <f>S135*H135</f>
        <v>0.638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113</v>
      </c>
      <c r="AT135" s="239" t="s">
        <v>208</v>
      </c>
      <c r="AU135" s="239" t="s">
        <v>85</v>
      </c>
      <c r="AY135" s="18" t="s">
        <v>206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83</v>
      </c>
      <c r="BK135" s="240">
        <f>ROUND(I135*H135,2)</f>
        <v>0</v>
      </c>
      <c r="BL135" s="18" t="s">
        <v>113</v>
      </c>
      <c r="BM135" s="239" t="s">
        <v>872</v>
      </c>
    </row>
    <row r="136" spans="1:51" s="13" customFormat="1" ht="12">
      <c r="A136" s="13"/>
      <c r="B136" s="241"/>
      <c r="C136" s="242"/>
      <c r="D136" s="243" t="s">
        <v>214</v>
      </c>
      <c r="E136" s="244" t="s">
        <v>1</v>
      </c>
      <c r="F136" s="245" t="s">
        <v>226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214</v>
      </c>
      <c r="AU136" s="251" t="s">
        <v>85</v>
      </c>
      <c r="AV136" s="13" t="s">
        <v>83</v>
      </c>
      <c r="AW136" s="13" t="s">
        <v>32</v>
      </c>
      <c r="AX136" s="13" t="s">
        <v>76</v>
      </c>
      <c r="AY136" s="251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873</v>
      </c>
      <c r="G137" s="253"/>
      <c r="H137" s="256">
        <v>2.2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83</v>
      </c>
      <c r="AY137" s="262" t="s">
        <v>206</v>
      </c>
    </row>
    <row r="138" spans="1:65" s="2" customFormat="1" ht="24.15" customHeight="1">
      <c r="A138" s="39"/>
      <c r="B138" s="40"/>
      <c r="C138" s="228" t="s">
        <v>93</v>
      </c>
      <c r="D138" s="228" t="s">
        <v>208</v>
      </c>
      <c r="E138" s="229" t="s">
        <v>222</v>
      </c>
      <c r="F138" s="230" t="s">
        <v>223</v>
      </c>
      <c r="G138" s="231" t="s">
        <v>224</v>
      </c>
      <c r="H138" s="232">
        <v>223</v>
      </c>
      <c r="I138" s="233"/>
      <c r="J138" s="234">
        <f>ROUND(I138*H138,2)</f>
        <v>0</v>
      </c>
      <c r="K138" s="230" t="s">
        <v>212</v>
      </c>
      <c r="L138" s="45"/>
      <c r="M138" s="235" t="s">
        <v>1</v>
      </c>
      <c r="N138" s="236" t="s">
        <v>41</v>
      </c>
      <c r="O138" s="92"/>
      <c r="P138" s="237">
        <f>O138*H138</f>
        <v>0</v>
      </c>
      <c r="Q138" s="237">
        <v>3E-05</v>
      </c>
      <c r="R138" s="237">
        <f>Q138*H138</f>
        <v>0.00669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113</v>
      </c>
      <c r="AT138" s="239" t="s">
        <v>208</v>
      </c>
      <c r="AU138" s="239" t="s">
        <v>85</v>
      </c>
      <c r="AY138" s="18" t="s">
        <v>206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83</v>
      </c>
      <c r="BK138" s="240">
        <f>ROUND(I138*H138,2)</f>
        <v>0</v>
      </c>
      <c r="BL138" s="18" t="s">
        <v>113</v>
      </c>
      <c r="BM138" s="239" t="s">
        <v>874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226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875</v>
      </c>
      <c r="G140" s="253"/>
      <c r="H140" s="256">
        <v>223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83</v>
      </c>
      <c r="AY140" s="262" t="s">
        <v>206</v>
      </c>
    </row>
    <row r="141" spans="1:65" s="2" customFormat="1" ht="24.15" customHeight="1">
      <c r="A141" s="39"/>
      <c r="B141" s="40"/>
      <c r="C141" s="228" t="s">
        <v>113</v>
      </c>
      <c r="D141" s="228" t="s">
        <v>208</v>
      </c>
      <c r="E141" s="229" t="s">
        <v>228</v>
      </c>
      <c r="F141" s="230" t="s">
        <v>229</v>
      </c>
      <c r="G141" s="231" t="s">
        <v>230</v>
      </c>
      <c r="H141" s="232">
        <v>22.3</v>
      </c>
      <c r="I141" s="233"/>
      <c r="J141" s="234">
        <f>ROUND(I141*H141,2)</f>
        <v>0</v>
      </c>
      <c r="K141" s="230" t="s">
        <v>212</v>
      </c>
      <c r="L141" s="45"/>
      <c r="M141" s="235" t="s">
        <v>1</v>
      </c>
      <c r="N141" s="236" t="s">
        <v>41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113</v>
      </c>
      <c r="AT141" s="239" t="s">
        <v>208</v>
      </c>
      <c r="AU141" s="239" t="s">
        <v>85</v>
      </c>
      <c r="AY141" s="18" t="s">
        <v>206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83</v>
      </c>
      <c r="BK141" s="240">
        <f>ROUND(I141*H141,2)</f>
        <v>0</v>
      </c>
      <c r="BL141" s="18" t="s">
        <v>113</v>
      </c>
      <c r="BM141" s="239" t="s">
        <v>876</v>
      </c>
    </row>
    <row r="142" spans="1:51" s="13" customFormat="1" ht="12">
      <c r="A142" s="13"/>
      <c r="B142" s="241"/>
      <c r="C142" s="242"/>
      <c r="D142" s="243" t="s">
        <v>214</v>
      </c>
      <c r="E142" s="244" t="s">
        <v>1</v>
      </c>
      <c r="F142" s="245" t="s">
        <v>226</v>
      </c>
      <c r="G142" s="242"/>
      <c r="H142" s="244" t="s">
        <v>1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214</v>
      </c>
      <c r="AU142" s="251" t="s">
        <v>85</v>
      </c>
      <c r="AV142" s="13" t="s">
        <v>83</v>
      </c>
      <c r="AW142" s="13" t="s">
        <v>32</v>
      </c>
      <c r="AX142" s="13" t="s">
        <v>76</v>
      </c>
      <c r="AY142" s="251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877</v>
      </c>
      <c r="G143" s="253"/>
      <c r="H143" s="256">
        <v>22.3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83</v>
      </c>
      <c r="AY143" s="262" t="s">
        <v>206</v>
      </c>
    </row>
    <row r="144" spans="1:65" s="2" customFormat="1" ht="24.15" customHeight="1">
      <c r="A144" s="39"/>
      <c r="B144" s="40"/>
      <c r="C144" s="228" t="s">
        <v>116</v>
      </c>
      <c r="D144" s="228" t="s">
        <v>208</v>
      </c>
      <c r="E144" s="229" t="s">
        <v>239</v>
      </c>
      <c r="F144" s="230" t="s">
        <v>240</v>
      </c>
      <c r="G144" s="231" t="s">
        <v>235</v>
      </c>
      <c r="H144" s="232">
        <v>0.8</v>
      </c>
      <c r="I144" s="233"/>
      <c r="J144" s="234">
        <f>ROUND(I144*H144,2)</f>
        <v>0</v>
      </c>
      <c r="K144" s="230" t="s">
        <v>212</v>
      </c>
      <c r="L144" s="45"/>
      <c r="M144" s="235" t="s">
        <v>1</v>
      </c>
      <c r="N144" s="236" t="s">
        <v>41</v>
      </c>
      <c r="O144" s="92"/>
      <c r="P144" s="237">
        <f>O144*H144</f>
        <v>0</v>
      </c>
      <c r="Q144" s="237">
        <v>0.01269</v>
      </c>
      <c r="R144" s="237">
        <f>Q144*H144</f>
        <v>0.010152000000000001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113</v>
      </c>
      <c r="AT144" s="239" t="s">
        <v>208</v>
      </c>
      <c r="AU144" s="239" t="s">
        <v>85</v>
      </c>
      <c r="AY144" s="18" t="s">
        <v>206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83</v>
      </c>
      <c r="BK144" s="240">
        <f>ROUND(I144*H144,2)</f>
        <v>0</v>
      </c>
      <c r="BL144" s="18" t="s">
        <v>113</v>
      </c>
      <c r="BM144" s="239" t="s">
        <v>878</v>
      </c>
    </row>
    <row r="145" spans="1:51" s="13" customFormat="1" ht="12">
      <c r="A145" s="13"/>
      <c r="B145" s="241"/>
      <c r="C145" s="242"/>
      <c r="D145" s="243" t="s">
        <v>214</v>
      </c>
      <c r="E145" s="244" t="s">
        <v>1</v>
      </c>
      <c r="F145" s="245" t="s">
        <v>226</v>
      </c>
      <c r="G145" s="242"/>
      <c r="H145" s="244" t="s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214</v>
      </c>
      <c r="AU145" s="251" t="s">
        <v>85</v>
      </c>
      <c r="AV145" s="13" t="s">
        <v>83</v>
      </c>
      <c r="AW145" s="13" t="s">
        <v>32</v>
      </c>
      <c r="AX145" s="13" t="s">
        <v>76</v>
      </c>
      <c r="AY145" s="251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242</v>
      </c>
      <c r="G146" s="253"/>
      <c r="H146" s="256">
        <v>0.8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83</v>
      </c>
      <c r="AY146" s="262" t="s">
        <v>206</v>
      </c>
    </row>
    <row r="147" spans="1:65" s="2" customFormat="1" ht="24.15" customHeight="1">
      <c r="A147" s="39"/>
      <c r="B147" s="40"/>
      <c r="C147" s="228" t="s">
        <v>238</v>
      </c>
      <c r="D147" s="228" t="s">
        <v>208</v>
      </c>
      <c r="E147" s="229" t="s">
        <v>249</v>
      </c>
      <c r="F147" s="230" t="s">
        <v>250</v>
      </c>
      <c r="G147" s="231" t="s">
        <v>251</v>
      </c>
      <c r="H147" s="232">
        <v>2.56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879</v>
      </c>
    </row>
    <row r="148" spans="1:51" s="13" customFormat="1" ht="12">
      <c r="A148" s="13"/>
      <c r="B148" s="241"/>
      <c r="C148" s="242"/>
      <c r="D148" s="243" t="s">
        <v>214</v>
      </c>
      <c r="E148" s="244" t="s">
        <v>1</v>
      </c>
      <c r="F148" s="245" t="s">
        <v>226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214</v>
      </c>
      <c r="AU148" s="251" t="s">
        <v>85</v>
      </c>
      <c r="AV148" s="13" t="s">
        <v>83</v>
      </c>
      <c r="AW148" s="13" t="s">
        <v>32</v>
      </c>
      <c r="AX148" s="13" t="s">
        <v>76</v>
      </c>
      <c r="AY148" s="251" t="s">
        <v>206</v>
      </c>
    </row>
    <row r="149" spans="1:51" s="14" customFormat="1" ht="12">
      <c r="A149" s="14"/>
      <c r="B149" s="252"/>
      <c r="C149" s="253"/>
      <c r="D149" s="243" t="s">
        <v>214</v>
      </c>
      <c r="E149" s="254" t="s">
        <v>1</v>
      </c>
      <c r="F149" s="255" t="s">
        <v>880</v>
      </c>
      <c r="G149" s="253"/>
      <c r="H149" s="256">
        <v>2.56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214</v>
      </c>
      <c r="AU149" s="262" t="s">
        <v>85</v>
      </c>
      <c r="AV149" s="14" t="s">
        <v>85</v>
      </c>
      <c r="AW149" s="14" t="s">
        <v>32</v>
      </c>
      <c r="AX149" s="14" t="s">
        <v>83</v>
      </c>
      <c r="AY149" s="262" t="s">
        <v>206</v>
      </c>
    </row>
    <row r="150" spans="1:65" s="2" customFormat="1" ht="33" customHeight="1">
      <c r="A150" s="39"/>
      <c r="B150" s="40"/>
      <c r="C150" s="228" t="s">
        <v>243</v>
      </c>
      <c r="D150" s="228" t="s">
        <v>208</v>
      </c>
      <c r="E150" s="229" t="s">
        <v>255</v>
      </c>
      <c r="F150" s="230" t="s">
        <v>256</v>
      </c>
      <c r="G150" s="231" t="s">
        <v>251</v>
      </c>
      <c r="H150" s="232">
        <v>324.569</v>
      </c>
      <c r="I150" s="233"/>
      <c r="J150" s="234">
        <f>ROUND(I150*H150,2)</f>
        <v>0</v>
      </c>
      <c r="K150" s="230" t="s">
        <v>212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113</v>
      </c>
      <c r="AT150" s="239" t="s">
        <v>208</v>
      </c>
      <c r="AU150" s="239" t="s">
        <v>85</v>
      </c>
      <c r="AY150" s="18" t="s">
        <v>206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83</v>
      </c>
      <c r="BK150" s="240">
        <f>ROUND(I150*H150,2)</f>
        <v>0</v>
      </c>
      <c r="BL150" s="18" t="s">
        <v>113</v>
      </c>
      <c r="BM150" s="239" t="s">
        <v>881</v>
      </c>
    </row>
    <row r="151" spans="1:51" s="13" customFormat="1" ht="12">
      <c r="A151" s="13"/>
      <c r="B151" s="241"/>
      <c r="C151" s="242"/>
      <c r="D151" s="243" t="s">
        <v>214</v>
      </c>
      <c r="E151" s="244" t="s">
        <v>1</v>
      </c>
      <c r="F151" s="245" t="s">
        <v>226</v>
      </c>
      <c r="G151" s="242"/>
      <c r="H151" s="244" t="s">
        <v>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214</v>
      </c>
      <c r="AU151" s="251" t="s">
        <v>85</v>
      </c>
      <c r="AV151" s="13" t="s">
        <v>83</v>
      </c>
      <c r="AW151" s="13" t="s">
        <v>32</v>
      </c>
      <c r="AX151" s="13" t="s">
        <v>76</v>
      </c>
      <c r="AY151" s="251" t="s">
        <v>206</v>
      </c>
    </row>
    <row r="152" spans="1:51" s="13" customFormat="1" ht="12">
      <c r="A152" s="13"/>
      <c r="B152" s="241"/>
      <c r="C152" s="242"/>
      <c r="D152" s="243" t="s">
        <v>214</v>
      </c>
      <c r="E152" s="244" t="s">
        <v>1</v>
      </c>
      <c r="F152" s="245" t="s">
        <v>258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214</v>
      </c>
      <c r="AU152" s="251" t="s">
        <v>85</v>
      </c>
      <c r="AV152" s="13" t="s">
        <v>83</v>
      </c>
      <c r="AW152" s="13" t="s">
        <v>32</v>
      </c>
      <c r="AX152" s="13" t="s">
        <v>76</v>
      </c>
      <c r="AY152" s="251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882</v>
      </c>
      <c r="G153" s="253"/>
      <c r="H153" s="256">
        <v>497.2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76</v>
      </c>
      <c r="AY153" s="262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883</v>
      </c>
      <c r="G154" s="253"/>
      <c r="H154" s="256">
        <v>3.84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76</v>
      </c>
      <c r="AY154" s="262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884</v>
      </c>
      <c r="G155" s="253"/>
      <c r="H155" s="256">
        <v>2.55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76</v>
      </c>
      <c r="AY155" s="262" t="s">
        <v>206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885</v>
      </c>
      <c r="G156" s="253"/>
      <c r="H156" s="256">
        <v>0.075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76</v>
      </c>
      <c r="AY156" s="262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886</v>
      </c>
      <c r="G157" s="253"/>
      <c r="H157" s="256">
        <v>-0.336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76</v>
      </c>
      <c r="AY157" s="262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887</v>
      </c>
      <c r="G158" s="253"/>
      <c r="H158" s="256">
        <v>-26.488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76</v>
      </c>
      <c r="AY158" s="262" t="s">
        <v>206</v>
      </c>
    </row>
    <row r="159" spans="1:51" s="14" customFormat="1" ht="12">
      <c r="A159" s="14"/>
      <c r="B159" s="252"/>
      <c r="C159" s="253"/>
      <c r="D159" s="243" t="s">
        <v>214</v>
      </c>
      <c r="E159" s="254" t="s">
        <v>1</v>
      </c>
      <c r="F159" s="255" t="s">
        <v>888</v>
      </c>
      <c r="G159" s="253"/>
      <c r="H159" s="256">
        <v>-19.04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214</v>
      </c>
      <c r="AU159" s="262" t="s">
        <v>85</v>
      </c>
      <c r="AV159" s="14" t="s">
        <v>85</v>
      </c>
      <c r="AW159" s="14" t="s">
        <v>32</v>
      </c>
      <c r="AX159" s="14" t="s">
        <v>76</v>
      </c>
      <c r="AY159" s="262" t="s">
        <v>206</v>
      </c>
    </row>
    <row r="160" spans="1:51" s="14" customFormat="1" ht="12">
      <c r="A160" s="14"/>
      <c r="B160" s="252"/>
      <c r="C160" s="253"/>
      <c r="D160" s="243" t="s">
        <v>214</v>
      </c>
      <c r="E160" s="254" t="s">
        <v>1</v>
      </c>
      <c r="F160" s="255" t="s">
        <v>889</v>
      </c>
      <c r="G160" s="253"/>
      <c r="H160" s="256">
        <v>-79.604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214</v>
      </c>
      <c r="AU160" s="262" t="s">
        <v>85</v>
      </c>
      <c r="AV160" s="14" t="s">
        <v>85</v>
      </c>
      <c r="AW160" s="14" t="s">
        <v>32</v>
      </c>
      <c r="AX160" s="14" t="s">
        <v>76</v>
      </c>
      <c r="AY160" s="262" t="s">
        <v>206</v>
      </c>
    </row>
    <row r="161" spans="1:51" s="14" customFormat="1" ht="12">
      <c r="A161" s="14"/>
      <c r="B161" s="252"/>
      <c r="C161" s="253"/>
      <c r="D161" s="243" t="s">
        <v>214</v>
      </c>
      <c r="E161" s="254" t="s">
        <v>1</v>
      </c>
      <c r="F161" s="255" t="s">
        <v>890</v>
      </c>
      <c r="G161" s="253"/>
      <c r="H161" s="256">
        <v>-53.628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214</v>
      </c>
      <c r="AU161" s="262" t="s">
        <v>85</v>
      </c>
      <c r="AV161" s="14" t="s">
        <v>85</v>
      </c>
      <c r="AW161" s="14" t="s">
        <v>32</v>
      </c>
      <c r="AX161" s="14" t="s">
        <v>76</v>
      </c>
      <c r="AY161" s="262" t="s">
        <v>206</v>
      </c>
    </row>
    <row r="162" spans="1:51" s="15" customFormat="1" ht="12">
      <c r="A162" s="15"/>
      <c r="B162" s="263"/>
      <c r="C162" s="264"/>
      <c r="D162" s="243" t="s">
        <v>214</v>
      </c>
      <c r="E162" s="265" t="s">
        <v>171</v>
      </c>
      <c r="F162" s="266" t="s">
        <v>169</v>
      </c>
      <c r="G162" s="264"/>
      <c r="H162" s="267">
        <v>324.569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3" t="s">
        <v>214</v>
      </c>
      <c r="AU162" s="273" t="s">
        <v>85</v>
      </c>
      <c r="AV162" s="15" t="s">
        <v>113</v>
      </c>
      <c r="AW162" s="15" t="s">
        <v>32</v>
      </c>
      <c r="AX162" s="15" t="s">
        <v>76</v>
      </c>
      <c r="AY162" s="273" t="s">
        <v>206</v>
      </c>
    </row>
    <row r="163" spans="1:51" s="14" customFormat="1" ht="12">
      <c r="A163" s="14"/>
      <c r="B163" s="252"/>
      <c r="C163" s="253"/>
      <c r="D163" s="243" t="s">
        <v>214</v>
      </c>
      <c r="E163" s="254" t="s">
        <v>1</v>
      </c>
      <c r="F163" s="255" t="s">
        <v>266</v>
      </c>
      <c r="G163" s="253"/>
      <c r="H163" s="256">
        <v>324.569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214</v>
      </c>
      <c r="AU163" s="262" t="s">
        <v>85</v>
      </c>
      <c r="AV163" s="14" t="s">
        <v>85</v>
      </c>
      <c r="AW163" s="14" t="s">
        <v>32</v>
      </c>
      <c r="AX163" s="14" t="s">
        <v>83</v>
      </c>
      <c r="AY163" s="262" t="s">
        <v>206</v>
      </c>
    </row>
    <row r="164" spans="1:65" s="2" customFormat="1" ht="33" customHeight="1">
      <c r="A164" s="39"/>
      <c r="B164" s="40"/>
      <c r="C164" s="228" t="s">
        <v>248</v>
      </c>
      <c r="D164" s="228" t="s">
        <v>208</v>
      </c>
      <c r="E164" s="229" t="s">
        <v>267</v>
      </c>
      <c r="F164" s="230" t="s">
        <v>268</v>
      </c>
      <c r="G164" s="231" t="s">
        <v>251</v>
      </c>
      <c r="H164" s="232">
        <v>10.8</v>
      </c>
      <c r="I164" s="233"/>
      <c r="J164" s="234">
        <f>ROUND(I164*H164,2)</f>
        <v>0</v>
      </c>
      <c r="K164" s="230" t="s">
        <v>212</v>
      </c>
      <c r="L164" s="45"/>
      <c r="M164" s="235" t="s">
        <v>1</v>
      </c>
      <c r="N164" s="236" t="s">
        <v>41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113</v>
      </c>
      <c r="AT164" s="239" t="s">
        <v>208</v>
      </c>
      <c r="AU164" s="239" t="s">
        <v>85</v>
      </c>
      <c r="AY164" s="18" t="s">
        <v>206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83</v>
      </c>
      <c r="BK164" s="240">
        <f>ROUND(I164*H164,2)</f>
        <v>0</v>
      </c>
      <c r="BL164" s="18" t="s">
        <v>113</v>
      </c>
      <c r="BM164" s="239" t="s">
        <v>891</v>
      </c>
    </row>
    <row r="165" spans="1:51" s="13" customFormat="1" ht="12">
      <c r="A165" s="13"/>
      <c r="B165" s="241"/>
      <c r="C165" s="242"/>
      <c r="D165" s="243" t="s">
        <v>214</v>
      </c>
      <c r="E165" s="244" t="s">
        <v>1</v>
      </c>
      <c r="F165" s="245" t="s">
        <v>226</v>
      </c>
      <c r="G165" s="242"/>
      <c r="H165" s="244" t="s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214</v>
      </c>
      <c r="AU165" s="251" t="s">
        <v>85</v>
      </c>
      <c r="AV165" s="13" t="s">
        <v>83</v>
      </c>
      <c r="AW165" s="13" t="s">
        <v>32</v>
      </c>
      <c r="AX165" s="13" t="s">
        <v>76</v>
      </c>
      <c r="AY165" s="251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892</v>
      </c>
      <c r="G166" s="253"/>
      <c r="H166" s="256">
        <v>13.6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893</v>
      </c>
      <c r="G167" s="253"/>
      <c r="H167" s="256">
        <v>-0.4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894</v>
      </c>
      <c r="G168" s="253"/>
      <c r="H168" s="256">
        <v>-1.4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895</v>
      </c>
      <c r="G169" s="253"/>
      <c r="H169" s="256">
        <v>-0.7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896</v>
      </c>
      <c r="G170" s="253"/>
      <c r="H170" s="256">
        <v>-0.3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5" customFormat="1" ht="12">
      <c r="A171" s="15"/>
      <c r="B171" s="263"/>
      <c r="C171" s="264"/>
      <c r="D171" s="243" t="s">
        <v>214</v>
      </c>
      <c r="E171" s="265" t="s">
        <v>172</v>
      </c>
      <c r="F171" s="266" t="s">
        <v>169</v>
      </c>
      <c r="G171" s="264"/>
      <c r="H171" s="267">
        <v>10.8</v>
      </c>
      <c r="I171" s="268"/>
      <c r="J171" s="264"/>
      <c r="K171" s="264"/>
      <c r="L171" s="269"/>
      <c r="M171" s="270"/>
      <c r="N171" s="271"/>
      <c r="O171" s="271"/>
      <c r="P171" s="271"/>
      <c r="Q171" s="271"/>
      <c r="R171" s="271"/>
      <c r="S171" s="271"/>
      <c r="T171" s="27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3" t="s">
        <v>214</v>
      </c>
      <c r="AU171" s="273" t="s">
        <v>85</v>
      </c>
      <c r="AV171" s="15" t="s">
        <v>113</v>
      </c>
      <c r="AW171" s="15" t="s">
        <v>32</v>
      </c>
      <c r="AX171" s="15" t="s">
        <v>76</v>
      </c>
      <c r="AY171" s="273" t="s">
        <v>206</v>
      </c>
    </row>
    <row r="172" spans="1:51" s="14" customFormat="1" ht="12">
      <c r="A172" s="14"/>
      <c r="B172" s="252"/>
      <c r="C172" s="253"/>
      <c r="D172" s="243" t="s">
        <v>214</v>
      </c>
      <c r="E172" s="254" t="s">
        <v>1</v>
      </c>
      <c r="F172" s="255" t="s">
        <v>276</v>
      </c>
      <c r="G172" s="253"/>
      <c r="H172" s="256">
        <v>10.8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214</v>
      </c>
      <c r="AU172" s="262" t="s">
        <v>85</v>
      </c>
      <c r="AV172" s="14" t="s">
        <v>85</v>
      </c>
      <c r="AW172" s="14" t="s">
        <v>32</v>
      </c>
      <c r="AX172" s="14" t="s">
        <v>83</v>
      </c>
      <c r="AY172" s="262" t="s">
        <v>206</v>
      </c>
    </row>
    <row r="173" spans="1:65" s="2" customFormat="1" ht="21.75" customHeight="1">
      <c r="A173" s="39"/>
      <c r="B173" s="40"/>
      <c r="C173" s="228" t="s">
        <v>254</v>
      </c>
      <c r="D173" s="228" t="s">
        <v>208</v>
      </c>
      <c r="E173" s="229" t="s">
        <v>278</v>
      </c>
      <c r="F173" s="230" t="s">
        <v>279</v>
      </c>
      <c r="G173" s="231" t="s">
        <v>211</v>
      </c>
      <c r="H173" s="232">
        <v>1261.2</v>
      </c>
      <c r="I173" s="233"/>
      <c r="J173" s="234">
        <f>ROUND(I173*H173,2)</f>
        <v>0</v>
      </c>
      <c r="K173" s="230" t="s">
        <v>212</v>
      </c>
      <c r="L173" s="45"/>
      <c r="M173" s="235" t="s">
        <v>1</v>
      </c>
      <c r="N173" s="236" t="s">
        <v>41</v>
      </c>
      <c r="O173" s="92"/>
      <c r="P173" s="237">
        <f>O173*H173</f>
        <v>0</v>
      </c>
      <c r="Q173" s="237">
        <v>0.00084</v>
      </c>
      <c r="R173" s="237">
        <f>Q173*H173</f>
        <v>1.0594080000000001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113</v>
      </c>
      <c r="AT173" s="239" t="s">
        <v>208</v>
      </c>
      <c r="AU173" s="239" t="s">
        <v>85</v>
      </c>
      <c r="AY173" s="18" t="s">
        <v>206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83</v>
      </c>
      <c r="BK173" s="240">
        <f>ROUND(I173*H173,2)</f>
        <v>0</v>
      </c>
      <c r="BL173" s="18" t="s">
        <v>113</v>
      </c>
      <c r="BM173" s="239" t="s">
        <v>897</v>
      </c>
    </row>
    <row r="174" spans="1:51" s="13" customFormat="1" ht="12">
      <c r="A174" s="13"/>
      <c r="B174" s="241"/>
      <c r="C174" s="242"/>
      <c r="D174" s="243" t="s">
        <v>214</v>
      </c>
      <c r="E174" s="244" t="s">
        <v>1</v>
      </c>
      <c r="F174" s="245" t="s">
        <v>226</v>
      </c>
      <c r="G174" s="242"/>
      <c r="H174" s="244" t="s">
        <v>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214</v>
      </c>
      <c r="AU174" s="251" t="s">
        <v>85</v>
      </c>
      <c r="AV174" s="13" t="s">
        <v>83</v>
      </c>
      <c r="AW174" s="13" t="s">
        <v>32</v>
      </c>
      <c r="AX174" s="13" t="s">
        <v>76</v>
      </c>
      <c r="AY174" s="251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898</v>
      </c>
      <c r="G175" s="253"/>
      <c r="H175" s="256">
        <v>1224.4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899</v>
      </c>
      <c r="G176" s="253"/>
      <c r="H176" s="256">
        <v>9.6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900</v>
      </c>
      <c r="G177" s="253"/>
      <c r="H177" s="256">
        <v>27.2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5" customFormat="1" ht="12">
      <c r="A178" s="15"/>
      <c r="B178" s="263"/>
      <c r="C178" s="264"/>
      <c r="D178" s="243" t="s">
        <v>214</v>
      </c>
      <c r="E178" s="265" t="s">
        <v>144</v>
      </c>
      <c r="F178" s="266" t="s">
        <v>169</v>
      </c>
      <c r="G178" s="264"/>
      <c r="H178" s="267">
        <v>1261.2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3" t="s">
        <v>214</v>
      </c>
      <c r="AU178" s="273" t="s">
        <v>85</v>
      </c>
      <c r="AV178" s="15" t="s">
        <v>113</v>
      </c>
      <c r="AW178" s="15" t="s">
        <v>32</v>
      </c>
      <c r="AX178" s="15" t="s">
        <v>83</v>
      </c>
      <c r="AY178" s="273" t="s">
        <v>206</v>
      </c>
    </row>
    <row r="179" spans="1:65" s="2" customFormat="1" ht="24.15" customHeight="1">
      <c r="A179" s="39"/>
      <c r="B179" s="40"/>
      <c r="C179" s="228" t="s">
        <v>139</v>
      </c>
      <c r="D179" s="228" t="s">
        <v>208</v>
      </c>
      <c r="E179" s="229" t="s">
        <v>285</v>
      </c>
      <c r="F179" s="230" t="s">
        <v>286</v>
      </c>
      <c r="G179" s="231" t="s">
        <v>211</v>
      </c>
      <c r="H179" s="232">
        <v>1261.2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901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144</v>
      </c>
      <c r="G180" s="253"/>
      <c r="H180" s="256">
        <v>1261.2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83</v>
      </c>
      <c r="AY180" s="262" t="s">
        <v>206</v>
      </c>
    </row>
    <row r="181" spans="1:65" s="2" customFormat="1" ht="37.8" customHeight="1">
      <c r="A181" s="39"/>
      <c r="B181" s="40"/>
      <c r="C181" s="228" t="s">
        <v>277</v>
      </c>
      <c r="D181" s="228" t="s">
        <v>208</v>
      </c>
      <c r="E181" s="229" t="s">
        <v>289</v>
      </c>
      <c r="F181" s="230" t="s">
        <v>290</v>
      </c>
      <c r="G181" s="231" t="s">
        <v>251</v>
      </c>
      <c r="H181" s="232">
        <v>319.529</v>
      </c>
      <c r="I181" s="233"/>
      <c r="J181" s="234">
        <f>ROUND(I181*H181,2)</f>
        <v>0</v>
      </c>
      <c r="K181" s="230" t="s">
        <v>212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113</v>
      </c>
      <c r="AT181" s="239" t="s">
        <v>208</v>
      </c>
      <c r="AU181" s="239" t="s">
        <v>85</v>
      </c>
      <c r="AY181" s="18" t="s">
        <v>206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83</v>
      </c>
      <c r="BK181" s="240">
        <f>ROUND(I181*H181,2)</f>
        <v>0</v>
      </c>
      <c r="BL181" s="18" t="s">
        <v>113</v>
      </c>
      <c r="BM181" s="239" t="s">
        <v>902</v>
      </c>
    </row>
    <row r="182" spans="1:51" s="13" customFormat="1" ht="12">
      <c r="A182" s="13"/>
      <c r="B182" s="241"/>
      <c r="C182" s="242"/>
      <c r="D182" s="243" t="s">
        <v>214</v>
      </c>
      <c r="E182" s="244" t="s">
        <v>1</v>
      </c>
      <c r="F182" s="245" t="s">
        <v>292</v>
      </c>
      <c r="G182" s="242"/>
      <c r="H182" s="244" t="s">
        <v>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214</v>
      </c>
      <c r="AU182" s="251" t="s">
        <v>85</v>
      </c>
      <c r="AV182" s="13" t="s">
        <v>83</v>
      </c>
      <c r="AW182" s="13" t="s">
        <v>32</v>
      </c>
      <c r="AX182" s="13" t="s">
        <v>76</v>
      </c>
      <c r="AY182" s="251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164</v>
      </c>
      <c r="G183" s="253"/>
      <c r="H183" s="256">
        <v>319.529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83</v>
      </c>
      <c r="AY183" s="262" t="s">
        <v>206</v>
      </c>
    </row>
    <row r="184" spans="1:65" s="2" customFormat="1" ht="37.8" customHeight="1">
      <c r="A184" s="39"/>
      <c r="B184" s="40"/>
      <c r="C184" s="228" t="s">
        <v>284</v>
      </c>
      <c r="D184" s="228" t="s">
        <v>208</v>
      </c>
      <c r="E184" s="229" t="s">
        <v>294</v>
      </c>
      <c r="F184" s="230" t="s">
        <v>295</v>
      </c>
      <c r="G184" s="231" t="s">
        <v>251</v>
      </c>
      <c r="H184" s="232">
        <v>661.35</v>
      </c>
      <c r="I184" s="233"/>
      <c r="J184" s="234">
        <f>ROUND(I184*H184,2)</f>
        <v>0</v>
      </c>
      <c r="K184" s="230" t="s">
        <v>212</v>
      </c>
      <c r="L184" s="45"/>
      <c r="M184" s="235" t="s">
        <v>1</v>
      </c>
      <c r="N184" s="236" t="s">
        <v>41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113</v>
      </c>
      <c r="AT184" s="239" t="s">
        <v>208</v>
      </c>
      <c r="AU184" s="239" t="s">
        <v>85</v>
      </c>
      <c r="AY184" s="18" t="s">
        <v>206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83</v>
      </c>
      <c r="BK184" s="240">
        <f>ROUND(I184*H184,2)</f>
        <v>0</v>
      </c>
      <c r="BL184" s="18" t="s">
        <v>113</v>
      </c>
      <c r="BM184" s="239" t="s">
        <v>903</v>
      </c>
    </row>
    <row r="185" spans="1:51" s="13" customFormat="1" ht="12">
      <c r="A185" s="13"/>
      <c r="B185" s="241"/>
      <c r="C185" s="242"/>
      <c r="D185" s="243" t="s">
        <v>214</v>
      </c>
      <c r="E185" s="244" t="s">
        <v>1</v>
      </c>
      <c r="F185" s="245" t="s">
        <v>425</v>
      </c>
      <c r="G185" s="242"/>
      <c r="H185" s="244" t="s">
        <v>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214</v>
      </c>
      <c r="AU185" s="251" t="s">
        <v>85</v>
      </c>
      <c r="AV185" s="13" t="s">
        <v>83</v>
      </c>
      <c r="AW185" s="13" t="s">
        <v>32</v>
      </c>
      <c r="AX185" s="13" t="s">
        <v>76</v>
      </c>
      <c r="AY185" s="251" t="s">
        <v>206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</v>
      </c>
      <c r="F186" s="255" t="s">
        <v>904</v>
      </c>
      <c r="G186" s="253"/>
      <c r="H186" s="256">
        <v>97.23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76</v>
      </c>
      <c r="AY186" s="262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905</v>
      </c>
      <c r="G187" s="253"/>
      <c r="H187" s="256">
        <v>300.615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906</v>
      </c>
      <c r="G188" s="253"/>
      <c r="H188" s="256">
        <v>71.4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76</v>
      </c>
      <c r="AY188" s="262" t="s">
        <v>206</v>
      </c>
    </row>
    <row r="189" spans="1:51" s="14" customFormat="1" ht="12">
      <c r="A189" s="14"/>
      <c r="B189" s="252"/>
      <c r="C189" s="253"/>
      <c r="D189" s="243" t="s">
        <v>214</v>
      </c>
      <c r="E189" s="254" t="s">
        <v>1</v>
      </c>
      <c r="F189" s="255" t="s">
        <v>907</v>
      </c>
      <c r="G189" s="253"/>
      <c r="H189" s="256">
        <v>201.105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214</v>
      </c>
      <c r="AU189" s="262" t="s">
        <v>85</v>
      </c>
      <c r="AV189" s="14" t="s">
        <v>85</v>
      </c>
      <c r="AW189" s="14" t="s">
        <v>32</v>
      </c>
      <c r="AX189" s="14" t="s">
        <v>76</v>
      </c>
      <c r="AY189" s="262" t="s">
        <v>206</v>
      </c>
    </row>
    <row r="190" spans="1:51" s="15" customFormat="1" ht="12">
      <c r="A190" s="15"/>
      <c r="B190" s="263"/>
      <c r="C190" s="264"/>
      <c r="D190" s="243" t="s">
        <v>214</v>
      </c>
      <c r="E190" s="265" t="s">
        <v>864</v>
      </c>
      <c r="F190" s="266" t="s">
        <v>169</v>
      </c>
      <c r="G190" s="264"/>
      <c r="H190" s="267">
        <v>670.35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3" t="s">
        <v>214</v>
      </c>
      <c r="AU190" s="273" t="s">
        <v>85</v>
      </c>
      <c r="AV190" s="15" t="s">
        <v>113</v>
      </c>
      <c r="AW190" s="15" t="s">
        <v>32</v>
      </c>
      <c r="AX190" s="15" t="s">
        <v>76</v>
      </c>
      <c r="AY190" s="273" t="s">
        <v>206</v>
      </c>
    </row>
    <row r="191" spans="1:51" s="14" customFormat="1" ht="12">
      <c r="A191" s="14"/>
      <c r="B191" s="252"/>
      <c r="C191" s="253"/>
      <c r="D191" s="243" t="s">
        <v>214</v>
      </c>
      <c r="E191" s="254" t="s">
        <v>1</v>
      </c>
      <c r="F191" s="255" t="s">
        <v>908</v>
      </c>
      <c r="G191" s="253"/>
      <c r="H191" s="256">
        <v>661.35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214</v>
      </c>
      <c r="AU191" s="262" t="s">
        <v>85</v>
      </c>
      <c r="AV191" s="14" t="s">
        <v>85</v>
      </c>
      <c r="AW191" s="14" t="s">
        <v>32</v>
      </c>
      <c r="AX191" s="14" t="s">
        <v>83</v>
      </c>
      <c r="AY191" s="262" t="s">
        <v>206</v>
      </c>
    </row>
    <row r="192" spans="1:65" s="2" customFormat="1" ht="37.8" customHeight="1">
      <c r="A192" s="39"/>
      <c r="B192" s="40"/>
      <c r="C192" s="228" t="s">
        <v>288</v>
      </c>
      <c r="D192" s="228" t="s">
        <v>208</v>
      </c>
      <c r="E192" s="229" t="s">
        <v>300</v>
      </c>
      <c r="F192" s="230" t="s">
        <v>301</v>
      </c>
      <c r="G192" s="231" t="s">
        <v>251</v>
      </c>
      <c r="H192" s="232">
        <v>319.529</v>
      </c>
      <c r="I192" s="233"/>
      <c r="J192" s="234">
        <f>ROUND(I192*H192,2)</f>
        <v>0</v>
      </c>
      <c r="K192" s="230" t="s">
        <v>212</v>
      </c>
      <c r="L192" s="45"/>
      <c r="M192" s="235" t="s">
        <v>1</v>
      </c>
      <c r="N192" s="236" t="s">
        <v>41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113</v>
      </c>
      <c r="AT192" s="239" t="s">
        <v>208</v>
      </c>
      <c r="AU192" s="239" t="s">
        <v>85</v>
      </c>
      <c r="AY192" s="18" t="s">
        <v>206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83</v>
      </c>
      <c r="BK192" s="240">
        <f>ROUND(I192*H192,2)</f>
        <v>0</v>
      </c>
      <c r="BL192" s="18" t="s">
        <v>113</v>
      </c>
      <c r="BM192" s="239" t="s">
        <v>909</v>
      </c>
    </row>
    <row r="193" spans="1:51" s="13" customFormat="1" ht="12">
      <c r="A193" s="13"/>
      <c r="B193" s="241"/>
      <c r="C193" s="242"/>
      <c r="D193" s="243" t="s">
        <v>214</v>
      </c>
      <c r="E193" s="244" t="s">
        <v>1</v>
      </c>
      <c r="F193" s="245" t="s">
        <v>226</v>
      </c>
      <c r="G193" s="242"/>
      <c r="H193" s="244" t="s">
        <v>1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214</v>
      </c>
      <c r="AU193" s="251" t="s">
        <v>85</v>
      </c>
      <c r="AV193" s="13" t="s">
        <v>83</v>
      </c>
      <c r="AW193" s="13" t="s">
        <v>32</v>
      </c>
      <c r="AX193" s="13" t="s">
        <v>76</v>
      </c>
      <c r="AY193" s="251" t="s">
        <v>206</v>
      </c>
    </row>
    <row r="194" spans="1:51" s="13" customFormat="1" ht="12">
      <c r="A194" s="13"/>
      <c r="B194" s="241"/>
      <c r="C194" s="242"/>
      <c r="D194" s="243" t="s">
        <v>214</v>
      </c>
      <c r="E194" s="244" t="s">
        <v>1</v>
      </c>
      <c r="F194" s="245" t="s">
        <v>303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214</v>
      </c>
      <c r="AU194" s="251" t="s">
        <v>85</v>
      </c>
      <c r="AV194" s="13" t="s">
        <v>83</v>
      </c>
      <c r="AW194" s="13" t="s">
        <v>32</v>
      </c>
      <c r="AX194" s="13" t="s">
        <v>76</v>
      </c>
      <c r="AY194" s="251" t="s">
        <v>206</v>
      </c>
    </row>
    <row r="195" spans="1:51" s="13" customFormat="1" ht="12">
      <c r="A195" s="13"/>
      <c r="B195" s="241"/>
      <c r="C195" s="242"/>
      <c r="D195" s="243" t="s">
        <v>214</v>
      </c>
      <c r="E195" s="244" t="s">
        <v>1</v>
      </c>
      <c r="F195" s="245" t="s">
        <v>304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214</v>
      </c>
      <c r="AU195" s="251" t="s">
        <v>85</v>
      </c>
      <c r="AV195" s="13" t="s">
        <v>83</v>
      </c>
      <c r="AW195" s="13" t="s">
        <v>32</v>
      </c>
      <c r="AX195" s="13" t="s">
        <v>76</v>
      </c>
      <c r="AY195" s="251" t="s">
        <v>206</v>
      </c>
    </row>
    <row r="196" spans="1:51" s="14" customFormat="1" ht="12">
      <c r="A196" s="14"/>
      <c r="B196" s="252"/>
      <c r="C196" s="253"/>
      <c r="D196" s="243" t="s">
        <v>214</v>
      </c>
      <c r="E196" s="254" t="s">
        <v>1</v>
      </c>
      <c r="F196" s="255" t="s">
        <v>910</v>
      </c>
      <c r="G196" s="253"/>
      <c r="H196" s="256">
        <v>35.68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214</v>
      </c>
      <c r="AU196" s="262" t="s">
        <v>85</v>
      </c>
      <c r="AV196" s="14" t="s">
        <v>85</v>
      </c>
      <c r="AW196" s="14" t="s">
        <v>32</v>
      </c>
      <c r="AX196" s="14" t="s">
        <v>76</v>
      </c>
      <c r="AY196" s="262" t="s">
        <v>206</v>
      </c>
    </row>
    <row r="197" spans="1:51" s="14" customFormat="1" ht="12">
      <c r="A197" s="14"/>
      <c r="B197" s="252"/>
      <c r="C197" s="253"/>
      <c r="D197" s="243" t="s">
        <v>214</v>
      </c>
      <c r="E197" s="254" t="s">
        <v>1</v>
      </c>
      <c r="F197" s="255" t="s">
        <v>911</v>
      </c>
      <c r="G197" s="253"/>
      <c r="H197" s="256">
        <v>0.24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214</v>
      </c>
      <c r="AU197" s="262" t="s">
        <v>85</v>
      </c>
      <c r="AV197" s="14" t="s">
        <v>85</v>
      </c>
      <c r="AW197" s="14" t="s">
        <v>32</v>
      </c>
      <c r="AX197" s="14" t="s">
        <v>76</v>
      </c>
      <c r="AY197" s="262" t="s">
        <v>206</v>
      </c>
    </row>
    <row r="198" spans="1:51" s="16" customFormat="1" ht="12">
      <c r="A198" s="16"/>
      <c r="B198" s="274"/>
      <c r="C198" s="275"/>
      <c r="D198" s="243" t="s">
        <v>214</v>
      </c>
      <c r="E198" s="276" t="s">
        <v>138</v>
      </c>
      <c r="F198" s="277" t="s">
        <v>133</v>
      </c>
      <c r="G198" s="275"/>
      <c r="H198" s="278">
        <v>35.92</v>
      </c>
      <c r="I198" s="279"/>
      <c r="J198" s="275"/>
      <c r="K198" s="275"/>
      <c r="L198" s="280"/>
      <c r="M198" s="281"/>
      <c r="N198" s="282"/>
      <c r="O198" s="282"/>
      <c r="P198" s="282"/>
      <c r="Q198" s="282"/>
      <c r="R198" s="282"/>
      <c r="S198" s="282"/>
      <c r="T198" s="283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4" t="s">
        <v>214</v>
      </c>
      <c r="AU198" s="284" t="s">
        <v>85</v>
      </c>
      <c r="AV198" s="16" t="s">
        <v>93</v>
      </c>
      <c r="AW198" s="16" t="s">
        <v>32</v>
      </c>
      <c r="AX198" s="16" t="s">
        <v>76</v>
      </c>
      <c r="AY198" s="284" t="s">
        <v>206</v>
      </c>
    </row>
    <row r="199" spans="1:51" s="13" customFormat="1" ht="12">
      <c r="A199" s="13"/>
      <c r="B199" s="241"/>
      <c r="C199" s="242"/>
      <c r="D199" s="243" t="s">
        <v>214</v>
      </c>
      <c r="E199" s="244" t="s">
        <v>1</v>
      </c>
      <c r="F199" s="245" t="s">
        <v>306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214</v>
      </c>
      <c r="AU199" s="251" t="s">
        <v>85</v>
      </c>
      <c r="AV199" s="13" t="s">
        <v>83</v>
      </c>
      <c r="AW199" s="13" t="s">
        <v>32</v>
      </c>
      <c r="AX199" s="13" t="s">
        <v>76</v>
      </c>
      <c r="AY199" s="251" t="s">
        <v>206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</v>
      </c>
      <c r="F200" s="255" t="s">
        <v>912</v>
      </c>
      <c r="G200" s="253"/>
      <c r="H200" s="256">
        <v>142.72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76</v>
      </c>
      <c r="AY200" s="262" t="s">
        <v>206</v>
      </c>
    </row>
    <row r="201" spans="1:51" s="14" customFormat="1" ht="12">
      <c r="A201" s="14"/>
      <c r="B201" s="252"/>
      <c r="C201" s="253"/>
      <c r="D201" s="243" t="s">
        <v>214</v>
      </c>
      <c r="E201" s="254" t="s">
        <v>1</v>
      </c>
      <c r="F201" s="255" t="s">
        <v>911</v>
      </c>
      <c r="G201" s="253"/>
      <c r="H201" s="256">
        <v>0.24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214</v>
      </c>
      <c r="AU201" s="262" t="s">
        <v>85</v>
      </c>
      <c r="AV201" s="14" t="s">
        <v>85</v>
      </c>
      <c r="AW201" s="14" t="s">
        <v>32</v>
      </c>
      <c r="AX201" s="14" t="s">
        <v>76</v>
      </c>
      <c r="AY201" s="262" t="s">
        <v>206</v>
      </c>
    </row>
    <row r="202" spans="1:51" s="16" customFormat="1" ht="12">
      <c r="A202" s="16"/>
      <c r="B202" s="274"/>
      <c r="C202" s="275"/>
      <c r="D202" s="243" t="s">
        <v>214</v>
      </c>
      <c r="E202" s="276" t="s">
        <v>140</v>
      </c>
      <c r="F202" s="277" t="s">
        <v>133</v>
      </c>
      <c r="G202" s="275"/>
      <c r="H202" s="278">
        <v>142.96</v>
      </c>
      <c r="I202" s="279"/>
      <c r="J202" s="275"/>
      <c r="K202" s="275"/>
      <c r="L202" s="280"/>
      <c r="M202" s="281"/>
      <c r="N202" s="282"/>
      <c r="O202" s="282"/>
      <c r="P202" s="282"/>
      <c r="Q202" s="282"/>
      <c r="R202" s="282"/>
      <c r="S202" s="282"/>
      <c r="T202" s="283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84" t="s">
        <v>214</v>
      </c>
      <c r="AU202" s="284" t="s">
        <v>85</v>
      </c>
      <c r="AV202" s="16" t="s">
        <v>93</v>
      </c>
      <c r="AW202" s="16" t="s">
        <v>32</v>
      </c>
      <c r="AX202" s="16" t="s">
        <v>76</v>
      </c>
      <c r="AY202" s="284" t="s">
        <v>206</v>
      </c>
    </row>
    <row r="203" spans="1:51" s="13" customFormat="1" ht="12">
      <c r="A203" s="13"/>
      <c r="B203" s="241"/>
      <c r="C203" s="242"/>
      <c r="D203" s="243" t="s">
        <v>214</v>
      </c>
      <c r="E203" s="244" t="s">
        <v>1</v>
      </c>
      <c r="F203" s="245" t="s">
        <v>308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214</v>
      </c>
      <c r="AU203" s="251" t="s">
        <v>85</v>
      </c>
      <c r="AV203" s="13" t="s">
        <v>83</v>
      </c>
      <c r="AW203" s="13" t="s">
        <v>32</v>
      </c>
      <c r="AX203" s="13" t="s">
        <v>76</v>
      </c>
      <c r="AY203" s="251" t="s">
        <v>206</v>
      </c>
    </row>
    <row r="204" spans="1:51" s="14" customFormat="1" ht="12">
      <c r="A204" s="14"/>
      <c r="B204" s="252"/>
      <c r="C204" s="253"/>
      <c r="D204" s="243" t="s">
        <v>214</v>
      </c>
      <c r="E204" s="254" t="s">
        <v>1</v>
      </c>
      <c r="F204" s="255" t="s">
        <v>913</v>
      </c>
      <c r="G204" s="253"/>
      <c r="H204" s="256">
        <v>0.48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214</v>
      </c>
      <c r="AU204" s="262" t="s">
        <v>85</v>
      </c>
      <c r="AV204" s="14" t="s">
        <v>85</v>
      </c>
      <c r="AW204" s="14" t="s">
        <v>32</v>
      </c>
      <c r="AX204" s="14" t="s">
        <v>76</v>
      </c>
      <c r="AY204" s="262" t="s">
        <v>206</v>
      </c>
    </row>
    <row r="205" spans="1:51" s="16" customFormat="1" ht="12">
      <c r="A205" s="16"/>
      <c r="B205" s="274"/>
      <c r="C205" s="275"/>
      <c r="D205" s="243" t="s">
        <v>214</v>
      </c>
      <c r="E205" s="276" t="s">
        <v>132</v>
      </c>
      <c r="F205" s="277" t="s">
        <v>133</v>
      </c>
      <c r="G205" s="275"/>
      <c r="H205" s="278">
        <v>0.48</v>
      </c>
      <c r="I205" s="279"/>
      <c r="J205" s="275"/>
      <c r="K205" s="275"/>
      <c r="L205" s="280"/>
      <c r="M205" s="281"/>
      <c r="N205" s="282"/>
      <c r="O205" s="282"/>
      <c r="P205" s="282"/>
      <c r="Q205" s="282"/>
      <c r="R205" s="282"/>
      <c r="S205" s="282"/>
      <c r="T205" s="283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4" t="s">
        <v>214</v>
      </c>
      <c r="AU205" s="284" t="s">
        <v>85</v>
      </c>
      <c r="AV205" s="16" t="s">
        <v>93</v>
      </c>
      <c r="AW205" s="16" t="s">
        <v>32</v>
      </c>
      <c r="AX205" s="16" t="s">
        <v>76</v>
      </c>
      <c r="AY205" s="284" t="s">
        <v>206</v>
      </c>
    </row>
    <row r="206" spans="1:51" s="14" customFormat="1" ht="12">
      <c r="A206" s="14"/>
      <c r="B206" s="252"/>
      <c r="C206" s="253"/>
      <c r="D206" s="243" t="s">
        <v>214</v>
      </c>
      <c r="E206" s="254" t="s">
        <v>1</v>
      </c>
      <c r="F206" s="255" t="s">
        <v>914</v>
      </c>
      <c r="G206" s="253"/>
      <c r="H206" s="256">
        <v>0.75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214</v>
      </c>
      <c r="AU206" s="262" t="s">
        <v>85</v>
      </c>
      <c r="AV206" s="14" t="s">
        <v>85</v>
      </c>
      <c r="AW206" s="14" t="s">
        <v>32</v>
      </c>
      <c r="AX206" s="14" t="s">
        <v>76</v>
      </c>
      <c r="AY206" s="262" t="s">
        <v>206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915</v>
      </c>
      <c r="G207" s="253"/>
      <c r="H207" s="256">
        <v>0.075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76</v>
      </c>
      <c r="AY207" s="262" t="s">
        <v>206</v>
      </c>
    </row>
    <row r="208" spans="1:51" s="15" customFormat="1" ht="12">
      <c r="A208" s="15"/>
      <c r="B208" s="263"/>
      <c r="C208" s="264"/>
      <c r="D208" s="243" t="s">
        <v>214</v>
      </c>
      <c r="E208" s="265" t="s">
        <v>168</v>
      </c>
      <c r="F208" s="266" t="s">
        <v>169</v>
      </c>
      <c r="G208" s="264"/>
      <c r="H208" s="267">
        <v>180.185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3" t="s">
        <v>214</v>
      </c>
      <c r="AU208" s="273" t="s">
        <v>85</v>
      </c>
      <c r="AV208" s="15" t="s">
        <v>113</v>
      </c>
      <c r="AW208" s="15" t="s">
        <v>32</v>
      </c>
      <c r="AX208" s="15" t="s">
        <v>76</v>
      </c>
      <c r="AY208" s="273" t="s">
        <v>206</v>
      </c>
    </row>
    <row r="209" spans="1:51" s="14" customFormat="1" ht="12">
      <c r="A209" s="14"/>
      <c r="B209" s="252"/>
      <c r="C209" s="253"/>
      <c r="D209" s="243" t="s">
        <v>214</v>
      </c>
      <c r="E209" s="254" t="s">
        <v>860</v>
      </c>
      <c r="F209" s="255" t="s">
        <v>916</v>
      </c>
      <c r="G209" s="253"/>
      <c r="H209" s="256">
        <v>5.04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214</v>
      </c>
      <c r="AU209" s="262" t="s">
        <v>85</v>
      </c>
      <c r="AV209" s="14" t="s">
        <v>85</v>
      </c>
      <c r="AW209" s="14" t="s">
        <v>32</v>
      </c>
      <c r="AX209" s="14" t="s">
        <v>76</v>
      </c>
      <c r="AY209" s="262" t="s">
        <v>206</v>
      </c>
    </row>
    <row r="210" spans="1:51" s="14" customFormat="1" ht="12">
      <c r="A210" s="14"/>
      <c r="B210" s="252"/>
      <c r="C210" s="253"/>
      <c r="D210" s="243" t="s">
        <v>214</v>
      </c>
      <c r="E210" s="254" t="s">
        <v>844</v>
      </c>
      <c r="F210" s="255" t="s">
        <v>917</v>
      </c>
      <c r="G210" s="253"/>
      <c r="H210" s="256">
        <v>63.216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214</v>
      </c>
      <c r="AU210" s="262" t="s">
        <v>85</v>
      </c>
      <c r="AV210" s="14" t="s">
        <v>85</v>
      </c>
      <c r="AW210" s="14" t="s">
        <v>32</v>
      </c>
      <c r="AX210" s="14" t="s">
        <v>76</v>
      </c>
      <c r="AY210" s="262" t="s">
        <v>206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162</v>
      </c>
      <c r="F211" s="255" t="s">
        <v>918</v>
      </c>
      <c r="G211" s="253"/>
      <c r="H211" s="256">
        <v>202.56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76</v>
      </c>
      <c r="AY211" s="262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164</v>
      </c>
      <c r="F212" s="255" t="s">
        <v>919</v>
      </c>
      <c r="G212" s="253"/>
      <c r="H212" s="256">
        <v>319.529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76</v>
      </c>
      <c r="AY212" s="262" t="s">
        <v>206</v>
      </c>
    </row>
    <row r="213" spans="1:51" s="14" customFormat="1" ht="12">
      <c r="A213" s="14"/>
      <c r="B213" s="252"/>
      <c r="C213" s="253"/>
      <c r="D213" s="243" t="s">
        <v>214</v>
      </c>
      <c r="E213" s="254" t="s">
        <v>1</v>
      </c>
      <c r="F213" s="255" t="s">
        <v>313</v>
      </c>
      <c r="G213" s="253"/>
      <c r="H213" s="256">
        <v>319.529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214</v>
      </c>
      <c r="AU213" s="262" t="s">
        <v>85</v>
      </c>
      <c r="AV213" s="14" t="s">
        <v>85</v>
      </c>
      <c r="AW213" s="14" t="s">
        <v>32</v>
      </c>
      <c r="AX213" s="14" t="s">
        <v>83</v>
      </c>
      <c r="AY213" s="262" t="s">
        <v>206</v>
      </c>
    </row>
    <row r="214" spans="1:65" s="2" customFormat="1" ht="37.8" customHeight="1">
      <c r="A214" s="39"/>
      <c r="B214" s="40"/>
      <c r="C214" s="228" t="s">
        <v>293</v>
      </c>
      <c r="D214" s="228" t="s">
        <v>208</v>
      </c>
      <c r="E214" s="229" t="s">
        <v>315</v>
      </c>
      <c r="F214" s="230" t="s">
        <v>316</v>
      </c>
      <c r="G214" s="231" t="s">
        <v>251</v>
      </c>
      <c r="H214" s="232">
        <v>319.529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920</v>
      </c>
    </row>
    <row r="215" spans="1:51" s="14" customFormat="1" ht="12">
      <c r="A215" s="14"/>
      <c r="B215" s="252"/>
      <c r="C215" s="253"/>
      <c r="D215" s="243" t="s">
        <v>214</v>
      </c>
      <c r="E215" s="254" t="s">
        <v>1</v>
      </c>
      <c r="F215" s="255" t="s">
        <v>318</v>
      </c>
      <c r="G215" s="253"/>
      <c r="H215" s="256">
        <v>319.529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214</v>
      </c>
      <c r="AU215" s="262" t="s">
        <v>85</v>
      </c>
      <c r="AV215" s="14" t="s">
        <v>85</v>
      </c>
      <c r="AW215" s="14" t="s">
        <v>32</v>
      </c>
      <c r="AX215" s="14" t="s">
        <v>83</v>
      </c>
      <c r="AY215" s="262" t="s">
        <v>206</v>
      </c>
    </row>
    <row r="216" spans="1:65" s="2" customFormat="1" ht="24.15" customHeight="1">
      <c r="A216" s="39"/>
      <c r="B216" s="40"/>
      <c r="C216" s="228" t="s">
        <v>8</v>
      </c>
      <c r="D216" s="228" t="s">
        <v>208</v>
      </c>
      <c r="E216" s="229" t="s">
        <v>320</v>
      </c>
      <c r="F216" s="230" t="s">
        <v>321</v>
      </c>
      <c r="G216" s="231" t="s">
        <v>251</v>
      </c>
      <c r="H216" s="232">
        <v>639.058</v>
      </c>
      <c r="I216" s="233"/>
      <c r="J216" s="234">
        <f>ROUND(I216*H216,2)</f>
        <v>0</v>
      </c>
      <c r="K216" s="230" t="s">
        <v>212</v>
      </c>
      <c r="L216" s="45"/>
      <c r="M216" s="235" t="s">
        <v>1</v>
      </c>
      <c r="N216" s="236" t="s">
        <v>41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113</v>
      </c>
      <c r="AT216" s="239" t="s">
        <v>208</v>
      </c>
      <c r="AU216" s="239" t="s">
        <v>85</v>
      </c>
      <c r="AY216" s="18" t="s">
        <v>206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83</v>
      </c>
      <c r="BK216" s="240">
        <f>ROUND(I216*H216,2)</f>
        <v>0</v>
      </c>
      <c r="BL216" s="18" t="s">
        <v>113</v>
      </c>
      <c r="BM216" s="239" t="s">
        <v>921</v>
      </c>
    </row>
    <row r="217" spans="1:51" s="14" customFormat="1" ht="12">
      <c r="A217" s="14"/>
      <c r="B217" s="252"/>
      <c r="C217" s="253"/>
      <c r="D217" s="243" t="s">
        <v>214</v>
      </c>
      <c r="E217" s="254" t="s">
        <v>1</v>
      </c>
      <c r="F217" s="255" t="s">
        <v>323</v>
      </c>
      <c r="G217" s="253"/>
      <c r="H217" s="256">
        <v>319.529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214</v>
      </c>
      <c r="AU217" s="262" t="s">
        <v>85</v>
      </c>
      <c r="AV217" s="14" t="s">
        <v>85</v>
      </c>
      <c r="AW217" s="14" t="s">
        <v>32</v>
      </c>
      <c r="AX217" s="14" t="s">
        <v>76</v>
      </c>
      <c r="AY217" s="262" t="s">
        <v>206</v>
      </c>
    </row>
    <row r="218" spans="1:51" s="14" customFormat="1" ht="12">
      <c r="A218" s="14"/>
      <c r="B218" s="252"/>
      <c r="C218" s="253"/>
      <c r="D218" s="243" t="s">
        <v>214</v>
      </c>
      <c r="E218" s="254" t="s">
        <v>1</v>
      </c>
      <c r="F218" s="255" t="s">
        <v>324</v>
      </c>
      <c r="G218" s="253"/>
      <c r="H218" s="256">
        <v>319.529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214</v>
      </c>
      <c r="AU218" s="262" t="s">
        <v>85</v>
      </c>
      <c r="AV218" s="14" t="s">
        <v>85</v>
      </c>
      <c r="AW218" s="14" t="s">
        <v>32</v>
      </c>
      <c r="AX218" s="14" t="s">
        <v>76</v>
      </c>
      <c r="AY218" s="262" t="s">
        <v>206</v>
      </c>
    </row>
    <row r="219" spans="1:51" s="15" customFormat="1" ht="12">
      <c r="A219" s="15"/>
      <c r="B219" s="263"/>
      <c r="C219" s="264"/>
      <c r="D219" s="243" t="s">
        <v>214</v>
      </c>
      <c r="E219" s="265" t="s">
        <v>1</v>
      </c>
      <c r="F219" s="266" t="s">
        <v>169</v>
      </c>
      <c r="G219" s="264"/>
      <c r="H219" s="267">
        <v>639.058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3" t="s">
        <v>214</v>
      </c>
      <c r="AU219" s="273" t="s">
        <v>85</v>
      </c>
      <c r="AV219" s="15" t="s">
        <v>113</v>
      </c>
      <c r="AW219" s="15" t="s">
        <v>32</v>
      </c>
      <c r="AX219" s="15" t="s">
        <v>83</v>
      </c>
      <c r="AY219" s="273" t="s">
        <v>206</v>
      </c>
    </row>
    <row r="220" spans="1:65" s="2" customFormat="1" ht="24.15" customHeight="1">
      <c r="A220" s="39"/>
      <c r="B220" s="40"/>
      <c r="C220" s="228" t="s">
        <v>314</v>
      </c>
      <c r="D220" s="228" t="s">
        <v>208</v>
      </c>
      <c r="E220" s="229" t="s">
        <v>922</v>
      </c>
      <c r="F220" s="230" t="s">
        <v>923</v>
      </c>
      <c r="G220" s="231" t="s">
        <v>211</v>
      </c>
      <c r="H220" s="232">
        <v>70.24</v>
      </c>
      <c r="I220" s="233"/>
      <c r="J220" s="234">
        <f>ROUND(I220*H220,2)</f>
        <v>0</v>
      </c>
      <c r="K220" s="230" t="s">
        <v>212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113</v>
      </c>
      <c r="AT220" s="239" t="s">
        <v>208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924</v>
      </c>
    </row>
    <row r="221" spans="1:51" s="13" customFormat="1" ht="12">
      <c r="A221" s="13"/>
      <c r="B221" s="241"/>
      <c r="C221" s="242"/>
      <c r="D221" s="243" t="s">
        <v>214</v>
      </c>
      <c r="E221" s="244" t="s">
        <v>1</v>
      </c>
      <c r="F221" s="245" t="s">
        <v>425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214</v>
      </c>
      <c r="AU221" s="251" t="s">
        <v>85</v>
      </c>
      <c r="AV221" s="13" t="s">
        <v>83</v>
      </c>
      <c r="AW221" s="13" t="s">
        <v>32</v>
      </c>
      <c r="AX221" s="13" t="s">
        <v>76</v>
      </c>
      <c r="AY221" s="251" t="s">
        <v>206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925</v>
      </c>
      <c r="G222" s="253"/>
      <c r="H222" s="256">
        <v>70.24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83</v>
      </c>
      <c r="AY222" s="262" t="s">
        <v>206</v>
      </c>
    </row>
    <row r="223" spans="1:65" s="2" customFormat="1" ht="16.5" customHeight="1">
      <c r="A223" s="39"/>
      <c r="B223" s="40"/>
      <c r="C223" s="228" t="s">
        <v>319</v>
      </c>
      <c r="D223" s="228" t="s">
        <v>208</v>
      </c>
      <c r="E223" s="229" t="s">
        <v>326</v>
      </c>
      <c r="F223" s="230" t="s">
        <v>327</v>
      </c>
      <c r="G223" s="231" t="s">
        <v>251</v>
      </c>
      <c r="H223" s="232">
        <v>639.058</v>
      </c>
      <c r="I223" s="233"/>
      <c r="J223" s="234">
        <f>ROUND(I223*H223,2)</f>
        <v>0</v>
      </c>
      <c r="K223" s="230" t="s">
        <v>212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113</v>
      </c>
      <c r="AT223" s="239" t="s">
        <v>208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926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329</v>
      </c>
      <c r="G224" s="253"/>
      <c r="H224" s="256">
        <v>319.529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76</v>
      </c>
      <c r="AY224" s="262" t="s">
        <v>206</v>
      </c>
    </row>
    <row r="225" spans="1:51" s="14" customFormat="1" ht="12">
      <c r="A225" s="14"/>
      <c r="B225" s="252"/>
      <c r="C225" s="253"/>
      <c r="D225" s="243" t="s">
        <v>214</v>
      </c>
      <c r="E225" s="254" t="s">
        <v>1</v>
      </c>
      <c r="F225" s="255" t="s">
        <v>330</v>
      </c>
      <c r="G225" s="253"/>
      <c r="H225" s="256">
        <v>319.529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214</v>
      </c>
      <c r="AU225" s="262" t="s">
        <v>85</v>
      </c>
      <c r="AV225" s="14" t="s">
        <v>85</v>
      </c>
      <c r="AW225" s="14" t="s">
        <v>32</v>
      </c>
      <c r="AX225" s="14" t="s">
        <v>76</v>
      </c>
      <c r="AY225" s="262" t="s">
        <v>206</v>
      </c>
    </row>
    <row r="226" spans="1:51" s="15" customFormat="1" ht="12">
      <c r="A226" s="15"/>
      <c r="B226" s="263"/>
      <c r="C226" s="264"/>
      <c r="D226" s="243" t="s">
        <v>214</v>
      </c>
      <c r="E226" s="265" t="s">
        <v>1</v>
      </c>
      <c r="F226" s="266" t="s">
        <v>169</v>
      </c>
      <c r="G226" s="264"/>
      <c r="H226" s="267">
        <v>639.058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3" t="s">
        <v>214</v>
      </c>
      <c r="AU226" s="273" t="s">
        <v>85</v>
      </c>
      <c r="AV226" s="15" t="s">
        <v>113</v>
      </c>
      <c r="AW226" s="15" t="s">
        <v>32</v>
      </c>
      <c r="AX226" s="15" t="s">
        <v>83</v>
      </c>
      <c r="AY226" s="273" t="s">
        <v>206</v>
      </c>
    </row>
    <row r="227" spans="1:65" s="2" customFormat="1" ht="33" customHeight="1">
      <c r="A227" s="39"/>
      <c r="B227" s="40"/>
      <c r="C227" s="228" t="s">
        <v>325</v>
      </c>
      <c r="D227" s="228" t="s">
        <v>208</v>
      </c>
      <c r="E227" s="229" t="s">
        <v>332</v>
      </c>
      <c r="F227" s="230" t="s">
        <v>333</v>
      </c>
      <c r="G227" s="231" t="s">
        <v>334</v>
      </c>
      <c r="H227" s="232">
        <v>575.152</v>
      </c>
      <c r="I227" s="233"/>
      <c r="J227" s="234">
        <f>ROUND(I227*H227,2)</f>
        <v>0</v>
      </c>
      <c r="K227" s="230" t="s">
        <v>212</v>
      </c>
      <c r="L227" s="45"/>
      <c r="M227" s="235" t="s">
        <v>1</v>
      </c>
      <c r="N227" s="236" t="s">
        <v>41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113</v>
      </c>
      <c r="AT227" s="239" t="s">
        <v>208</v>
      </c>
      <c r="AU227" s="239" t="s">
        <v>85</v>
      </c>
      <c r="AY227" s="18" t="s">
        <v>206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83</v>
      </c>
      <c r="BK227" s="240">
        <f>ROUND(I227*H227,2)</f>
        <v>0</v>
      </c>
      <c r="BL227" s="18" t="s">
        <v>113</v>
      </c>
      <c r="BM227" s="239" t="s">
        <v>927</v>
      </c>
    </row>
    <row r="228" spans="1:51" s="14" customFormat="1" ht="12">
      <c r="A228" s="14"/>
      <c r="B228" s="252"/>
      <c r="C228" s="253"/>
      <c r="D228" s="243" t="s">
        <v>214</v>
      </c>
      <c r="E228" s="254" t="s">
        <v>1</v>
      </c>
      <c r="F228" s="255" t="s">
        <v>336</v>
      </c>
      <c r="G228" s="253"/>
      <c r="H228" s="256">
        <v>575.152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214</v>
      </c>
      <c r="AU228" s="262" t="s">
        <v>85</v>
      </c>
      <c r="AV228" s="14" t="s">
        <v>85</v>
      </c>
      <c r="AW228" s="14" t="s">
        <v>32</v>
      </c>
      <c r="AX228" s="14" t="s">
        <v>83</v>
      </c>
      <c r="AY228" s="262" t="s">
        <v>206</v>
      </c>
    </row>
    <row r="229" spans="1:65" s="2" customFormat="1" ht="24.15" customHeight="1">
      <c r="A229" s="39"/>
      <c r="B229" s="40"/>
      <c r="C229" s="228" t="s">
        <v>331</v>
      </c>
      <c r="D229" s="228" t="s">
        <v>208</v>
      </c>
      <c r="E229" s="229" t="s">
        <v>338</v>
      </c>
      <c r="F229" s="230" t="s">
        <v>339</v>
      </c>
      <c r="G229" s="231" t="s">
        <v>251</v>
      </c>
      <c r="H229" s="232">
        <v>144.384</v>
      </c>
      <c r="I229" s="233"/>
      <c r="J229" s="234">
        <f>ROUND(I229*H229,2)</f>
        <v>0</v>
      </c>
      <c r="K229" s="230" t="s">
        <v>212</v>
      </c>
      <c r="L229" s="45"/>
      <c r="M229" s="235" t="s">
        <v>1</v>
      </c>
      <c r="N229" s="236" t="s">
        <v>41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113</v>
      </c>
      <c r="AT229" s="239" t="s">
        <v>208</v>
      </c>
      <c r="AU229" s="239" t="s">
        <v>85</v>
      </c>
      <c r="AY229" s="18" t="s">
        <v>206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83</v>
      </c>
      <c r="BK229" s="240">
        <f>ROUND(I229*H229,2)</f>
        <v>0</v>
      </c>
      <c r="BL229" s="18" t="s">
        <v>113</v>
      </c>
      <c r="BM229" s="239" t="s">
        <v>928</v>
      </c>
    </row>
    <row r="230" spans="1:51" s="14" customFormat="1" ht="12">
      <c r="A230" s="14"/>
      <c r="B230" s="252"/>
      <c r="C230" s="253"/>
      <c r="D230" s="243" t="s">
        <v>214</v>
      </c>
      <c r="E230" s="254" t="s">
        <v>1</v>
      </c>
      <c r="F230" s="255" t="s">
        <v>312</v>
      </c>
      <c r="G230" s="253"/>
      <c r="H230" s="256">
        <v>144.384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214</v>
      </c>
      <c r="AU230" s="262" t="s">
        <v>85</v>
      </c>
      <c r="AV230" s="14" t="s">
        <v>85</v>
      </c>
      <c r="AW230" s="14" t="s">
        <v>32</v>
      </c>
      <c r="AX230" s="14" t="s">
        <v>83</v>
      </c>
      <c r="AY230" s="262" t="s">
        <v>206</v>
      </c>
    </row>
    <row r="231" spans="1:65" s="2" customFormat="1" ht="24.15" customHeight="1">
      <c r="A231" s="39"/>
      <c r="B231" s="40"/>
      <c r="C231" s="228" t="s">
        <v>337</v>
      </c>
      <c r="D231" s="228" t="s">
        <v>208</v>
      </c>
      <c r="E231" s="229" t="s">
        <v>929</v>
      </c>
      <c r="F231" s="230" t="s">
        <v>930</v>
      </c>
      <c r="G231" s="231" t="s">
        <v>251</v>
      </c>
      <c r="H231" s="232">
        <v>0.75</v>
      </c>
      <c r="I231" s="233"/>
      <c r="J231" s="234">
        <f>ROUND(I231*H231,2)</f>
        <v>0</v>
      </c>
      <c r="K231" s="230" t="s">
        <v>212</v>
      </c>
      <c r="L231" s="45"/>
      <c r="M231" s="235" t="s">
        <v>1</v>
      </c>
      <c r="N231" s="236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113</v>
      </c>
      <c r="AT231" s="239" t="s">
        <v>208</v>
      </c>
      <c r="AU231" s="239" t="s">
        <v>85</v>
      </c>
      <c r="AY231" s="18" t="s">
        <v>206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83</v>
      </c>
      <c r="BK231" s="240">
        <f>ROUND(I231*H231,2)</f>
        <v>0</v>
      </c>
      <c r="BL231" s="18" t="s">
        <v>113</v>
      </c>
      <c r="BM231" s="239" t="s">
        <v>931</v>
      </c>
    </row>
    <row r="232" spans="1:51" s="13" customFormat="1" ht="12">
      <c r="A232" s="13"/>
      <c r="B232" s="241"/>
      <c r="C232" s="242"/>
      <c r="D232" s="243" t="s">
        <v>214</v>
      </c>
      <c r="E232" s="244" t="s">
        <v>1</v>
      </c>
      <c r="F232" s="245" t="s">
        <v>226</v>
      </c>
      <c r="G232" s="242"/>
      <c r="H232" s="244" t="s">
        <v>1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214</v>
      </c>
      <c r="AU232" s="251" t="s">
        <v>85</v>
      </c>
      <c r="AV232" s="13" t="s">
        <v>83</v>
      </c>
      <c r="AW232" s="13" t="s">
        <v>32</v>
      </c>
      <c r="AX232" s="13" t="s">
        <v>76</v>
      </c>
      <c r="AY232" s="251" t="s">
        <v>206</v>
      </c>
    </row>
    <row r="233" spans="1:51" s="13" customFormat="1" ht="12">
      <c r="A233" s="13"/>
      <c r="B233" s="241"/>
      <c r="C233" s="242"/>
      <c r="D233" s="243" t="s">
        <v>214</v>
      </c>
      <c r="E233" s="244" t="s">
        <v>1</v>
      </c>
      <c r="F233" s="245" t="s">
        <v>344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214</v>
      </c>
      <c r="AU233" s="251" t="s">
        <v>85</v>
      </c>
      <c r="AV233" s="13" t="s">
        <v>83</v>
      </c>
      <c r="AW233" s="13" t="s">
        <v>32</v>
      </c>
      <c r="AX233" s="13" t="s">
        <v>76</v>
      </c>
      <c r="AY233" s="251" t="s">
        <v>206</v>
      </c>
    </row>
    <row r="234" spans="1:51" s="14" customFormat="1" ht="12">
      <c r="A234" s="14"/>
      <c r="B234" s="252"/>
      <c r="C234" s="253"/>
      <c r="D234" s="243" t="s">
        <v>214</v>
      </c>
      <c r="E234" s="254" t="s">
        <v>166</v>
      </c>
      <c r="F234" s="255" t="s">
        <v>932</v>
      </c>
      <c r="G234" s="253"/>
      <c r="H234" s="256">
        <v>0.75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214</v>
      </c>
      <c r="AU234" s="262" t="s">
        <v>85</v>
      </c>
      <c r="AV234" s="14" t="s">
        <v>85</v>
      </c>
      <c r="AW234" s="14" t="s">
        <v>32</v>
      </c>
      <c r="AX234" s="14" t="s">
        <v>83</v>
      </c>
      <c r="AY234" s="262" t="s">
        <v>206</v>
      </c>
    </row>
    <row r="235" spans="1:65" s="2" customFormat="1" ht="24.15" customHeight="1">
      <c r="A235" s="39"/>
      <c r="B235" s="40"/>
      <c r="C235" s="228" t="s">
        <v>7</v>
      </c>
      <c r="D235" s="228" t="s">
        <v>208</v>
      </c>
      <c r="E235" s="229" t="s">
        <v>347</v>
      </c>
      <c r="F235" s="230" t="s">
        <v>348</v>
      </c>
      <c r="G235" s="231" t="s">
        <v>251</v>
      </c>
      <c r="H235" s="232">
        <v>138.702</v>
      </c>
      <c r="I235" s="233"/>
      <c r="J235" s="234">
        <f>ROUND(I235*H235,2)</f>
        <v>0</v>
      </c>
      <c r="K235" s="230" t="s">
        <v>212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113</v>
      </c>
      <c r="AT235" s="239" t="s">
        <v>208</v>
      </c>
      <c r="AU235" s="239" t="s">
        <v>85</v>
      </c>
      <c r="AY235" s="18" t="s">
        <v>206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83</v>
      </c>
      <c r="BK235" s="240">
        <f>ROUND(I235*H235,2)</f>
        <v>0</v>
      </c>
      <c r="BL235" s="18" t="s">
        <v>113</v>
      </c>
      <c r="BM235" s="239" t="s">
        <v>933</v>
      </c>
    </row>
    <row r="236" spans="1:51" s="13" customFormat="1" ht="12">
      <c r="A236" s="13"/>
      <c r="B236" s="241"/>
      <c r="C236" s="242"/>
      <c r="D236" s="243" t="s">
        <v>214</v>
      </c>
      <c r="E236" s="244" t="s">
        <v>1</v>
      </c>
      <c r="F236" s="245" t="s">
        <v>226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214</v>
      </c>
      <c r="AU236" s="251" t="s">
        <v>85</v>
      </c>
      <c r="AV236" s="13" t="s">
        <v>83</v>
      </c>
      <c r="AW236" s="13" t="s">
        <v>32</v>
      </c>
      <c r="AX236" s="13" t="s">
        <v>76</v>
      </c>
      <c r="AY236" s="251" t="s">
        <v>206</v>
      </c>
    </row>
    <row r="237" spans="1:51" s="14" customFormat="1" ht="12">
      <c r="A237" s="14"/>
      <c r="B237" s="252"/>
      <c r="C237" s="253"/>
      <c r="D237" s="243" t="s">
        <v>214</v>
      </c>
      <c r="E237" s="254" t="s">
        <v>1</v>
      </c>
      <c r="F237" s="255" t="s">
        <v>934</v>
      </c>
      <c r="G237" s="253"/>
      <c r="H237" s="256">
        <v>4.236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214</v>
      </c>
      <c r="AU237" s="262" t="s">
        <v>85</v>
      </c>
      <c r="AV237" s="14" t="s">
        <v>85</v>
      </c>
      <c r="AW237" s="14" t="s">
        <v>32</v>
      </c>
      <c r="AX237" s="14" t="s">
        <v>76</v>
      </c>
      <c r="AY237" s="262" t="s">
        <v>206</v>
      </c>
    </row>
    <row r="238" spans="1:51" s="14" customFormat="1" ht="12">
      <c r="A238" s="14"/>
      <c r="B238" s="252"/>
      <c r="C238" s="253"/>
      <c r="D238" s="243" t="s">
        <v>214</v>
      </c>
      <c r="E238" s="254" t="s">
        <v>1</v>
      </c>
      <c r="F238" s="255" t="s">
        <v>935</v>
      </c>
      <c r="G238" s="253"/>
      <c r="H238" s="256">
        <v>0.009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214</v>
      </c>
      <c r="AU238" s="262" t="s">
        <v>85</v>
      </c>
      <c r="AV238" s="14" t="s">
        <v>85</v>
      </c>
      <c r="AW238" s="14" t="s">
        <v>32</v>
      </c>
      <c r="AX238" s="14" t="s">
        <v>76</v>
      </c>
      <c r="AY238" s="262" t="s">
        <v>206</v>
      </c>
    </row>
    <row r="239" spans="1:51" s="14" customFormat="1" ht="12">
      <c r="A239" s="14"/>
      <c r="B239" s="252"/>
      <c r="C239" s="253"/>
      <c r="D239" s="243" t="s">
        <v>214</v>
      </c>
      <c r="E239" s="254" t="s">
        <v>1</v>
      </c>
      <c r="F239" s="255" t="s">
        <v>936</v>
      </c>
      <c r="G239" s="253"/>
      <c r="H239" s="256">
        <v>0.013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214</v>
      </c>
      <c r="AU239" s="262" t="s">
        <v>85</v>
      </c>
      <c r="AV239" s="14" t="s">
        <v>85</v>
      </c>
      <c r="AW239" s="14" t="s">
        <v>32</v>
      </c>
      <c r="AX239" s="14" t="s">
        <v>76</v>
      </c>
      <c r="AY239" s="262" t="s">
        <v>206</v>
      </c>
    </row>
    <row r="240" spans="1:51" s="16" customFormat="1" ht="12">
      <c r="A240" s="16"/>
      <c r="B240" s="274"/>
      <c r="C240" s="275"/>
      <c r="D240" s="243" t="s">
        <v>214</v>
      </c>
      <c r="E240" s="276" t="s">
        <v>1</v>
      </c>
      <c r="F240" s="277" t="s">
        <v>133</v>
      </c>
      <c r="G240" s="275"/>
      <c r="H240" s="278">
        <v>4.258</v>
      </c>
      <c r="I240" s="279"/>
      <c r="J240" s="275"/>
      <c r="K240" s="275"/>
      <c r="L240" s="280"/>
      <c r="M240" s="281"/>
      <c r="N240" s="282"/>
      <c r="O240" s="282"/>
      <c r="P240" s="282"/>
      <c r="Q240" s="282"/>
      <c r="R240" s="282"/>
      <c r="S240" s="282"/>
      <c r="T240" s="283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4" t="s">
        <v>214</v>
      </c>
      <c r="AU240" s="284" t="s">
        <v>85</v>
      </c>
      <c r="AV240" s="16" t="s">
        <v>93</v>
      </c>
      <c r="AW240" s="16" t="s">
        <v>32</v>
      </c>
      <c r="AX240" s="16" t="s">
        <v>76</v>
      </c>
      <c r="AY240" s="284" t="s">
        <v>206</v>
      </c>
    </row>
    <row r="241" spans="1:51" s="14" customFormat="1" ht="12">
      <c r="A241" s="14"/>
      <c r="B241" s="252"/>
      <c r="C241" s="253"/>
      <c r="D241" s="243" t="s">
        <v>214</v>
      </c>
      <c r="E241" s="254" t="s">
        <v>158</v>
      </c>
      <c r="F241" s="255" t="s">
        <v>937</v>
      </c>
      <c r="G241" s="253"/>
      <c r="H241" s="256">
        <v>138.702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214</v>
      </c>
      <c r="AU241" s="262" t="s">
        <v>85</v>
      </c>
      <c r="AV241" s="14" t="s">
        <v>85</v>
      </c>
      <c r="AW241" s="14" t="s">
        <v>32</v>
      </c>
      <c r="AX241" s="14" t="s">
        <v>83</v>
      </c>
      <c r="AY241" s="262" t="s">
        <v>206</v>
      </c>
    </row>
    <row r="242" spans="1:65" s="2" customFormat="1" ht="16.5" customHeight="1">
      <c r="A242" s="39"/>
      <c r="B242" s="40"/>
      <c r="C242" s="285" t="s">
        <v>346</v>
      </c>
      <c r="D242" s="285" t="s">
        <v>353</v>
      </c>
      <c r="E242" s="286" t="s">
        <v>354</v>
      </c>
      <c r="F242" s="287" t="s">
        <v>355</v>
      </c>
      <c r="G242" s="288" t="s">
        <v>334</v>
      </c>
      <c r="H242" s="289">
        <v>364.608</v>
      </c>
      <c r="I242" s="290"/>
      <c r="J242" s="291">
        <f>ROUND(I242*H242,2)</f>
        <v>0</v>
      </c>
      <c r="K242" s="287" t="s">
        <v>212</v>
      </c>
      <c r="L242" s="292"/>
      <c r="M242" s="293" t="s">
        <v>1</v>
      </c>
      <c r="N242" s="294" t="s">
        <v>41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248</v>
      </c>
      <c r="AT242" s="239" t="s">
        <v>353</v>
      </c>
      <c r="AU242" s="239" t="s">
        <v>85</v>
      </c>
      <c r="AY242" s="18" t="s">
        <v>206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83</v>
      </c>
      <c r="BK242" s="240">
        <f>ROUND(I242*H242,2)</f>
        <v>0</v>
      </c>
      <c r="BL242" s="18" t="s">
        <v>113</v>
      </c>
      <c r="BM242" s="239" t="s">
        <v>938</v>
      </c>
    </row>
    <row r="243" spans="1:51" s="13" customFormat="1" ht="12">
      <c r="A243" s="13"/>
      <c r="B243" s="241"/>
      <c r="C243" s="242"/>
      <c r="D243" s="243" t="s">
        <v>214</v>
      </c>
      <c r="E243" s="244" t="s">
        <v>1</v>
      </c>
      <c r="F243" s="245" t="s">
        <v>357</v>
      </c>
      <c r="G243" s="242"/>
      <c r="H243" s="244" t="s">
        <v>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214</v>
      </c>
      <c r="AU243" s="251" t="s">
        <v>85</v>
      </c>
      <c r="AV243" s="13" t="s">
        <v>83</v>
      </c>
      <c r="AW243" s="13" t="s">
        <v>32</v>
      </c>
      <c r="AX243" s="13" t="s">
        <v>76</v>
      </c>
      <c r="AY243" s="251" t="s">
        <v>206</v>
      </c>
    </row>
    <row r="244" spans="1:51" s="14" customFormat="1" ht="12">
      <c r="A244" s="14"/>
      <c r="B244" s="252"/>
      <c r="C244" s="253"/>
      <c r="D244" s="243" t="s">
        <v>214</v>
      </c>
      <c r="E244" s="254" t="s">
        <v>1</v>
      </c>
      <c r="F244" s="255" t="s">
        <v>358</v>
      </c>
      <c r="G244" s="253"/>
      <c r="H244" s="256">
        <v>364.608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2" t="s">
        <v>214</v>
      </c>
      <c r="AU244" s="262" t="s">
        <v>85</v>
      </c>
      <c r="AV244" s="14" t="s">
        <v>85</v>
      </c>
      <c r="AW244" s="14" t="s">
        <v>32</v>
      </c>
      <c r="AX244" s="14" t="s">
        <v>83</v>
      </c>
      <c r="AY244" s="262" t="s">
        <v>206</v>
      </c>
    </row>
    <row r="245" spans="1:65" s="2" customFormat="1" ht="16.5" customHeight="1">
      <c r="A245" s="39"/>
      <c r="B245" s="40"/>
      <c r="C245" s="285" t="s">
        <v>352</v>
      </c>
      <c r="D245" s="285" t="s">
        <v>353</v>
      </c>
      <c r="E245" s="286" t="s">
        <v>360</v>
      </c>
      <c r="F245" s="287" t="s">
        <v>361</v>
      </c>
      <c r="G245" s="288" t="s">
        <v>334</v>
      </c>
      <c r="H245" s="289">
        <v>1.35</v>
      </c>
      <c r="I245" s="290"/>
      <c r="J245" s="291">
        <f>ROUND(I245*H245,2)</f>
        <v>0</v>
      </c>
      <c r="K245" s="287" t="s">
        <v>212</v>
      </c>
      <c r="L245" s="292"/>
      <c r="M245" s="293" t="s">
        <v>1</v>
      </c>
      <c r="N245" s="294" t="s">
        <v>41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248</v>
      </c>
      <c r="AT245" s="239" t="s">
        <v>353</v>
      </c>
      <c r="AU245" s="239" t="s">
        <v>85</v>
      </c>
      <c r="AY245" s="18" t="s">
        <v>206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83</v>
      </c>
      <c r="BK245" s="240">
        <f>ROUND(I245*H245,2)</f>
        <v>0</v>
      </c>
      <c r="BL245" s="18" t="s">
        <v>113</v>
      </c>
      <c r="BM245" s="239" t="s">
        <v>939</v>
      </c>
    </row>
    <row r="246" spans="1:51" s="14" customFormat="1" ht="12">
      <c r="A246" s="14"/>
      <c r="B246" s="252"/>
      <c r="C246" s="253"/>
      <c r="D246" s="243" t="s">
        <v>214</v>
      </c>
      <c r="E246" s="254" t="s">
        <v>1</v>
      </c>
      <c r="F246" s="255" t="s">
        <v>363</v>
      </c>
      <c r="G246" s="253"/>
      <c r="H246" s="256">
        <v>1.35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214</v>
      </c>
      <c r="AU246" s="262" t="s">
        <v>85</v>
      </c>
      <c r="AV246" s="14" t="s">
        <v>85</v>
      </c>
      <c r="AW246" s="14" t="s">
        <v>32</v>
      </c>
      <c r="AX246" s="14" t="s">
        <v>83</v>
      </c>
      <c r="AY246" s="262" t="s">
        <v>206</v>
      </c>
    </row>
    <row r="247" spans="1:65" s="2" customFormat="1" ht="16.5" customHeight="1">
      <c r="A247" s="39"/>
      <c r="B247" s="40"/>
      <c r="C247" s="285" t="s">
        <v>359</v>
      </c>
      <c r="D247" s="285" t="s">
        <v>353</v>
      </c>
      <c r="E247" s="286" t="s">
        <v>365</v>
      </c>
      <c r="F247" s="287" t="s">
        <v>366</v>
      </c>
      <c r="G247" s="288" t="s">
        <v>334</v>
      </c>
      <c r="H247" s="289">
        <v>249.664</v>
      </c>
      <c r="I247" s="290"/>
      <c r="J247" s="291">
        <f>ROUND(I247*H247,2)</f>
        <v>0</v>
      </c>
      <c r="K247" s="287" t="s">
        <v>212</v>
      </c>
      <c r="L247" s="292"/>
      <c r="M247" s="293" t="s">
        <v>1</v>
      </c>
      <c r="N247" s="294" t="s">
        <v>41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248</v>
      </c>
      <c r="AT247" s="239" t="s">
        <v>353</v>
      </c>
      <c r="AU247" s="239" t="s">
        <v>85</v>
      </c>
      <c r="AY247" s="18" t="s">
        <v>206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83</v>
      </c>
      <c r="BK247" s="240">
        <f>ROUND(I247*H247,2)</f>
        <v>0</v>
      </c>
      <c r="BL247" s="18" t="s">
        <v>113</v>
      </c>
      <c r="BM247" s="239" t="s">
        <v>940</v>
      </c>
    </row>
    <row r="248" spans="1:51" s="14" customFormat="1" ht="12">
      <c r="A248" s="14"/>
      <c r="B248" s="252"/>
      <c r="C248" s="253"/>
      <c r="D248" s="243" t="s">
        <v>214</v>
      </c>
      <c r="E248" s="254" t="s">
        <v>1</v>
      </c>
      <c r="F248" s="255" t="s">
        <v>368</v>
      </c>
      <c r="G248" s="253"/>
      <c r="H248" s="256">
        <v>249.664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214</v>
      </c>
      <c r="AU248" s="262" t="s">
        <v>85</v>
      </c>
      <c r="AV248" s="14" t="s">
        <v>85</v>
      </c>
      <c r="AW248" s="14" t="s">
        <v>32</v>
      </c>
      <c r="AX248" s="14" t="s">
        <v>76</v>
      </c>
      <c r="AY248" s="262" t="s">
        <v>206</v>
      </c>
    </row>
    <row r="249" spans="1:51" s="15" customFormat="1" ht="12">
      <c r="A249" s="15"/>
      <c r="B249" s="263"/>
      <c r="C249" s="264"/>
      <c r="D249" s="243" t="s">
        <v>214</v>
      </c>
      <c r="E249" s="265" t="s">
        <v>1</v>
      </c>
      <c r="F249" s="266" t="s">
        <v>169</v>
      </c>
      <c r="G249" s="264"/>
      <c r="H249" s="267">
        <v>249.664</v>
      </c>
      <c r="I249" s="268"/>
      <c r="J249" s="264"/>
      <c r="K249" s="264"/>
      <c r="L249" s="269"/>
      <c r="M249" s="270"/>
      <c r="N249" s="271"/>
      <c r="O249" s="271"/>
      <c r="P249" s="271"/>
      <c r="Q249" s="271"/>
      <c r="R249" s="271"/>
      <c r="S249" s="271"/>
      <c r="T249" s="27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3" t="s">
        <v>214</v>
      </c>
      <c r="AU249" s="273" t="s">
        <v>85</v>
      </c>
      <c r="AV249" s="15" t="s">
        <v>113</v>
      </c>
      <c r="AW249" s="15" t="s">
        <v>32</v>
      </c>
      <c r="AX249" s="15" t="s">
        <v>83</v>
      </c>
      <c r="AY249" s="273" t="s">
        <v>206</v>
      </c>
    </row>
    <row r="250" spans="1:65" s="2" customFormat="1" ht="24.15" customHeight="1">
      <c r="A250" s="39"/>
      <c r="B250" s="40"/>
      <c r="C250" s="228" t="s">
        <v>364</v>
      </c>
      <c r="D250" s="228" t="s">
        <v>208</v>
      </c>
      <c r="E250" s="229" t="s">
        <v>320</v>
      </c>
      <c r="F250" s="230" t="s">
        <v>321</v>
      </c>
      <c r="G250" s="231" t="s">
        <v>251</v>
      </c>
      <c r="H250" s="232">
        <v>377.932</v>
      </c>
      <c r="I250" s="233"/>
      <c r="J250" s="234">
        <f>ROUND(I250*H250,2)</f>
        <v>0</v>
      </c>
      <c r="K250" s="230" t="s">
        <v>212</v>
      </c>
      <c r="L250" s="45"/>
      <c r="M250" s="235" t="s">
        <v>1</v>
      </c>
      <c r="N250" s="236" t="s">
        <v>41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113</v>
      </c>
      <c r="AT250" s="239" t="s">
        <v>208</v>
      </c>
      <c r="AU250" s="239" t="s">
        <v>85</v>
      </c>
      <c r="AY250" s="18" t="s">
        <v>206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83</v>
      </c>
      <c r="BK250" s="240">
        <f>ROUND(I250*H250,2)</f>
        <v>0</v>
      </c>
      <c r="BL250" s="18" t="s">
        <v>113</v>
      </c>
      <c r="BM250" s="239" t="s">
        <v>941</v>
      </c>
    </row>
    <row r="251" spans="1:51" s="13" customFormat="1" ht="12">
      <c r="A251" s="13"/>
      <c r="B251" s="241"/>
      <c r="C251" s="242"/>
      <c r="D251" s="243" t="s">
        <v>214</v>
      </c>
      <c r="E251" s="244" t="s">
        <v>1</v>
      </c>
      <c r="F251" s="245" t="s">
        <v>425</v>
      </c>
      <c r="G251" s="242"/>
      <c r="H251" s="244" t="s">
        <v>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214</v>
      </c>
      <c r="AU251" s="251" t="s">
        <v>85</v>
      </c>
      <c r="AV251" s="13" t="s">
        <v>83</v>
      </c>
      <c r="AW251" s="13" t="s">
        <v>32</v>
      </c>
      <c r="AX251" s="13" t="s">
        <v>76</v>
      </c>
      <c r="AY251" s="251" t="s">
        <v>206</v>
      </c>
    </row>
    <row r="252" spans="1:51" s="13" customFormat="1" ht="12">
      <c r="A252" s="13"/>
      <c r="B252" s="241"/>
      <c r="C252" s="242"/>
      <c r="D252" s="243" t="s">
        <v>214</v>
      </c>
      <c r="E252" s="244" t="s">
        <v>1</v>
      </c>
      <c r="F252" s="245" t="s">
        <v>371</v>
      </c>
      <c r="G252" s="242"/>
      <c r="H252" s="244" t="s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214</v>
      </c>
      <c r="AU252" s="251" t="s">
        <v>85</v>
      </c>
      <c r="AV252" s="13" t="s">
        <v>83</v>
      </c>
      <c r="AW252" s="13" t="s">
        <v>32</v>
      </c>
      <c r="AX252" s="13" t="s">
        <v>76</v>
      </c>
      <c r="AY252" s="251" t="s">
        <v>206</v>
      </c>
    </row>
    <row r="253" spans="1:51" s="14" customFormat="1" ht="12">
      <c r="A253" s="14"/>
      <c r="B253" s="252"/>
      <c r="C253" s="253"/>
      <c r="D253" s="243" t="s">
        <v>214</v>
      </c>
      <c r="E253" s="254" t="s">
        <v>1</v>
      </c>
      <c r="F253" s="255" t="s">
        <v>372</v>
      </c>
      <c r="G253" s="253"/>
      <c r="H253" s="256">
        <v>377.932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214</v>
      </c>
      <c r="AU253" s="262" t="s">
        <v>85</v>
      </c>
      <c r="AV253" s="14" t="s">
        <v>85</v>
      </c>
      <c r="AW253" s="14" t="s">
        <v>32</v>
      </c>
      <c r="AX253" s="14" t="s">
        <v>76</v>
      </c>
      <c r="AY253" s="262" t="s">
        <v>206</v>
      </c>
    </row>
    <row r="254" spans="1:51" s="15" customFormat="1" ht="12">
      <c r="A254" s="15"/>
      <c r="B254" s="263"/>
      <c r="C254" s="264"/>
      <c r="D254" s="243" t="s">
        <v>214</v>
      </c>
      <c r="E254" s="265" t="s">
        <v>156</v>
      </c>
      <c r="F254" s="266" t="s">
        <v>169</v>
      </c>
      <c r="G254" s="264"/>
      <c r="H254" s="267">
        <v>377.932</v>
      </c>
      <c r="I254" s="268"/>
      <c r="J254" s="264"/>
      <c r="K254" s="264"/>
      <c r="L254" s="269"/>
      <c r="M254" s="270"/>
      <c r="N254" s="271"/>
      <c r="O254" s="271"/>
      <c r="P254" s="271"/>
      <c r="Q254" s="271"/>
      <c r="R254" s="271"/>
      <c r="S254" s="271"/>
      <c r="T254" s="27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3" t="s">
        <v>214</v>
      </c>
      <c r="AU254" s="273" t="s">
        <v>85</v>
      </c>
      <c r="AV254" s="15" t="s">
        <v>113</v>
      </c>
      <c r="AW254" s="15" t="s">
        <v>32</v>
      </c>
      <c r="AX254" s="15" t="s">
        <v>83</v>
      </c>
      <c r="AY254" s="273" t="s">
        <v>206</v>
      </c>
    </row>
    <row r="255" spans="1:65" s="2" customFormat="1" ht="37.8" customHeight="1">
      <c r="A255" s="39"/>
      <c r="B255" s="40"/>
      <c r="C255" s="228" t="s">
        <v>369</v>
      </c>
      <c r="D255" s="228" t="s">
        <v>208</v>
      </c>
      <c r="E255" s="229" t="s">
        <v>374</v>
      </c>
      <c r="F255" s="230" t="s">
        <v>375</v>
      </c>
      <c r="G255" s="231" t="s">
        <v>251</v>
      </c>
      <c r="H255" s="232">
        <v>377.932</v>
      </c>
      <c r="I255" s="233"/>
      <c r="J255" s="234">
        <f>ROUND(I255*H255,2)</f>
        <v>0</v>
      </c>
      <c r="K255" s="230" t="s">
        <v>212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113</v>
      </c>
      <c r="AT255" s="239" t="s">
        <v>208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942</v>
      </c>
    </row>
    <row r="256" spans="1:51" s="14" customFormat="1" ht="12">
      <c r="A256" s="14"/>
      <c r="B256" s="252"/>
      <c r="C256" s="253"/>
      <c r="D256" s="243" t="s">
        <v>214</v>
      </c>
      <c r="E256" s="254" t="s">
        <v>1</v>
      </c>
      <c r="F256" s="255" t="s">
        <v>156</v>
      </c>
      <c r="G256" s="253"/>
      <c r="H256" s="256">
        <v>377.932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2" t="s">
        <v>214</v>
      </c>
      <c r="AU256" s="262" t="s">
        <v>85</v>
      </c>
      <c r="AV256" s="14" t="s">
        <v>85</v>
      </c>
      <c r="AW256" s="14" t="s">
        <v>32</v>
      </c>
      <c r="AX256" s="14" t="s">
        <v>83</v>
      </c>
      <c r="AY256" s="262" t="s">
        <v>206</v>
      </c>
    </row>
    <row r="257" spans="1:65" s="2" customFormat="1" ht="24.15" customHeight="1">
      <c r="A257" s="39"/>
      <c r="B257" s="40"/>
      <c r="C257" s="228" t="s">
        <v>373</v>
      </c>
      <c r="D257" s="228" t="s">
        <v>208</v>
      </c>
      <c r="E257" s="229" t="s">
        <v>943</v>
      </c>
      <c r="F257" s="230" t="s">
        <v>944</v>
      </c>
      <c r="G257" s="231" t="s">
        <v>211</v>
      </c>
      <c r="H257" s="232">
        <v>18</v>
      </c>
      <c r="I257" s="233"/>
      <c r="J257" s="234">
        <f>ROUND(I257*H257,2)</f>
        <v>0</v>
      </c>
      <c r="K257" s="230" t="s">
        <v>212</v>
      </c>
      <c r="L257" s="45"/>
      <c r="M257" s="235" t="s">
        <v>1</v>
      </c>
      <c r="N257" s="236" t="s">
        <v>41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113</v>
      </c>
      <c r="AT257" s="239" t="s">
        <v>208</v>
      </c>
      <c r="AU257" s="239" t="s">
        <v>85</v>
      </c>
      <c r="AY257" s="18" t="s">
        <v>206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83</v>
      </c>
      <c r="BK257" s="240">
        <f>ROUND(I257*H257,2)</f>
        <v>0</v>
      </c>
      <c r="BL257" s="18" t="s">
        <v>113</v>
      </c>
      <c r="BM257" s="239" t="s">
        <v>945</v>
      </c>
    </row>
    <row r="258" spans="1:51" s="13" customFormat="1" ht="12">
      <c r="A258" s="13"/>
      <c r="B258" s="241"/>
      <c r="C258" s="242"/>
      <c r="D258" s="243" t="s">
        <v>214</v>
      </c>
      <c r="E258" s="244" t="s">
        <v>1</v>
      </c>
      <c r="F258" s="245" t="s">
        <v>425</v>
      </c>
      <c r="G258" s="242"/>
      <c r="H258" s="244" t="s">
        <v>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214</v>
      </c>
      <c r="AU258" s="251" t="s">
        <v>85</v>
      </c>
      <c r="AV258" s="13" t="s">
        <v>83</v>
      </c>
      <c r="AW258" s="13" t="s">
        <v>32</v>
      </c>
      <c r="AX258" s="13" t="s">
        <v>76</v>
      </c>
      <c r="AY258" s="251" t="s">
        <v>206</v>
      </c>
    </row>
    <row r="259" spans="1:51" s="14" customFormat="1" ht="12">
      <c r="A259" s="14"/>
      <c r="B259" s="252"/>
      <c r="C259" s="253"/>
      <c r="D259" s="243" t="s">
        <v>214</v>
      </c>
      <c r="E259" s="254" t="s">
        <v>1</v>
      </c>
      <c r="F259" s="255" t="s">
        <v>946</v>
      </c>
      <c r="G259" s="253"/>
      <c r="H259" s="256">
        <v>18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2" t="s">
        <v>214</v>
      </c>
      <c r="AU259" s="262" t="s">
        <v>85</v>
      </c>
      <c r="AV259" s="14" t="s">
        <v>85</v>
      </c>
      <c r="AW259" s="14" t="s">
        <v>32</v>
      </c>
      <c r="AX259" s="14" t="s">
        <v>83</v>
      </c>
      <c r="AY259" s="262" t="s">
        <v>206</v>
      </c>
    </row>
    <row r="260" spans="1:65" s="2" customFormat="1" ht="16.5" customHeight="1">
      <c r="A260" s="39"/>
      <c r="B260" s="40"/>
      <c r="C260" s="285" t="s">
        <v>378</v>
      </c>
      <c r="D260" s="285" t="s">
        <v>353</v>
      </c>
      <c r="E260" s="286" t="s">
        <v>947</v>
      </c>
      <c r="F260" s="287" t="s">
        <v>948</v>
      </c>
      <c r="G260" s="288" t="s">
        <v>949</v>
      </c>
      <c r="H260" s="289">
        <v>0.54</v>
      </c>
      <c r="I260" s="290"/>
      <c r="J260" s="291">
        <f>ROUND(I260*H260,2)</f>
        <v>0</v>
      </c>
      <c r="K260" s="287" t="s">
        <v>212</v>
      </c>
      <c r="L260" s="292"/>
      <c r="M260" s="293" t="s">
        <v>1</v>
      </c>
      <c r="N260" s="294" t="s">
        <v>41</v>
      </c>
      <c r="O260" s="92"/>
      <c r="P260" s="237">
        <f>O260*H260</f>
        <v>0</v>
      </c>
      <c r="Q260" s="237">
        <v>0.001</v>
      </c>
      <c r="R260" s="237">
        <f>Q260*H260</f>
        <v>0.00054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248</v>
      </c>
      <c r="AT260" s="239" t="s">
        <v>353</v>
      </c>
      <c r="AU260" s="239" t="s">
        <v>85</v>
      </c>
      <c r="AY260" s="18" t="s">
        <v>206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83</v>
      </c>
      <c r="BK260" s="240">
        <f>ROUND(I260*H260,2)</f>
        <v>0</v>
      </c>
      <c r="BL260" s="18" t="s">
        <v>113</v>
      </c>
      <c r="BM260" s="239" t="s">
        <v>950</v>
      </c>
    </row>
    <row r="261" spans="1:51" s="13" customFormat="1" ht="12">
      <c r="A261" s="13"/>
      <c r="B261" s="241"/>
      <c r="C261" s="242"/>
      <c r="D261" s="243" t="s">
        <v>214</v>
      </c>
      <c r="E261" s="244" t="s">
        <v>1</v>
      </c>
      <c r="F261" s="245" t="s">
        <v>425</v>
      </c>
      <c r="G261" s="242"/>
      <c r="H261" s="244" t="s">
        <v>1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1" t="s">
        <v>214</v>
      </c>
      <c r="AU261" s="251" t="s">
        <v>85</v>
      </c>
      <c r="AV261" s="13" t="s">
        <v>83</v>
      </c>
      <c r="AW261" s="13" t="s">
        <v>32</v>
      </c>
      <c r="AX261" s="13" t="s">
        <v>76</v>
      </c>
      <c r="AY261" s="251" t="s">
        <v>206</v>
      </c>
    </row>
    <row r="262" spans="1:51" s="14" customFormat="1" ht="12">
      <c r="A262" s="14"/>
      <c r="B262" s="252"/>
      <c r="C262" s="253"/>
      <c r="D262" s="243" t="s">
        <v>214</v>
      </c>
      <c r="E262" s="254" t="s">
        <v>1</v>
      </c>
      <c r="F262" s="255" t="s">
        <v>951</v>
      </c>
      <c r="G262" s="253"/>
      <c r="H262" s="256">
        <v>0.54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2" t="s">
        <v>214</v>
      </c>
      <c r="AU262" s="262" t="s">
        <v>85</v>
      </c>
      <c r="AV262" s="14" t="s">
        <v>85</v>
      </c>
      <c r="AW262" s="14" t="s">
        <v>32</v>
      </c>
      <c r="AX262" s="14" t="s">
        <v>83</v>
      </c>
      <c r="AY262" s="262" t="s">
        <v>206</v>
      </c>
    </row>
    <row r="263" spans="1:65" s="2" customFormat="1" ht="33" customHeight="1">
      <c r="A263" s="39"/>
      <c r="B263" s="40"/>
      <c r="C263" s="228" t="s">
        <v>385</v>
      </c>
      <c r="D263" s="228" t="s">
        <v>208</v>
      </c>
      <c r="E263" s="229" t="s">
        <v>952</v>
      </c>
      <c r="F263" s="230" t="s">
        <v>953</v>
      </c>
      <c r="G263" s="231" t="s">
        <v>211</v>
      </c>
      <c r="H263" s="232">
        <v>18</v>
      </c>
      <c r="I263" s="233"/>
      <c r="J263" s="234">
        <f>ROUND(I263*H263,2)</f>
        <v>0</v>
      </c>
      <c r="K263" s="230" t="s">
        <v>212</v>
      </c>
      <c r="L263" s="45"/>
      <c r="M263" s="235" t="s">
        <v>1</v>
      </c>
      <c r="N263" s="236" t="s">
        <v>41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113</v>
      </c>
      <c r="AT263" s="239" t="s">
        <v>208</v>
      </c>
      <c r="AU263" s="239" t="s">
        <v>85</v>
      </c>
      <c r="AY263" s="18" t="s">
        <v>206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83</v>
      </c>
      <c r="BK263" s="240">
        <f>ROUND(I263*H263,2)</f>
        <v>0</v>
      </c>
      <c r="BL263" s="18" t="s">
        <v>113</v>
      </c>
      <c r="BM263" s="239" t="s">
        <v>954</v>
      </c>
    </row>
    <row r="264" spans="1:51" s="13" customFormat="1" ht="12">
      <c r="A264" s="13"/>
      <c r="B264" s="241"/>
      <c r="C264" s="242"/>
      <c r="D264" s="243" t="s">
        <v>214</v>
      </c>
      <c r="E264" s="244" t="s">
        <v>1</v>
      </c>
      <c r="F264" s="245" t="s">
        <v>425</v>
      </c>
      <c r="G264" s="242"/>
      <c r="H264" s="244" t="s">
        <v>1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214</v>
      </c>
      <c r="AU264" s="251" t="s">
        <v>85</v>
      </c>
      <c r="AV264" s="13" t="s">
        <v>83</v>
      </c>
      <c r="AW264" s="13" t="s">
        <v>32</v>
      </c>
      <c r="AX264" s="13" t="s">
        <v>76</v>
      </c>
      <c r="AY264" s="251" t="s">
        <v>206</v>
      </c>
    </row>
    <row r="265" spans="1:51" s="14" customFormat="1" ht="12">
      <c r="A265" s="14"/>
      <c r="B265" s="252"/>
      <c r="C265" s="253"/>
      <c r="D265" s="243" t="s">
        <v>214</v>
      </c>
      <c r="E265" s="254" t="s">
        <v>1</v>
      </c>
      <c r="F265" s="255" t="s">
        <v>955</v>
      </c>
      <c r="G265" s="253"/>
      <c r="H265" s="256">
        <v>18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214</v>
      </c>
      <c r="AU265" s="262" t="s">
        <v>85</v>
      </c>
      <c r="AV265" s="14" t="s">
        <v>85</v>
      </c>
      <c r="AW265" s="14" t="s">
        <v>32</v>
      </c>
      <c r="AX265" s="14" t="s">
        <v>83</v>
      </c>
      <c r="AY265" s="262" t="s">
        <v>206</v>
      </c>
    </row>
    <row r="266" spans="1:65" s="2" customFormat="1" ht="24.15" customHeight="1">
      <c r="A266" s="39"/>
      <c r="B266" s="40"/>
      <c r="C266" s="228" t="s">
        <v>390</v>
      </c>
      <c r="D266" s="228" t="s">
        <v>208</v>
      </c>
      <c r="E266" s="229" t="s">
        <v>956</v>
      </c>
      <c r="F266" s="230" t="s">
        <v>957</v>
      </c>
      <c r="G266" s="231" t="s">
        <v>211</v>
      </c>
      <c r="H266" s="232">
        <v>18</v>
      </c>
      <c r="I266" s="233"/>
      <c r="J266" s="234">
        <f>ROUND(I266*H266,2)</f>
        <v>0</v>
      </c>
      <c r="K266" s="230" t="s">
        <v>212</v>
      </c>
      <c r="L266" s="45"/>
      <c r="M266" s="235" t="s">
        <v>1</v>
      </c>
      <c r="N266" s="236" t="s">
        <v>41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113</v>
      </c>
      <c r="AT266" s="239" t="s">
        <v>208</v>
      </c>
      <c r="AU266" s="239" t="s">
        <v>85</v>
      </c>
      <c r="AY266" s="18" t="s">
        <v>206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83</v>
      </c>
      <c r="BK266" s="240">
        <f>ROUND(I266*H266,2)</f>
        <v>0</v>
      </c>
      <c r="BL266" s="18" t="s">
        <v>113</v>
      </c>
      <c r="BM266" s="239" t="s">
        <v>958</v>
      </c>
    </row>
    <row r="267" spans="1:51" s="13" customFormat="1" ht="12">
      <c r="A267" s="13"/>
      <c r="B267" s="241"/>
      <c r="C267" s="242"/>
      <c r="D267" s="243" t="s">
        <v>214</v>
      </c>
      <c r="E267" s="244" t="s">
        <v>1</v>
      </c>
      <c r="F267" s="245" t="s">
        <v>425</v>
      </c>
      <c r="G267" s="242"/>
      <c r="H267" s="244" t="s">
        <v>1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214</v>
      </c>
      <c r="AU267" s="251" t="s">
        <v>85</v>
      </c>
      <c r="AV267" s="13" t="s">
        <v>83</v>
      </c>
      <c r="AW267" s="13" t="s">
        <v>32</v>
      </c>
      <c r="AX267" s="13" t="s">
        <v>76</v>
      </c>
      <c r="AY267" s="251" t="s">
        <v>206</v>
      </c>
    </row>
    <row r="268" spans="1:51" s="14" customFormat="1" ht="12">
      <c r="A268" s="14"/>
      <c r="B268" s="252"/>
      <c r="C268" s="253"/>
      <c r="D268" s="243" t="s">
        <v>214</v>
      </c>
      <c r="E268" s="254" t="s">
        <v>1</v>
      </c>
      <c r="F268" s="255" t="s">
        <v>959</v>
      </c>
      <c r="G268" s="253"/>
      <c r="H268" s="256">
        <v>18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214</v>
      </c>
      <c r="AU268" s="262" t="s">
        <v>85</v>
      </c>
      <c r="AV268" s="14" t="s">
        <v>85</v>
      </c>
      <c r="AW268" s="14" t="s">
        <v>32</v>
      </c>
      <c r="AX268" s="14" t="s">
        <v>83</v>
      </c>
      <c r="AY268" s="262" t="s">
        <v>206</v>
      </c>
    </row>
    <row r="269" spans="1:63" s="12" customFormat="1" ht="22.8" customHeight="1">
      <c r="A269" s="12"/>
      <c r="B269" s="212"/>
      <c r="C269" s="213"/>
      <c r="D269" s="214" t="s">
        <v>75</v>
      </c>
      <c r="E269" s="226" t="s">
        <v>93</v>
      </c>
      <c r="F269" s="226" t="s">
        <v>377</v>
      </c>
      <c r="G269" s="213"/>
      <c r="H269" s="213"/>
      <c r="I269" s="216"/>
      <c r="J269" s="227">
        <f>BK269</f>
        <v>0</v>
      </c>
      <c r="K269" s="213"/>
      <c r="L269" s="218"/>
      <c r="M269" s="219"/>
      <c r="N269" s="220"/>
      <c r="O269" s="220"/>
      <c r="P269" s="221">
        <f>SUM(P270:P273)</f>
        <v>0</v>
      </c>
      <c r="Q269" s="220"/>
      <c r="R269" s="221">
        <f>SUM(R270:R273)</f>
        <v>0.404</v>
      </c>
      <c r="S269" s="220"/>
      <c r="T269" s="222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3" t="s">
        <v>83</v>
      </c>
      <c r="AT269" s="224" t="s">
        <v>75</v>
      </c>
      <c r="AU269" s="224" t="s">
        <v>83</v>
      </c>
      <c r="AY269" s="223" t="s">
        <v>206</v>
      </c>
      <c r="BK269" s="225">
        <f>SUM(BK270:BK273)</f>
        <v>0</v>
      </c>
    </row>
    <row r="270" spans="1:65" s="2" customFormat="1" ht="16.5" customHeight="1">
      <c r="A270" s="39"/>
      <c r="B270" s="40"/>
      <c r="C270" s="285" t="s">
        <v>394</v>
      </c>
      <c r="D270" s="285" t="s">
        <v>353</v>
      </c>
      <c r="E270" s="286" t="s">
        <v>379</v>
      </c>
      <c r="F270" s="287" t="s">
        <v>380</v>
      </c>
      <c r="G270" s="288" t="s">
        <v>381</v>
      </c>
      <c r="H270" s="289">
        <v>4</v>
      </c>
      <c r="I270" s="290"/>
      <c r="J270" s="291">
        <f>ROUND(I270*H270,2)</f>
        <v>0</v>
      </c>
      <c r="K270" s="287" t="s">
        <v>1</v>
      </c>
      <c r="L270" s="292"/>
      <c r="M270" s="293" t="s">
        <v>1</v>
      </c>
      <c r="N270" s="294" t="s">
        <v>41</v>
      </c>
      <c r="O270" s="92"/>
      <c r="P270" s="237">
        <f>O270*H270</f>
        <v>0</v>
      </c>
      <c r="Q270" s="237">
        <v>0.101</v>
      </c>
      <c r="R270" s="237">
        <f>Q270*H270</f>
        <v>0.404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248</v>
      </c>
      <c r="AT270" s="239" t="s">
        <v>353</v>
      </c>
      <c r="AU270" s="239" t="s">
        <v>85</v>
      </c>
      <c r="AY270" s="18" t="s">
        <v>206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83</v>
      </c>
      <c r="BK270" s="240">
        <f>ROUND(I270*H270,2)</f>
        <v>0</v>
      </c>
      <c r="BL270" s="18" t="s">
        <v>113</v>
      </c>
      <c r="BM270" s="239" t="s">
        <v>960</v>
      </c>
    </row>
    <row r="271" spans="1:51" s="13" customFormat="1" ht="12">
      <c r="A271" s="13"/>
      <c r="B271" s="241"/>
      <c r="C271" s="242"/>
      <c r="D271" s="243" t="s">
        <v>214</v>
      </c>
      <c r="E271" s="244" t="s">
        <v>1</v>
      </c>
      <c r="F271" s="245" t="s">
        <v>425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214</v>
      </c>
      <c r="AU271" s="251" t="s">
        <v>85</v>
      </c>
      <c r="AV271" s="13" t="s">
        <v>83</v>
      </c>
      <c r="AW271" s="13" t="s">
        <v>32</v>
      </c>
      <c r="AX271" s="13" t="s">
        <v>76</v>
      </c>
      <c r="AY271" s="251" t="s">
        <v>206</v>
      </c>
    </row>
    <row r="272" spans="1:51" s="13" customFormat="1" ht="12">
      <c r="A272" s="13"/>
      <c r="B272" s="241"/>
      <c r="C272" s="242"/>
      <c r="D272" s="243" t="s">
        <v>214</v>
      </c>
      <c r="E272" s="244" t="s">
        <v>1</v>
      </c>
      <c r="F272" s="245" t="s">
        <v>383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214</v>
      </c>
      <c r="AU272" s="251" t="s">
        <v>85</v>
      </c>
      <c r="AV272" s="13" t="s">
        <v>83</v>
      </c>
      <c r="AW272" s="13" t="s">
        <v>32</v>
      </c>
      <c r="AX272" s="13" t="s">
        <v>76</v>
      </c>
      <c r="AY272" s="251" t="s">
        <v>206</v>
      </c>
    </row>
    <row r="273" spans="1:51" s="14" customFormat="1" ht="12">
      <c r="A273" s="14"/>
      <c r="B273" s="252"/>
      <c r="C273" s="253"/>
      <c r="D273" s="243" t="s">
        <v>214</v>
      </c>
      <c r="E273" s="254" t="s">
        <v>1</v>
      </c>
      <c r="F273" s="255" t="s">
        <v>113</v>
      </c>
      <c r="G273" s="253"/>
      <c r="H273" s="256">
        <v>4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214</v>
      </c>
      <c r="AU273" s="262" t="s">
        <v>85</v>
      </c>
      <c r="AV273" s="14" t="s">
        <v>85</v>
      </c>
      <c r="AW273" s="14" t="s">
        <v>32</v>
      </c>
      <c r="AX273" s="14" t="s">
        <v>83</v>
      </c>
      <c r="AY273" s="262" t="s">
        <v>206</v>
      </c>
    </row>
    <row r="274" spans="1:63" s="12" customFormat="1" ht="22.8" customHeight="1">
      <c r="A274" s="12"/>
      <c r="B274" s="212"/>
      <c r="C274" s="213"/>
      <c r="D274" s="214" t="s">
        <v>75</v>
      </c>
      <c r="E274" s="226" t="s">
        <v>113</v>
      </c>
      <c r="F274" s="226" t="s">
        <v>384</v>
      </c>
      <c r="G274" s="213"/>
      <c r="H274" s="213"/>
      <c r="I274" s="216"/>
      <c r="J274" s="227">
        <f>BK274</f>
        <v>0</v>
      </c>
      <c r="K274" s="213"/>
      <c r="L274" s="218"/>
      <c r="M274" s="219"/>
      <c r="N274" s="220"/>
      <c r="O274" s="220"/>
      <c r="P274" s="221">
        <f>SUM(P275:P281)</f>
        <v>0</v>
      </c>
      <c r="Q274" s="220"/>
      <c r="R274" s="221">
        <f>SUM(R275:R281)</f>
        <v>1.1428296</v>
      </c>
      <c r="S274" s="220"/>
      <c r="T274" s="222">
        <f>SUM(T275:T281)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3" t="s">
        <v>83</v>
      </c>
      <c r="AT274" s="224" t="s">
        <v>75</v>
      </c>
      <c r="AU274" s="224" t="s">
        <v>83</v>
      </c>
      <c r="AY274" s="223" t="s">
        <v>206</v>
      </c>
      <c r="BK274" s="225">
        <f>SUM(BK275:BK281)</f>
        <v>0</v>
      </c>
    </row>
    <row r="275" spans="1:65" s="2" customFormat="1" ht="16.5" customHeight="1">
      <c r="A275" s="39"/>
      <c r="B275" s="40"/>
      <c r="C275" s="228" t="s">
        <v>402</v>
      </c>
      <c r="D275" s="228" t="s">
        <v>208</v>
      </c>
      <c r="E275" s="229" t="s">
        <v>386</v>
      </c>
      <c r="F275" s="230" t="s">
        <v>387</v>
      </c>
      <c r="G275" s="231" t="s">
        <v>388</v>
      </c>
      <c r="H275" s="232">
        <v>35.92</v>
      </c>
      <c r="I275" s="233"/>
      <c r="J275" s="234">
        <f>ROUND(I275*H275,2)</f>
        <v>0</v>
      </c>
      <c r="K275" s="230" t="s">
        <v>212</v>
      </c>
      <c r="L275" s="45"/>
      <c r="M275" s="235" t="s">
        <v>1</v>
      </c>
      <c r="N275" s="236" t="s">
        <v>41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113</v>
      </c>
      <c r="AT275" s="239" t="s">
        <v>208</v>
      </c>
      <c r="AU275" s="239" t="s">
        <v>85</v>
      </c>
      <c r="AY275" s="18" t="s">
        <v>206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83</v>
      </c>
      <c r="BK275" s="240">
        <f>ROUND(I275*H275,2)</f>
        <v>0</v>
      </c>
      <c r="BL275" s="18" t="s">
        <v>113</v>
      </c>
      <c r="BM275" s="239" t="s">
        <v>961</v>
      </c>
    </row>
    <row r="276" spans="1:51" s="14" customFormat="1" ht="12">
      <c r="A276" s="14"/>
      <c r="B276" s="252"/>
      <c r="C276" s="253"/>
      <c r="D276" s="243" t="s">
        <v>214</v>
      </c>
      <c r="E276" s="254" t="s">
        <v>1</v>
      </c>
      <c r="F276" s="255" t="s">
        <v>138</v>
      </c>
      <c r="G276" s="253"/>
      <c r="H276" s="256">
        <v>35.92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2" t="s">
        <v>214</v>
      </c>
      <c r="AU276" s="262" t="s">
        <v>85</v>
      </c>
      <c r="AV276" s="14" t="s">
        <v>85</v>
      </c>
      <c r="AW276" s="14" t="s">
        <v>32</v>
      </c>
      <c r="AX276" s="14" t="s">
        <v>83</v>
      </c>
      <c r="AY276" s="262" t="s">
        <v>206</v>
      </c>
    </row>
    <row r="277" spans="1:65" s="2" customFormat="1" ht="24.15" customHeight="1">
      <c r="A277" s="39"/>
      <c r="B277" s="40"/>
      <c r="C277" s="228" t="s">
        <v>407</v>
      </c>
      <c r="D277" s="228" t="s">
        <v>208</v>
      </c>
      <c r="E277" s="229" t="s">
        <v>391</v>
      </c>
      <c r="F277" s="230" t="s">
        <v>392</v>
      </c>
      <c r="G277" s="231" t="s">
        <v>388</v>
      </c>
      <c r="H277" s="232">
        <v>0.48</v>
      </c>
      <c r="I277" s="233"/>
      <c r="J277" s="234">
        <f>ROUND(I277*H277,2)</f>
        <v>0</v>
      </c>
      <c r="K277" s="230" t="s">
        <v>212</v>
      </c>
      <c r="L277" s="45"/>
      <c r="M277" s="235" t="s">
        <v>1</v>
      </c>
      <c r="N277" s="236" t="s">
        <v>41</v>
      </c>
      <c r="O277" s="92"/>
      <c r="P277" s="237">
        <f>O277*H277</f>
        <v>0</v>
      </c>
      <c r="Q277" s="237">
        <v>2.30102</v>
      </c>
      <c r="R277" s="237">
        <f>Q277*H277</f>
        <v>1.1044896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113</v>
      </c>
      <c r="AT277" s="239" t="s">
        <v>208</v>
      </c>
      <c r="AU277" s="239" t="s">
        <v>85</v>
      </c>
      <c r="AY277" s="18" t="s">
        <v>206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83</v>
      </c>
      <c r="BK277" s="240">
        <f>ROUND(I277*H277,2)</f>
        <v>0</v>
      </c>
      <c r="BL277" s="18" t="s">
        <v>113</v>
      </c>
      <c r="BM277" s="239" t="s">
        <v>962</v>
      </c>
    </row>
    <row r="278" spans="1:51" s="14" customFormat="1" ht="12">
      <c r="A278" s="14"/>
      <c r="B278" s="252"/>
      <c r="C278" s="253"/>
      <c r="D278" s="243" t="s">
        <v>214</v>
      </c>
      <c r="E278" s="254" t="s">
        <v>1</v>
      </c>
      <c r="F278" s="255" t="s">
        <v>132</v>
      </c>
      <c r="G278" s="253"/>
      <c r="H278" s="256">
        <v>0.48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214</v>
      </c>
      <c r="AU278" s="262" t="s">
        <v>85</v>
      </c>
      <c r="AV278" s="14" t="s">
        <v>85</v>
      </c>
      <c r="AW278" s="14" t="s">
        <v>32</v>
      </c>
      <c r="AX278" s="14" t="s">
        <v>83</v>
      </c>
      <c r="AY278" s="262" t="s">
        <v>206</v>
      </c>
    </row>
    <row r="279" spans="1:65" s="2" customFormat="1" ht="16.5" customHeight="1">
      <c r="A279" s="39"/>
      <c r="B279" s="40"/>
      <c r="C279" s="228" t="s">
        <v>411</v>
      </c>
      <c r="D279" s="228" t="s">
        <v>208</v>
      </c>
      <c r="E279" s="229" t="s">
        <v>395</v>
      </c>
      <c r="F279" s="230" t="s">
        <v>396</v>
      </c>
      <c r="G279" s="231" t="s">
        <v>397</v>
      </c>
      <c r="H279" s="232">
        <v>6</v>
      </c>
      <c r="I279" s="233"/>
      <c r="J279" s="234">
        <f>ROUND(I279*H279,2)</f>
        <v>0</v>
      </c>
      <c r="K279" s="230" t="s">
        <v>212</v>
      </c>
      <c r="L279" s="45"/>
      <c r="M279" s="235" t="s">
        <v>1</v>
      </c>
      <c r="N279" s="236" t="s">
        <v>41</v>
      </c>
      <c r="O279" s="92"/>
      <c r="P279" s="237">
        <f>O279*H279</f>
        <v>0</v>
      </c>
      <c r="Q279" s="237">
        <v>0.00639</v>
      </c>
      <c r="R279" s="237">
        <f>Q279*H279</f>
        <v>0.03834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113</v>
      </c>
      <c r="AT279" s="239" t="s">
        <v>208</v>
      </c>
      <c r="AU279" s="239" t="s">
        <v>85</v>
      </c>
      <c r="AY279" s="18" t="s">
        <v>206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83</v>
      </c>
      <c r="BK279" s="240">
        <f>ROUND(I279*H279,2)</f>
        <v>0</v>
      </c>
      <c r="BL279" s="18" t="s">
        <v>113</v>
      </c>
      <c r="BM279" s="239" t="s">
        <v>963</v>
      </c>
    </row>
    <row r="280" spans="1:51" s="13" customFormat="1" ht="12">
      <c r="A280" s="13"/>
      <c r="B280" s="241"/>
      <c r="C280" s="242"/>
      <c r="D280" s="243" t="s">
        <v>214</v>
      </c>
      <c r="E280" s="244" t="s">
        <v>1</v>
      </c>
      <c r="F280" s="245" t="s">
        <v>399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214</v>
      </c>
      <c r="AU280" s="251" t="s">
        <v>85</v>
      </c>
      <c r="AV280" s="13" t="s">
        <v>83</v>
      </c>
      <c r="AW280" s="13" t="s">
        <v>32</v>
      </c>
      <c r="AX280" s="13" t="s">
        <v>76</v>
      </c>
      <c r="AY280" s="251" t="s">
        <v>206</v>
      </c>
    </row>
    <row r="281" spans="1:51" s="14" customFormat="1" ht="12">
      <c r="A281" s="14"/>
      <c r="B281" s="252"/>
      <c r="C281" s="253"/>
      <c r="D281" s="243" t="s">
        <v>214</v>
      </c>
      <c r="E281" s="254" t="s">
        <v>1</v>
      </c>
      <c r="F281" s="255" t="s">
        <v>964</v>
      </c>
      <c r="G281" s="253"/>
      <c r="H281" s="256">
        <v>6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214</v>
      </c>
      <c r="AU281" s="262" t="s">
        <v>85</v>
      </c>
      <c r="AV281" s="14" t="s">
        <v>85</v>
      </c>
      <c r="AW281" s="14" t="s">
        <v>32</v>
      </c>
      <c r="AX281" s="14" t="s">
        <v>83</v>
      </c>
      <c r="AY281" s="262" t="s">
        <v>206</v>
      </c>
    </row>
    <row r="282" spans="1:63" s="12" customFormat="1" ht="22.8" customHeight="1">
      <c r="A282" s="12"/>
      <c r="B282" s="212"/>
      <c r="C282" s="213"/>
      <c r="D282" s="214" t="s">
        <v>75</v>
      </c>
      <c r="E282" s="226" t="s">
        <v>248</v>
      </c>
      <c r="F282" s="226" t="s">
        <v>420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SUM(P283:P517)</f>
        <v>0</v>
      </c>
      <c r="Q282" s="220"/>
      <c r="R282" s="221">
        <f>SUM(R283:R517)</f>
        <v>8.74414045</v>
      </c>
      <c r="S282" s="220"/>
      <c r="T282" s="222">
        <f>SUM(T283:T517)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83</v>
      </c>
      <c r="AT282" s="224" t="s">
        <v>75</v>
      </c>
      <c r="AU282" s="224" t="s">
        <v>83</v>
      </c>
      <c r="AY282" s="223" t="s">
        <v>206</v>
      </c>
      <c r="BK282" s="225">
        <f>SUM(BK283:BK517)</f>
        <v>0</v>
      </c>
    </row>
    <row r="283" spans="1:65" s="2" customFormat="1" ht="24.15" customHeight="1">
      <c r="A283" s="39"/>
      <c r="B283" s="40"/>
      <c r="C283" s="228" t="s">
        <v>416</v>
      </c>
      <c r="D283" s="228" t="s">
        <v>208</v>
      </c>
      <c r="E283" s="229" t="s">
        <v>965</v>
      </c>
      <c r="F283" s="230" t="s">
        <v>966</v>
      </c>
      <c r="G283" s="231" t="s">
        <v>381</v>
      </c>
      <c r="H283" s="232">
        <v>1</v>
      </c>
      <c r="I283" s="233"/>
      <c r="J283" s="234">
        <f>ROUND(I283*H283,2)</f>
        <v>0</v>
      </c>
      <c r="K283" s="230" t="s">
        <v>212</v>
      </c>
      <c r="L283" s="45"/>
      <c r="M283" s="235" t="s">
        <v>1</v>
      </c>
      <c r="N283" s="236" t="s">
        <v>41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113</v>
      </c>
      <c r="AT283" s="239" t="s">
        <v>208</v>
      </c>
      <c r="AU283" s="239" t="s">
        <v>85</v>
      </c>
      <c r="AY283" s="18" t="s">
        <v>206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83</v>
      </c>
      <c r="BK283" s="240">
        <f>ROUND(I283*H283,2)</f>
        <v>0</v>
      </c>
      <c r="BL283" s="18" t="s">
        <v>113</v>
      </c>
      <c r="BM283" s="239" t="s">
        <v>967</v>
      </c>
    </row>
    <row r="284" spans="1:51" s="13" customFormat="1" ht="12">
      <c r="A284" s="13"/>
      <c r="B284" s="241"/>
      <c r="C284" s="242"/>
      <c r="D284" s="243" t="s">
        <v>214</v>
      </c>
      <c r="E284" s="244" t="s">
        <v>1</v>
      </c>
      <c r="F284" s="245" t="s">
        <v>425</v>
      </c>
      <c r="G284" s="242"/>
      <c r="H284" s="244" t="s">
        <v>1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214</v>
      </c>
      <c r="AU284" s="251" t="s">
        <v>85</v>
      </c>
      <c r="AV284" s="13" t="s">
        <v>83</v>
      </c>
      <c r="AW284" s="13" t="s">
        <v>32</v>
      </c>
      <c r="AX284" s="13" t="s">
        <v>76</v>
      </c>
      <c r="AY284" s="251" t="s">
        <v>206</v>
      </c>
    </row>
    <row r="285" spans="1:51" s="14" customFormat="1" ht="12">
      <c r="A285" s="14"/>
      <c r="B285" s="252"/>
      <c r="C285" s="253"/>
      <c r="D285" s="243" t="s">
        <v>214</v>
      </c>
      <c r="E285" s="254" t="s">
        <v>1</v>
      </c>
      <c r="F285" s="255" t="s">
        <v>968</v>
      </c>
      <c r="G285" s="253"/>
      <c r="H285" s="256">
        <v>1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214</v>
      </c>
      <c r="AU285" s="262" t="s">
        <v>85</v>
      </c>
      <c r="AV285" s="14" t="s">
        <v>85</v>
      </c>
      <c r="AW285" s="14" t="s">
        <v>32</v>
      </c>
      <c r="AX285" s="14" t="s">
        <v>83</v>
      </c>
      <c r="AY285" s="262" t="s">
        <v>206</v>
      </c>
    </row>
    <row r="286" spans="1:65" s="2" customFormat="1" ht="24.15" customHeight="1">
      <c r="A286" s="39"/>
      <c r="B286" s="40"/>
      <c r="C286" s="228" t="s">
        <v>421</v>
      </c>
      <c r="D286" s="228" t="s">
        <v>208</v>
      </c>
      <c r="E286" s="229" t="s">
        <v>422</v>
      </c>
      <c r="F286" s="230" t="s">
        <v>423</v>
      </c>
      <c r="G286" s="231" t="s">
        <v>381</v>
      </c>
      <c r="H286" s="232">
        <v>1</v>
      </c>
      <c r="I286" s="233"/>
      <c r="J286" s="234">
        <f>ROUND(I286*H286,2)</f>
        <v>0</v>
      </c>
      <c r="K286" s="230" t="s">
        <v>212</v>
      </c>
      <c r="L286" s="45"/>
      <c r="M286" s="235" t="s">
        <v>1</v>
      </c>
      <c r="N286" s="236" t="s">
        <v>41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113</v>
      </c>
      <c r="AT286" s="239" t="s">
        <v>208</v>
      </c>
      <c r="AU286" s="239" t="s">
        <v>85</v>
      </c>
      <c r="AY286" s="18" t="s">
        <v>206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83</v>
      </c>
      <c r="BK286" s="240">
        <f>ROUND(I286*H286,2)</f>
        <v>0</v>
      </c>
      <c r="BL286" s="18" t="s">
        <v>113</v>
      </c>
      <c r="BM286" s="239" t="s">
        <v>969</v>
      </c>
    </row>
    <row r="287" spans="1:51" s="13" customFormat="1" ht="12">
      <c r="A287" s="13"/>
      <c r="B287" s="241"/>
      <c r="C287" s="242"/>
      <c r="D287" s="243" t="s">
        <v>214</v>
      </c>
      <c r="E287" s="244" t="s">
        <v>1</v>
      </c>
      <c r="F287" s="245" t="s">
        <v>425</v>
      </c>
      <c r="G287" s="242"/>
      <c r="H287" s="244" t="s">
        <v>1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1" t="s">
        <v>214</v>
      </c>
      <c r="AU287" s="251" t="s">
        <v>85</v>
      </c>
      <c r="AV287" s="13" t="s">
        <v>83</v>
      </c>
      <c r="AW287" s="13" t="s">
        <v>32</v>
      </c>
      <c r="AX287" s="13" t="s">
        <v>76</v>
      </c>
      <c r="AY287" s="251" t="s">
        <v>206</v>
      </c>
    </row>
    <row r="288" spans="1:51" s="14" customFormat="1" ht="12">
      <c r="A288" s="14"/>
      <c r="B288" s="252"/>
      <c r="C288" s="253"/>
      <c r="D288" s="243" t="s">
        <v>214</v>
      </c>
      <c r="E288" s="254" t="s">
        <v>1</v>
      </c>
      <c r="F288" s="255" t="s">
        <v>426</v>
      </c>
      <c r="G288" s="253"/>
      <c r="H288" s="256">
        <v>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2" t="s">
        <v>214</v>
      </c>
      <c r="AU288" s="262" t="s">
        <v>85</v>
      </c>
      <c r="AV288" s="14" t="s">
        <v>85</v>
      </c>
      <c r="AW288" s="14" t="s">
        <v>32</v>
      </c>
      <c r="AX288" s="14" t="s">
        <v>83</v>
      </c>
      <c r="AY288" s="262" t="s">
        <v>206</v>
      </c>
    </row>
    <row r="289" spans="1:65" s="2" customFormat="1" ht="24.15" customHeight="1">
      <c r="A289" s="39"/>
      <c r="B289" s="40"/>
      <c r="C289" s="228" t="s">
        <v>427</v>
      </c>
      <c r="D289" s="228" t="s">
        <v>208</v>
      </c>
      <c r="E289" s="229" t="s">
        <v>428</v>
      </c>
      <c r="F289" s="230" t="s">
        <v>429</v>
      </c>
      <c r="G289" s="231" t="s">
        <v>430</v>
      </c>
      <c r="H289" s="232">
        <v>1</v>
      </c>
      <c r="I289" s="233"/>
      <c r="J289" s="234">
        <f>ROUND(I289*H289,2)</f>
        <v>0</v>
      </c>
      <c r="K289" s="230" t="s">
        <v>1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0.001</v>
      </c>
      <c r="R289" s="237">
        <f>Q289*H289</f>
        <v>0.001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113</v>
      </c>
      <c r="AT289" s="239" t="s">
        <v>208</v>
      </c>
      <c r="AU289" s="239" t="s">
        <v>85</v>
      </c>
      <c r="AY289" s="18" t="s">
        <v>206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83</v>
      </c>
      <c r="BK289" s="240">
        <f>ROUND(I289*H289,2)</f>
        <v>0</v>
      </c>
      <c r="BL289" s="18" t="s">
        <v>113</v>
      </c>
      <c r="BM289" s="239" t="s">
        <v>970</v>
      </c>
    </row>
    <row r="290" spans="1:51" s="13" customFormat="1" ht="12">
      <c r="A290" s="13"/>
      <c r="B290" s="241"/>
      <c r="C290" s="242"/>
      <c r="D290" s="243" t="s">
        <v>214</v>
      </c>
      <c r="E290" s="244" t="s">
        <v>1</v>
      </c>
      <c r="F290" s="245" t="s">
        <v>425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214</v>
      </c>
      <c r="AU290" s="251" t="s">
        <v>85</v>
      </c>
      <c r="AV290" s="13" t="s">
        <v>83</v>
      </c>
      <c r="AW290" s="13" t="s">
        <v>32</v>
      </c>
      <c r="AX290" s="13" t="s">
        <v>76</v>
      </c>
      <c r="AY290" s="251" t="s">
        <v>206</v>
      </c>
    </row>
    <row r="291" spans="1:51" s="13" customFormat="1" ht="12">
      <c r="A291" s="13"/>
      <c r="B291" s="241"/>
      <c r="C291" s="242"/>
      <c r="D291" s="243" t="s">
        <v>214</v>
      </c>
      <c r="E291" s="244" t="s">
        <v>1</v>
      </c>
      <c r="F291" s="245" t="s">
        <v>432</v>
      </c>
      <c r="G291" s="242"/>
      <c r="H291" s="244" t="s">
        <v>1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214</v>
      </c>
      <c r="AU291" s="251" t="s">
        <v>85</v>
      </c>
      <c r="AV291" s="13" t="s">
        <v>83</v>
      </c>
      <c r="AW291" s="13" t="s">
        <v>32</v>
      </c>
      <c r="AX291" s="13" t="s">
        <v>76</v>
      </c>
      <c r="AY291" s="251" t="s">
        <v>206</v>
      </c>
    </row>
    <row r="292" spans="1:51" s="14" customFormat="1" ht="12">
      <c r="A292" s="14"/>
      <c r="B292" s="252"/>
      <c r="C292" s="253"/>
      <c r="D292" s="243" t="s">
        <v>214</v>
      </c>
      <c r="E292" s="254" t="s">
        <v>1</v>
      </c>
      <c r="F292" s="255" t="s">
        <v>83</v>
      </c>
      <c r="G292" s="253"/>
      <c r="H292" s="256">
        <v>1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214</v>
      </c>
      <c r="AU292" s="262" t="s">
        <v>85</v>
      </c>
      <c r="AV292" s="14" t="s">
        <v>85</v>
      </c>
      <c r="AW292" s="14" t="s">
        <v>32</v>
      </c>
      <c r="AX292" s="14" t="s">
        <v>83</v>
      </c>
      <c r="AY292" s="262" t="s">
        <v>206</v>
      </c>
    </row>
    <row r="293" spans="1:65" s="2" customFormat="1" ht="24.15" customHeight="1">
      <c r="A293" s="39"/>
      <c r="B293" s="40"/>
      <c r="C293" s="228" t="s">
        <v>433</v>
      </c>
      <c r="D293" s="228" t="s">
        <v>208</v>
      </c>
      <c r="E293" s="229" t="s">
        <v>434</v>
      </c>
      <c r="F293" s="230" t="s">
        <v>435</v>
      </c>
      <c r="G293" s="231" t="s">
        <v>235</v>
      </c>
      <c r="H293" s="232">
        <v>3</v>
      </c>
      <c r="I293" s="233"/>
      <c r="J293" s="234">
        <f>ROUND(I293*H293,2)</f>
        <v>0</v>
      </c>
      <c r="K293" s="230" t="s">
        <v>212</v>
      </c>
      <c r="L293" s="45"/>
      <c r="M293" s="235" t="s">
        <v>1</v>
      </c>
      <c r="N293" s="236" t="s">
        <v>41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113</v>
      </c>
      <c r="AT293" s="239" t="s">
        <v>208</v>
      </c>
      <c r="AU293" s="239" t="s">
        <v>85</v>
      </c>
      <c r="AY293" s="18" t="s">
        <v>206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83</v>
      </c>
      <c r="BK293" s="240">
        <f>ROUND(I293*H293,2)</f>
        <v>0</v>
      </c>
      <c r="BL293" s="18" t="s">
        <v>113</v>
      </c>
      <c r="BM293" s="239" t="s">
        <v>971</v>
      </c>
    </row>
    <row r="294" spans="1:51" s="13" customFormat="1" ht="12">
      <c r="A294" s="13"/>
      <c r="B294" s="241"/>
      <c r="C294" s="242"/>
      <c r="D294" s="243" t="s">
        <v>214</v>
      </c>
      <c r="E294" s="244" t="s">
        <v>1</v>
      </c>
      <c r="F294" s="245" t="s">
        <v>437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214</v>
      </c>
      <c r="AU294" s="251" t="s">
        <v>85</v>
      </c>
      <c r="AV294" s="13" t="s">
        <v>83</v>
      </c>
      <c r="AW294" s="13" t="s">
        <v>32</v>
      </c>
      <c r="AX294" s="13" t="s">
        <v>76</v>
      </c>
      <c r="AY294" s="251" t="s">
        <v>206</v>
      </c>
    </row>
    <row r="295" spans="1:51" s="14" customFormat="1" ht="12">
      <c r="A295" s="14"/>
      <c r="B295" s="252"/>
      <c r="C295" s="253"/>
      <c r="D295" s="243" t="s">
        <v>214</v>
      </c>
      <c r="E295" s="254" t="s">
        <v>150</v>
      </c>
      <c r="F295" s="255" t="s">
        <v>972</v>
      </c>
      <c r="G295" s="253"/>
      <c r="H295" s="256">
        <v>3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214</v>
      </c>
      <c r="AU295" s="262" t="s">
        <v>85</v>
      </c>
      <c r="AV295" s="14" t="s">
        <v>85</v>
      </c>
      <c r="AW295" s="14" t="s">
        <v>32</v>
      </c>
      <c r="AX295" s="14" t="s">
        <v>83</v>
      </c>
      <c r="AY295" s="262" t="s">
        <v>206</v>
      </c>
    </row>
    <row r="296" spans="1:65" s="2" customFormat="1" ht="16.5" customHeight="1">
      <c r="A296" s="39"/>
      <c r="B296" s="40"/>
      <c r="C296" s="285" t="s">
        <v>439</v>
      </c>
      <c r="D296" s="285" t="s">
        <v>353</v>
      </c>
      <c r="E296" s="286" t="s">
        <v>440</v>
      </c>
      <c r="F296" s="287" t="s">
        <v>441</v>
      </c>
      <c r="G296" s="288" t="s">
        <v>235</v>
      </c>
      <c r="H296" s="289">
        <v>3.045</v>
      </c>
      <c r="I296" s="290"/>
      <c r="J296" s="291">
        <f>ROUND(I296*H296,2)</f>
        <v>0</v>
      </c>
      <c r="K296" s="287" t="s">
        <v>212</v>
      </c>
      <c r="L296" s="292"/>
      <c r="M296" s="293" t="s">
        <v>1</v>
      </c>
      <c r="N296" s="294" t="s">
        <v>41</v>
      </c>
      <c r="O296" s="92"/>
      <c r="P296" s="237">
        <f>O296*H296</f>
        <v>0</v>
      </c>
      <c r="Q296" s="237">
        <v>0.00037</v>
      </c>
      <c r="R296" s="237">
        <f>Q296*H296</f>
        <v>0.0011266499999999999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248</v>
      </c>
      <c r="AT296" s="239" t="s">
        <v>353</v>
      </c>
      <c r="AU296" s="239" t="s">
        <v>85</v>
      </c>
      <c r="AY296" s="18" t="s">
        <v>206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83</v>
      </c>
      <c r="BK296" s="240">
        <f>ROUND(I296*H296,2)</f>
        <v>0</v>
      </c>
      <c r="BL296" s="18" t="s">
        <v>113</v>
      </c>
      <c r="BM296" s="239" t="s">
        <v>973</v>
      </c>
    </row>
    <row r="297" spans="1:51" s="14" customFormat="1" ht="12">
      <c r="A297" s="14"/>
      <c r="B297" s="252"/>
      <c r="C297" s="253"/>
      <c r="D297" s="243" t="s">
        <v>214</v>
      </c>
      <c r="E297" s="254" t="s">
        <v>1</v>
      </c>
      <c r="F297" s="255" t="s">
        <v>443</v>
      </c>
      <c r="G297" s="253"/>
      <c r="H297" s="256">
        <v>3.045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2" t="s">
        <v>214</v>
      </c>
      <c r="AU297" s="262" t="s">
        <v>85</v>
      </c>
      <c r="AV297" s="14" t="s">
        <v>85</v>
      </c>
      <c r="AW297" s="14" t="s">
        <v>32</v>
      </c>
      <c r="AX297" s="14" t="s">
        <v>83</v>
      </c>
      <c r="AY297" s="262" t="s">
        <v>206</v>
      </c>
    </row>
    <row r="298" spans="1:65" s="2" customFormat="1" ht="24.15" customHeight="1">
      <c r="A298" s="39"/>
      <c r="B298" s="40"/>
      <c r="C298" s="228" t="s">
        <v>141</v>
      </c>
      <c r="D298" s="228" t="s">
        <v>208</v>
      </c>
      <c r="E298" s="229" t="s">
        <v>974</v>
      </c>
      <c r="F298" s="230" t="s">
        <v>975</v>
      </c>
      <c r="G298" s="231" t="s">
        <v>235</v>
      </c>
      <c r="H298" s="232">
        <v>2</v>
      </c>
      <c r="I298" s="233"/>
      <c r="J298" s="234">
        <f>ROUND(I298*H298,2)</f>
        <v>0</v>
      </c>
      <c r="K298" s="230" t="s">
        <v>212</v>
      </c>
      <c r="L298" s="45"/>
      <c r="M298" s="235" t="s">
        <v>1</v>
      </c>
      <c r="N298" s="236" t="s">
        <v>41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113</v>
      </c>
      <c r="AT298" s="239" t="s">
        <v>208</v>
      </c>
      <c r="AU298" s="239" t="s">
        <v>85</v>
      </c>
      <c r="AY298" s="18" t="s">
        <v>206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83</v>
      </c>
      <c r="BK298" s="240">
        <f>ROUND(I298*H298,2)</f>
        <v>0</v>
      </c>
      <c r="BL298" s="18" t="s">
        <v>113</v>
      </c>
      <c r="BM298" s="239" t="s">
        <v>976</v>
      </c>
    </row>
    <row r="299" spans="1:51" s="13" customFormat="1" ht="12">
      <c r="A299" s="13"/>
      <c r="B299" s="241"/>
      <c r="C299" s="242"/>
      <c r="D299" s="243" t="s">
        <v>214</v>
      </c>
      <c r="E299" s="244" t="s">
        <v>1</v>
      </c>
      <c r="F299" s="245" t="s">
        <v>437</v>
      </c>
      <c r="G299" s="242"/>
      <c r="H299" s="244" t="s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214</v>
      </c>
      <c r="AU299" s="251" t="s">
        <v>85</v>
      </c>
      <c r="AV299" s="13" t="s">
        <v>83</v>
      </c>
      <c r="AW299" s="13" t="s">
        <v>32</v>
      </c>
      <c r="AX299" s="13" t="s">
        <v>76</v>
      </c>
      <c r="AY299" s="251" t="s">
        <v>206</v>
      </c>
    </row>
    <row r="300" spans="1:51" s="14" customFormat="1" ht="12">
      <c r="A300" s="14"/>
      <c r="B300" s="252"/>
      <c r="C300" s="253"/>
      <c r="D300" s="243" t="s">
        <v>214</v>
      </c>
      <c r="E300" s="254" t="s">
        <v>853</v>
      </c>
      <c r="F300" s="255" t="s">
        <v>977</v>
      </c>
      <c r="G300" s="253"/>
      <c r="H300" s="256">
        <v>2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2" t="s">
        <v>214</v>
      </c>
      <c r="AU300" s="262" t="s">
        <v>85</v>
      </c>
      <c r="AV300" s="14" t="s">
        <v>85</v>
      </c>
      <c r="AW300" s="14" t="s">
        <v>32</v>
      </c>
      <c r="AX300" s="14" t="s">
        <v>83</v>
      </c>
      <c r="AY300" s="262" t="s">
        <v>206</v>
      </c>
    </row>
    <row r="301" spans="1:65" s="2" customFormat="1" ht="21.75" customHeight="1">
      <c r="A301" s="39"/>
      <c r="B301" s="40"/>
      <c r="C301" s="285" t="s">
        <v>448</v>
      </c>
      <c r="D301" s="285" t="s">
        <v>353</v>
      </c>
      <c r="E301" s="286" t="s">
        <v>978</v>
      </c>
      <c r="F301" s="287" t="s">
        <v>979</v>
      </c>
      <c r="G301" s="288" t="s">
        <v>235</v>
      </c>
      <c r="H301" s="289">
        <v>2.03</v>
      </c>
      <c r="I301" s="290"/>
      <c r="J301" s="291">
        <f>ROUND(I301*H301,2)</f>
        <v>0</v>
      </c>
      <c r="K301" s="287" t="s">
        <v>212</v>
      </c>
      <c r="L301" s="292"/>
      <c r="M301" s="293" t="s">
        <v>1</v>
      </c>
      <c r="N301" s="294" t="s">
        <v>41</v>
      </c>
      <c r="O301" s="92"/>
      <c r="P301" s="237">
        <f>O301*H301</f>
        <v>0</v>
      </c>
      <c r="Q301" s="237">
        <v>0.00147</v>
      </c>
      <c r="R301" s="237">
        <f>Q301*H301</f>
        <v>0.0029840999999999995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248</v>
      </c>
      <c r="AT301" s="239" t="s">
        <v>353</v>
      </c>
      <c r="AU301" s="239" t="s">
        <v>85</v>
      </c>
      <c r="AY301" s="18" t="s">
        <v>206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83</v>
      </c>
      <c r="BK301" s="240">
        <f>ROUND(I301*H301,2)</f>
        <v>0</v>
      </c>
      <c r="BL301" s="18" t="s">
        <v>113</v>
      </c>
      <c r="BM301" s="239" t="s">
        <v>980</v>
      </c>
    </row>
    <row r="302" spans="1:51" s="14" customFormat="1" ht="12">
      <c r="A302" s="14"/>
      <c r="B302" s="252"/>
      <c r="C302" s="253"/>
      <c r="D302" s="243" t="s">
        <v>214</v>
      </c>
      <c r="E302" s="254" t="s">
        <v>1</v>
      </c>
      <c r="F302" s="255" t="s">
        <v>981</v>
      </c>
      <c r="G302" s="253"/>
      <c r="H302" s="256">
        <v>2.03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2" t="s">
        <v>214</v>
      </c>
      <c r="AU302" s="262" t="s">
        <v>85</v>
      </c>
      <c r="AV302" s="14" t="s">
        <v>85</v>
      </c>
      <c r="AW302" s="14" t="s">
        <v>32</v>
      </c>
      <c r="AX302" s="14" t="s">
        <v>83</v>
      </c>
      <c r="AY302" s="262" t="s">
        <v>206</v>
      </c>
    </row>
    <row r="303" spans="1:65" s="2" customFormat="1" ht="24.15" customHeight="1">
      <c r="A303" s="39"/>
      <c r="B303" s="40"/>
      <c r="C303" s="228" t="s">
        <v>453</v>
      </c>
      <c r="D303" s="228" t="s">
        <v>208</v>
      </c>
      <c r="E303" s="229" t="s">
        <v>444</v>
      </c>
      <c r="F303" s="230" t="s">
        <v>445</v>
      </c>
      <c r="G303" s="231" t="s">
        <v>235</v>
      </c>
      <c r="H303" s="232">
        <v>447</v>
      </c>
      <c r="I303" s="233"/>
      <c r="J303" s="234">
        <f>ROUND(I303*H303,2)</f>
        <v>0</v>
      </c>
      <c r="K303" s="230" t="s">
        <v>212</v>
      </c>
      <c r="L303" s="45"/>
      <c r="M303" s="235" t="s">
        <v>1</v>
      </c>
      <c r="N303" s="236" t="s">
        <v>41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113</v>
      </c>
      <c r="AT303" s="239" t="s">
        <v>208</v>
      </c>
      <c r="AU303" s="239" t="s">
        <v>85</v>
      </c>
      <c r="AY303" s="18" t="s">
        <v>206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83</v>
      </c>
      <c r="BK303" s="240">
        <f>ROUND(I303*H303,2)</f>
        <v>0</v>
      </c>
      <c r="BL303" s="18" t="s">
        <v>113</v>
      </c>
      <c r="BM303" s="239" t="s">
        <v>982</v>
      </c>
    </row>
    <row r="304" spans="1:51" s="13" customFormat="1" ht="12">
      <c r="A304" s="13"/>
      <c r="B304" s="241"/>
      <c r="C304" s="242"/>
      <c r="D304" s="243" t="s">
        <v>214</v>
      </c>
      <c r="E304" s="244" t="s">
        <v>1</v>
      </c>
      <c r="F304" s="245" t="s">
        <v>437</v>
      </c>
      <c r="G304" s="242"/>
      <c r="H304" s="244" t="s">
        <v>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1" t="s">
        <v>214</v>
      </c>
      <c r="AU304" s="251" t="s">
        <v>85</v>
      </c>
      <c r="AV304" s="13" t="s">
        <v>83</v>
      </c>
      <c r="AW304" s="13" t="s">
        <v>32</v>
      </c>
      <c r="AX304" s="13" t="s">
        <v>76</v>
      </c>
      <c r="AY304" s="251" t="s">
        <v>206</v>
      </c>
    </row>
    <row r="305" spans="1:51" s="14" customFormat="1" ht="12">
      <c r="A305" s="14"/>
      <c r="B305" s="252"/>
      <c r="C305" s="253"/>
      <c r="D305" s="243" t="s">
        <v>214</v>
      </c>
      <c r="E305" s="254" t="s">
        <v>1</v>
      </c>
      <c r="F305" s="255" t="s">
        <v>983</v>
      </c>
      <c r="G305" s="253"/>
      <c r="H305" s="256">
        <v>446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214</v>
      </c>
      <c r="AU305" s="262" t="s">
        <v>85</v>
      </c>
      <c r="AV305" s="14" t="s">
        <v>85</v>
      </c>
      <c r="AW305" s="14" t="s">
        <v>32</v>
      </c>
      <c r="AX305" s="14" t="s">
        <v>76</v>
      </c>
      <c r="AY305" s="262" t="s">
        <v>206</v>
      </c>
    </row>
    <row r="306" spans="1:51" s="14" customFormat="1" ht="12">
      <c r="A306" s="14"/>
      <c r="B306" s="252"/>
      <c r="C306" s="253"/>
      <c r="D306" s="243" t="s">
        <v>214</v>
      </c>
      <c r="E306" s="254" t="s">
        <v>1</v>
      </c>
      <c r="F306" s="255" t="s">
        <v>984</v>
      </c>
      <c r="G306" s="253"/>
      <c r="H306" s="256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2" t="s">
        <v>214</v>
      </c>
      <c r="AU306" s="262" t="s">
        <v>85</v>
      </c>
      <c r="AV306" s="14" t="s">
        <v>85</v>
      </c>
      <c r="AW306" s="14" t="s">
        <v>32</v>
      </c>
      <c r="AX306" s="14" t="s">
        <v>76</v>
      </c>
      <c r="AY306" s="262" t="s">
        <v>206</v>
      </c>
    </row>
    <row r="307" spans="1:51" s="15" customFormat="1" ht="12">
      <c r="A307" s="15"/>
      <c r="B307" s="263"/>
      <c r="C307" s="264"/>
      <c r="D307" s="243" t="s">
        <v>214</v>
      </c>
      <c r="E307" s="265" t="s">
        <v>147</v>
      </c>
      <c r="F307" s="266" t="s">
        <v>169</v>
      </c>
      <c r="G307" s="264"/>
      <c r="H307" s="267">
        <v>447</v>
      </c>
      <c r="I307" s="268"/>
      <c r="J307" s="264"/>
      <c r="K307" s="264"/>
      <c r="L307" s="269"/>
      <c r="M307" s="270"/>
      <c r="N307" s="271"/>
      <c r="O307" s="271"/>
      <c r="P307" s="271"/>
      <c r="Q307" s="271"/>
      <c r="R307" s="271"/>
      <c r="S307" s="271"/>
      <c r="T307" s="27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3" t="s">
        <v>214</v>
      </c>
      <c r="AU307" s="273" t="s">
        <v>85</v>
      </c>
      <c r="AV307" s="15" t="s">
        <v>113</v>
      </c>
      <c r="AW307" s="15" t="s">
        <v>32</v>
      </c>
      <c r="AX307" s="15" t="s">
        <v>83</v>
      </c>
      <c r="AY307" s="273" t="s">
        <v>206</v>
      </c>
    </row>
    <row r="308" spans="1:65" s="2" customFormat="1" ht="24.15" customHeight="1">
      <c r="A308" s="39"/>
      <c r="B308" s="40"/>
      <c r="C308" s="285" t="s">
        <v>457</v>
      </c>
      <c r="D308" s="285" t="s">
        <v>353</v>
      </c>
      <c r="E308" s="286" t="s">
        <v>449</v>
      </c>
      <c r="F308" s="287" t="s">
        <v>450</v>
      </c>
      <c r="G308" s="288" t="s">
        <v>235</v>
      </c>
      <c r="H308" s="289">
        <v>453.705</v>
      </c>
      <c r="I308" s="290"/>
      <c r="J308" s="291">
        <f>ROUND(I308*H308,2)</f>
        <v>0</v>
      </c>
      <c r="K308" s="287" t="s">
        <v>1</v>
      </c>
      <c r="L308" s="292"/>
      <c r="M308" s="293" t="s">
        <v>1</v>
      </c>
      <c r="N308" s="294" t="s">
        <v>41</v>
      </c>
      <c r="O308" s="92"/>
      <c r="P308" s="237">
        <f>O308*H308</f>
        <v>0</v>
      </c>
      <c r="Q308" s="237">
        <v>0.00216</v>
      </c>
      <c r="R308" s="237">
        <f>Q308*H308</f>
        <v>0.9800028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248</v>
      </c>
      <c r="AT308" s="239" t="s">
        <v>353</v>
      </c>
      <c r="AU308" s="239" t="s">
        <v>85</v>
      </c>
      <c r="AY308" s="18" t="s">
        <v>206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83</v>
      </c>
      <c r="BK308" s="240">
        <f>ROUND(I308*H308,2)</f>
        <v>0</v>
      </c>
      <c r="BL308" s="18" t="s">
        <v>113</v>
      </c>
      <c r="BM308" s="239" t="s">
        <v>985</v>
      </c>
    </row>
    <row r="309" spans="1:51" s="14" customFormat="1" ht="12">
      <c r="A309" s="14"/>
      <c r="B309" s="252"/>
      <c r="C309" s="253"/>
      <c r="D309" s="243" t="s">
        <v>214</v>
      </c>
      <c r="E309" s="254" t="s">
        <v>1</v>
      </c>
      <c r="F309" s="255" t="s">
        <v>452</v>
      </c>
      <c r="G309" s="253"/>
      <c r="H309" s="256">
        <v>453.705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214</v>
      </c>
      <c r="AU309" s="262" t="s">
        <v>85</v>
      </c>
      <c r="AV309" s="14" t="s">
        <v>85</v>
      </c>
      <c r="AW309" s="14" t="s">
        <v>32</v>
      </c>
      <c r="AX309" s="14" t="s">
        <v>83</v>
      </c>
      <c r="AY309" s="262" t="s">
        <v>206</v>
      </c>
    </row>
    <row r="310" spans="1:65" s="2" customFormat="1" ht="33" customHeight="1">
      <c r="A310" s="39"/>
      <c r="B310" s="40"/>
      <c r="C310" s="228" t="s">
        <v>462</v>
      </c>
      <c r="D310" s="228" t="s">
        <v>208</v>
      </c>
      <c r="E310" s="229" t="s">
        <v>454</v>
      </c>
      <c r="F310" s="230" t="s">
        <v>455</v>
      </c>
      <c r="G310" s="231" t="s">
        <v>381</v>
      </c>
      <c r="H310" s="232">
        <v>2</v>
      </c>
      <c r="I310" s="233"/>
      <c r="J310" s="234">
        <f>ROUND(I310*H310,2)</f>
        <v>0</v>
      </c>
      <c r="K310" s="230" t="s">
        <v>212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0.00167</v>
      </c>
      <c r="R310" s="237">
        <f>Q310*H310</f>
        <v>0.00334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113</v>
      </c>
      <c r="AT310" s="239" t="s">
        <v>208</v>
      </c>
      <c r="AU310" s="239" t="s">
        <v>85</v>
      </c>
      <c r="AY310" s="18" t="s">
        <v>206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83</v>
      </c>
      <c r="BK310" s="240">
        <f>ROUND(I310*H310,2)</f>
        <v>0</v>
      </c>
      <c r="BL310" s="18" t="s">
        <v>113</v>
      </c>
      <c r="BM310" s="239" t="s">
        <v>986</v>
      </c>
    </row>
    <row r="311" spans="1:51" s="13" customFormat="1" ht="12">
      <c r="A311" s="13"/>
      <c r="B311" s="241"/>
      <c r="C311" s="242"/>
      <c r="D311" s="243" t="s">
        <v>214</v>
      </c>
      <c r="E311" s="244" t="s">
        <v>1</v>
      </c>
      <c r="F311" s="245" t="s">
        <v>437</v>
      </c>
      <c r="G311" s="242"/>
      <c r="H311" s="244" t="s">
        <v>1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214</v>
      </c>
      <c r="AU311" s="251" t="s">
        <v>85</v>
      </c>
      <c r="AV311" s="13" t="s">
        <v>83</v>
      </c>
      <c r="AW311" s="13" t="s">
        <v>32</v>
      </c>
      <c r="AX311" s="13" t="s">
        <v>76</v>
      </c>
      <c r="AY311" s="251" t="s">
        <v>206</v>
      </c>
    </row>
    <row r="312" spans="1:51" s="14" customFormat="1" ht="12">
      <c r="A312" s="14"/>
      <c r="B312" s="252"/>
      <c r="C312" s="253"/>
      <c r="D312" s="243" t="s">
        <v>214</v>
      </c>
      <c r="E312" s="254" t="s">
        <v>1</v>
      </c>
      <c r="F312" s="255" t="s">
        <v>466</v>
      </c>
      <c r="G312" s="253"/>
      <c r="H312" s="256">
        <v>2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214</v>
      </c>
      <c r="AU312" s="262" t="s">
        <v>85</v>
      </c>
      <c r="AV312" s="14" t="s">
        <v>85</v>
      </c>
      <c r="AW312" s="14" t="s">
        <v>32</v>
      </c>
      <c r="AX312" s="14" t="s">
        <v>83</v>
      </c>
      <c r="AY312" s="262" t="s">
        <v>206</v>
      </c>
    </row>
    <row r="313" spans="1:65" s="2" customFormat="1" ht="24.15" customHeight="1">
      <c r="A313" s="39"/>
      <c r="B313" s="40"/>
      <c r="C313" s="285" t="s">
        <v>467</v>
      </c>
      <c r="D313" s="285" t="s">
        <v>353</v>
      </c>
      <c r="E313" s="286" t="s">
        <v>458</v>
      </c>
      <c r="F313" s="287" t="s">
        <v>459</v>
      </c>
      <c r="G313" s="288" t="s">
        <v>381</v>
      </c>
      <c r="H313" s="289">
        <v>2.04</v>
      </c>
      <c r="I313" s="290"/>
      <c r="J313" s="291">
        <f>ROUND(I313*H313,2)</f>
        <v>0</v>
      </c>
      <c r="K313" s="287" t="s">
        <v>212</v>
      </c>
      <c r="L313" s="292"/>
      <c r="M313" s="293" t="s">
        <v>1</v>
      </c>
      <c r="N313" s="294" t="s">
        <v>41</v>
      </c>
      <c r="O313" s="92"/>
      <c r="P313" s="237">
        <f>O313*H313</f>
        <v>0</v>
      </c>
      <c r="Q313" s="237">
        <v>0.012</v>
      </c>
      <c r="R313" s="237">
        <f>Q313*H313</f>
        <v>0.024480000000000002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248</v>
      </c>
      <c r="AT313" s="239" t="s">
        <v>353</v>
      </c>
      <c r="AU313" s="239" t="s">
        <v>85</v>
      </c>
      <c r="AY313" s="18" t="s">
        <v>206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83</v>
      </c>
      <c r="BK313" s="240">
        <f>ROUND(I313*H313,2)</f>
        <v>0</v>
      </c>
      <c r="BL313" s="18" t="s">
        <v>113</v>
      </c>
      <c r="BM313" s="239" t="s">
        <v>987</v>
      </c>
    </row>
    <row r="314" spans="1:51" s="13" customFormat="1" ht="12">
      <c r="A314" s="13"/>
      <c r="B314" s="241"/>
      <c r="C314" s="242"/>
      <c r="D314" s="243" t="s">
        <v>214</v>
      </c>
      <c r="E314" s="244" t="s">
        <v>1</v>
      </c>
      <c r="F314" s="245" t="s">
        <v>437</v>
      </c>
      <c r="G314" s="242"/>
      <c r="H314" s="244" t="s">
        <v>1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214</v>
      </c>
      <c r="AU314" s="251" t="s">
        <v>85</v>
      </c>
      <c r="AV314" s="13" t="s">
        <v>83</v>
      </c>
      <c r="AW314" s="13" t="s">
        <v>32</v>
      </c>
      <c r="AX314" s="13" t="s">
        <v>76</v>
      </c>
      <c r="AY314" s="251" t="s">
        <v>206</v>
      </c>
    </row>
    <row r="315" spans="1:51" s="14" customFormat="1" ht="12">
      <c r="A315" s="14"/>
      <c r="B315" s="252"/>
      <c r="C315" s="253"/>
      <c r="D315" s="243" t="s">
        <v>214</v>
      </c>
      <c r="E315" s="254" t="s">
        <v>1</v>
      </c>
      <c r="F315" s="255" t="s">
        <v>988</v>
      </c>
      <c r="G315" s="253"/>
      <c r="H315" s="256">
        <v>2.04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214</v>
      </c>
      <c r="AU315" s="262" t="s">
        <v>85</v>
      </c>
      <c r="AV315" s="14" t="s">
        <v>85</v>
      </c>
      <c r="AW315" s="14" t="s">
        <v>32</v>
      </c>
      <c r="AX315" s="14" t="s">
        <v>83</v>
      </c>
      <c r="AY315" s="262" t="s">
        <v>206</v>
      </c>
    </row>
    <row r="316" spans="1:65" s="2" customFormat="1" ht="33" customHeight="1">
      <c r="A316" s="39"/>
      <c r="B316" s="40"/>
      <c r="C316" s="228" t="s">
        <v>472</v>
      </c>
      <c r="D316" s="228" t="s">
        <v>208</v>
      </c>
      <c r="E316" s="229" t="s">
        <v>989</v>
      </c>
      <c r="F316" s="230" t="s">
        <v>990</v>
      </c>
      <c r="G316" s="231" t="s">
        <v>381</v>
      </c>
      <c r="H316" s="232">
        <v>1</v>
      </c>
      <c r="I316" s="233"/>
      <c r="J316" s="234">
        <f>ROUND(I316*H316,2)</f>
        <v>0</v>
      </c>
      <c r="K316" s="230" t="s">
        <v>212</v>
      </c>
      <c r="L316" s="45"/>
      <c r="M316" s="235" t="s">
        <v>1</v>
      </c>
      <c r="N316" s="236" t="s">
        <v>41</v>
      </c>
      <c r="O316" s="92"/>
      <c r="P316" s="237">
        <f>O316*H316</f>
        <v>0</v>
      </c>
      <c r="Q316" s="237">
        <v>0.00167</v>
      </c>
      <c r="R316" s="237">
        <f>Q316*H316</f>
        <v>0.00167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113</v>
      </c>
      <c r="AT316" s="239" t="s">
        <v>208</v>
      </c>
      <c r="AU316" s="239" t="s">
        <v>85</v>
      </c>
      <c r="AY316" s="18" t="s">
        <v>206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83</v>
      </c>
      <c r="BK316" s="240">
        <f>ROUND(I316*H316,2)</f>
        <v>0</v>
      </c>
      <c r="BL316" s="18" t="s">
        <v>113</v>
      </c>
      <c r="BM316" s="239" t="s">
        <v>991</v>
      </c>
    </row>
    <row r="317" spans="1:51" s="13" customFormat="1" ht="12">
      <c r="A317" s="13"/>
      <c r="B317" s="241"/>
      <c r="C317" s="242"/>
      <c r="D317" s="243" t="s">
        <v>214</v>
      </c>
      <c r="E317" s="244" t="s">
        <v>1</v>
      </c>
      <c r="F317" s="245" t="s">
        <v>437</v>
      </c>
      <c r="G317" s="242"/>
      <c r="H317" s="244" t="s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214</v>
      </c>
      <c r="AU317" s="251" t="s">
        <v>85</v>
      </c>
      <c r="AV317" s="13" t="s">
        <v>83</v>
      </c>
      <c r="AW317" s="13" t="s">
        <v>32</v>
      </c>
      <c r="AX317" s="13" t="s">
        <v>76</v>
      </c>
      <c r="AY317" s="251" t="s">
        <v>206</v>
      </c>
    </row>
    <row r="318" spans="1:51" s="14" customFormat="1" ht="12">
      <c r="A318" s="14"/>
      <c r="B318" s="252"/>
      <c r="C318" s="253"/>
      <c r="D318" s="243" t="s">
        <v>214</v>
      </c>
      <c r="E318" s="254" t="s">
        <v>1</v>
      </c>
      <c r="F318" s="255" t="s">
        <v>83</v>
      </c>
      <c r="G318" s="253"/>
      <c r="H318" s="256">
        <v>1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2" t="s">
        <v>214</v>
      </c>
      <c r="AU318" s="262" t="s">
        <v>85</v>
      </c>
      <c r="AV318" s="14" t="s">
        <v>85</v>
      </c>
      <c r="AW318" s="14" t="s">
        <v>32</v>
      </c>
      <c r="AX318" s="14" t="s">
        <v>83</v>
      </c>
      <c r="AY318" s="262" t="s">
        <v>206</v>
      </c>
    </row>
    <row r="319" spans="1:65" s="2" customFormat="1" ht="24.15" customHeight="1">
      <c r="A319" s="39"/>
      <c r="B319" s="40"/>
      <c r="C319" s="285" t="s">
        <v>476</v>
      </c>
      <c r="D319" s="285" t="s">
        <v>353</v>
      </c>
      <c r="E319" s="286" t="s">
        <v>992</v>
      </c>
      <c r="F319" s="287" t="s">
        <v>993</v>
      </c>
      <c r="G319" s="288" t="s">
        <v>381</v>
      </c>
      <c r="H319" s="289">
        <v>1.02</v>
      </c>
      <c r="I319" s="290"/>
      <c r="J319" s="291">
        <f>ROUND(I319*H319,2)</f>
        <v>0</v>
      </c>
      <c r="K319" s="287" t="s">
        <v>212</v>
      </c>
      <c r="L319" s="292"/>
      <c r="M319" s="293" t="s">
        <v>1</v>
      </c>
      <c r="N319" s="294" t="s">
        <v>41</v>
      </c>
      <c r="O319" s="92"/>
      <c r="P319" s="237">
        <f>O319*H319</f>
        <v>0</v>
      </c>
      <c r="Q319" s="237">
        <v>0.015</v>
      </c>
      <c r="R319" s="237">
        <f>Q319*H319</f>
        <v>0.0153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248</v>
      </c>
      <c r="AT319" s="239" t="s">
        <v>353</v>
      </c>
      <c r="AU319" s="239" t="s">
        <v>85</v>
      </c>
      <c r="AY319" s="18" t="s">
        <v>206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83</v>
      </c>
      <c r="BK319" s="240">
        <f>ROUND(I319*H319,2)</f>
        <v>0</v>
      </c>
      <c r="BL319" s="18" t="s">
        <v>113</v>
      </c>
      <c r="BM319" s="239" t="s">
        <v>994</v>
      </c>
    </row>
    <row r="320" spans="1:51" s="13" customFormat="1" ht="12">
      <c r="A320" s="13"/>
      <c r="B320" s="241"/>
      <c r="C320" s="242"/>
      <c r="D320" s="243" t="s">
        <v>214</v>
      </c>
      <c r="E320" s="244" t="s">
        <v>1</v>
      </c>
      <c r="F320" s="245" t="s">
        <v>437</v>
      </c>
      <c r="G320" s="242"/>
      <c r="H320" s="244" t="s">
        <v>1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1" t="s">
        <v>214</v>
      </c>
      <c r="AU320" s="251" t="s">
        <v>85</v>
      </c>
      <c r="AV320" s="13" t="s">
        <v>83</v>
      </c>
      <c r="AW320" s="13" t="s">
        <v>32</v>
      </c>
      <c r="AX320" s="13" t="s">
        <v>76</v>
      </c>
      <c r="AY320" s="251" t="s">
        <v>206</v>
      </c>
    </row>
    <row r="321" spans="1:51" s="14" customFormat="1" ht="12">
      <c r="A321" s="14"/>
      <c r="B321" s="252"/>
      <c r="C321" s="253"/>
      <c r="D321" s="243" t="s">
        <v>214</v>
      </c>
      <c r="E321" s="254" t="s">
        <v>1</v>
      </c>
      <c r="F321" s="255" t="s">
        <v>461</v>
      </c>
      <c r="G321" s="253"/>
      <c r="H321" s="256">
        <v>1.02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2" t="s">
        <v>214</v>
      </c>
      <c r="AU321" s="262" t="s">
        <v>85</v>
      </c>
      <c r="AV321" s="14" t="s">
        <v>85</v>
      </c>
      <c r="AW321" s="14" t="s">
        <v>32</v>
      </c>
      <c r="AX321" s="14" t="s">
        <v>83</v>
      </c>
      <c r="AY321" s="262" t="s">
        <v>206</v>
      </c>
    </row>
    <row r="322" spans="1:65" s="2" customFormat="1" ht="24.15" customHeight="1">
      <c r="A322" s="39"/>
      <c r="B322" s="40"/>
      <c r="C322" s="228" t="s">
        <v>480</v>
      </c>
      <c r="D322" s="228" t="s">
        <v>208</v>
      </c>
      <c r="E322" s="229" t="s">
        <v>463</v>
      </c>
      <c r="F322" s="230" t="s">
        <v>464</v>
      </c>
      <c r="G322" s="231" t="s">
        <v>381</v>
      </c>
      <c r="H322" s="232">
        <v>2</v>
      </c>
      <c r="I322" s="233"/>
      <c r="J322" s="234">
        <f>ROUND(I322*H322,2)</f>
        <v>0</v>
      </c>
      <c r="K322" s="230" t="s">
        <v>212</v>
      </c>
      <c r="L322" s="45"/>
      <c r="M322" s="235" t="s">
        <v>1</v>
      </c>
      <c r="N322" s="236" t="s">
        <v>41</v>
      </c>
      <c r="O322" s="92"/>
      <c r="P322" s="237">
        <f>O322*H322</f>
        <v>0</v>
      </c>
      <c r="Q322" s="237">
        <v>0.00167</v>
      </c>
      <c r="R322" s="237">
        <f>Q322*H322</f>
        <v>0.00334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113</v>
      </c>
      <c r="AT322" s="239" t="s">
        <v>208</v>
      </c>
      <c r="AU322" s="239" t="s">
        <v>85</v>
      </c>
      <c r="AY322" s="18" t="s">
        <v>206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83</v>
      </c>
      <c r="BK322" s="240">
        <f>ROUND(I322*H322,2)</f>
        <v>0</v>
      </c>
      <c r="BL322" s="18" t="s">
        <v>113</v>
      </c>
      <c r="BM322" s="239" t="s">
        <v>995</v>
      </c>
    </row>
    <row r="323" spans="1:51" s="13" customFormat="1" ht="12">
      <c r="A323" s="13"/>
      <c r="B323" s="241"/>
      <c r="C323" s="242"/>
      <c r="D323" s="243" t="s">
        <v>214</v>
      </c>
      <c r="E323" s="244" t="s">
        <v>1</v>
      </c>
      <c r="F323" s="245" t="s">
        <v>437</v>
      </c>
      <c r="G323" s="242"/>
      <c r="H323" s="244" t="s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214</v>
      </c>
      <c r="AU323" s="251" t="s">
        <v>85</v>
      </c>
      <c r="AV323" s="13" t="s">
        <v>83</v>
      </c>
      <c r="AW323" s="13" t="s">
        <v>32</v>
      </c>
      <c r="AX323" s="13" t="s">
        <v>76</v>
      </c>
      <c r="AY323" s="251" t="s">
        <v>206</v>
      </c>
    </row>
    <row r="324" spans="1:51" s="14" customFormat="1" ht="12">
      <c r="A324" s="14"/>
      <c r="B324" s="252"/>
      <c r="C324" s="253"/>
      <c r="D324" s="243" t="s">
        <v>214</v>
      </c>
      <c r="E324" s="254" t="s">
        <v>1</v>
      </c>
      <c r="F324" s="255" t="s">
        <v>466</v>
      </c>
      <c r="G324" s="253"/>
      <c r="H324" s="256">
        <v>2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214</v>
      </c>
      <c r="AU324" s="262" t="s">
        <v>85</v>
      </c>
      <c r="AV324" s="14" t="s">
        <v>85</v>
      </c>
      <c r="AW324" s="14" t="s">
        <v>32</v>
      </c>
      <c r="AX324" s="14" t="s">
        <v>83</v>
      </c>
      <c r="AY324" s="262" t="s">
        <v>206</v>
      </c>
    </row>
    <row r="325" spans="1:65" s="2" customFormat="1" ht="16.5" customHeight="1">
      <c r="A325" s="39"/>
      <c r="B325" s="40"/>
      <c r="C325" s="285" t="s">
        <v>484</v>
      </c>
      <c r="D325" s="285" t="s">
        <v>353</v>
      </c>
      <c r="E325" s="286" t="s">
        <v>468</v>
      </c>
      <c r="F325" s="287" t="s">
        <v>469</v>
      </c>
      <c r="G325" s="288" t="s">
        <v>381</v>
      </c>
      <c r="H325" s="289">
        <v>2.04</v>
      </c>
      <c r="I325" s="290"/>
      <c r="J325" s="291">
        <f>ROUND(I325*H325,2)</f>
        <v>0</v>
      </c>
      <c r="K325" s="287" t="s">
        <v>212</v>
      </c>
      <c r="L325" s="292"/>
      <c r="M325" s="293" t="s">
        <v>1</v>
      </c>
      <c r="N325" s="294" t="s">
        <v>41</v>
      </c>
      <c r="O325" s="92"/>
      <c r="P325" s="237">
        <f>O325*H325</f>
        <v>0</v>
      </c>
      <c r="Q325" s="237">
        <v>0.0141</v>
      </c>
      <c r="R325" s="237">
        <f>Q325*H325</f>
        <v>0.028764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248</v>
      </c>
      <c r="AT325" s="239" t="s">
        <v>353</v>
      </c>
      <c r="AU325" s="239" t="s">
        <v>85</v>
      </c>
      <c r="AY325" s="18" t="s">
        <v>206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83</v>
      </c>
      <c r="BK325" s="240">
        <f>ROUND(I325*H325,2)</f>
        <v>0</v>
      </c>
      <c r="BL325" s="18" t="s">
        <v>113</v>
      </c>
      <c r="BM325" s="239" t="s">
        <v>996</v>
      </c>
    </row>
    <row r="326" spans="1:51" s="13" customFormat="1" ht="12">
      <c r="A326" s="13"/>
      <c r="B326" s="241"/>
      <c r="C326" s="242"/>
      <c r="D326" s="243" t="s">
        <v>214</v>
      </c>
      <c r="E326" s="244" t="s">
        <v>1</v>
      </c>
      <c r="F326" s="245" t="s">
        <v>471</v>
      </c>
      <c r="G326" s="242"/>
      <c r="H326" s="244" t="s">
        <v>1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214</v>
      </c>
      <c r="AU326" s="251" t="s">
        <v>85</v>
      </c>
      <c r="AV326" s="13" t="s">
        <v>83</v>
      </c>
      <c r="AW326" s="13" t="s">
        <v>32</v>
      </c>
      <c r="AX326" s="13" t="s">
        <v>76</v>
      </c>
      <c r="AY326" s="251" t="s">
        <v>206</v>
      </c>
    </row>
    <row r="327" spans="1:51" s="14" customFormat="1" ht="12">
      <c r="A327" s="14"/>
      <c r="B327" s="252"/>
      <c r="C327" s="253"/>
      <c r="D327" s="243" t="s">
        <v>214</v>
      </c>
      <c r="E327" s="254" t="s">
        <v>1</v>
      </c>
      <c r="F327" s="255" t="s">
        <v>988</v>
      </c>
      <c r="G327" s="253"/>
      <c r="H327" s="256">
        <v>2.04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2" t="s">
        <v>214</v>
      </c>
      <c r="AU327" s="262" t="s">
        <v>85</v>
      </c>
      <c r="AV327" s="14" t="s">
        <v>85</v>
      </c>
      <c r="AW327" s="14" t="s">
        <v>32</v>
      </c>
      <c r="AX327" s="14" t="s">
        <v>83</v>
      </c>
      <c r="AY327" s="262" t="s">
        <v>206</v>
      </c>
    </row>
    <row r="328" spans="1:65" s="2" customFormat="1" ht="24.15" customHeight="1">
      <c r="A328" s="39"/>
      <c r="B328" s="40"/>
      <c r="C328" s="228" t="s">
        <v>488</v>
      </c>
      <c r="D328" s="228" t="s">
        <v>208</v>
      </c>
      <c r="E328" s="229" t="s">
        <v>802</v>
      </c>
      <c r="F328" s="230" t="s">
        <v>803</v>
      </c>
      <c r="G328" s="231" t="s">
        <v>381</v>
      </c>
      <c r="H328" s="232">
        <v>1</v>
      </c>
      <c r="I328" s="233"/>
      <c r="J328" s="234">
        <f>ROUND(I328*H328,2)</f>
        <v>0</v>
      </c>
      <c r="K328" s="230" t="s">
        <v>212</v>
      </c>
      <c r="L328" s="45"/>
      <c r="M328" s="235" t="s">
        <v>1</v>
      </c>
      <c r="N328" s="236" t="s">
        <v>41</v>
      </c>
      <c r="O328" s="92"/>
      <c r="P328" s="237">
        <f>O328*H328</f>
        <v>0</v>
      </c>
      <c r="Q328" s="237">
        <v>0.00167</v>
      </c>
      <c r="R328" s="237">
        <f>Q328*H328</f>
        <v>0.00167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113</v>
      </c>
      <c r="AT328" s="239" t="s">
        <v>208</v>
      </c>
      <c r="AU328" s="239" t="s">
        <v>85</v>
      </c>
      <c r="AY328" s="18" t="s">
        <v>206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83</v>
      </c>
      <c r="BK328" s="240">
        <f>ROUND(I328*H328,2)</f>
        <v>0</v>
      </c>
      <c r="BL328" s="18" t="s">
        <v>113</v>
      </c>
      <c r="BM328" s="239" t="s">
        <v>997</v>
      </c>
    </row>
    <row r="329" spans="1:51" s="13" customFormat="1" ht="12">
      <c r="A329" s="13"/>
      <c r="B329" s="241"/>
      <c r="C329" s="242"/>
      <c r="D329" s="243" t="s">
        <v>214</v>
      </c>
      <c r="E329" s="244" t="s">
        <v>1</v>
      </c>
      <c r="F329" s="245" t="s">
        <v>437</v>
      </c>
      <c r="G329" s="242"/>
      <c r="H329" s="244" t="s">
        <v>1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214</v>
      </c>
      <c r="AU329" s="251" t="s">
        <v>85</v>
      </c>
      <c r="AV329" s="13" t="s">
        <v>83</v>
      </c>
      <c r="AW329" s="13" t="s">
        <v>32</v>
      </c>
      <c r="AX329" s="13" t="s">
        <v>76</v>
      </c>
      <c r="AY329" s="251" t="s">
        <v>206</v>
      </c>
    </row>
    <row r="330" spans="1:51" s="14" customFormat="1" ht="12">
      <c r="A330" s="14"/>
      <c r="B330" s="252"/>
      <c r="C330" s="253"/>
      <c r="D330" s="243" t="s">
        <v>214</v>
      </c>
      <c r="E330" s="254" t="s">
        <v>1</v>
      </c>
      <c r="F330" s="255" t="s">
        <v>83</v>
      </c>
      <c r="G330" s="253"/>
      <c r="H330" s="256">
        <v>1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2" t="s">
        <v>214</v>
      </c>
      <c r="AU330" s="262" t="s">
        <v>85</v>
      </c>
      <c r="AV330" s="14" t="s">
        <v>85</v>
      </c>
      <c r="AW330" s="14" t="s">
        <v>32</v>
      </c>
      <c r="AX330" s="14" t="s">
        <v>83</v>
      </c>
      <c r="AY330" s="262" t="s">
        <v>206</v>
      </c>
    </row>
    <row r="331" spans="1:65" s="2" customFormat="1" ht="16.5" customHeight="1">
      <c r="A331" s="39"/>
      <c r="B331" s="40"/>
      <c r="C331" s="285" t="s">
        <v>492</v>
      </c>
      <c r="D331" s="285" t="s">
        <v>353</v>
      </c>
      <c r="E331" s="286" t="s">
        <v>998</v>
      </c>
      <c r="F331" s="287" t="s">
        <v>999</v>
      </c>
      <c r="G331" s="288" t="s">
        <v>381</v>
      </c>
      <c r="H331" s="289">
        <v>1.02</v>
      </c>
      <c r="I331" s="290"/>
      <c r="J331" s="291">
        <f>ROUND(I331*H331,2)</f>
        <v>0</v>
      </c>
      <c r="K331" s="287" t="s">
        <v>212</v>
      </c>
      <c r="L331" s="292"/>
      <c r="M331" s="293" t="s">
        <v>1</v>
      </c>
      <c r="N331" s="294" t="s">
        <v>41</v>
      </c>
      <c r="O331" s="92"/>
      <c r="P331" s="237">
        <f>O331*H331</f>
        <v>0</v>
      </c>
      <c r="Q331" s="237">
        <v>0.017</v>
      </c>
      <c r="R331" s="237">
        <f>Q331*H331</f>
        <v>0.01734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248</v>
      </c>
      <c r="AT331" s="239" t="s">
        <v>353</v>
      </c>
      <c r="AU331" s="239" t="s">
        <v>85</v>
      </c>
      <c r="AY331" s="18" t="s">
        <v>206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83</v>
      </c>
      <c r="BK331" s="240">
        <f>ROUND(I331*H331,2)</f>
        <v>0</v>
      </c>
      <c r="BL331" s="18" t="s">
        <v>113</v>
      </c>
      <c r="BM331" s="239" t="s">
        <v>1000</v>
      </c>
    </row>
    <row r="332" spans="1:51" s="13" customFormat="1" ht="12">
      <c r="A332" s="13"/>
      <c r="B332" s="241"/>
      <c r="C332" s="242"/>
      <c r="D332" s="243" t="s">
        <v>214</v>
      </c>
      <c r="E332" s="244" t="s">
        <v>1</v>
      </c>
      <c r="F332" s="245" t="s">
        <v>437</v>
      </c>
      <c r="G332" s="242"/>
      <c r="H332" s="244" t="s">
        <v>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1" t="s">
        <v>214</v>
      </c>
      <c r="AU332" s="251" t="s">
        <v>85</v>
      </c>
      <c r="AV332" s="13" t="s">
        <v>83</v>
      </c>
      <c r="AW332" s="13" t="s">
        <v>32</v>
      </c>
      <c r="AX332" s="13" t="s">
        <v>76</v>
      </c>
      <c r="AY332" s="251" t="s">
        <v>206</v>
      </c>
    </row>
    <row r="333" spans="1:51" s="14" customFormat="1" ht="12">
      <c r="A333" s="14"/>
      <c r="B333" s="252"/>
      <c r="C333" s="253"/>
      <c r="D333" s="243" t="s">
        <v>214</v>
      </c>
      <c r="E333" s="254" t="s">
        <v>1</v>
      </c>
      <c r="F333" s="255" t="s">
        <v>461</v>
      </c>
      <c r="G333" s="253"/>
      <c r="H333" s="256">
        <v>1.02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2" t="s">
        <v>214</v>
      </c>
      <c r="AU333" s="262" t="s">
        <v>85</v>
      </c>
      <c r="AV333" s="14" t="s">
        <v>85</v>
      </c>
      <c r="AW333" s="14" t="s">
        <v>32</v>
      </c>
      <c r="AX333" s="14" t="s">
        <v>83</v>
      </c>
      <c r="AY333" s="262" t="s">
        <v>206</v>
      </c>
    </row>
    <row r="334" spans="1:65" s="2" customFormat="1" ht="24.15" customHeight="1">
      <c r="A334" s="39"/>
      <c r="B334" s="40"/>
      <c r="C334" s="228" t="s">
        <v>496</v>
      </c>
      <c r="D334" s="228" t="s">
        <v>208</v>
      </c>
      <c r="E334" s="229" t="s">
        <v>477</v>
      </c>
      <c r="F334" s="230" t="s">
        <v>478</v>
      </c>
      <c r="G334" s="231" t="s">
        <v>381</v>
      </c>
      <c r="H334" s="232">
        <v>3</v>
      </c>
      <c r="I334" s="233"/>
      <c r="J334" s="234">
        <f>ROUND(I334*H334,2)</f>
        <v>0</v>
      </c>
      <c r="K334" s="230" t="s">
        <v>212</v>
      </c>
      <c r="L334" s="45"/>
      <c r="M334" s="235" t="s">
        <v>1</v>
      </c>
      <c r="N334" s="236" t="s">
        <v>41</v>
      </c>
      <c r="O334" s="92"/>
      <c r="P334" s="237">
        <f>O334*H334</f>
        <v>0</v>
      </c>
      <c r="Q334" s="237">
        <v>0.00171</v>
      </c>
      <c r="R334" s="237">
        <f>Q334*H334</f>
        <v>0.00513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113</v>
      </c>
      <c r="AT334" s="239" t="s">
        <v>208</v>
      </c>
      <c r="AU334" s="239" t="s">
        <v>85</v>
      </c>
      <c r="AY334" s="18" t="s">
        <v>206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83</v>
      </c>
      <c r="BK334" s="240">
        <f>ROUND(I334*H334,2)</f>
        <v>0</v>
      </c>
      <c r="BL334" s="18" t="s">
        <v>113</v>
      </c>
      <c r="BM334" s="239" t="s">
        <v>1001</v>
      </c>
    </row>
    <row r="335" spans="1:51" s="13" customFormat="1" ht="12">
      <c r="A335" s="13"/>
      <c r="B335" s="241"/>
      <c r="C335" s="242"/>
      <c r="D335" s="243" t="s">
        <v>214</v>
      </c>
      <c r="E335" s="244" t="s">
        <v>1</v>
      </c>
      <c r="F335" s="245" t="s">
        <v>437</v>
      </c>
      <c r="G335" s="242"/>
      <c r="H335" s="244" t="s">
        <v>1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1" t="s">
        <v>214</v>
      </c>
      <c r="AU335" s="251" t="s">
        <v>85</v>
      </c>
      <c r="AV335" s="13" t="s">
        <v>83</v>
      </c>
      <c r="AW335" s="13" t="s">
        <v>32</v>
      </c>
      <c r="AX335" s="13" t="s">
        <v>76</v>
      </c>
      <c r="AY335" s="251" t="s">
        <v>206</v>
      </c>
    </row>
    <row r="336" spans="1:51" s="14" customFormat="1" ht="12">
      <c r="A336" s="14"/>
      <c r="B336" s="252"/>
      <c r="C336" s="253"/>
      <c r="D336" s="243" t="s">
        <v>214</v>
      </c>
      <c r="E336" s="254" t="s">
        <v>1</v>
      </c>
      <c r="F336" s="255" t="s">
        <v>1002</v>
      </c>
      <c r="G336" s="253"/>
      <c r="H336" s="256">
        <v>3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2" t="s">
        <v>214</v>
      </c>
      <c r="AU336" s="262" t="s">
        <v>85</v>
      </c>
      <c r="AV336" s="14" t="s">
        <v>85</v>
      </c>
      <c r="AW336" s="14" t="s">
        <v>32</v>
      </c>
      <c r="AX336" s="14" t="s">
        <v>83</v>
      </c>
      <c r="AY336" s="262" t="s">
        <v>206</v>
      </c>
    </row>
    <row r="337" spans="1:65" s="2" customFormat="1" ht="33" customHeight="1">
      <c r="A337" s="39"/>
      <c r="B337" s="40"/>
      <c r="C337" s="285" t="s">
        <v>501</v>
      </c>
      <c r="D337" s="285" t="s">
        <v>353</v>
      </c>
      <c r="E337" s="286" t="s">
        <v>481</v>
      </c>
      <c r="F337" s="287" t="s">
        <v>482</v>
      </c>
      <c r="G337" s="288" t="s">
        <v>381</v>
      </c>
      <c r="H337" s="289">
        <v>1.02</v>
      </c>
      <c r="I337" s="290"/>
      <c r="J337" s="291">
        <f>ROUND(I337*H337,2)</f>
        <v>0</v>
      </c>
      <c r="K337" s="287" t="s">
        <v>212</v>
      </c>
      <c r="L337" s="292"/>
      <c r="M337" s="293" t="s">
        <v>1</v>
      </c>
      <c r="N337" s="294" t="s">
        <v>41</v>
      </c>
      <c r="O337" s="92"/>
      <c r="P337" s="237">
        <f>O337*H337</f>
        <v>0</v>
      </c>
      <c r="Q337" s="237">
        <v>0.0178</v>
      </c>
      <c r="R337" s="237">
        <f>Q337*H337</f>
        <v>0.018156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248</v>
      </c>
      <c r="AT337" s="239" t="s">
        <v>353</v>
      </c>
      <c r="AU337" s="239" t="s">
        <v>85</v>
      </c>
      <c r="AY337" s="18" t="s">
        <v>206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83</v>
      </c>
      <c r="BK337" s="240">
        <f>ROUND(I337*H337,2)</f>
        <v>0</v>
      </c>
      <c r="BL337" s="18" t="s">
        <v>113</v>
      </c>
      <c r="BM337" s="239" t="s">
        <v>1003</v>
      </c>
    </row>
    <row r="338" spans="1:51" s="13" customFormat="1" ht="12">
      <c r="A338" s="13"/>
      <c r="B338" s="241"/>
      <c r="C338" s="242"/>
      <c r="D338" s="243" t="s">
        <v>214</v>
      </c>
      <c r="E338" s="244" t="s">
        <v>1</v>
      </c>
      <c r="F338" s="245" t="s">
        <v>437</v>
      </c>
      <c r="G338" s="242"/>
      <c r="H338" s="244" t="s">
        <v>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1" t="s">
        <v>214</v>
      </c>
      <c r="AU338" s="251" t="s">
        <v>85</v>
      </c>
      <c r="AV338" s="13" t="s">
        <v>83</v>
      </c>
      <c r="AW338" s="13" t="s">
        <v>32</v>
      </c>
      <c r="AX338" s="13" t="s">
        <v>76</v>
      </c>
      <c r="AY338" s="251" t="s">
        <v>206</v>
      </c>
    </row>
    <row r="339" spans="1:51" s="14" customFormat="1" ht="12">
      <c r="A339" s="14"/>
      <c r="B339" s="252"/>
      <c r="C339" s="253"/>
      <c r="D339" s="243" t="s">
        <v>214</v>
      </c>
      <c r="E339" s="254" t="s">
        <v>1</v>
      </c>
      <c r="F339" s="255" t="s">
        <v>461</v>
      </c>
      <c r="G339" s="253"/>
      <c r="H339" s="256">
        <v>1.02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2" t="s">
        <v>214</v>
      </c>
      <c r="AU339" s="262" t="s">
        <v>85</v>
      </c>
      <c r="AV339" s="14" t="s">
        <v>85</v>
      </c>
      <c r="AW339" s="14" t="s">
        <v>32</v>
      </c>
      <c r="AX339" s="14" t="s">
        <v>83</v>
      </c>
      <c r="AY339" s="262" t="s">
        <v>206</v>
      </c>
    </row>
    <row r="340" spans="1:65" s="2" customFormat="1" ht="24.15" customHeight="1">
      <c r="A340" s="39"/>
      <c r="B340" s="40"/>
      <c r="C340" s="285" t="s">
        <v>505</v>
      </c>
      <c r="D340" s="285" t="s">
        <v>353</v>
      </c>
      <c r="E340" s="286" t="s">
        <v>1004</v>
      </c>
      <c r="F340" s="287" t="s">
        <v>1005</v>
      </c>
      <c r="G340" s="288" t="s">
        <v>381</v>
      </c>
      <c r="H340" s="289">
        <v>2.04</v>
      </c>
      <c r="I340" s="290"/>
      <c r="J340" s="291">
        <f>ROUND(I340*H340,2)</f>
        <v>0</v>
      </c>
      <c r="K340" s="287" t="s">
        <v>212</v>
      </c>
      <c r="L340" s="292"/>
      <c r="M340" s="293" t="s">
        <v>1</v>
      </c>
      <c r="N340" s="294" t="s">
        <v>41</v>
      </c>
      <c r="O340" s="92"/>
      <c r="P340" s="237">
        <f>O340*H340</f>
        <v>0</v>
      </c>
      <c r="Q340" s="237">
        <v>0.0197</v>
      </c>
      <c r="R340" s="237">
        <f>Q340*H340</f>
        <v>0.040188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248</v>
      </c>
      <c r="AT340" s="239" t="s">
        <v>353</v>
      </c>
      <c r="AU340" s="239" t="s">
        <v>85</v>
      </c>
      <c r="AY340" s="18" t="s">
        <v>206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83</v>
      </c>
      <c r="BK340" s="240">
        <f>ROUND(I340*H340,2)</f>
        <v>0</v>
      </c>
      <c r="BL340" s="18" t="s">
        <v>113</v>
      </c>
      <c r="BM340" s="239" t="s">
        <v>1006</v>
      </c>
    </row>
    <row r="341" spans="1:51" s="13" customFormat="1" ht="12">
      <c r="A341" s="13"/>
      <c r="B341" s="241"/>
      <c r="C341" s="242"/>
      <c r="D341" s="243" t="s">
        <v>214</v>
      </c>
      <c r="E341" s="244" t="s">
        <v>1</v>
      </c>
      <c r="F341" s="245" t="s">
        <v>437</v>
      </c>
      <c r="G341" s="242"/>
      <c r="H341" s="244" t="s">
        <v>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1" t="s">
        <v>214</v>
      </c>
      <c r="AU341" s="251" t="s">
        <v>85</v>
      </c>
      <c r="AV341" s="13" t="s">
        <v>83</v>
      </c>
      <c r="AW341" s="13" t="s">
        <v>32</v>
      </c>
      <c r="AX341" s="13" t="s">
        <v>76</v>
      </c>
      <c r="AY341" s="251" t="s">
        <v>206</v>
      </c>
    </row>
    <row r="342" spans="1:51" s="14" customFormat="1" ht="12">
      <c r="A342" s="14"/>
      <c r="B342" s="252"/>
      <c r="C342" s="253"/>
      <c r="D342" s="243" t="s">
        <v>214</v>
      </c>
      <c r="E342" s="254" t="s">
        <v>1</v>
      </c>
      <c r="F342" s="255" t="s">
        <v>1007</v>
      </c>
      <c r="G342" s="253"/>
      <c r="H342" s="256">
        <v>2.04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2" t="s">
        <v>214</v>
      </c>
      <c r="AU342" s="262" t="s">
        <v>85</v>
      </c>
      <c r="AV342" s="14" t="s">
        <v>85</v>
      </c>
      <c r="AW342" s="14" t="s">
        <v>32</v>
      </c>
      <c r="AX342" s="14" t="s">
        <v>83</v>
      </c>
      <c r="AY342" s="262" t="s">
        <v>206</v>
      </c>
    </row>
    <row r="343" spans="1:65" s="2" customFormat="1" ht="24.15" customHeight="1">
      <c r="A343" s="39"/>
      <c r="B343" s="40"/>
      <c r="C343" s="228" t="s">
        <v>510</v>
      </c>
      <c r="D343" s="228" t="s">
        <v>208</v>
      </c>
      <c r="E343" s="229" t="s">
        <v>485</v>
      </c>
      <c r="F343" s="230" t="s">
        <v>486</v>
      </c>
      <c r="G343" s="231" t="s">
        <v>381</v>
      </c>
      <c r="H343" s="232">
        <v>1</v>
      </c>
      <c r="I343" s="233"/>
      <c r="J343" s="234">
        <f>ROUND(I343*H343,2)</f>
        <v>0</v>
      </c>
      <c r="K343" s="230" t="s">
        <v>212</v>
      </c>
      <c r="L343" s="45"/>
      <c r="M343" s="235" t="s">
        <v>1</v>
      </c>
      <c r="N343" s="236" t="s">
        <v>41</v>
      </c>
      <c r="O343" s="92"/>
      <c r="P343" s="237">
        <f>O343*H343</f>
        <v>0</v>
      </c>
      <c r="Q343" s="237">
        <v>0.0038</v>
      </c>
      <c r="R343" s="237">
        <f>Q343*H343</f>
        <v>0.0038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113</v>
      </c>
      <c r="AT343" s="239" t="s">
        <v>208</v>
      </c>
      <c r="AU343" s="239" t="s">
        <v>85</v>
      </c>
      <c r="AY343" s="18" t="s">
        <v>206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83</v>
      </c>
      <c r="BK343" s="240">
        <f>ROUND(I343*H343,2)</f>
        <v>0</v>
      </c>
      <c r="BL343" s="18" t="s">
        <v>113</v>
      </c>
      <c r="BM343" s="239" t="s">
        <v>1008</v>
      </c>
    </row>
    <row r="344" spans="1:51" s="13" customFormat="1" ht="12">
      <c r="A344" s="13"/>
      <c r="B344" s="241"/>
      <c r="C344" s="242"/>
      <c r="D344" s="243" t="s">
        <v>214</v>
      </c>
      <c r="E344" s="244" t="s">
        <v>1</v>
      </c>
      <c r="F344" s="245" t="s">
        <v>437</v>
      </c>
      <c r="G344" s="242"/>
      <c r="H344" s="244" t="s">
        <v>1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1" t="s">
        <v>214</v>
      </c>
      <c r="AU344" s="251" t="s">
        <v>85</v>
      </c>
      <c r="AV344" s="13" t="s">
        <v>83</v>
      </c>
      <c r="AW344" s="13" t="s">
        <v>32</v>
      </c>
      <c r="AX344" s="13" t="s">
        <v>76</v>
      </c>
      <c r="AY344" s="251" t="s">
        <v>206</v>
      </c>
    </row>
    <row r="345" spans="1:51" s="14" customFormat="1" ht="12">
      <c r="A345" s="14"/>
      <c r="B345" s="252"/>
      <c r="C345" s="253"/>
      <c r="D345" s="243" t="s">
        <v>214</v>
      </c>
      <c r="E345" s="254" t="s">
        <v>1</v>
      </c>
      <c r="F345" s="255" t="s">
        <v>83</v>
      </c>
      <c r="G345" s="253"/>
      <c r="H345" s="256">
        <v>1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2" t="s">
        <v>214</v>
      </c>
      <c r="AU345" s="262" t="s">
        <v>85</v>
      </c>
      <c r="AV345" s="14" t="s">
        <v>85</v>
      </c>
      <c r="AW345" s="14" t="s">
        <v>32</v>
      </c>
      <c r="AX345" s="14" t="s">
        <v>83</v>
      </c>
      <c r="AY345" s="262" t="s">
        <v>206</v>
      </c>
    </row>
    <row r="346" spans="1:65" s="2" customFormat="1" ht="33" customHeight="1">
      <c r="A346" s="39"/>
      <c r="B346" s="40"/>
      <c r="C346" s="285" t="s">
        <v>514</v>
      </c>
      <c r="D346" s="285" t="s">
        <v>353</v>
      </c>
      <c r="E346" s="286" t="s">
        <v>489</v>
      </c>
      <c r="F346" s="287" t="s">
        <v>490</v>
      </c>
      <c r="G346" s="288" t="s">
        <v>381</v>
      </c>
      <c r="H346" s="289">
        <v>1.02</v>
      </c>
      <c r="I346" s="290"/>
      <c r="J346" s="291">
        <f>ROUND(I346*H346,2)</f>
        <v>0</v>
      </c>
      <c r="K346" s="287" t="s">
        <v>212</v>
      </c>
      <c r="L346" s="292"/>
      <c r="M346" s="293" t="s">
        <v>1</v>
      </c>
      <c r="N346" s="294" t="s">
        <v>41</v>
      </c>
      <c r="O346" s="92"/>
      <c r="P346" s="237">
        <f>O346*H346</f>
        <v>0</v>
      </c>
      <c r="Q346" s="237">
        <v>0.0284</v>
      </c>
      <c r="R346" s="237">
        <f>Q346*H346</f>
        <v>0.028968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248</v>
      </c>
      <c r="AT346" s="239" t="s">
        <v>353</v>
      </c>
      <c r="AU346" s="239" t="s">
        <v>85</v>
      </c>
      <c r="AY346" s="18" t="s">
        <v>206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83</v>
      </c>
      <c r="BK346" s="240">
        <f>ROUND(I346*H346,2)</f>
        <v>0</v>
      </c>
      <c r="BL346" s="18" t="s">
        <v>113</v>
      </c>
      <c r="BM346" s="239" t="s">
        <v>1009</v>
      </c>
    </row>
    <row r="347" spans="1:51" s="13" customFormat="1" ht="12">
      <c r="A347" s="13"/>
      <c r="B347" s="241"/>
      <c r="C347" s="242"/>
      <c r="D347" s="243" t="s">
        <v>214</v>
      </c>
      <c r="E347" s="244" t="s">
        <v>1</v>
      </c>
      <c r="F347" s="245" t="s">
        <v>437</v>
      </c>
      <c r="G347" s="242"/>
      <c r="H347" s="244" t="s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214</v>
      </c>
      <c r="AU347" s="251" t="s">
        <v>85</v>
      </c>
      <c r="AV347" s="13" t="s">
        <v>83</v>
      </c>
      <c r="AW347" s="13" t="s">
        <v>32</v>
      </c>
      <c r="AX347" s="13" t="s">
        <v>76</v>
      </c>
      <c r="AY347" s="251" t="s">
        <v>206</v>
      </c>
    </row>
    <row r="348" spans="1:51" s="14" customFormat="1" ht="12">
      <c r="A348" s="14"/>
      <c r="B348" s="252"/>
      <c r="C348" s="253"/>
      <c r="D348" s="243" t="s">
        <v>214</v>
      </c>
      <c r="E348" s="254" t="s">
        <v>1</v>
      </c>
      <c r="F348" s="255" t="s">
        <v>461</v>
      </c>
      <c r="G348" s="253"/>
      <c r="H348" s="256">
        <v>1.02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214</v>
      </c>
      <c r="AU348" s="262" t="s">
        <v>85</v>
      </c>
      <c r="AV348" s="14" t="s">
        <v>85</v>
      </c>
      <c r="AW348" s="14" t="s">
        <v>32</v>
      </c>
      <c r="AX348" s="14" t="s">
        <v>83</v>
      </c>
      <c r="AY348" s="262" t="s">
        <v>206</v>
      </c>
    </row>
    <row r="349" spans="1:65" s="2" customFormat="1" ht="24.15" customHeight="1">
      <c r="A349" s="39"/>
      <c r="B349" s="40"/>
      <c r="C349" s="228" t="s">
        <v>518</v>
      </c>
      <c r="D349" s="228" t="s">
        <v>208</v>
      </c>
      <c r="E349" s="229" t="s">
        <v>1010</v>
      </c>
      <c r="F349" s="230" t="s">
        <v>1011</v>
      </c>
      <c r="G349" s="231" t="s">
        <v>381</v>
      </c>
      <c r="H349" s="232">
        <v>2</v>
      </c>
      <c r="I349" s="233"/>
      <c r="J349" s="234">
        <f>ROUND(I349*H349,2)</f>
        <v>0</v>
      </c>
      <c r="K349" s="230" t="s">
        <v>212</v>
      </c>
      <c r="L349" s="45"/>
      <c r="M349" s="235" t="s">
        <v>1</v>
      </c>
      <c r="N349" s="236" t="s">
        <v>41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113</v>
      </c>
      <c r="AT349" s="239" t="s">
        <v>208</v>
      </c>
      <c r="AU349" s="239" t="s">
        <v>85</v>
      </c>
      <c r="AY349" s="18" t="s">
        <v>206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83</v>
      </c>
      <c r="BK349" s="240">
        <f>ROUND(I349*H349,2)</f>
        <v>0</v>
      </c>
      <c r="BL349" s="18" t="s">
        <v>113</v>
      </c>
      <c r="BM349" s="239" t="s">
        <v>1012</v>
      </c>
    </row>
    <row r="350" spans="1:51" s="13" customFormat="1" ht="12">
      <c r="A350" s="13"/>
      <c r="B350" s="241"/>
      <c r="C350" s="242"/>
      <c r="D350" s="243" t="s">
        <v>214</v>
      </c>
      <c r="E350" s="244" t="s">
        <v>1</v>
      </c>
      <c r="F350" s="245" t="s">
        <v>437</v>
      </c>
      <c r="G350" s="242"/>
      <c r="H350" s="244" t="s">
        <v>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214</v>
      </c>
      <c r="AU350" s="251" t="s">
        <v>85</v>
      </c>
      <c r="AV350" s="13" t="s">
        <v>83</v>
      </c>
      <c r="AW350" s="13" t="s">
        <v>32</v>
      </c>
      <c r="AX350" s="13" t="s">
        <v>76</v>
      </c>
      <c r="AY350" s="251" t="s">
        <v>206</v>
      </c>
    </row>
    <row r="351" spans="1:51" s="14" customFormat="1" ht="12">
      <c r="A351" s="14"/>
      <c r="B351" s="252"/>
      <c r="C351" s="253"/>
      <c r="D351" s="243" t="s">
        <v>214</v>
      </c>
      <c r="E351" s="254" t="s">
        <v>1</v>
      </c>
      <c r="F351" s="255" t="s">
        <v>85</v>
      </c>
      <c r="G351" s="253"/>
      <c r="H351" s="256">
        <v>2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214</v>
      </c>
      <c r="AU351" s="262" t="s">
        <v>85</v>
      </c>
      <c r="AV351" s="14" t="s">
        <v>85</v>
      </c>
      <c r="AW351" s="14" t="s">
        <v>32</v>
      </c>
      <c r="AX351" s="14" t="s">
        <v>83</v>
      </c>
      <c r="AY351" s="262" t="s">
        <v>206</v>
      </c>
    </row>
    <row r="352" spans="1:65" s="2" customFormat="1" ht="16.5" customHeight="1">
      <c r="A352" s="39"/>
      <c r="B352" s="40"/>
      <c r="C352" s="285" t="s">
        <v>523</v>
      </c>
      <c r="D352" s="285" t="s">
        <v>353</v>
      </c>
      <c r="E352" s="286" t="s">
        <v>1013</v>
      </c>
      <c r="F352" s="287" t="s">
        <v>1014</v>
      </c>
      <c r="G352" s="288" t="s">
        <v>381</v>
      </c>
      <c r="H352" s="289">
        <v>2.03</v>
      </c>
      <c r="I352" s="290"/>
      <c r="J352" s="291">
        <f>ROUND(I352*H352,2)</f>
        <v>0</v>
      </c>
      <c r="K352" s="287" t="s">
        <v>212</v>
      </c>
      <c r="L352" s="292"/>
      <c r="M352" s="293" t="s">
        <v>1</v>
      </c>
      <c r="N352" s="294" t="s">
        <v>41</v>
      </c>
      <c r="O352" s="92"/>
      <c r="P352" s="237">
        <f>O352*H352</f>
        <v>0</v>
      </c>
      <c r="Q352" s="237">
        <v>0.00039</v>
      </c>
      <c r="R352" s="237">
        <f>Q352*H352</f>
        <v>0.0007916999999999999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248</v>
      </c>
      <c r="AT352" s="239" t="s">
        <v>353</v>
      </c>
      <c r="AU352" s="239" t="s">
        <v>85</v>
      </c>
      <c r="AY352" s="18" t="s">
        <v>206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83</v>
      </c>
      <c r="BK352" s="240">
        <f>ROUND(I352*H352,2)</f>
        <v>0</v>
      </c>
      <c r="BL352" s="18" t="s">
        <v>113</v>
      </c>
      <c r="BM352" s="239" t="s">
        <v>1015</v>
      </c>
    </row>
    <row r="353" spans="1:51" s="13" customFormat="1" ht="12">
      <c r="A353" s="13"/>
      <c r="B353" s="241"/>
      <c r="C353" s="242"/>
      <c r="D353" s="243" t="s">
        <v>214</v>
      </c>
      <c r="E353" s="244" t="s">
        <v>1</v>
      </c>
      <c r="F353" s="245" t="s">
        <v>437</v>
      </c>
      <c r="G353" s="242"/>
      <c r="H353" s="244" t="s">
        <v>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214</v>
      </c>
      <c r="AU353" s="251" t="s">
        <v>85</v>
      </c>
      <c r="AV353" s="13" t="s">
        <v>83</v>
      </c>
      <c r="AW353" s="13" t="s">
        <v>32</v>
      </c>
      <c r="AX353" s="13" t="s">
        <v>76</v>
      </c>
      <c r="AY353" s="251" t="s">
        <v>206</v>
      </c>
    </row>
    <row r="354" spans="1:51" s="14" customFormat="1" ht="12">
      <c r="A354" s="14"/>
      <c r="B354" s="252"/>
      <c r="C354" s="253"/>
      <c r="D354" s="243" t="s">
        <v>214</v>
      </c>
      <c r="E354" s="254" t="s">
        <v>1</v>
      </c>
      <c r="F354" s="255" t="s">
        <v>589</v>
      </c>
      <c r="G354" s="253"/>
      <c r="H354" s="256">
        <v>2.03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214</v>
      </c>
      <c r="AU354" s="262" t="s">
        <v>85</v>
      </c>
      <c r="AV354" s="14" t="s">
        <v>85</v>
      </c>
      <c r="AW354" s="14" t="s">
        <v>32</v>
      </c>
      <c r="AX354" s="14" t="s">
        <v>83</v>
      </c>
      <c r="AY354" s="262" t="s">
        <v>206</v>
      </c>
    </row>
    <row r="355" spans="1:65" s="2" customFormat="1" ht="24.15" customHeight="1">
      <c r="A355" s="39"/>
      <c r="B355" s="40"/>
      <c r="C355" s="228" t="s">
        <v>527</v>
      </c>
      <c r="D355" s="228" t="s">
        <v>208</v>
      </c>
      <c r="E355" s="229" t="s">
        <v>493</v>
      </c>
      <c r="F355" s="230" t="s">
        <v>494</v>
      </c>
      <c r="G355" s="231" t="s">
        <v>381</v>
      </c>
      <c r="H355" s="232">
        <v>49</v>
      </c>
      <c r="I355" s="233"/>
      <c r="J355" s="234">
        <f>ROUND(I355*H355,2)</f>
        <v>0</v>
      </c>
      <c r="K355" s="230" t="s">
        <v>212</v>
      </c>
      <c r="L355" s="45"/>
      <c r="M355" s="235" t="s">
        <v>1</v>
      </c>
      <c r="N355" s="236" t="s">
        <v>41</v>
      </c>
      <c r="O355" s="92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113</v>
      </c>
      <c r="AT355" s="239" t="s">
        <v>208</v>
      </c>
      <c r="AU355" s="239" t="s">
        <v>85</v>
      </c>
      <c r="AY355" s="18" t="s">
        <v>206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83</v>
      </c>
      <c r="BK355" s="240">
        <f>ROUND(I355*H355,2)</f>
        <v>0</v>
      </c>
      <c r="BL355" s="18" t="s">
        <v>113</v>
      </c>
      <c r="BM355" s="239" t="s">
        <v>1016</v>
      </c>
    </row>
    <row r="356" spans="1:51" s="13" customFormat="1" ht="12">
      <c r="A356" s="13"/>
      <c r="B356" s="241"/>
      <c r="C356" s="242"/>
      <c r="D356" s="243" t="s">
        <v>214</v>
      </c>
      <c r="E356" s="244" t="s">
        <v>1</v>
      </c>
      <c r="F356" s="245" t="s">
        <v>437</v>
      </c>
      <c r="G356" s="242"/>
      <c r="H356" s="244" t="s">
        <v>1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214</v>
      </c>
      <c r="AU356" s="251" t="s">
        <v>85</v>
      </c>
      <c r="AV356" s="13" t="s">
        <v>83</v>
      </c>
      <c r="AW356" s="13" t="s">
        <v>32</v>
      </c>
      <c r="AX356" s="13" t="s">
        <v>76</v>
      </c>
      <c r="AY356" s="251" t="s">
        <v>206</v>
      </c>
    </row>
    <row r="357" spans="1:51" s="14" customFormat="1" ht="12">
      <c r="A357" s="14"/>
      <c r="B357" s="252"/>
      <c r="C357" s="253"/>
      <c r="D357" s="243" t="s">
        <v>214</v>
      </c>
      <c r="E357" s="254" t="s">
        <v>1</v>
      </c>
      <c r="F357" s="255" t="s">
        <v>1017</v>
      </c>
      <c r="G357" s="253"/>
      <c r="H357" s="256">
        <v>49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2" t="s">
        <v>214</v>
      </c>
      <c r="AU357" s="262" t="s">
        <v>85</v>
      </c>
      <c r="AV357" s="14" t="s">
        <v>85</v>
      </c>
      <c r="AW357" s="14" t="s">
        <v>32</v>
      </c>
      <c r="AX357" s="14" t="s">
        <v>83</v>
      </c>
      <c r="AY357" s="262" t="s">
        <v>206</v>
      </c>
    </row>
    <row r="358" spans="1:65" s="2" customFormat="1" ht="21.75" customHeight="1">
      <c r="A358" s="39"/>
      <c r="B358" s="40"/>
      <c r="C358" s="285" t="s">
        <v>531</v>
      </c>
      <c r="D358" s="285" t="s">
        <v>353</v>
      </c>
      <c r="E358" s="286" t="s">
        <v>497</v>
      </c>
      <c r="F358" s="287" t="s">
        <v>498</v>
      </c>
      <c r="G358" s="288" t="s">
        <v>381</v>
      </c>
      <c r="H358" s="289">
        <v>48.72</v>
      </c>
      <c r="I358" s="290"/>
      <c r="J358" s="291">
        <f>ROUND(I358*H358,2)</f>
        <v>0</v>
      </c>
      <c r="K358" s="287" t="s">
        <v>212</v>
      </c>
      <c r="L358" s="292"/>
      <c r="M358" s="293" t="s">
        <v>1</v>
      </c>
      <c r="N358" s="294" t="s">
        <v>41</v>
      </c>
      <c r="O358" s="92"/>
      <c r="P358" s="237">
        <f>O358*H358</f>
        <v>0</v>
      </c>
      <c r="Q358" s="237">
        <v>0.00072</v>
      </c>
      <c r="R358" s="237">
        <f>Q358*H358</f>
        <v>0.0350784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248</v>
      </c>
      <c r="AT358" s="239" t="s">
        <v>353</v>
      </c>
      <c r="AU358" s="239" t="s">
        <v>85</v>
      </c>
      <c r="AY358" s="18" t="s">
        <v>206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83</v>
      </c>
      <c r="BK358" s="240">
        <f>ROUND(I358*H358,2)</f>
        <v>0</v>
      </c>
      <c r="BL358" s="18" t="s">
        <v>113</v>
      </c>
      <c r="BM358" s="239" t="s">
        <v>1018</v>
      </c>
    </row>
    <row r="359" spans="1:51" s="13" customFormat="1" ht="12">
      <c r="A359" s="13"/>
      <c r="B359" s="241"/>
      <c r="C359" s="242"/>
      <c r="D359" s="243" t="s">
        <v>214</v>
      </c>
      <c r="E359" s="244" t="s">
        <v>1</v>
      </c>
      <c r="F359" s="245" t="s">
        <v>437</v>
      </c>
      <c r="G359" s="242"/>
      <c r="H359" s="244" t="s">
        <v>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1" t="s">
        <v>214</v>
      </c>
      <c r="AU359" s="251" t="s">
        <v>85</v>
      </c>
      <c r="AV359" s="13" t="s">
        <v>83</v>
      </c>
      <c r="AW359" s="13" t="s">
        <v>32</v>
      </c>
      <c r="AX359" s="13" t="s">
        <v>76</v>
      </c>
      <c r="AY359" s="251" t="s">
        <v>206</v>
      </c>
    </row>
    <row r="360" spans="1:51" s="14" customFormat="1" ht="12">
      <c r="A360" s="14"/>
      <c r="B360" s="252"/>
      <c r="C360" s="253"/>
      <c r="D360" s="243" t="s">
        <v>214</v>
      </c>
      <c r="E360" s="254" t="s">
        <v>1</v>
      </c>
      <c r="F360" s="255" t="s">
        <v>1019</v>
      </c>
      <c r="G360" s="253"/>
      <c r="H360" s="256">
        <v>48.72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2" t="s">
        <v>214</v>
      </c>
      <c r="AU360" s="262" t="s">
        <v>85</v>
      </c>
      <c r="AV360" s="14" t="s">
        <v>85</v>
      </c>
      <c r="AW360" s="14" t="s">
        <v>32</v>
      </c>
      <c r="AX360" s="14" t="s">
        <v>83</v>
      </c>
      <c r="AY360" s="262" t="s">
        <v>206</v>
      </c>
    </row>
    <row r="361" spans="1:65" s="2" customFormat="1" ht="16.5" customHeight="1">
      <c r="A361" s="39"/>
      <c r="B361" s="40"/>
      <c r="C361" s="285" t="s">
        <v>535</v>
      </c>
      <c r="D361" s="285" t="s">
        <v>353</v>
      </c>
      <c r="E361" s="286" t="s">
        <v>1020</v>
      </c>
      <c r="F361" s="287" t="s">
        <v>1021</v>
      </c>
      <c r="G361" s="288" t="s">
        <v>381</v>
      </c>
      <c r="H361" s="289">
        <v>1.015</v>
      </c>
      <c r="I361" s="290"/>
      <c r="J361" s="291">
        <f>ROUND(I361*H361,2)</f>
        <v>0</v>
      </c>
      <c r="K361" s="287" t="s">
        <v>212</v>
      </c>
      <c r="L361" s="292"/>
      <c r="M361" s="293" t="s">
        <v>1</v>
      </c>
      <c r="N361" s="294" t="s">
        <v>41</v>
      </c>
      <c r="O361" s="92"/>
      <c r="P361" s="237">
        <f>O361*H361</f>
        <v>0</v>
      </c>
      <c r="Q361" s="237">
        <v>0.0008</v>
      </c>
      <c r="R361" s="237">
        <f>Q361*H361</f>
        <v>0.000812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248</v>
      </c>
      <c r="AT361" s="239" t="s">
        <v>353</v>
      </c>
      <c r="AU361" s="239" t="s">
        <v>85</v>
      </c>
      <c r="AY361" s="18" t="s">
        <v>206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83</v>
      </c>
      <c r="BK361" s="240">
        <f>ROUND(I361*H361,2)</f>
        <v>0</v>
      </c>
      <c r="BL361" s="18" t="s">
        <v>113</v>
      </c>
      <c r="BM361" s="239" t="s">
        <v>1022</v>
      </c>
    </row>
    <row r="362" spans="1:51" s="13" customFormat="1" ht="12">
      <c r="A362" s="13"/>
      <c r="B362" s="241"/>
      <c r="C362" s="242"/>
      <c r="D362" s="243" t="s">
        <v>214</v>
      </c>
      <c r="E362" s="244" t="s">
        <v>1</v>
      </c>
      <c r="F362" s="245" t="s">
        <v>437</v>
      </c>
      <c r="G362" s="242"/>
      <c r="H362" s="244" t="s">
        <v>1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1" t="s">
        <v>214</v>
      </c>
      <c r="AU362" s="251" t="s">
        <v>85</v>
      </c>
      <c r="AV362" s="13" t="s">
        <v>83</v>
      </c>
      <c r="AW362" s="13" t="s">
        <v>32</v>
      </c>
      <c r="AX362" s="13" t="s">
        <v>76</v>
      </c>
      <c r="AY362" s="251" t="s">
        <v>206</v>
      </c>
    </row>
    <row r="363" spans="1:51" s="14" customFormat="1" ht="12">
      <c r="A363" s="14"/>
      <c r="B363" s="252"/>
      <c r="C363" s="253"/>
      <c r="D363" s="243" t="s">
        <v>214</v>
      </c>
      <c r="E363" s="254" t="s">
        <v>1</v>
      </c>
      <c r="F363" s="255" t="s">
        <v>509</v>
      </c>
      <c r="G363" s="253"/>
      <c r="H363" s="256">
        <v>1.015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2" t="s">
        <v>214</v>
      </c>
      <c r="AU363" s="262" t="s">
        <v>85</v>
      </c>
      <c r="AV363" s="14" t="s">
        <v>85</v>
      </c>
      <c r="AW363" s="14" t="s">
        <v>32</v>
      </c>
      <c r="AX363" s="14" t="s">
        <v>83</v>
      </c>
      <c r="AY363" s="262" t="s">
        <v>206</v>
      </c>
    </row>
    <row r="364" spans="1:65" s="2" customFormat="1" ht="24.15" customHeight="1">
      <c r="A364" s="39"/>
      <c r="B364" s="40"/>
      <c r="C364" s="228" t="s">
        <v>539</v>
      </c>
      <c r="D364" s="228" t="s">
        <v>208</v>
      </c>
      <c r="E364" s="229" t="s">
        <v>1023</v>
      </c>
      <c r="F364" s="230" t="s">
        <v>1024</v>
      </c>
      <c r="G364" s="231" t="s">
        <v>381</v>
      </c>
      <c r="H364" s="232">
        <v>4</v>
      </c>
      <c r="I364" s="233"/>
      <c r="J364" s="234">
        <f>ROUND(I364*H364,2)</f>
        <v>0</v>
      </c>
      <c r="K364" s="230" t="s">
        <v>212</v>
      </c>
      <c r="L364" s="45"/>
      <c r="M364" s="235" t="s">
        <v>1</v>
      </c>
      <c r="N364" s="236" t="s">
        <v>41</v>
      </c>
      <c r="O364" s="92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113</v>
      </c>
      <c r="AT364" s="239" t="s">
        <v>208</v>
      </c>
      <c r="AU364" s="239" t="s">
        <v>85</v>
      </c>
      <c r="AY364" s="18" t="s">
        <v>206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83</v>
      </c>
      <c r="BK364" s="240">
        <f>ROUND(I364*H364,2)</f>
        <v>0</v>
      </c>
      <c r="BL364" s="18" t="s">
        <v>113</v>
      </c>
      <c r="BM364" s="239" t="s">
        <v>1025</v>
      </c>
    </row>
    <row r="365" spans="1:51" s="13" customFormat="1" ht="12">
      <c r="A365" s="13"/>
      <c r="B365" s="241"/>
      <c r="C365" s="242"/>
      <c r="D365" s="243" t="s">
        <v>214</v>
      </c>
      <c r="E365" s="244" t="s">
        <v>1</v>
      </c>
      <c r="F365" s="245" t="s">
        <v>437</v>
      </c>
      <c r="G365" s="242"/>
      <c r="H365" s="244" t="s">
        <v>1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1" t="s">
        <v>214</v>
      </c>
      <c r="AU365" s="251" t="s">
        <v>85</v>
      </c>
      <c r="AV365" s="13" t="s">
        <v>83</v>
      </c>
      <c r="AW365" s="13" t="s">
        <v>32</v>
      </c>
      <c r="AX365" s="13" t="s">
        <v>76</v>
      </c>
      <c r="AY365" s="251" t="s">
        <v>206</v>
      </c>
    </row>
    <row r="366" spans="1:51" s="14" customFormat="1" ht="12">
      <c r="A366" s="14"/>
      <c r="B366" s="252"/>
      <c r="C366" s="253"/>
      <c r="D366" s="243" t="s">
        <v>214</v>
      </c>
      <c r="E366" s="254" t="s">
        <v>1</v>
      </c>
      <c r="F366" s="255" t="s">
        <v>113</v>
      </c>
      <c r="G366" s="253"/>
      <c r="H366" s="256">
        <v>4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2" t="s">
        <v>214</v>
      </c>
      <c r="AU366" s="262" t="s">
        <v>85</v>
      </c>
      <c r="AV366" s="14" t="s">
        <v>85</v>
      </c>
      <c r="AW366" s="14" t="s">
        <v>32</v>
      </c>
      <c r="AX366" s="14" t="s">
        <v>83</v>
      </c>
      <c r="AY366" s="262" t="s">
        <v>206</v>
      </c>
    </row>
    <row r="367" spans="1:65" s="2" customFormat="1" ht="16.5" customHeight="1">
      <c r="A367" s="39"/>
      <c r="B367" s="40"/>
      <c r="C367" s="285" t="s">
        <v>227</v>
      </c>
      <c r="D367" s="285" t="s">
        <v>353</v>
      </c>
      <c r="E367" s="286" t="s">
        <v>1026</v>
      </c>
      <c r="F367" s="287" t="s">
        <v>1027</v>
      </c>
      <c r="G367" s="288" t="s">
        <v>381</v>
      </c>
      <c r="H367" s="289">
        <v>4.06</v>
      </c>
      <c r="I367" s="290"/>
      <c r="J367" s="291">
        <f>ROUND(I367*H367,2)</f>
        <v>0</v>
      </c>
      <c r="K367" s="287" t="s">
        <v>212</v>
      </c>
      <c r="L367" s="292"/>
      <c r="M367" s="293" t="s">
        <v>1</v>
      </c>
      <c r="N367" s="294" t="s">
        <v>41</v>
      </c>
      <c r="O367" s="92"/>
      <c r="P367" s="237">
        <f>O367*H367</f>
        <v>0</v>
      </c>
      <c r="Q367" s="237">
        <v>0.0008</v>
      </c>
      <c r="R367" s="237">
        <f>Q367*H367</f>
        <v>0.003248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248</v>
      </c>
      <c r="AT367" s="239" t="s">
        <v>353</v>
      </c>
      <c r="AU367" s="239" t="s">
        <v>85</v>
      </c>
      <c r="AY367" s="18" t="s">
        <v>206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83</v>
      </c>
      <c r="BK367" s="240">
        <f>ROUND(I367*H367,2)</f>
        <v>0</v>
      </c>
      <c r="BL367" s="18" t="s">
        <v>113</v>
      </c>
      <c r="BM367" s="239" t="s">
        <v>1028</v>
      </c>
    </row>
    <row r="368" spans="1:51" s="13" customFormat="1" ht="12">
      <c r="A368" s="13"/>
      <c r="B368" s="241"/>
      <c r="C368" s="242"/>
      <c r="D368" s="243" t="s">
        <v>214</v>
      </c>
      <c r="E368" s="244" t="s">
        <v>1</v>
      </c>
      <c r="F368" s="245" t="s">
        <v>437</v>
      </c>
      <c r="G368" s="242"/>
      <c r="H368" s="244" t="s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1" t="s">
        <v>214</v>
      </c>
      <c r="AU368" s="251" t="s">
        <v>85</v>
      </c>
      <c r="AV368" s="13" t="s">
        <v>83</v>
      </c>
      <c r="AW368" s="13" t="s">
        <v>32</v>
      </c>
      <c r="AX368" s="13" t="s">
        <v>76</v>
      </c>
      <c r="AY368" s="251" t="s">
        <v>206</v>
      </c>
    </row>
    <row r="369" spans="1:51" s="14" customFormat="1" ht="12">
      <c r="A369" s="14"/>
      <c r="B369" s="252"/>
      <c r="C369" s="253"/>
      <c r="D369" s="243" t="s">
        <v>214</v>
      </c>
      <c r="E369" s="254" t="s">
        <v>1</v>
      </c>
      <c r="F369" s="255" t="s">
        <v>1029</v>
      </c>
      <c r="G369" s="253"/>
      <c r="H369" s="256">
        <v>4.06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2" t="s">
        <v>214</v>
      </c>
      <c r="AU369" s="262" t="s">
        <v>85</v>
      </c>
      <c r="AV369" s="14" t="s">
        <v>85</v>
      </c>
      <c r="AW369" s="14" t="s">
        <v>32</v>
      </c>
      <c r="AX369" s="14" t="s">
        <v>83</v>
      </c>
      <c r="AY369" s="262" t="s">
        <v>206</v>
      </c>
    </row>
    <row r="370" spans="1:65" s="2" customFormat="1" ht="24.15" customHeight="1">
      <c r="A370" s="39"/>
      <c r="B370" s="40"/>
      <c r="C370" s="228" t="s">
        <v>546</v>
      </c>
      <c r="D370" s="228" t="s">
        <v>208</v>
      </c>
      <c r="E370" s="229" t="s">
        <v>502</v>
      </c>
      <c r="F370" s="230" t="s">
        <v>503</v>
      </c>
      <c r="G370" s="231" t="s">
        <v>381</v>
      </c>
      <c r="H370" s="232">
        <v>1</v>
      </c>
      <c r="I370" s="233"/>
      <c r="J370" s="234">
        <f>ROUND(I370*H370,2)</f>
        <v>0</v>
      </c>
      <c r="K370" s="230" t="s">
        <v>1</v>
      </c>
      <c r="L370" s="45"/>
      <c r="M370" s="235" t="s">
        <v>1</v>
      </c>
      <c r="N370" s="236" t="s">
        <v>41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113</v>
      </c>
      <c r="AT370" s="239" t="s">
        <v>208</v>
      </c>
      <c r="AU370" s="239" t="s">
        <v>85</v>
      </c>
      <c r="AY370" s="18" t="s">
        <v>206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83</v>
      </c>
      <c r="BK370" s="240">
        <f>ROUND(I370*H370,2)</f>
        <v>0</v>
      </c>
      <c r="BL370" s="18" t="s">
        <v>113</v>
      </c>
      <c r="BM370" s="239" t="s">
        <v>1030</v>
      </c>
    </row>
    <row r="371" spans="1:51" s="13" customFormat="1" ht="12">
      <c r="A371" s="13"/>
      <c r="B371" s="241"/>
      <c r="C371" s="242"/>
      <c r="D371" s="243" t="s">
        <v>214</v>
      </c>
      <c r="E371" s="244" t="s">
        <v>1</v>
      </c>
      <c r="F371" s="245" t="s">
        <v>437</v>
      </c>
      <c r="G371" s="242"/>
      <c r="H371" s="244" t="s">
        <v>1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1" t="s">
        <v>214</v>
      </c>
      <c r="AU371" s="251" t="s">
        <v>85</v>
      </c>
      <c r="AV371" s="13" t="s">
        <v>83</v>
      </c>
      <c r="AW371" s="13" t="s">
        <v>32</v>
      </c>
      <c r="AX371" s="13" t="s">
        <v>76</v>
      </c>
      <c r="AY371" s="251" t="s">
        <v>206</v>
      </c>
    </row>
    <row r="372" spans="1:51" s="14" customFormat="1" ht="12">
      <c r="A372" s="14"/>
      <c r="B372" s="252"/>
      <c r="C372" s="253"/>
      <c r="D372" s="243" t="s">
        <v>214</v>
      </c>
      <c r="E372" s="254" t="s">
        <v>1</v>
      </c>
      <c r="F372" s="255" t="s">
        <v>83</v>
      </c>
      <c r="G372" s="253"/>
      <c r="H372" s="256">
        <v>1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2" t="s">
        <v>214</v>
      </c>
      <c r="AU372" s="262" t="s">
        <v>85</v>
      </c>
      <c r="AV372" s="14" t="s">
        <v>85</v>
      </c>
      <c r="AW372" s="14" t="s">
        <v>32</v>
      </c>
      <c r="AX372" s="14" t="s">
        <v>83</v>
      </c>
      <c r="AY372" s="262" t="s">
        <v>206</v>
      </c>
    </row>
    <row r="373" spans="1:65" s="2" customFormat="1" ht="16.5" customHeight="1">
      <c r="A373" s="39"/>
      <c r="B373" s="40"/>
      <c r="C373" s="285" t="s">
        <v>551</v>
      </c>
      <c r="D373" s="285" t="s">
        <v>353</v>
      </c>
      <c r="E373" s="286" t="s">
        <v>506</v>
      </c>
      <c r="F373" s="287" t="s">
        <v>507</v>
      </c>
      <c r="G373" s="288" t="s">
        <v>381</v>
      </c>
      <c r="H373" s="289">
        <v>1.015</v>
      </c>
      <c r="I373" s="290"/>
      <c r="J373" s="291">
        <f>ROUND(I373*H373,2)</f>
        <v>0</v>
      </c>
      <c r="K373" s="287" t="s">
        <v>1</v>
      </c>
      <c r="L373" s="292"/>
      <c r="M373" s="293" t="s">
        <v>1</v>
      </c>
      <c r="N373" s="294" t="s">
        <v>41</v>
      </c>
      <c r="O373" s="92"/>
      <c r="P373" s="237">
        <f>O373*H373</f>
        <v>0</v>
      </c>
      <c r="Q373" s="237">
        <v>0.00062</v>
      </c>
      <c r="R373" s="237">
        <f>Q373*H373</f>
        <v>0.0006293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248</v>
      </c>
      <c r="AT373" s="239" t="s">
        <v>353</v>
      </c>
      <c r="AU373" s="239" t="s">
        <v>85</v>
      </c>
      <c r="AY373" s="18" t="s">
        <v>206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83</v>
      </c>
      <c r="BK373" s="240">
        <f>ROUND(I373*H373,2)</f>
        <v>0</v>
      </c>
      <c r="BL373" s="18" t="s">
        <v>113</v>
      </c>
      <c r="BM373" s="239" t="s">
        <v>1031</v>
      </c>
    </row>
    <row r="374" spans="1:51" s="13" customFormat="1" ht="12">
      <c r="A374" s="13"/>
      <c r="B374" s="241"/>
      <c r="C374" s="242"/>
      <c r="D374" s="243" t="s">
        <v>214</v>
      </c>
      <c r="E374" s="244" t="s">
        <v>1</v>
      </c>
      <c r="F374" s="245" t="s">
        <v>437</v>
      </c>
      <c r="G374" s="242"/>
      <c r="H374" s="244" t="s">
        <v>1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1" t="s">
        <v>214</v>
      </c>
      <c r="AU374" s="251" t="s">
        <v>85</v>
      </c>
      <c r="AV374" s="13" t="s">
        <v>83</v>
      </c>
      <c r="AW374" s="13" t="s">
        <v>32</v>
      </c>
      <c r="AX374" s="13" t="s">
        <v>76</v>
      </c>
      <c r="AY374" s="251" t="s">
        <v>206</v>
      </c>
    </row>
    <row r="375" spans="1:51" s="14" customFormat="1" ht="12">
      <c r="A375" s="14"/>
      <c r="B375" s="252"/>
      <c r="C375" s="253"/>
      <c r="D375" s="243" t="s">
        <v>214</v>
      </c>
      <c r="E375" s="254" t="s">
        <v>1</v>
      </c>
      <c r="F375" s="255" t="s">
        <v>509</v>
      </c>
      <c r="G375" s="253"/>
      <c r="H375" s="256">
        <v>1.015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2" t="s">
        <v>214</v>
      </c>
      <c r="AU375" s="262" t="s">
        <v>85</v>
      </c>
      <c r="AV375" s="14" t="s">
        <v>85</v>
      </c>
      <c r="AW375" s="14" t="s">
        <v>32</v>
      </c>
      <c r="AX375" s="14" t="s">
        <v>83</v>
      </c>
      <c r="AY375" s="262" t="s">
        <v>206</v>
      </c>
    </row>
    <row r="376" spans="1:65" s="2" customFormat="1" ht="24.15" customHeight="1">
      <c r="A376" s="39"/>
      <c r="B376" s="40"/>
      <c r="C376" s="228" t="s">
        <v>555</v>
      </c>
      <c r="D376" s="228" t="s">
        <v>208</v>
      </c>
      <c r="E376" s="229" t="s">
        <v>1032</v>
      </c>
      <c r="F376" s="230" t="s">
        <v>1033</v>
      </c>
      <c r="G376" s="231" t="s">
        <v>381</v>
      </c>
      <c r="H376" s="232">
        <v>2</v>
      </c>
      <c r="I376" s="233"/>
      <c r="J376" s="234">
        <f>ROUND(I376*H376,2)</f>
        <v>0</v>
      </c>
      <c r="K376" s="230" t="s">
        <v>212</v>
      </c>
      <c r="L376" s="45"/>
      <c r="M376" s="235" t="s">
        <v>1</v>
      </c>
      <c r="N376" s="236" t="s">
        <v>41</v>
      </c>
      <c r="O376" s="92"/>
      <c r="P376" s="237">
        <f>O376*H376</f>
        <v>0</v>
      </c>
      <c r="Q376" s="237">
        <v>0</v>
      </c>
      <c r="R376" s="237">
        <f>Q376*H376</f>
        <v>0</v>
      </c>
      <c r="S376" s="237">
        <v>0</v>
      </c>
      <c r="T376" s="23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9" t="s">
        <v>113</v>
      </c>
      <c r="AT376" s="239" t="s">
        <v>208</v>
      </c>
      <c r="AU376" s="239" t="s">
        <v>85</v>
      </c>
      <c r="AY376" s="18" t="s">
        <v>206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8" t="s">
        <v>83</v>
      </c>
      <c r="BK376" s="240">
        <f>ROUND(I376*H376,2)</f>
        <v>0</v>
      </c>
      <c r="BL376" s="18" t="s">
        <v>113</v>
      </c>
      <c r="BM376" s="239" t="s">
        <v>1034</v>
      </c>
    </row>
    <row r="377" spans="1:51" s="13" customFormat="1" ht="12">
      <c r="A377" s="13"/>
      <c r="B377" s="241"/>
      <c r="C377" s="242"/>
      <c r="D377" s="243" t="s">
        <v>214</v>
      </c>
      <c r="E377" s="244" t="s">
        <v>1</v>
      </c>
      <c r="F377" s="245" t="s">
        <v>437</v>
      </c>
      <c r="G377" s="242"/>
      <c r="H377" s="244" t="s">
        <v>1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1" t="s">
        <v>214</v>
      </c>
      <c r="AU377" s="251" t="s">
        <v>85</v>
      </c>
      <c r="AV377" s="13" t="s">
        <v>83</v>
      </c>
      <c r="AW377" s="13" t="s">
        <v>32</v>
      </c>
      <c r="AX377" s="13" t="s">
        <v>76</v>
      </c>
      <c r="AY377" s="251" t="s">
        <v>206</v>
      </c>
    </row>
    <row r="378" spans="1:51" s="14" customFormat="1" ht="12">
      <c r="A378" s="14"/>
      <c r="B378" s="252"/>
      <c r="C378" s="253"/>
      <c r="D378" s="243" t="s">
        <v>214</v>
      </c>
      <c r="E378" s="254" t="s">
        <v>1</v>
      </c>
      <c r="F378" s="255" t="s">
        <v>466</v>
      </c>
      <c r="G378" s="253"/>
      <c r="H378" s="256">
        <v>2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2" t="s">
        <v>214</v>
      </c>
      <c r="AU378" s="262" t="s">
        <v>85</v>
      </c>
      <c r="AV378" s="14" t="s">
        <v>85</v>
      </c>
      <c r="AW378" s="14" t="s">
        <v>32</v>
      </c>
      <c r="AX378" s="14" t="s">
        <v>83</v>
      </c>
      <c r="AY378" s="262" t="s">
        <v>206</v>
      </c>
    </row>
    <row r="379" spans="1:65" s="2" customFormat="1" ht="24.15" customHeight="1">
      <c r="A379" s="39"/>
      <c r="B379" s="40"/>
      <c r="C379" s="285" t="s">
        <v>559</v>
      </c>
      <c r="D379" s="285" t="s">
        <v>353</v>
      </c>
      <c r="E379" s="286" t="s">
        <v>1035</v>
      </c>
      <c r="F379" s="287" t="s">
        <v>1036</v>
      </c>
      <c r="G379" s="288" t="s">
        <v>381</v>
      </c>
      <c r="H379" s="289">
        <v>2.03</v>
      </c>
      <c r="I379" s="290"/>
      <c r="J379" s="291">
        <f>ROUND(I379*H379,2)</f>
        <v>0</v>
      </c>
      <c r="K379" s="287" t="s">
        <v>212</v>
      </c>
      <c r="L379" s="292"/>
      <c r="M379" s="293" t="s">
        <v>1</v>
      </c>
      <c r="N379" s="294" t="s">
        <v>41</v>
      </c>
      <c r="O379" s="92"/>
      <c r="P379" s="237">
        <f>O379*H379</f>
        <v>0</v>
      </c>
      <c r="Q379" s="237">
        <v>0.00223</v>
      </c>
      <c r="R379" s="237">
        <f>Q379*H379</f>
        <v>0.0045269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248</v>
      </c>
      <c r="AT379" s="239" t="s">
        <v>353</v>
      </c>
      <c r="AU379" s="239" t="s">
        <v>85</v>
      </c>
      <c r="AY379" s="18" t="s">
        <v>206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83</v>
      </c>
      <c r="BK379" s="240">
        <f>ROUND(I379*H379,2)</f>
        <v>0</v>
      </c>
      <c r="BL379" s="18" t="s">
        <v>113</v>
      </c>
      <c r="BM379" s="239" t="s">
        <v>1037</v>
      </c>
    </row>
    <row r="380" spans="1:51" s="13" customFormat="1" ht="12">
      <c r="A380" s="13"/>
      <c r="B380" s="241"/>
      <c r="C380" s="242"/>
      <c r="D380" s="243" t="s">
        <v>214</v>
      </c>
      <c r="E380" s="244" t="s">
        <v>1</v>
      </c>
      <c r="F380" s="245" t="s">
        <v>437</v>
      </c>
      <c r="G380" s="242"/>
      <c r="H380" s="244" t="s">
        <v>1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1" t="s">
        <v>214</v>
      </c>
      <c r="AU380" s="251" t="s">
        <v>85</v>
      </c>
      <c r="AV380" s="13" t="s">
        <v>83</v>
      </c>
      <c r="AW380" s="13" t="s">
        <v>32</v>
      </c>
      <c r="AX380" s="13" t="s">
        <v>76</v>
      </c>
      <c r="AY380" s="251" t="s">
        <v>206</v>
      </c>
    </row>
    <row r="381" spans="1:51" s="14" customFormat="1" ht="12">
      <c r="A381" s="14"/>
      <c r="B381" s="252"/>
      <c r="C381" s="253"/>
      <c r="D381" s="243" t="s">
        <v>214</v>
      </c>
      <c r="E381" s="254" t="s">
        <v>1</v>
      </c>
      <c r="F381" s="255" t="s">
        <v>589</v>
      </c>
      <c r="G381" s="253"/>
      <c r="H381" s="256">
        <v>2.03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2" t="s">
        <v>214</v>
      </c>
      <c r="AU381" s="262" t="s">
        <v>85</v>
      </c>
      <c r="AV381" s="14" t="s">
        <v>85</v>
      </c>
      <c r="AW381" s="14" t="s">
        <v>32</v>
      </c>
      <c r="AX381" s="14" t="s">
        <v>83</v>
      </c>
      <c r="AY381" s="262" t="s">
        <v>206</v>
      </c>
    </row>
    <row r="382" spans="1:65" s="2" customFormat="1" ht="24.15" customHeight="1">
      <c r="A382" s="39"/>
      <c r="B382" s="40"/>
      <c r="C382" s="228" t="s">
        <v>563</v>
      </c>
      <c r="D382" s="228" t="s">
        <v>208</v>
      </c>
      <c r="E382" s="229" t="s">
        <v>515</v>
      </c>
      <c r="F382" s="230" t="s">
        <v>516</v>
      </c>
      <c r="G382" s="231" t="s">
        <v>381</v>
      </c>
      <c r="H382" s="232">
        <v>21</v>
      </c>
      <c r="I382" s="233"/>
      <c r="J382" s="234">
        <f>ROUND(I382*H382,2)</f>
        <v>0</v>
      </c>
      <c r="K382" s="230" t="s">
        <v>1</v>
      </c>
      <c r="L382" s="45"/>
      <c r="M382" s="235" t="s">
        <v>1</v>
      </c>
      <c r="N382" s="236" t="s">
        <v>41</v>
      </c>
      <c r="O382" s="92"/>
      <c r="P382" s="237">
        <f>O382*H382</f>
        <v>0</v>
      </c>
      <c r="Q382" s="237">
        <v>2E-05</v>
      </c>
      <c r="R382" s="237">
        <f>Q382*H382</f>
        <v>0.00042</v>
      </c>
      <c r="S382" s="237">
        <v>0</v>
      </c>
      <c r="T382" s="23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9" t="s">
        <v>113</v>
      </c>
      <c r="AT382" s="239" t="s">
        <v>208</v>
      </c>
      <c r="AU382" s="239" t="s">
        <v>85</v>
      </c>
      <c r="AY382" s="18" t="s">
        <v>206</v>
      </c>
      <c r="BE382" s="240">
        <f>IF(N382="základní",J382,0)</f>
        <v>0</v>
      </c>
      <c r="BF382" s="240">
        <f>IF(N382="snížená",J382,0)</f>
        <v>0</v>
      </c>
      <c r="BG382" s="240">
        <f>IF(N382="zákl. přenesená",J382,0)</f>
        <v>0</v>
      </c>
      <c r="BH382" s="240">
        <f>IF(N382="sníž. přenesená",J382,0)</f>
        <v>0</v>
      </c>
      <c r="BI382" s="240">
        <f>IF(N382="nulová",J382,0)</f>
        <v>0</v>
      </c>
      <c r="BJ382" s="18" t="s">
        <v>83</v>
      </c>
      <c r="BK382" s="240">
        <f>ROUND(I382*H382,2)</f>
        <v>0</v>
      </c>
      <c r="BL382" s="18" t="s">
        <v>113</v>
      </c>
      <c r="BM382" s="239" t="s">
        <v>1038</v>
      </c>
    </row>
    <row r="383" spans="1:51" s="13" customFormat="1" ht="12">
      <c r="A383" s="13"/>
      <c r="B383" s="241"/>
      <c r="C383" s="242"/>
      <c r="D383" s="243" t="s">
        <v>214</v>
      </c>
      <c r="E383" s="244" t="s">
        <v>1</v>
      </c>
      <c r="F383" s="245" t="s">
        <v>437</v>
      </c>
      <c r="G383" s="242"/>
      <c r="H383" s="244" t="s">
        <v>1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1" t="s">
        <v>214</v>
      </c>
      <c r="AU383" s="251" t="s">
        <v>85</v>
      </c>
      <c r="AV383" s="13" t="s">
        <v>83</v>
      </c>
      <c r="AW383" s="13" t="s">
        <v>32</v>
      </c>
      <c r="AX383" s="13" t="s">
        <v>76</v>
      </c>
      <c r="AY383" s="251" t="s">
        <v>206</v>
      </c>
    </row>
    <row r="384" spans="1:51" s="14" customFormat="1" ht="12">
      <c r="A384" s="14"/>
      <c r="B384" s="252"/>
      <c r="C384" s="253"/>
      <c r="D384" s="243" t="s">
        <v>214</v>
      </c>
      <c r="E384" s="254" t="s">
        <v>1</v>
      </c>
      <c r="F384" s="255" t="s">
        <v>7</v>
      </c>
      <c r="G384" s="253"/>
      <c r="H384" s="256">
        <v>21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2" t="s">
        <v>214</v>
      </c>
      <c r="AU384" s="262" t="s">
        <v>85</v>
      </c>
      <c r="AV384" s="14" t="s">
        <v>85</v>
      </c>
      <c r="AW384" s="14" t="s">
        <v>32</v>
      </c>
      <c r="AX384" s="14" t="s">
        <v>83</v>
      </c>
      <c r="AY384" s="262" t="s">
        <v>206</v>
      </c>
    </row>
    <row r="385" spans="1:65" s="2" customFormat="1" ht="24.15" customHeight="1">
      <c r="A385" s="39"/>
      <c r="B385" s="40"/>
      <c r="C385" s="285" t="s">
        <v>567</v>
      </c>
      <c r="D385" s="285" t="s">
        <v>353</v>
      </c>
      <c r="E385" s="286" t="s">
        <v>519</v>
      </c>
      <c r="F385" s="287" t="s">
        <v>520</v>
      </c>
      <c r="G385" s="288" t="s">
        <v>381</v>
      </c>
      <c r="H385" s="289">
        <v>21.21</v>
      </c>
      <c r="I385" s="290"/>
      <c r="J385" s="291">
        <f>ROUND(I385*H385,2)</f>
        <v>0</v>
      </c>
      <c r="K385" s="287" t="s">
        <v>1</v>
      </c>
      <c r="L385" s="292"/>
      <c r="M385" s="293" t="s">
        <v>1</v>
      </c>
      <c r="N385" s="294" t="s">
        <v>41</v>
      </c>
      <c r="O385" s="92"/>
      <c r="P385" s="237">
        <f>O385*H385</f>
        <v>0</v>
      </c>
      <c r="Q385" s="237">
        <v>0.0038</v>
      </c>
      <c r="R385" s="237">
        <f>Q385*H385</f>
        <v>0.080598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248</v>
      </c>
      <c r="AT385" s="239" t="s">
        <v>353</v>
      </c>
      <c r="AU385" s="239" t="s">
        <v>85</v>
      </c>
      <c r="AY385" s="18" t="s">
        <v>206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83</v>
      </c>
      <c r="BK385" s="240">
        <f>ROUND(I385*H385,2)</f>
        <v>0</v>
      </c>
      <c r="BL385" s="18" t="s">
        <v>113</v>
      </c>
      <c r="BM385" s="239" t="s">
        <v>1039</v>
      </c>
    </row>
    <row r="386" spans="1:51" s="13" customFormat="1" ht="12">
      <c r="A386" s="13"/>
      <c r="B386" s="241"/>
      <c r="C386" s="242"/>
      <c r="D386" s="243" t="s">
        <v>214</v>
      </c>
      <c r="E386" s="244" t="s">
        <v>1</v>
      </c>
      <c r="F386" s="245" t="s">
        <v>437</v>
      </c>
      <c r="G386" s="242"/>
      <c r="H386" s="244" t="s">
        <v>1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1" t="s">
        <v>214</v>
      </c>
      <c r="AU386" s="251" t="s">
        <v>85</v>
      </c>
      <c r="AV386" s="13" t="s">
        <v>83</v>
      </c>
      <c r="AW386" s="13" t="s">
        <v>32</v>
      </c>
      <c r="AX386" s="13" t="s">
        <v>76</v>
      </c>
      <c r="AY386" s="251" t="s">
        <v>206</v>
      </c>
    </row>
    <row r="387" spans="1:51" s="14" customFormat="1" ht="12">
      <c r="A387" s="14"/>
      <c r="B387" s="252"/>
      <c r="C387" s="253"/>
      <c r="D387" s="243" t="s">
        <v>214</v>
      </c>
      <c r="E387" s="254" t="s">
        <v>1</v>
      </c>
      <c r="F387" s="255" t="s">
        <v>1040</v>
      </c>
      <c r="G387" s="253"/>
      <c r="H387" s="256">
        <v>21.21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2" t="s">
        <v>214</v>
      </c>
      <c r="AU387" s="262" t="s">
        <v>85</v>
      </c>
      <c r="AV387" s="14" t="s">
        <v>85</v>
      </c>
      <c r="AW387" s="14" t="s">
        <v>32</v>
      </c>
      <c r="AX387" s="14" t="s">
        <v>83</v>
      </c>
      <c r="AY387" s="262" t="s">
        <v>206</v>
      </c>
    </row>
    <row r="388" spans="1:65" s="2" customFormat="1" ht="24.15" customHeight="1">
      <c r="A388" s="39"/>
      <c r="B388" s="40"/>
      <c r="C388" s="285" t="s">
        <v>573</v>
      </c>
      <c r="D388" s="285" t="s">
        <v>353</v>
      </c>
      <c r="E388" s="286" t="s">
        <v>524</v>
      </c>
      <c r="F388" s="287" t="s">
        <v>525</v>
      </c>
      <c r="G388" s="288" t="s">
        <v>381</v>
      </c>
      <c r="H388" s="289">
        <v>21</v>
      </c>
      <c r="I388" s="290"/>
      <c r="J388" s="291">
        <f>ROUND(I388*H388,2)</f>
        <v>0</v>
      </c>
      <c r="K388" s="287" t="s">
        <v>1</v>
      </c>
      <c r="L388" s="292"/>
      <c r="M388" s="293" t="s">
        <v>1</v>
      </c>
      <c r="N388" s="294" t="s">
        <v>41</v>
      </c>
      <c r="O388" s="92"/>
      <c r="P388" s="237">
        <f>O388*H388</f>
        <v>0</v>
      </c>
      <c r="Q388" s="237">
        <v>0.0073</v>
      </c>
      <c r="R388" s="237">
        <f>Q388*H388</f>
        <v>0.1533</v>
      </c>
      <c r="S388" s="237">
        <v>0</v>
      </c>
      <c r="T388" s="23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9" t="s">
        <v>248</v>
      </c>
      <c r="AT388" s="239" t="s">
        <v>353</v>
      </c>
      <c r="AU388" s="239" t="s">
        <v>85</v>
      </c>
      <c r="AY388" s="18" t="s">
        <v>206</v>
      </c>
      <c r="BE388" s="240">
        <f>IF(N388="základní",J388,0)</f>
        <v>0</v>
      </c>
      <c r="BF388" s="240">
        <f>IF(N388="snížená",J388,0)</f>
        <v>0</v>
      </c>
      <c r="BG388" s="240">
        <f>IF(N388="zákl. přenesená",J388,0)</f>
        <v>0</v>
      </c>
      <c r="BH388" s="240">
        <f>IF(N388="sníž. přenesená",J388,0)</f>
        <v>0</v>
      </c>
      <c r="BI388" s="240">
        <f>IF(N388="nulová",J388,0)</f>
        <v>0</v>
      </c>
      <c r="BJ388" s="18" t="s">
        <v>83</v>
      </c>
      <c r="BK388" s="240">
        <f>ROUND(I388*H388,2)</f>
        <v>0</v>
      </c>
      <c r="BL388" s="18" t="s">
        <v>113</v>
      </c>
      <c r="BM388" s="239" t="s">
        <v>1041</v>
      </c>
    </row>
    <row r="389" spans="1:51" s="13" customFormat="1" ht="12">
      <c r="A389" s="13"/>
      <c r="B389" s="241"/>
      <c r="C389" s="242"/>
      <c r="D389" s="243" t="s">
        <v>214</v>
      </c>
      <c r="E389" s="244" t="s">
        <v>1</v>
      </c>
      <c r="F389" s="245" t="s">
        <v>437</v>
      </c>
      <c r="G389" s="242"/>
      <c r="H389" s="244" t="s">
        <v>1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1" t="s">
        <v>214</v>
      </c>
      <c r="AU389" s="251" t="s">
        <v>85</v>
      </c>
      <c r="AV389" s="13" t="s">
        <v>83</v>
      </c>
      <c r="AW389" s="13" t="s">
        <v>32</v>
      </c>
      <c r="AX389" s="13" t="s">
        <v>76</v>
      </c>
      <c r="AY389" s="251" t="s">
        <v>206</v>
      </c>
    </row>
    <row r="390" spans="1:51" s="14" customFormat="1" ht="12">
      <c r="A390" s="14"/>
      <c r="B390" s="252"/>
      <c r="C390" s="253"/>
      <c r="D390" s="243" t="s">
        <v>214</v>
      </c>
      <c r="E390" s="254" t="s">
        <v>1</v>
      </c>
      <c r="F390" s="255" t="s">
        <v>7</v>
      </c>
      <c r="G390" s="253"/>
      <c r="H390" s="256">
        <v>21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2" t="s">
        <v>214</v>
      </c>
      <c r="AU390" s="262" t="s">
        <v>85</v>
      </c>
      <c r="AV390" s="14" t="s">
        <v>85</v>
      </c>
      <c r="AW390" s="14" t="s">
        <v>32</v>
      </c>
      <c r="AX390" s="14" t="s">
        <v>83</v>
      </c>
      <c r="AY390" s="262" t="s">
        <v>206</v>
      </c>
    </row>
    <row r="391" spans="1:65" s="2" customFormat="1" ht="24.15" customHeight="1">
      <c r="A391" s="39"/>
      <c r="B391" s="40"/>
      <c r="C391" s="285" t="s">
        <v>577</v>
      </c>
      <c r="D391" s="285" t="s">
        <v>353</v>
      </c>
      <c r="E391" s="286" t="s">
        <v>1042</v>
      </c>
      <c r="F391" s="287" t="s">
        <v>1043</v>
      </c>
      <c r="G391" s="288" t="s">
        <v>381</v>
      </c>
      <c r="H391" s="289">
        <v>1.01</v>
      </c>
      <c r="I391" s="290"/>
      <c r="J391" s="291">
        <f>ROUND(I391*H391,2)</f>
        <v>0</v>
      </c>
      <c r="K391" s="287" t="s">
        <v>1</v>
      </c>
      <c r="L391" s="292"/>
      <c r="M391" s="293" t="s">
        <v>1</v>
      </c>
      <c r="N391" s="294" t="s">
        <v>41</v>
      </c>
      <c r="O391" s="92"/>
      <c r="P391" s="237">
        <f>O391*H391</f>
        <v>0</v>
      </c>
      <c r="Q391" s="237">
        <v>1E-05</v>
      </c>
      <c r="R391" s="237">
        <f>Q391*H391</f>
        <v>1.0100000000000002E-05</v>
      </c>
      <c r="S391" s="237">
        <v>0</v>
      </c>
      <c r="T391" s="238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9" t="s">
        <v>248</v>
      </c>
      <c r="AT391" s="239" t="s">
        <v>353</v>
      </c>
      <c r="AU391" s="239" t="s">
        <v>85</v>
      </c>
      <c r="AY391" s="18" t="s">
        <v>206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8" t="s">
        <v>83</v>
      </c>
      <c r="BK391" s="240">
        <f>ROUND(I391*H391,2)</f>
        <v>0</v>
      </c>
      <c r="BL391" s="18" t="s">
        <v>113</v>
      </c>
      <c r="BM391" s="239" t="s">
        <v>1044</v>
      </c>
    </row>
    <row r="392" spans="1:51" s="13" customFormat="1" ht="12">
      <c r="A392" s="13"/>
      <c r="B392" s="241"/>
      <c r="C392" s="242"/>
      <c r="D392" s="243" t="s">
        <v>214</v>
      </c>
      <c r="E392" s="244" t="s">
        <v>1</v>
      </c>
      <c r="F392" s="245" t="s">
        <v>437</v>
      </c>
      <c r="G392" s="242"/>
      <c r="H392" s="244" t="s">
        <v>1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1" t="s">
        <v>214</v>
      </c>
      <c r="AU392" s="251" t="s">
        <v>85</v>
      </c>
      <c r="AV392" s="13" t="s">
        <v>83</v>
      </c>
      <c r="AW392" s="13" t="s">
        <v>32</v>
      </c>
      <c r="AX392" s="13" t="s">
        <v>76</v>
      </c>
      <c r="AY392" s="251" t="s">
        <v>206</v>
      </c>
    </row>
    <row r="393" spans="1:51" s="14" customFormat="1" ht="12">
      <c r="A393" s="14"/>
      <c r="B393" s="252"/>
      <c r="C393" s="253"/>
      <c r="D393" s="243" t="s">
        <v>214</v>
      </c>
      <c r="E393" s="254" t="s">
        <v>1</v>
      </c>
      <c r="F393" s="255" t="s">
        <v>550</v>
      </c>
      <c r="G393" s="253"/>
      <c r="H393" s="256">
        <v>1.01</v>
      </c>
      <c r="I393" s="257"/>
      <c r="J393" s="253"/>
      <c r="K393" s="253"/>
      <c r="L393" s="258"/>
      <c r="M393" s="259"/>
      <c r="N393" s="260"/>
      <c r="O393" s="260"/>
      <c r="P393" s="260"/>
      <c r="Q393" s="260"/>
      <c r="R393" s="260"/>
      <c r="S393" s="260"/>
      <c r="T393" s="26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2" t="s">
        <v>214</v>
      </c>
      <c r="AU393" s="262" t="s">
        <v>85</v>
      </c>
      <c r="AV393" s="14" t="s">
        <v>85</v>
      </c>
      <c r="AW393" s="14" t="s">
        <v>32</v>
      </c>
      <c r="AX393" s="14" t="s">
        <v>83</v>
      </c>
      <c r="AY393" s="262" t="s">
        <v>206</v>
      </c>
    </row>
    <row r="394" spans="1:65" s="2" customFormat="1" ht="24.15" customHeight="1">
      <c r="A394" s="39"/>
      <c r="B394" s="40"/>
      <c r="C394" s="285" t="s">
        <v>581</v>
      </c>
      <c r="D394" s="285" t="s">
        <v>353</v>
      </c>
      <c r="E394" s="286" t="s">
        <v>528</v>
      </c>
      <c r="F394" s="287" t="s">
        <v>529</v>
      </c>
      <c r="G394" s="288" t="s">
        <v>381</v>
      </c>
      <c r="H394" s="289">
        <v>2.02</v>
      </c>
      <c r="I394" s="290"/>
      <c r="J394" s="291">
        <f>ROUND(I394*H394,2)</f>
        <v>0</v>
      </c>
      <c r="K394" s="287" t="s">
        <v>1</v>
      </c>
      <c r="L394" s="292"/>
      <c r="M394" s="293" t="s">
        <v>1</v>
      </c>
      <c r="N394" s="294" t="s">
        <v>41</v>
      </c>
      <c r="O394" s="92"/>
      <c r="P394" s="237">
        <f>O394*H394</f>
        <v>0</v>
      </c>
      <c r="Q394" s="237">
        <v>2E-05</v>
      </c>
      <c r="R394" s="237">
        <f>Q394*H394</f>
        <v>4.0400000000000006E-05</v>
      </c>
      <c r="S394" s="237">
        <v>0</v>
      </c>
      <c r="T394" s="23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9" t="s">
        <v>248</v>
      </c>
      <c r="AT394" s="239" t="s">
        <v>353</v>
      </c>
      <c r="AU394" s="239" t="s">
        <v>85</v>
      </c>
      <c r="AY394" s="18" t="s">
        <v>206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8" t="s">
        <v>83</v>
      </c>
      <c r="BK394" s="240">
        <f>ROUND(I394*H394,2)</f>
        <v>0</v>
      </c>
      <c r="BL394" s="18" t="s">
        <v>113</v>
      </c>
      <c r="BM394" s="239" t="s">
        <v>1045</v>
      </c>
    </row>
    <row r="395" spans="1:51" s="13" customFormat="1" ht="12">
      <c r="A395" s="13"/>
      <c r="B395" s="241"/>
      <c r="C395" s="242"/>
      <c r="D395" s="243" t="s">
        <v>214</v>
      </c>
      <c r="E395" s="244" t="s">
        <v>1</v>
      </c>
      <c r="F395" s="245" t="s">
        <v>437</v>
      </c>
      <c r="G395" s="242"/>
      <c r="H395" s="244" t="s">
        <v>1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1" t="s">
        <v>214</v>
      </c>
      <c r="AU395" s="251" t="s">
        <v>85</v>
      </c>
      <c r="AV395" s="13" t="s">
        <v>83</v>
      </c>
      <c r="AW395" s="13" t="s">
        <v>32</v>
      </c>
      <c r="AX395" s="13" t="s">
        <v>76</v>
      </c>
      <c r="AY395" s="251" t="s">
        <v>206</v>
      </c>
    </row>
    <row r="396" spans="1:51" s="14" customFormat="1" ht="12">
      <c r="A396" s="14"/>
      <c r="B396" s="252"/>
      <c r="C396" s="253"/>
      <c r="D396" s="243" t="s">
        <v>214</v>
      </c>
      <c r="E396" s="254" t="s">
        <v>1</v>
      </c>
      <c r="F396" s="255" t="s">
        <v>522</v>
      </c>
      <c r="G396" s="253"/>
      <c r="H396" s="256">
        <v>2.02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2" t="s">
        <v>214</v>
      </c>
      <c r="AU396" s="262" t="s">
        <v>85</v>
      </c>
      <c r="AV396" s="14" t="s">
        <v>85</v>
      </c>
      <c r="AW396" s="14" t="s">
        <v>32</v>
      </c>
      <c r="AX396" s="14" t="s">
        <v>83</v>
      </c>
      <c r="AY396" s="262" t="s">
        <v>206</v>
      </c>
    </row>
    <row r="397" spans="1:65" s="2" customFormat="1" ht="21.75" customHeight="1">
      <c r="A397" s="39"/>
      <c r="B397" s="40"/>
      <c r="C397" s="228" t="s">
        <v>585</v>
      </c>
      <c r="D397" s="228" t="s">
        <v>208</v>
      </c>
      <c r="E397" s="229" t="s">
        <v>543</v>
      </c>
      <c r="F397" s="230" t="s">
        <v>544</v>
      </c>
      <c r="G397" s="231" t="s">
        <v>381</v>
      </c>
      <c r="H397" s="232">
        <v>2</v>
      </c>
      <c r="I397" s="233"/>
      <c r="J397" s="234">
        <f>ROUND(I397*H397,2)</f>
        <v>0</v>
      </c>
      <c r="K397" s="230" t="s">
        <v>212</v>
      </c>
      <c r="L397" s="45"/>
      <c r="M397" s="235" t="s">
        <v>1</v>
      </c>
      <c r="N397" s="236" t="s">
        <v>41</v>
      </c>
      <c r="O397" s="92"/>
      <c r="P397" s="237">
        <f>O397*H397</f>
        <v>0</v>
      </c>
      <c r="Q397" s="237">
        <v>0.00162</v>
      </c>
      <c r="R397" s="237">
        <f>Q397*H397</f>
        <v>0.00324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113</v>
      </c>
      <c r="AT397" s="239" t="s">
        <v>208</v>
      </c>
      <c r="AU397" s="239" t="s">
        <v>85</v>
      </c>
      <c r="AY397" s="18" t="s">
        <v>206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83</v>
      </c>
      <c r="BK397" s="240">
        <f>ROUND(I397*H397,2)</f>
        <v>0</v>
      </c>
      <c r="BL397" s="18" t="s">
        <v>113</v>
      </c>
      <c r="BM397" s="239" t="s">
        <v>1046</v>
      </c>
    </row>
    <row r="398" spans="1:51" s="13" customFormat="1" ht="12">
      <c r="A398" s="13"/>
      <c r="B398" s="241"/>
      <c r="C398" s="242"/>
      <c r="D398" s="243" t="s">
        <v>214</v>
      </c>
      <c r="E398" s="244" t="s">
        <v>1</v>
      </c>
      <c r="F398" s="245" t="s">
        <v>437</v>
      </c>
      <c r="G398" s="242"/>
      <c r="H398" s="244" t="s">
        <v>1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1" t="s">
        <v>214</v>
      </c>
      <c r="AU398" s="251" t="s">
        <v>85</v>
      </c>
      <c r="AV398" s="13" t="s">
        <v>83</v>
      </c>
      <c r="AW398" s="13" t="s">
        <v>32</v>
      </c>
      <c r="AX398" s="13" t="s">
        <v>76</v>
      </c>
      <c r="AY398" s="251" t="s">
        <v>206</v>
      </c>
    </row>
    <row r="399" spans="1:51" s="14" customFormat="1" ht="12">
      <c r="A399" s="14"/>
      <c r="B399" s="252"/>
      <c r="C399" s="253"/>
      <c r="D399" s="243" t="s">
        <v>214</v>
      </c>
      <c r="E399" s="254" t="s">
        <v>1</v>
      </c>
      <c r="F399" s="255" t="s">
        <v>466</v>
      </c>
      <c r="G399" s="253"/>
      <c r="H399" s="256">
        <v>2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2" t="s">
        <v>214</v>
      </c>
      <c r="AU399" s="262" t="s">
        <v>85</v>
      </c>
      <c r="AV399" s="14" t="s">
        <v>85</v>
      </c>
      <c r="AW399" s="14" t="s">
        <v>32</v>
      </c>
      <c r="AX399" s="14" t="s">
        <v>83</v>
      </c>
      <c r="AY399" s="262" t="s">
        <v>206</v>
      </c>
    </row>
    <row r="400" spans="1:65" s="2" customFormat="1" ht="24.15" customHeight="1">
      <c r="A400" s="39"/>
      <c r="B400" s="40"/>
      <c r="C400" s="285" t="s">
        <v>590</v>
      </c>
      <c r="D400" s="285" t="s">
        <v>353</v>
      </c>
      <c r="E400" s="286" t="s">
        <v>547</v>
      </c>
      <c r="F400" s="287" t="s">
        <v>548</v>
      </c>
      <c r="G400" s="288" t="s">
        <v>381</v>
      </c>
      <c r="H400" s="289">
        <v>2.02</v>
      </c>
      <c r="I400" s="290"/>
      <c r="J400" s="291">
        <f>ROUND(I400*H400,2)</f>
        <v>0</v>
      </c>
      <c r="K400" s="287" t="s">
        <v>1</v>
      </c>
      <c r="L400" s="292"/>
      <c r="M400" s="293" t="s">
        <v>1</v>
      </c>
      <c r="N400" s="294" t="s">
        <v>41</v>
      </c>
      <c r="O400" s="92"/>
      <c r="P400" s="237">
        <f>O400*H400</f>
        <v>0</v>
      </c>
      <c r="Q400" s="237">
        <v>0.0146</v>
      </c>
      <c r="R400" s="237">
        <f>Q400*H400</f>
        <v>0.029492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248</v>
      </c>
      <c r="AT400" s="239" t="s">
        <v>353</v>
      </c>
      <c r="AU400" s="239" t="s">
        <v>85</v>
      </c>
      <c r="AY400" s="18" t="s">
        <v>206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83</v>
      </c>
      <c r="BK400" s="240">
        <f>ROUND(I400*H400,2)</f>
        <v>0</v>
      </c>
      <c r="BL400" s="18" t="s">
        <v>113</v>
      </c>
      <c r="BM400" s="239" t="s">
        <v>1047</v>
      </c>
    </row>
    <row r="401" spans="1:51" s="13" customFormat="1" ht="12">
      <c r="A401" s="13"/>
      <c r="B401" s="241"/>
      <c r="C401" s="242"/>
      <c r="D401" s="243" t="s">
        <v>214</v>
      </c>
      <c r="E401" s="244" t="s">
        <v>1</v>
      </c>
      <c r="F401" s="245" t="s">
        <v>437</v>
      </c>
      <c r="G401" s="242"/>
      <c r="H401" s="244" t="s">
        <v>1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1" t="s">
        <v>214</v>
      </c>
      <c r="AU401" s="251" t="s">
        <v>85</v>
      </c>
      <c r="AV401" s="13" t="s">
        <v>83</v>
      </c>
      <c r="AW401" s="13" t="s">
        <v>32</v>
      </c>
      <c r="AX401" s="13" t="s">
        <v>76</v>
      </c>
      <c r="AY401" s="251" t="s">
        <v>206</v>
      </c>
    </row>
    <row r="402" spans="1:51" s="14" customFormat="1" ht="12">
      <c r="A402" s="14"/>
      <c r="B402" s="252"/>
      <c r="C402" s="253"/>
      <c r="D402" s="243" t="s">
        <v>214</v>
      </c>
      <c r="E402" s="254" t="s">
        <v>1</v>
      </c>
      <c r="F402" s="255" t="s">
        <v>522</v>
      </c>
      <c r="G402" s="253"/>
      <c r="H402" s="256">
        <v>2.02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2" t="s">
        <v>214</v>
      </c>
      <c r="AU402" s="262" t="s">
        <v>85</v>
      </c>
      <c r="AV402" s="14" t="s">
        <v>85</v>
      </c>
      <c r="AW402" s="14" t="s">
        <v>32</v>
      </c>
      <c r="AX402" s="14" t="s">
        <v>83</v>
      </c>
      <c r="AY402" s="262" t="s">
        <v>206</v>
      </c>
    </row>
    <row r="403" spans="1:65" s="2" customFormat="1" ht="21.75" customHeight="1">
      <c r="A403" s="39"/>
      <c r="B403" s="40"/>
      <c r="C403" s="228" t="s">
        <v>594</v>
      </c>
      <c r="D403" s="228" t="s">
        <v>208</v>
      </c>
      <c r="E403" s="229" t="s">
        <v>552</v>
      </c>
      <c r="F403" s="230" t="s">
        <v>553</v>
      </c>
      <c r="G403" s="231" t="s">
        <v>381</v>
      </c>
      <c r="H403" s="232">
        <v>7</v>
      </c>
      <c r="I403" s="233"/>
      <c r="J403" s="234">
        <f>ROUND(I403*H403,2)</f>
        <v>0</v>
      </c>
      <c r="K403" s="230" t="s">
        <v>212</v>
      </c>
      <c r="L403" s="45"/>
      <c r="M403" s="235" t="s">
        <v>1</v>
      </c>
      <c r="N403" s="236" t="s">
        <v>41</v>
      </c>
      <c r="O403" s="92"/>
      <c r="P403" s="237">
        <f>O403*H403</f>
        <v>0</v>
      </c>
      <c r="Q403" s="237">
        <v>0.00165</v>
      </c>
      <c r="R403" s="237">
        <f>Q403*H403</f>
        <v>0.01155</v>
      </c>
      <c r="S403" s="237">
        <v>0</v>
      </c>
      <c r="T403" s="23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9" t="s">
        <v>113</v>
      </c>
      <c r="AT403" s="239" t="s">
        <v>208</v>
      </c>
      <c r="AU403" s="239" t="s">
        <v>85</v>
      </c>
      <c r="AY403" s="18" t="s">
        <v>206</v>
      </c>
      <c r="BE403" s="240">
        <f>IF(N403="základní",J403,0)</f>
        <v>0</v>
      </c>
      <c r="BF403" s="240">
        <f>IF(N403="snížená",J403,0)</f>
        <v>0</v>
      </c>
      <c r="BG403" s="240">
        <f>IF(N403="zákl. přenesená",J403,0)</f>
        <v>0</v>
      </c>
      <c r="BH403" s="240">
        <f>IF(N403="sníž. přenesená",J403,0)</f>
        <v>0</v>
      </c>
      <c r="BI403" s="240">
        <f>IF(N403="nulová",J403,0)</f>
        <v>0</v>
      </c>
      <c r="BJ403" s="18" t="s">
        <v>83</v>
      </c>
      <c r="BK403" s="240">
        <f>ROUND(I403*H403,2)</f>
        <v>0</v>
      </c>
      <c r="BL403" s="18" t="s">
        <v>113</v>
      </c>
      <c r="BM403" s="239" t="s">
        <v>1048</v>
      </c>
    </row>
    <row r="404" spans="1:51" s="13" customFormat="1" ht="12">
      <c r="A404" s="13"/>
      <c r="B404" s="241"/>
      <c r="C404" s="242"/>
      <c r="D404" s="243" t="s">
        <v>214</v>
      </c>
      <c r="E404" s="244" t="s">
        <v>1</v>
      </c>
      <c r="F404" s="245" t="s">
        <v>437</v>
      </c>
      <c r="G404" s="242"/>
      <c r="H404" s="244" t="s">
        <v>1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1" t="s">
        <v>214</v>
      </c>
      <c r="AU404" s="251" t="s">
        <v>85</v>
      </c>
      <c r="AV404" s="13" t="s">
        <v>83</v>
      </c>
      <c r="AW404" s="13" t="s">
        <v>32</v>
      </c>
      <c r="AX404" s="13" t="s">
        <v>76</v>
      </c>
      <c r="AY404" s="251" t="s">
        <v>206</v>
      </c>
    </row>
    <row r="405" spans="1:51" s="14" customFormat="1" ht="12">
      <c r="A405" s="14"/>
      <c r="B405" s="252"/>
      <c r="C405" s="253"/>
      <c r="D405" s="243" t="s">
        <v>214</v>
      </c>
      <c r="E405" s="254" t="s">
        <v>1</v>
      </c>
      <c r="F405" s="255" t="s">
        <v>614</v>
      </c>
      <c r="G405" s="253"/>
      <c r="H405" s="256">
        <v>7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2" t="s">
        <v>214</v>
      </c>
      <c r="AU405" s="262" t="s">
        <v>85</v>
      </c>
      <c r="AV405" s="14" t="s">
        <v>85</v>
      </c>
      <c r="AW405" s="14" t="s">
        <v>32</v>
      </c>
      <c r="AX405" s="14" t="s">
        <v>83</v>
      </c>
      <c r="AY405" s="262" t="s">
        <v>206</v>
      </c>
    </row>
    <row r="406" spans="1:65" s="2" customFormat="1" ht="24.15" customHeight="1">
      <c r="A406" s="39"/>
      <c r="B406" s="40"/>
      <c r="C406" s="285" t="s">
        <v>598</v>
      </c>
      <c r="D406" s="285" t="s">
        <v>353</v>
      </c>
      <c r="E406" s="286" t="s">
        <v>556</v>
      </c>
      <c r="F406" s="287" t="s">
        <v>557</v>
      </c>
      <c r="G406" s="288" t="s">
        <v>381</v>
      </c>
      <c r="H406" s="289">
        <v>7.07</v>
      </c>
      <c r="I406" s="290"/>
      <c r="J406" s="291">
        <f>ROUND(I406*H406,2)</f>
        <v>0</v>
      </c>
      <c r="K406" s="287" t="s">
        <v>1</v>
      </c>
      <c r="L406" s="292"/>
      <c r="M406" s="293" t="s">
        <v>1</v>
      </c>
      <c r="N406" s="294" t="s">
        <v>41</v>
      </c>
      <c r="O406" s="92"/>
      <c r="P406" s="237">
        <f>O406*H406</f>
        <v>0</v>
      </c>
      <c r="Q406" s="237">
        <v>0.0186</v>
      </c>
      <c r="R406" s="237">
        <f>Q406*H406</f>
        <v>0.131502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248</v>
      </c>
      <c r="AT406" s="239" t="s">
        <v>353</v>
      </c>
      <c r="AU406" s="239" t="s">
        <v>85</v>
      </c>
      <c r="AY406" s="18" t="s">
        <v>206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83</v>
      </c>
      <c r="BK406" s="240">
        <f>ROUND(I406*H406,2)</f>
        <v>0</v>
      </c>
      <c r="BL406" s="18" t="s">
        <v>113</v>
      </c>
      <c r="BM406" s="239" t="s">
        <v>1049</v>
      </c>
    </row>
    <row r="407" spans="1:51" s="13" customFormat="1" ht="12">
      <c r="A407" s="13"/>
      <c r="B407" s="241"/>
      <c r="C407" s="242"/>
      <c r="D407" s="243" t="s">
        <v>214</v>
      </c>
      <c r="E407" s="244" t="s">
        <v>1</v>
      </c>
      <c r="F407" s="245" t="s">
        <v>437</v>
      </c>
      <c r="G407" s="242"/>
      <c r="H407" s="244" t="s">
        <v>1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1" t="s">
        <v>214</v>
      </c>
      <c r="AU407" s="251" t="s">
        <v>85</v>
      </c>
      <c r="AV407" s="13" t="s">
        <v>83</v>
      </c>
      <c r="AW407" s="13" t="s">
        <v>32</v>
      </c>
      <c r="AX407" s="13" t="s">
        <v>76</v>
      </c>
      <c r="AY407" s="251" t="s">
        <v>206</v>
      </c>
    </row>
    <row r="408" spans="1:51" s="14" customFormat="1" ht="12">
      <c r="A408" s="14"/>
      <c r="B408" s="252"/>
      <c r="C408" s="253"/>
      <c r="D408" s="243" t="s">
        <v>214</v>
      </c>
      <c r="E408" s="254" t="s">
        <v>1</v>
      </c>
      <c r="F408" s="255" t="s">
        <v>1050</v>
      </c>
      <c r="G408" s="253"/>
      <c r="H408" s="256">
        <v>7.07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2" t="s">
        <v>214</v>
      </c>
      <c r="AU408" s="262" t="s">
        <v>85</v>
      </c>
      <c r="AV408" s="14" t="s">
        <v>85</v>
      </c>
      <c r="AW408" s="14" t="s">
        <v>32</v>
      </c>
      <c r="AX408" s="14" t="s">
        <v>83</v>
      </c>
      <c r="AY408" s="262" t="s">
        <v>206</v>
      </c>
    </row>
    <row r="409" spans="1:65" s="2" customFormat="1" ht="21.75" customHeight="1">
      <c r="A409" s="39"/>
      <c r="B409" s="40"/>
      <c r="C409" s="228" t="s">
        <v>602</v>
      </c>
      <c r="D409" s="228" t="s">
        <v>208</v>
      </c>
      <c r="E409" s="229" t="s">
        <v>560</v>
      </c>
      <c r="F409" s="230" t="s">
        <v>561</v>
      </c>
      <c r="G409" s="231" t="s">
        <v>381</v>
      </c>
      <c r="H409" s="232">
        <v>2</v>
      </c>
      <c r="I409" s="233"/>
      <c r="J409" s="234">
        <f>ROUND(I409*H409,2)</f>
        <v>0</v>
      </c>
      <c r="K409" s="230" t="s">
        <v>212</v>
      </c>
      <c r="L409" s="45"/>
      <c r="M409" s="235" t="s">
        <v>1</v>
      </c>
      <c r="N409" s="236" t="s">
        <v>41</v>
      </c>
      <c r="O409" s="92"/>
      <c r="P409" s="237">
        <f>O409*H409</f>
        <v>0</v>
      </c>
      <c r="Q409" s="237">
        <v>0.00296</v>
      </c>
      <c r="R409" s="237">
        <f>Q409*H409</f>
        <v>0.00592</v>
      </c>
      <c r="S409" s="237">
        <v>0</v>
      </c>
      <c r="T409" s="238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9" t="s">
        <v>113</v>
      </c>
      <c r="AT409" s="239" t="s">
        <v>208</v>
      </c>
      <c r="AU409" s="239" t="s">
        <v>85</v>
      </c>
      <c r="AY409" s="18" t="s">
        <v>206</v>
      </c>
      <c r="BE409" s="240">
        <f>IF(N409="základní",J409,0)</f>
        <v>0</v>
      </c>
      <c r="BF409" s="240">
        <f>IF(N409="snížená",J409,0)</f>
        <v>0</v>
      </c>
      <c r="BG409" s="240">
        <f>IF(N409="zákl. přenesená",J409,0)</f>
        <v>0</v>
      </c>
      <c r="BH409" s="240">
        <f>IF(N409="sníž. přenesená",J409,0)</f>
        <v>0</v>
      </c>
      <c r="BI409" s="240">
        <f>IF(N409="nulová",J409,0)</f>
        <v>0</v>
      </c>
      <c r="BJ409" s="18" t="s">
        <v>83</v>
      </c>
      <c r="BK409" s="240">
        <f>ROUND(I409*H409,2)</f>
        <v>0</v>
      </c>
      <c r="BL409" s="18" t="s">
        <v>113</v>
      </c>
      <c r="BM409" s="239" t="s">
        <v>1051</v>
      </c>
    </row>
    <row r="410" spans="1:51" s="13" customFormat="1" ht="12">
      <c r="A410" s="13"/>
      <c r="B410" s="241"/>
      <c r="C410" s="242"/>
      <c r="D410" s="243" t="s">
        <v>214</v>
      </c>
      <c r="E410" s="244" t="s">
        <v>1</v>
      </c>
      <c r="F410" s="245" t="s">
        <v>437</v>
      </c>
      <c r="G410" s="242"/>
      <c r="H410" s="244" t="s">
        <v>1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1" t="s">
        <v>214</v>
      </c>
      <c r="AU410" s="251" t="s">
        <v>85</v>
      </c>
      <c r="AV410" s="13" t="s">
        <v>83</v>
      </c>
      <c r="AW410" s="13" t="s">
        <v>32</v>
      </c>
      <c r="AX410" s="13" t="s">
        <v>76</v>
      </c>
      <c r="AY410" s="251" t="s">
        <v>206</v>
      </c>
    </row>
    <row r="411" spans="1:51" s="14" customFormat="1" ht="12">
      <c r="A411" s="14"/>
      <c r="B411" s="252"/>
      <c r="C411" s="253"/>
      <c r="D411" s="243" t="s">
        <v>214</v>
      </c>
      <c r="E411" s="254" t="s">
        <v>1</v>
      </c>
      <c r="F411" s="255" t="s">
        <v>85</v>
      </c>
      <c r="G411" s="253"/>
      <c r="H411" s="256">
        <v>2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2" t="s">
        <v>214</v>
      </c>
      <c r="AU411" s="262" t="s">
        <v>85</v>
      </c>
      <c r="AV411" s="14" t="s">
        <v>85</v>
      </c>
      <c r="AW411" s="14" t="s">
        <v>32</v>
      </c>
      <c r="AX411" s="14" t="s">
        <v>83</v>
      </c>
      <c r="AY411" s="262" t="s">
        <v>206</v>
      </c>
    </row>
    <row r="412" spans="1:65" s="2" customFormat="1" ht="24.15" customHeight="1">
      <c r="A412" s="39"/>
      <c r="B412" s="40"/>
      <c r="C412" s="285" t="s">
        <v>606</v>
      </c>
      <c r="D412" s="285" t="s">
        <v>353</v>
      </c>
      <c r="E412" s="286" t="s">
        <v>564</v>
      </c>
      <c r="F412" s="287" t="s">
        <v>565</v>
      </c>
      <c r="G412" s="288" t="s">
        <v>381</v>
      </c>
      <c r="H412" s="289">
        <v>2.02</v>
      </c>
      <c r="I412" s="290"/>
      <c r="J412" s="291">
        <f>ROUND(I412*H412,2)</f>
        <v>0</v>
      </c>
      <c r="K412" s="287" t="s">
        <v>1</v>
      </c>
      <c r="L412" s="292"/>
      <c r="M412" s="293" t="s">
        <v>1</v>
      </c>
      <c r="N412" s="294" t="s">
        <v>41</v>
      </c>
      <c r="O412" s="92"/>
      <c r="P412" s="237">
        <f>O412*H412</f>
        <v>0</v>
      </c>
      <c r="Q412" s="237">
        <v>0.0344</v>
      </c>
      <c r="R412" s="237">
        <f>Q412*H412</f>
        <v>0.069488</v>
      </c>
      <c r="S412" s="237">
        <v>0</v>
      </c>
      <c r="T412" s="238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9" t="s">
        <v>248</v>
      </c>
      <c r="AT412" s="239" t="s">
        <v>353</v>
      </c>
      <c r="AU412" s="239" t="s">
        <v>85</v>
      </c>
      <c r="AY412" s="18" t="s">
        <v>206</v>
      </c>
      <c r="BE412" s="240">
        <f>IF(N412="základní",J412,0)</f>
        <v>0</v>
      </c>
      <c r="BF412" s="240">
        <f>IF(N412="snížená",J412,0)</f>
        <v>0</v>
      </c>
      <c r="BG412" s="240">
        <f>IF(N412="zákl. přenesená",J412,0)</f>
        <v>0</v>
      </c>
      <c r="BH412" s="240">
        <f>IF(N412="sníž. přenesená",J412,0)</f>
        <v>0</v>
      </c>
      <c r="BI412" s="240">
        <f>IF(N412="nulová",J412,0)</f>
        <v>0</v>
      </c>
      <c r="BJ412" s="18" t="s">
        <v>83</v>
      </c>
      <c r="BK412" s="240">
        <f>ROUND(I412*H412,2)</f>
        <v>0</v>
      </c>
      <c r="BL412" s="18" t="s">
        <v>113</v>
      </c>
      <c r="BM412" s="239" t="s">
        <v>1052</v>
      </c>
    </row>
    <row r="413" spans="1:51" s="13" customFormat="1" ht="12">
      <c r="A413" s="13"/>
      <c r="B413" s="241"/>
      <c r="C413" s="242"/>
      <c r="D413" s="243" t="s">
        <v>214</v>
      </c>
      <c r="E413" s="244" t="s">
        <v>1</v>
      </c>
      <c r="F413" s="245" t="s">
        <v>437</v>
      </c>
      <c r="G413" s="242"/>
      <c r="H413" s="244" t="s">
        <v>1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1" t="s">
        <v>214</v>
      </c>
      <c r="AU413" s="251" t="s">
        <v>85</v>
      </c>
      <c r="AV413" s="13" t="s">
        <v>83</v>
      </c>
      <c r="AW413" s="13" t="s">
        <v>32</v>
      </c>
      <c r="AX413" s="13" t="s">
        <v>76</v>
      </c>
      <c r="AY413" s="251" t="s">
        <v>206</v>
      </c>
    </row>
    <row r="414" spans="1:51" s="14" customFormat="1" ht="12">
      <c r="A414" s="14"/>
      <c r="B414" s="252"/>
      <c r="C414" s="253"/>
      <c r="D414" s="243" t="s">
        <v>214</v>
      </c>
      <c r="E414" s="254" t="s">
        <v>1</v>
      </c>
      <c r="F414" s="255" t="s">
        <v>522</v>
      </c>
      <c r="G414" s="253"/>
      <c r="H414" s="256">
        <v>2.02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2" t="s">
        <v>214</v>
      </c>
      <c r="AU414" s="262" t="s">
        <v>85</v>
      </c>
      <c r="AV414" s="14" t="s">
        <v>85</v>
      </c>
      <c r="AW414" s="14" t="s">
        <v>32</v>
      </c>
      <c r="AX414" s="14" t="s">
        <v>83</v>
      </c>
      <c r="AY414" s="262" t="s">
        <v>206</v>
      </c>
    </row>
    <row r="415" spans="1:65" s="2" customFormat="1" ht="16.5" customHeight="1">
      <c r="A415" s="39"/>
      <c r="B415" s="40"/>
      <c r="C415" s="285" t="s">
        <v>610</v>
      </c>
      <c r="D415" s="285" t="s">
        <v>353</v>
      </c>
      <c r="E415" s="286" t="s">
        <v>568</v>
      </c>
      <c r="F415" s="287" t="s">
        <v>569</v>
      </c>
      <c r="G415" s="288" t="s">
        <v>381</v>
      </c>
      <c r="H415" s="289">
        <v>11</v>
      </c>
      <c r="I415" s="290"/>
      <c r="J415" s="291">
        <f>ROUND(I415*H415,2)</f>
        <v>0</v>
      </c>
      <c r="K415" s="287" t="s">
        <v>1</v>
      </c>
      <c r="L415" s="292"/>
      <c r="M415" s="293" t="s">
        <v>1</v>
      </c>
      <c r="N415" s="294" t="s">
        <v>41</v>
      </c>
      <c r="O415" s="92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3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9" t="s">
        <v>248</v>
      </c>
      <c r="AT415" s="239" t="s">
        <v>353</v>
      </c>
      <c r="AU415" s="239" t="s">
        <v>85</v>
      </c>
      <c r="AY415" s="18" t="s">
        <v>206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8" t="s">
        <v>83</v>
      </c>
      <c r="BK415" s="240">
        <f>ROUND(I415*H415,2)</f>
        <v>0</v>
      </c>
      <c r="BL415" s="18" t="s">
        <v>113</v>
      </c>
      <c r="BM415" s="239" t="s">
        <v>1053</v>
      </c>
    </row>
    <row r="416" spans="1:51" s="13" customFormat="1" ht="12">
      <c r="A416" s="13"/>
      <c r="B416" s="241"/>
      <c r="C416" s="242"/>
      <c r="D416" s="243" t="s">
        <v>214</v>
      </c>
      <c r="E416" s="244" t="s">
        <v>1</v>
      </c>
      <c r="F416" s="245" t="s">
        <v>571</v>
      </c>
      <c r="G416" s="242"/>
      <c r="H416" s="244" t="s">
        <v>1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1" t="s">
        <v>214</v>
      </c>
      <c r="AU416" s="251" t="s">
        <v>85</v>
      </c>
      <c r="AV416" s="13" t="s">
        <v>83</v>
      </c>
      <c r="AW416" s="13" t="s">
        <v>32</v>
      </c>
      <c r="AX416" s="13" t="s">
        <v>76</v>
      </c>
      <c r="AY416" s="251" t="s">
        <v>206</v>
      </c>
    </row>
    <row r="417" spans="1:51" s="14" customFormat="1" ht="12">
      <c r="A417" s="14"/>
      <c r="B417" s="252"/>
      <c r="C417" s="253"/>
      <c r="D417" s="243" t="s">
        <v>214</v>
      </c>
      <c r="E417" s="254" t="s">
        <v>1</v>
      </c>
      <c r="F417" s="255" t="s">
        <v>1054</v>
      </c>
      <c r="G417" s="253"/>
      <c r="H417" s="256">
        <v>11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2" t="s">
        <v>214</v>
      </c>
      <c r="AU417" s="262" t="s">
        <v>85</v>
      </c>
      <c r="AV417" s="14" t="s">
        <v>85</v>
      </c>
      <c r="AW417" s="14" t="s">
        <v>32</v>
      </c>
      <c r="AX417" s="14" t="s">
        <v>83</v>
      </c>
      <c r="AY417" s="262" t="s">
        <v>206</v>
      </c>
    </row>
    <row r="418" spans="1:65" s="2" customFormat="1" ht="16.5" customHeight="1">
      <c r="A418" s="39"/>
      <c r="B418" s="40"/>
      <c r="C418" s="228" t="s">
        <v>615</v>
      </c>
      <c r="D418" s="228" t="s">
        <v>208</v>
      </c>
      <c r="E418" s="229" t="s">
        <v>532</v>
      </c>
      <c r="F418" s="230" t="s">
        <v>533</v>
      </c>
      <c r="G418" s="231" t="s">
        <v>381</v>
      </c>
      <c r="H418" s="232">
        <v>1</v>
      </c>
      <c r="I418" s="233"/>
      <c r="J418" s="234">
        <f>ROUND(I418*H418,2)</f>
        <v>0</v>
      </c>
      <c r="K418" s="230" t="s">
        <v>212</v>
      </c>
      <c r="L418" s="45"/>
      <c r="M418" s="235" t="s">
        <v>1</v>
      </c>
      <c r="N418" s="236" t="s">
        <v>41</v>
      </c>
      <c r="O418" s="92"/>
      <c r="P418" s="237">
        <f>O418*H418</f>
        <v>0</v>
      </c>
      <c r="Q418" s="237">
        <v>0.00136</v>
      </c>
      <c r="R418" s="237">
        <f>Q418*H418</f>
        <v>0.00136</v>
      </c>
      <c r="S418" s="237">
        <v>0</v>
      </c>
      <c r="T418" s="23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9" t="s">
        <v>113</v>
      </c>
      <c r="AT418" s="239" t="s">
        <v>208</v>
      </c>
      <c r="AU418" s="239" t="s">
        <v>85</v>
      </c>
      <c r="AY418" s="18" t="s">
        <v>206</v>
      </c>
      <c r="BE418" s="240">
        <f>IF(N418="základní",J418,0)</f>
        <v>0</v>
      </c>
      <c r="BF418" s="240">
        <f>IF(N418="snížená",J418,0)</f>
        <v>0</v>
      </c>
      <c r="BG418" s="240">
        <f>IF(N418="zákl. přenesená",J418,0)</f>
        <v>0</v>
      </c>
      <c r="BH418" s="240">
        <f>IF(N418="sníž. přenesená",J418,0)</f>
        <v>0</v>
      </c>
      <c r="BI418" s="240">
        <f>IF(N418="nulová",J418,0)</f>
        <v>0</v>
      </c>
      <c r="BJ418" s="18" t="s">
        <v>83</v>
      </c>
      <c r="BK418" s="240">
        <f>ROUND(I418*H418,2)</f>
        <v>0</v>
      </c>
      <c r="BL418" s="18" t="s">
        <v>113</v>
      </c>
      <c r="BM418" s="239" t="s">
        <v>1055</v>
      </c>
    </row>
    <row r="419" spans="1:51" s="13" customFormat="1" ht="12">
      <c r="A419" s="13"/>
      <c r="B419" s="241"/>
      <c r="C419" s="242"/>
      <c r="D419" s="243" t="s">
        <v>214</v>
      </c>
      <c r="E419" s="244" t="s">
        <v>1</v>
      </c>
      <c r="F419" s="245" t="s">
        <v>437</v>
      </c>
      <c r="G419" s="242"/>
      <c r="H419" s="244" t="s">
        <v>1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1" t="s">
        <v>214</v>
      </c>
      <c r="AU419" s="251" t="s">
        <v>85</v>
      </c>
      <c r="AV419" s="13" t="s">
        <v>83</v>
      </c>
      <c r="AW419" s="13" t="s">
        <v>32</v>
      </c>
      <c r="AX419" s="13" t="s">
        <v>76</v>
      </c>
      <c r="AY419" s="251" t="s">
        <v>206</v>
      </c>
    </row>
    <row r="420" spans="1:51" s="14" customFormat="1" ht="12">
      <c r="A420" s="14"/>
      <c r="B420" s="252"/>
      <c r="C420" s="253"/>
      <c r="D420" s="243" t="s">
        <v>214</v>
      </c>
      <c r="E420" s="254" t="s">
        <v>1</v>
      </c>
      <c r="F420" s="255" t="s">
        <v>83</v>
      </c>
      <c r="G420" s="253"/>
      <c r="H420" s="256">
        <v>1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2" t="s">
        <v>214</v>
      </c>
      <c r="AU420" s="262" t="s">
        <v>85</v>
      </c>
      <c r="AV420" s="14" t="s">
        <v>85</v>
      </c>
      <c r="AW420" s="14" t="s">
        <v>32</v>
      </c>
      <c r="AX420" s="14" t="s">
        <v>83</v>
      </c>
      <c r="AY420" s="262" t="s">
        <v>206</v>
      </c>
    </row>
    <row r="421" spans="1:65" s="2" customFormat="1" ht="24.15" customHeight="1">
      <c r="A421" s="39"/>
      <c r="B421" s="40"/>
      <c r="C421" s="285" t="s">
        <v>619</v>
      </c>
      <c r="D421" s="285" t="s">
        <v>353</v>
      </c>
      <c r="E421" s="286" t="s">
        <v>536</v>
      </c>
      <c r="F421" s="287" t="s">
        <v>537</v>
      </c>
      <c r="G421" s="288" t="s">
        <v>381</v>
      </c>
      <c r="H421" s="289">
        <v>1</v>
      </c>
      <c r="I421" s="290"/>
      <c r="J421" s="291">
        <f>ROUND(I421*H421,2)</f>
        <v>0</v>
      </c>
      <c r="K421" s="287" t="s">
        <v>1</v>
      </c>
      <c r="L421" s="292"/>
      <c r="M421" s="293" t="s">
        <v>1</v>
      </c>
      <c r="N421" s="294" t="s">
        <v>41</v>
      </c>
      <c r="O421" s="92"/>
      <c r="P421" s="237">
        <f>O421*H421</f>
        <v>0</v>
      </c>
      <c r="Q421" s="237">
        <v>0.037</v>
      </c>
      <c r="R421" s="237">
        <f>Q421*H421</f>
        <v>0.037</v>
      </c>
      <c r="S421" s="237">
        <v>0</v>
      </c>
      <c r="T421" s="238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9" t="s">
        <v>248</v>
      </c>
      <c r="AT421" s="239" t="s">
        <v>353</v>
      </c>
      <c r="AU421" s="239" t="s">
        <v>85</v>
      </c>
      <c r="AY421" s="18" t="s">
        <v>206</v>
      </c>
      <c r="BE421" s="240">
        <f>IF(N421="základní",J421,0)</f>
        <v>0</v>
      </c>
      <c r="BF421" s="240">
        <f>IF(N421="snížená",J421,0)</f>
        <v>0</v>
      </c>
      <c r="BG421" s="240">
        <f>IF(N421="zákl. přenesená",J421,0)</f>
        <v>0</v>
      </c>
      <c r="BH421" s="240">
        <f>IF(N421="sníž. přenesená",J421,0)</f>
        <v>0</v>
      </c>
      <c r="BI421" s="240">
        <f>IF(N421="nulová",J421,0)</f>
        <v>0</v>
      </c>
      <c r="BJ421" s="18" t="s">
        <v>83</v>
      </c>
      <c r="BK421" s="240">
        <f>ROUND(I421*H421,2)</f>
        <v>0</v>
      </c>
      <c r="BL421" s="18" t="s">
        <v>113</v>
      </c>
      <c r="BM421" s="239" t="s">
        <v>1056</v>
      </c>
    </row>
    <row r="422" spans="1:51" s="13" customFormat="1" ht="12">
      <c r="A422" s="13"/>
      <c r="B422" s="241"/>
      <c r="C422" s="242"/>
      <c r="D422" s="243" t="s">
        <v>214</v>
      </c>
      <c r="E422" s="244" t="s">
        <v>1</v>
      </c>
      <c r="F422" s="245" t="s">
        <v>437</v>
      </c>
      <c r="G422" s="242"/>
      <c r="H422" s="244" t="s">
        <v>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1" t="s">
        <v>214</v>
      </c>
      <c r="AU422" s="251" t="s">
        <v>85</v>
      </c>
      <c r="AV422" s="13" t="s">
        <v>83</v>
      </c>
      <c r="AW422" s="13" t="s">
        <v>32</v>
      </c>
      <c r="AX422" s="13" t="s">
        <v>76</v>
      </c>
      <c r="AY422" s="251" t="s">
        <v>206</v>
      </c>
    </row>
    <row r="423" spans="1:51" s="14" customFormat="1" ht="12">
      <c r="A423" s="14"/>
      <c r="B423" s="252"/>
      <c r="C423" s="253"/>
      <c r="D423" s="243" t="s">
        <v>214</v>
      </c>
      <c r="E423" s="254" t="s">
        <v>1</v>
      </c>
      <c r="F423" s="255" t="s">
        <v>83</v>
      </c>
      <c r="G423" s="253"/>
      <c r="H423" s="256">
        <v>1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2" t="s">
        <v>214</v>
      </c>
      <c r="AU423" s="262" t="s">
        <v>85</v>
      </c>
      <c r="AV423" s="14" t="s">
        <v>85</v>
      </c>
      <c r="AW423" s="14" t="s">
        <v>32</v>
      </c>
      <c r="AX423" s="14" t="s">
        <v>83</v>
      </c>
      <c r="AY423" s="262" t="s">
        <v>206</v>
      </c>
    </row>
    <row r="424" spans="1:65" s="2" customFormat="1" ht="16.5" customHeight="1">
      <c r="A424" s="39"/>
      <c r="B424" s="40"/>
      <c r="C424" s="228" t="s">
        <v>623</v>
      </c>
      <c r="D424" s="228" t="s">
        <v>208</v>
      </c>
      <c r="E424" s="229" t="s">
        <v>1057</v>
      </c>
      <c r="F424" s="230" t="s">
        <v>1058</v>
      </c>
      <c r="G424" s="231" t="s">
        <v>381</v>
      </c>
      <c r="H424" s="232">
        <v>2</v>
      </c>
      <c r="I424" s="233"/>
      <c r="J424" s="234">
        <f>ROUND(I424*H424,2)</f>
        <v>0</v>
      </c>
      <c r="K424" s="230" t="s">
        <v>212</v>
      </c>
      <c r="L424" s="45"/>
      <c r="M424" s="235" t="s">
        <v>1</v>
      </c>
      <c r="N424" s="236" t="s">
        <v>41</v>
      </c>
      <c r="O424" s="92"/>
      <c r="P424" s="237">
        <f>O424*H424</f>
        <v>0</v>
      </c>
      <c r="Q424" s="237">
        <v>0.00136</v>
      </c>
      <c r="R424" s="237">
        <f>Q424*H424</f>
        <v>0.00272</v>
      </c>
      <c r="S424" s="237">
        <v>0</v>
      </c>
      <c r="T424" s="238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9" t="s">
        <v>113</v>
      </c>
      <c r="AT424" s="239" t="s">
        <v>208</v>
      </c>
      <c r="AU424" s="239" t="s">
        <v>85</v>
      </c>
      <c r="AY424" s="18" t="s">
        <v>206</v>
      </c>
      <c r="BE424" s="240">
        <f>IF(N424="základní",J424,0)</f>
        <v>0</v>
      </c>
      <c r="BF424" s="240">
        <f>IF(N424="snížená",J424,0)</f>
        <v>0</v>
      </c>
      <c r="BG424" s="240">
        <f>IF(N424="zákl. přenesená",J424,0)</f>
        <v>0</v>
      </c>
      <c r="BH424" s="240">
        <f>IF(N424="sníž. přenesená",J424,0)</f>
        <v>0</v>
      </c>
      <c r="BI424" s="240">
        <f>IF(N424="nulová",J424,0)</f>
        <v>0</v>
      </c>
      <c r="BJ424" s="18" t="s">
        <v>83</v>
      </c>
      <c r="BK424" s="240">
        <f>ROUND(I424*H424,2)</f>
        <v>0</v>
      </c>
      <c r="BL424" s="18" t="s">
        <v>113</v>
      </c>
      <c r="BM424" s="239" t="s">
        <v>1059</v>
      </c>
    </row>
    <row r="425" spans="1:51" s="13" customFormat="1" ht="12">
      <c r="A425" s="13"/>
      <c r="B425" s="241"/>
      <c r="C425" s="242"/>
      <c r="D425" s="243" t="s">
        <v>214</v>
      </c>
      <c r="E425" s="244" t="s">
        <v>1</v>
      </c>
      <c r="F425" s="245" t="s">
        <v>437</v>
      </c>
      <c r="G425" s="242"/>
      <c r="H425" s="244" t="s">
        <v>1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1" t="s">
        <v>214</v>
      </c>
      <c r="AU425" s="251" t="s">
        <v>85</v>
      </c>
      <c r="AV425" s="13" t="s">
        <v>83</v>
      </c>
      <c r="AW425" s="13" t="s">
        <v>32</v>
      </c>
      <c r="AX425" s="13" t="s">
        <v>76</v>
      </c>
      <c r="AY425" s="251" t="s">
        <v>206</v>
      </c>
    </row>
    <row r="426" spans="1:51" s="14" customFormat="1" ht="12">
      <c r="A426" s="14"/>
      <c r="B426" s="252"/>
      <c r="C426" s="253"/>
      <c r="D426" s="243" t="s">
        <v>214</v>
      </c>
      <c r="E426" s="254" t="s">
        <v>1</v>
      </c>
      <c r="F426" s="255" t="s">
        <v>466</v>
      </c>
      <c r="G426" s="253"/>
      <c r="H426" s="256">
        <v>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2" t="s">
        <v>214</v>
      </c>
      <c r="AU426" s="262" t="s">
        <v>85</v>
      </c>
      <c r="AV426" s="14" t="s">
        <v>85</v>
      </c>
      <c r="AW426" s="14" t="s">
        <v>32</v>
      </c>
      <c r="AX426" s="14" t="s">
        <v>83</v>
      </c>
      <c r="AY426" s="262" t="s">
        <v>206</v>
      </c>
    </row>
    <row r="427" spans="1:65" s="2" customFormat="1" ht="24.15" customHeight="1">
      <c r="A427" s="39"/>
      <c r="B427" s="40"/>
      <c r="C427" s="285" t="s">
        <v>627</v>
      </c>
      <c r="D427" s="285" t="s">
        <v>353</v>
      </c>
      <c r="E427" s="286" t="s">
        <v>1060</v>
      </c>
      <c r="F427" s="287" t="s">
        <v>1061</v>
      </c>
      <c r="G427" s="288" t="s">
        <v>381</v>
      </c>
      <c r="H427" s="289">
        <v>1</v>
      </c>
      <c r="I427" s="290"/>
      <c r="J427" s="291">
        <f>ROUND(I427*H427,2)</f>
        <v>0</v>
      </c>
      <c r="K427" s="287" t="s">
        <v>1</v>
      </c>
      <c r="L427" s="292"/>
      <c r="M427" s="293" t="s">
        <v>1</v>
      </c>
      <c r="N427" s="294" t="s">
        <v>41</v>
      </c>
      <c r="O427" s="92"/>
      <c r="P427" s="237">
        <f>O427*H427</f>
        <v>0</v>
      </c>
      <c r="Q427" s="237">
        <v>0.061</v>
      </c>
      <c r="R427" s="237">
        <f>Q427*H427</f>
        <v>0.061</v>
      </c>
      <c r="S427" s="237">
        <v>0</v>
      </c>
      <c r="T427" s="238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9" t="s">
        <v>248</v>
      </c>
      <c r="AT427" s="239" t="s">
        <v>353</v>
      </c>
      <c r="AU427" s="239" t="s">
        <v>85</v>
      </c>
      <c r="AY427" s="18" t="s">
        <v>206</v>
      </c>
      <c r="BE427" s="240">
        <f>IF(N427="základní",J427,0)</f>
        <v>0</v>
      </c>
      <c r="BF427" s="240">
        <f>IF(N427="snížená",J427,0)</f>
        <v>0</v>
      </c>
      <c r="BG427" s="240">
        <f>IF(N427="zákl. přenesená",J427,0)</f>
        <v>0</v>
      </c>
      <c r="BH427" s="240">
        <f>IF(N427="sníž. přenesená",J427,0)</f>
        <v>0</v>
      </c>
      <c r="BI427" s="240">
        <f>IF(N427="nulová",J427,0)</f>
        <v>0</v>
      </c>
      <c r="BJ427" s="18" t="s">
        <v>83</v>
      </c>
      <c r="BK427" s="240">
        <f>ROUND(I427*H427,2)</f>
        <v>0</v>
      </c>
      <c r="BL427" s="18" t="s">
        <v>113</v>
      </c>
      <c r="BM427" s="239" t="s">
        <v>1062</v>
      </c>
    </row>
    <row r="428" spans="1:51" s="13" customFormat="1" ht="12">
      <c r="A428" s="13"/>
      <c r="B428" s="241"/>
      <c r="C428" s="242"/>
      <c r="D428" s="243" t="s">
        <v>214</v>
      </c>
      <c r="E428" s="244" t="s">
        <v>1</v>
      </c>
      <c r="F428" s="245" t="s">
        <v>437</v>
      </c>
      <c r="G428" s="242"/>
      <c r="H428" s="244" t="s">
        <v>1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1" t="s">
        <v>214</v>
      </c>
      <c r="AU428" s="251" t="s">
        <v>85</v>
      </c>
      <c r="AV428" s="13" t="s">
        <v>83</v>
      </c>
      <c r="AW428" s="13" t="s">
        <v>32</v>
      </c>
      <c r="AX428" s="13" t="s">
        <v>76</v>
      </c>
      <c r="AY428" s="251" t="s">
        <v>206</v>
      </c>
    </row>
    <row r="429" spans="1:51" s="14" customFormat="1" ht="12">
      <c r="A429" s="14"/>
      <c r="B429" s="252"/>
      <c r="C429" s="253"/>
      <c r="D429" s="243" t="s">
        <v>214</v>
      </c>
      <c r="E429" s="254" t="s">
        <v>1</v>
      </c>
      <c r="F429" s="255" t="s">
        <v>83</v>
      </c>
      <c r="G429" s="253"/>
      <c r="H429" s="256">
        <v>1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2" t="s">
        <v>214</v>
      </c>
      <c r="AU429" s="262" t="s">
        <v>85</v>
      </c>
      <c r="AV429" s="14" t="s">
        <v>85</v>
      </c>
      <c r="AW429" s="14" t="s">
        <v>32</v>
      </c>
      <c r="AX429" s="14" t="s">
        <v>83</v>
      </c>
      <c r="AY429" s="262" t="s">
        <v>206</v>
      </c>
    </row>
    <row r="430" spans="1:65" s="2" customFormat="1" ht="16.5" customHeight="1">
      <c r="A430" s="39"/>
      <c r="B430" s="40"/>
      <c r="C430" s="228" t="s">
        <v>631</v>
      </c>
      <c r="D430" s="228" t="s">
        <v>208</v>
      </c>
      <c r="E430" s="229" t="s">
        <v>1063</v>
      </c>
      <c r="F430" s="230" t="s">
        <v>1064</v>
      </c>
      <c r="G430" s="231" t="s">
        <v>381</v>
      </c>
      <c r="H430" s="232">
        <v>1</v>
      </c>
      <c r="I430" s="233"/>
      <c r="J430" s="234">
        <f>ROUND(I430*H430,2)</f>
        <v>0</v>
      </c>
      <c r="K430" s="230" t="s">
        <v>212</v>
      </c>
      <c r="L430" s="45"/>
      <c r="M430" s="235" t="s">
        <v>1</v>
      </c>
      <c r="N430" s="236" t="s">
        <v>41</v>
      </c>
      <c r="O430" s="92"/>
      <c r="P430" s="237">
        <f>O430*H430</f>
        <v>0</v>
      </c>
      <c r="Q430" s="237">
        <v>0.00136</v>
      </c>
      <c r="R430" s="237">
        <f>Q430*H430</f>
        <v>0.00136</v>
      </c>
      <c r="S430" s="237">
        <v>0</v>
      </c>
      <c r="T430" s="238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9" t="s">
        <v>113</v>
      </c>
      <c r="AT430" s="239" t="s">
        <v>208</v>
      </c>
      <c r="AU430" s="239" t="s">
        <v>85</v>
      </c>
      <c r="AY430" s="18" t="s">
        <v>206</v>
      </c>
      <c r="BE430" s="240">
        <f>IF(N430="základní",J430,0)</f>
        <v>0</v>
      </c>
      <c r="BF430" s="240">
        <f>IF(N430="snížená",J430,0)</f>
        <v>0</v>
      </c>
      <c r="BG430" s="240">
        <f>IF(N430="zákl. přenesená",J430,0)</f>
        <v>0</v>
      </c>
      <c r="BH430" s="240">
        <f>IF(N430="sníž. přenesená",J430,0)</f>
        <v>0</v>
      </c>
      <c r="BI430" s="240">
        <f>IF(N430="nulová",J430,0)</f>
        <v>0</v>
      </c>
      <c r="BJ430" s="18" t="s">
        <v>83</v>
      </c>
      <c r="BK430" s="240">
        <f>ROUND(I430*H430,2)</f>
        <v>0</v>
      </c>
      <c r="BL430" s="18" t="s">
        <v>113</v>
      </c>
      <c r="BM430" s="239" t="s">
        <v>1065</v>
      </c>
    </row>
    <row r="431" spans="1:65" s="2" customFormat="1" ht="24.15" customHeight="1">
      <c r="A431" s="39"/>
      <c r="B431" s="40"/>
      <c r="C431" s="285" t="s">
        <v>635</v>
      </c>
      <c r="D431" s="285" t="s">
        <v>353</v>
      </c>
      <c r="E431" s="286" t="s">
        <v>1066</v>
      </c>
      <c r="F431" s="287" t="s">
        <v>1067</v>
      </c>
      <c r="G431" s="288" t="s">
        <v>381</v>
      </c>
      <c r="H431" s="289">
        <v>1</v>
      </c>
      <c r="I431" s="290"/>
      <c r="J431" s="291">
        <f>ROUND(I431*H431,2)</f>
        <v>0</v>
      </c>
      <c r="K431" s="287" t="s">
        <v>1</v>
      </c>
      <c r="L431" s="292"/>
      <c r="M431" s="293" t="s">
        <v>1</v>
      </c>
      <c r="N431" s="294" t="s">
        <v>41</v>
      </c>
      <c r="O431" s="92"/>
      <c r="P431" s="237">
        <f>O431*H431</f>
        <v>0</v>
      </c>
      <c r="Q431" s="237">
        <v>0.061</v>
      </c>
      <c r="R431" s="237">
        <f>Q431*H431</f>
        <v>0.061</v>
      </c>
      <c r="S431" s="237">
        <v>0</v>
      </c>
      <c r="T431" s="23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9" t="s">
        <v>248</v>
      </c>
      <c r="AT431" s="239" t="s">
        <v>353</v>
      </c>
      <c r="AU431" s="239" t="s">
        <v>85</v>
      </c>
      <c r="AY431" s="18" t="s">
        <v>206</v>
      </c>
      <c r="BE431" s="240">
        <f>IF(N431="základní",J431,0)</f>
        <v>0</v>
      </c>
      <c r="BF431" s="240">
        <f>IF(N431="snížená",J431,0)</f>
        <v>0</v>
      </c>
      <c r="BG431" s="240">
        <f>IF(N431="zákl. přenesená",J431,0)</f>
        <v>0</v>
      </c>
      <c r="BH431" s="240">
        <f>IF(N431="sníž. přenesená",J431,0)</f>
        <v>0</v>
      </c>
      <c r="BI431" s="240">
        <f>IF(N431="nulová",J431,0)</f>
        <v>0</v>
      </c>
      <c r="BJ431" s="18" t="s">
        <v>83</v>
      </c>
      <c r="BK431" s="240">
        <f>ROUND(I431*H431,2)</f>
        <v>0</v>
      </c>
      <c r="BL431" s="18" t="s">
        <v>113</v>
      </c>
      <c r="BM431" s="239" t="s">
        <v>1068</v>
      </c>
    </row>
    <row r="432" spans="1:51" s="13" customFormat="1" ht="12">
      <c r="A432" s="13"/>
      <c r="B432" s="241"/>
      <c r="C432" s="242"/>
      <c r="D432" s="243" t="s">
        <v>214</v>
      </c>
      <c r="E432" s="244" t="s">
        <v>1</v>
      </c>
      <c r="F432" s="245" t="s">
        <v>437</v>
      </c>
      <c r="G432" s="242"/>
      <c r="H432" s="244" t="s">
        <v>1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214</v>
      </c>
      <c r="AU432" s="251" t="s">
        <v>85</v>
      </c>
      <c r="AV432" s="13" t="s">
        <v>83</v>
      </c>
      <c r="AW432" s="13" t="s">
        <v>32</v>
      </c>
      <c r="AX432" s="13" t="s">
        <v>76</v>
      </c>
      <c r="AY432" s="251" t="s">
        <v>206</v>
      </c>
    </row>
    <row r="433" spans="1:51" s="14" customFormat="1" ht="12">
      <c r="A433" s="14"/>
      <c r="B433" s="252"/>
      <c r="C433" s="253"/>
      <c r="D433" s="243" t="s">
        <v>214</v>
      </c>
      <c r="E433" s="254" t="s">
        <v>1</v>
      </c>
      <c r="F433" s="255" t="s">
        <v>83</v>
      </c>
      <c r="G433" s="253"/>
      <c r="H433" s="256">
        <v>1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2" t="s">
        <v>214</v>
      </c>
      <c r="AU433" s="262" t="s">
        <v>85</v>
      </c>
      <c r="AV433" s="14" t="s">
        <v>85</v>
      </c>
      <c r="AW433" s="14" t="s">
        <v>32</v>
      </c>
      <c r="AX433" s="14" t="s">
        <v>83</v>
      </c>
      <c r="AY433" s="262" t="s">
        <v>206</v>
      </c>
    </row>
    <row r="434" spans="1:65" s="2" customFormat="1" ht="16.5" customHeight="1">
      <c r="A434" s="39"/>
      <c r="B434" s="40"/>
      <c r="C434" s="285" t="s">
        <v>639</v>
      </c>
      <c r="D434" s="285" t="s">
        <v>353</v>
      </c>
      <c r="E434" s="286" t="s">
        <v>540</v>
      </c>
      <c r="F434" s="287" t="s">
        <v>541</v>
      </c>
      <c r="G434" s="288" t="s">
        <v>381</v>
      </c>
      <c r="H434" s="289">
        <v>3</v>
      </c>
      <c r="I434" s="290"/>
      <c r="J434" s="291">
        <f>ROUND(I434*H434,2)</f>
        <v>0</v>
      </c>
      <c r="K434" s="287" t="s">
        <v>1</v>
      </c>
      <c r="L434" s="292"/>
      <c r="M434" s="293" t="s">
        <v>1</v>
      </c>
      <c r="N434" s="294" t="s">
        <v>41</v>
      </c>
      <c r="O434" s="92"/>
      <c r="P434" s="237">
        <f>O434*H434</f>
        <v>0</v>
      </c>
      <c r="Q434" s="237">
        <v>0.001</v>
      </c>
      <c r="R434" s="237">
        <f>Q434*H434</f>
        <v>0.003</v>
      </c>
      <c r="S434" s="237">
        <v>0</v>
      </c>
      <c r="T434" s="238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9" t="s">
        <v>248</v>
      </c>
      <c r="AT434" s="239" t="s">
        <v>353</v>
      </c>
      <c r="AU434" s="239" t="s">
        <v>85</v>
      </c>
      <c r="AY434" s="18" t="s">
        <v>206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8" t="s">
        <v>83</v>
      </c>
      <c r="BK434" s="240">
        <f>ROUND(I434*H434,2)</f>
        <v>0</v>
      </c>
      <c r="BL434" s="18" t="s">
        <v>113</v>
      </c>
      <c r="BM434" s="239" t="s">
        <v>1069</v>
      </c>
    </row>
    <row r="435" spans="1:51" s="13" customFormat="1" ht="12">
      <c r="A435" s="13"/>
      <c r="B435" s="241"/>
      <c r="C435" s="242"/>
      <c r="D435" s="243" t="s">
        <v>214</v>
      </c>
      <c r="E435" s="244" t="s">
        <v>1</v>
      </c>
      <c r="F435" s="245" t="s">
        <v>437</v>
      </c>
      <c r="G435" s="242"/>
      <c r="H435" s="244" t="s">
        <v>1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1" t="s">
        <v>214</v>
      </c>
      <c r="AU435" s="251" t="s">
        <v>85</v>
      </c>
      <c r="AV435" s="13" t="s">
        <v>83</v>
      </c>
      <c r="AW435" s="13" t="s">
        <v>32</v>
      </c>
      <c r="AX435" s="13" t="s">
        <v>76</v>
      </c>
      <c r="AY435" s="251" t="s">
        <v>206</v>
      </c>
    </row>
    <row r="436" spans="1:51" s="14" customFormat="1" ht="12">
      <c r="A436" s="14"/>
      <c r="B436" s="252"/>
      <c r="C436" s="253"/>
      <c r="D436" s="243" t="s">
        <v>214</v>
      </c>
      <c r="E436" s="254" t="s">
        <v>1</v>
      </c>
      <c r="F436" s="255" t="s">
        <v>1070</v>
      </c>
      <c r="G436" s="253"/>
      <c r="H436" s="256">
        <v>3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2" t="s">
        <v>214</v>
      </c>
      <c r="AU436" s="262" t="s">
        <v>85</v>
      </c>
      <c r="AV436" s="14" t="s">
        <v>85</v>
      </c>
      <c r="AW436" s="14" t="s">
        <v>32</v>
      </c>
      <c r="AX436" s="14" t="s">
        <v>83</v>
      </c>
      <c r="AY436" s="262" t="s">
        <v>206</v>
      </c>
    </row>
    <row r="437" spans="1:65" s="2" customFormat="1" ht="24.15" customHeight="1">
      <c r="A437" s="39"/>
      <c r="B437" s="40"/>
      <c r="C437" s="228" t="s">
        <v>644</v>
      </c>
      <c r="D437" s="228" t="s">
        <v>208</v>
      </c>
      <c r="E437" s="229" t="s">
        <v>574</v>
      </c>
      <c r="F437" s="230" t="s">
        <v>575</v>
      </c>
      <c r="G437" s="231" t="s">
        <v>381</v>
      </c>
      <c r="H437" s="232">
        <v>21</v>
      </c>
      <c r="I437" s="233"/>
      <c r="J437" s="234">
        <f>ROUND(I437*H437,2)</f>
        <v>0</v>
      </c>
      <c r="K437" s="230" t="s">
        <v>212</v>
      </c>
      <c r="L437" s="45"/>
      <c r="M437" s="235" t="s">
        <v>1</v>
      </c>
      <c r="N437" s="236" t="s">
        <v>41</v>
      </c>
      <c r="O437" s="92"/>
      <c r="P437" s="237">
        <f>O437*H437</f>
        <v>0</v>
      </c>
      <c r="Q437" s="237">
        <v>0</v>
      </c>
      <c r="R437" s="237">
        <f>Q437*H437</f>
        <v>0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113</v>
      </c>
      <c r="AT437" s="239" t="s">
        <v>208</v>
      </c>
      <c r="AU437" s="239" t="s">
        <v>85</v>
      </c>
      <c r="AY437" s="18" t="s">
        <v>206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83</v>
      </c>
      <c r="BK437" s="240">
        <f>ROUND(I437*H437,2)</f>
        <v>0</v>
      </c>
      <c r="BL437" s="18" t="s">
        <v>113</v>
      </c>
      <c r="BM437" s="239" t="s">
        <v>1071</v>
      </c>
    </row>
    <row r="438" spans="1:51" s="13" customFormat="1" ht="12">
      <c r="A438" s="13"/>
      <c r="B438" s="241"/>
      <c r="C438" s="242"/>
      <c r="D438" s="243" t="s">
        <v>214</v>
      </c>
      <c r="E438" s="244" t="s">
        <v>1</v>
      </c>
      <c r="F438" s="245" t="s">
        <v>437</v>
      </c>
      <c r="G438" s="242"/>
      <c r="H438" s="244" t="s">
        <v>1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1" t="s">
        <v>214</v>
      </c>
      <c r="AU438" s="251" t="s">
        <v>85</v>
      </c>
      <c r="AV438" s="13" t="s">
        <v>83</v>
      </c>
      <c r="AW438" s="13" t="s">
        <v>32</v>
      </c>
      <c r="AX438" s="13" t="s">
        <v>76</v>
      </c>
      <c r="AY438" s="251" t="s">
        <v>206</v>
      </c>
    </row>
    <row r="439" spans="1:51" s="14" customFormat="1" ht="12">
      <c r="A439" s="14"/>
      <c r="B439" s="252"/>
      <c r="C439" s="253"/>
      <c r="D439" s="243" t="s">
        <v>214</v>
      </c>
      <c r="E439" s="254" t="s">
        <v>1</v>
      </c>
      <c r="F439" s="255" t="s">
        <v>7</v>
      </c>
      <c r="G439" s="253"/>
      <c r="H439" s="256">
        <v>21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2" t="s">
        <v>214</v>
      </c>
      <c r="AU439" s="262" t="s">
        <v>85</v>
      </c>
      <c r="AV439" s="14" t="s">
        <v>85</v>
      </c>
      <c r="AW439" s="14" t="s">
        <v>32</v>
      </c>
      <c r="AX439" s="14" t="s">
        <v>83</v>
      </c>
      <c r="AY439" s="262" t="s">
        <v>206</v>
      </c>
    </row>
    <row r="440" spans="1:65" s="2" customFormat="1" ht="24.15" customHeight="1">
      <c r="A440" s="39"/>
      <c r="B440" s="40"/>
      <c r="C440" s="285" t="s">
        <v>648</v>
      </c>
      <c r="D440" s="285" t="s">
        <v>353</v>
      </c>
      <c r="E440" s="286" t="s">
        <v>578</v>
      </c>
      <c r="F440" s="287" t="s">
        <v>579</v>
      </c>
      <c r="G440" s="288" t="s">
        <v>381</v>
      </c>
      <c r="H440" s="289">
        <v>21.21</v>
      </c>
      <c r="I440" s="290"/>
      <c r="J440" s="291">
        <f>ROUND(I440*H440,2)</f>
        <v>0</v>
      </c>
      <c r="K440" s="287" t="s">
        <v>1</v>
      </c>
      <c r="L440" s="292"/>
      <c r="M440" s="293" t="s">
        <v>1</v>
      </c>
      <c r="N440" s="294" t="s">
        <v>41</v>
      </c>
      <c r="O440" s="92"/>
      <c r="P440" s="237">
        <f>O440*H440</f>
        <v>0</v>
      </c>
      <c r="Q440" s="237">
        <v>0</v>
      </c>
      <c r="R440" s="237">
        <f>Q440*H440</f>
        <v>0</v>
      </c>
      <c r="S440" s="237">
        <v>0</v>
      </c>
      <c r="T440" s="238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9" t="s">
        <v>248</v>
      </c>
      <c r="AT440" s="239" t="s">
        <v>353</v>
      </c>
      <c r="AU440" s="239" t="s">
        <v>85</v>
      </c>
      <c r="AY440" s="18" t="s">
        <v>206</v>
      </c>
      <c r="BE440" s="240">
        <f>IF(N440="základní",J440,0)</f>
        <v>0</v>
      </c>
      <c r="BF440" s="240">
        <f>IF(N440="snížená",J440,0)</f>
        <v>0</v>
      </c>
      <c r="BG440" s="240">
        <f>IF(N440="zákl. přenesená",J440,0)</f>
        <v>0</v>
      </c>
      <c r="BH440" s="240">
        <f>IF(N440="sníž. přenesená",J440,0)</f>
        <v>0</v>
      </c>
      <c r="BI440" s="240">
        <f>IF(N440="nulová",J440,0)</f>
        <v>0</v>
      </c>
      <c r="BJ440" s="18" t="s">
        <v>83</v>
      </c>
      <c r="BK440" s="240">
        <f>ROUND(I440*H440,2)</f>
        <v>0</v>
      </c>
      <c r="BL440" s="18" t="s">
        <v>113</v>
      </c>
      <c r="BM440" s="239" t="s">
        <v>1072</v>
      </c>
    </row>
    <row r="441" spans="1:51" s="13" customFormat="1" ht="12">
      <c r="A441" s="13"/>
      <c r="B441" s="241"/>
      <c r="C441" s="242"/>
      <c r="D441" s="243" t="s">
        <v>214</v>
      </c>
      <c r="E441" s="244" t="s">
        <v>1</v>
      </c>
      <c r="F441" s="245" t="s">
        <v>437</v>
      </c>
      <c r="G441" s="242"/>
      <c r="H441" s="244" t="s">
        <v>1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1" t="s">
        <v>214</v>
      </c>
      <c r="AU441" s="251" t="s">
        <v>85</v>
      </c>
      <c r="AV441" s="13" t="s">
        <v>83</v>
      </c>
      <c r="AW441" s="13" t="s">
        <v>32</v>
      </c>
      <c r="AX441" s="13" t="s">
        <v>76</v>
      </c>
      <c r="AY441" s="251" t="s">
        <v>206</v>
      </c>
    </row>
    <row r="442" spans="1:51" s="14" customFormat="1" ht="12">
      <c r="A442" s="14"/>
      <c r="B442" s="252"/>
      <c r="C442" s="253"/>
      <c r="D442" s="243" t="s">
        <v>214</v>
      </c>
      <c r="E442" s="254" t="s">
        <v>1</v>
      </c>
      <c r="F442" s="255" t="s">
        <v>1040</v>
      </c>
      <c r="G442" s="253"/>
      <c r="H442" s="256">
        <v>21.21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2" t="s">
        <v>214</v>
      </c>
      <c r="AU442" s="262" t="s">
        <v>85</v>
      </c>
      <c r="AV442" s="14" t="s">
        <v>85</v>
      </c>
      <c r="AW442" s="14" t="s">
        <v>32</v>
      </c>
      <c r="AX442" s="14" t="s">
        <v>83</v>
      </c>
      <c r="AY442" s="262" t="s">
        <v>206</v>
      </c>
    </row>
    <row r="443" spans="1:65" s="2" customFormat="1" ht="16.5" customHeight="1">
      <c r="A443" s="39"/>
      <c r="B443" s="40"/>
      <c r="C443" s="228" t="s">
        <v>652</v>
      </c>
      <c r="D443" s="228" t="s">
        <v>208</v>
      </c>
      <c r="E443" s="229" t="s">
        <v>511</v>
      </c>
      <c r="F443" s="230" t="s">
        <v>512</v>
      </c>
      <c r="G443" s="231" t="s">
        <v>381</v>
      </c>
      <c r="H443" s="232">
        <v>21</v>
      </c>
      <c r="I443" s="233"/>
      <c r="J443" s="234">
        <f>ROUND(I443*H443,2)</f>
        <v>0</v>
      </c>
      <c r="K443" s="230" t="s">
        <v>212</v>
      </c>
      <c r="L443" s="45"/>
      <c r="M443" s="235" t="s">
        <v>1</v>
      </c>
      <c r="N443" s="236" t="s">
        <v>41</v>
      </c>
      <c r="O443" s="92"/>
      <c r="P443" s="237">
        <f>O443*H443</f>
        <v>0</v>
      </c>
      <c r="Q443" s="237">
        <v>0.00038</v>
      </c>
      <c r="R443" s="237">
        <f>Q443*H443</f>
        <v>0.007980000000000001</v>
      </c>
      <c r="S443" s="237">
        <v>0</v>
      </c>
      <c r="T443" s="23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9" t="s">
        <v>113</v>
      </c>
      <c r="AT443" s="239" t="s">
        <v>208</v>
      </c>
      <c r="AU443" s="239" t="s">
        <v>85</v>
      </c>
      <c r="AY443" s="18" t="s">
        <v>206</v>
      </c>
      <c r="BE443" s="240">
        <f>IF(N443="základní",J443,0)</f>
        <v>0</v>
      </c>
      <c r="BF443" s="240">
        <f>IF(N443="snížená",J443,0)</f>
        <v>0</v>
      </c>
      <c r="BG443" s="240">
        <f>IF(N443="zákl. přenesená",J443,0)</f>
        <v>0</v>
      </c>
      <c r="BH443" s="240">
        <f>IF(N443="sníž. přenesená",J443,0)</f>
        <v>0</v>
      </c>
      <c r="BI443" s="240">
        <f>IF(N443="nulová",J443,0)</f>
        <v>0</v>
      </c>
      <c r="BJ443" s="18" t="s">
        <v>83</v>
      </c>
      <c r="BK443" s="240">
        <f>ROUND(I443*H443,2)</f>
        <v>0</v>
      </c>
      <c r="BL443" s="18" t="s">
        <v>113</v>
      </c>
      <c r="BM443" s="239" t="s">
        <v>1073</v>
      </c>
    </row>
    <row r="444" spans="1:51" s="13" customFormat="1" ht="12">
      <c r="A444" s="13"/>
      <c r="B444" s="241"/>
      <c r="C444" s="242"/>
      <c r="D444" s="243" t="s">
        <v>214</v>
      </c>
      <c r="E444" s="244" t="s">
        <v>1</v>
      </c>
      <c r="F444" s="245" t="s">
        <v>437</v>
      </c>
      <c r="G444" s="242"/>
      <c r="H444" s="244" t="s">
        <v>1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1" t="s">
        <v>214</v>
      </c>
      <c r="AU444" s="251" t="s">
        <v>85</v>
      </c>
      <c r="AV444" s="13" t="s">
        <v>83</v>
      </c>
      <c r="AW444" s="13" t="s">
        <v>32</v>
      </c>
      <c r="AX444" s="13" t="s">
        <v>76</v>
      </c>
      <c r="AY444" s="251" t="s">
        <v>206</v>
      </c>
    </row>
    <row r="445" spans="1:51" s="14" customFormat="1" ht="12">
      <c r="A445" s="14"/>
      <c r="B445" s="252"/>
      <c r="C445" s="253"/>
      <c r="D445" s="243" t="s">
        <v>214</v>
      </c>
      <c r="E445" s="254" t="s">
        <v>1</v>
      </c>
      <c r="F445" s="255" t="s">
        <v>7</v>
      </c>
      <c r="G445" s="253"/>
      <c r="H445" s="256">
        <v>21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2" t="s">
        <v>214</v>
      </c>
      <c r="AU445" s="262" t="s">
        <v>85</v>
      </c>
      <c r="AV445" s="14" t="s">
        <v>85</v>
      </c>
      <c r="AW445" s="14" t="s">
        <v>32</v>
      </c>
      <c r="AX445" s="14" t="s">
        <v>83</v>
      </c>
      <c r="AY445" s="262" t="s">
        <v>206</v>
      </c>
    </row>
    <row r="446" spans="1:65" s="2" customFormat="1" ht="24.15" customHeight="1">
      <c r="A446" s="39"/>
      <c r="B446" s="40"/>
      <c r="C446" s="228" t="s">
        <v>657</v>
      </c>
      <c r="D446" s="228" t="s">
        <v>208</v>
      </c>
      <c r="E446" s="229" t="s">
        <v>1074</v>
      </c>
      <c r="F446" s="230" t="s">
        <v>1075</v>
      </c>
      <c r="G446" s="231" t="s">
        <v>381</v>
      </c>
      <c r="H446" s="232">
        <v>1</v>
      </c>
      <c r="I446" s="233"/>
      <c r="J446" s="234">
        <f>ROUND(I446*H446,2)</f>
        <v>0</v>
      </c>
      <c r="K446" s="230" t="s">
        <v>1</v>
      </c>
      <c r="L446" s="45"/>
      <c r="M446" s="235" t="s">
        <v>1</v>
      </c>
      <c r="N446" s="236" t="s">
        <v>41</v>
      </c>
      <c r="O446" s="92"/>
      <c r="P446" s="237">
        <f>O446*H446</f>
        <v>0</v>
      </c>
      <c r="Q446" s="237">
        <v>0</v>
      </c>
      <c r="R446" s="237">
        <f>Q446*H446</f>
        <v>0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113</v>
      </c>
      <c r="AT446" s="239" t="s">
        <v>208</v>
      </c>
      <c r="AU446" s="239" t="s">
        <v>85</v>
      </c>
      <c r="AY446" s="18" t="s">
        <v>206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83</v>
      </c>
      <c r="BK446" s="240">
        <f>ROUND(I446*H446,2)</f>
        <v>0</v>
      </c>
      <c r="BL446" s="18" t="s">
        <v>113</v>
      </c>
      <c r="BM446" s="239" t="s">
        <v>1076</v>
      </c>
    </row>
    <row r="447" spans="1:51" s="13" customFormat="1" ht="12">
      <c r="A447" s="13"/>
      <c r="B447" s="241"/>
      <c r="C447" s="242"/>
      <c r="D447" s="243" t="s">
        <v>214</v>
      </c>
      <c r="E447" s="244" t="s">
        <v>1</v>
      </c>
      <c r="F447" s="245" t="s">
        <v>437</v>
      </c>
      <c r="G447" s="242"/>
      <c r="H447" s="244" t="s">
        <v>1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1" t="s">
        <v>214</v>
      </c>
      <c r="AU447" s="251" t="s">
        <v>85</v>
      </c>
      <c r="AV447" s="13" t="s">
        <v>83</v>
      </c>
      <c r="AW447" s="13" t="s">
        <v>32</v>
      </c>
      <c r="AX447" s="13" t="s">
        <v>76</v>
      </c>
      <c r="AY447" s="251" t="s">
        <v>206</v>
      </c>
    </row>
    <row r="448" spans="1:51" s="14" customFormat="1" ht="12">
      <c r="A448" s="14"/>
      <c r="B448" s="252"/>
      <c r="C448" s="253"/>
      <c r="D448" s="243" t="s">
        <v>214</v>
      </c>
      <c r="E448" s="254" t="s">
        <v>1</v>
      </c>
      <c r="F448" s="255" t="s">
        <v>83</v>
      </c>
      <c r="G448" s="253"/>
      <c r="H448" s="256">
        <v>1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2" t="s">
        <v>214</v>
      </c>
      <c r="AU448" s="262" t="s">
        <v>85</v>
      </c>
      <c r="AV448" s="14" t="s">
        <v>85</v>
      </c>
      <c r="AW448" s="14" t="s">
        <v>32</v>
      </c>
      <c r="AX448" s="14" t="s">
        <v>83</v>
      </c>
      <c r="AY448" s="262" t="s">
        <v>206</v>
      </c>
    </row>
    <row r="449" spans="1:65" s="2" customFormat="1" ht="16.5" customHeight="1">
      <c r="A449" s="39"/>
      <c r="B449" s="40"/>
      <c r="C449" s="285" t="s">
        <v>662</v>
      </c>
      <c r="D449" s="285" t="s">
        <v>353</v>
      </c>
      <c r="E449" s="286" t="s">
        <v>1077</v>
      </c>
      <c r="F449" s="287" t="s">
        <v>1078</v>
      </c>
      <c r="G449" s="288" t="s">
        <v>381</v>
      </c>
      <c r="H449" s="289">
        <v>1.015</v>
      </c>
      <c r="I449" s="290"/>
      <c r="J449" s="291">
        <f>ROUND(I449*H449,2)</f>
        <v>0</v>
      </c>
      <c r="K449" s="287" t="s">
        <v>212</v>
      </c>
      <c r="L449" s="292"/>
      <c r="M449" s="293" t="s">
        <v>1</v>
      </c>
      <c r="N449" s="294" t="s">
        <v>41</v>
      </c>
      <c r="O449" s="92"/>
      <c r="P449" s="237">
        <f>O449*H449</f>
        <v>0</v>
      </c>
      <c r="Q449" s="237">
        <v>0.00039</v>
      </c>
      <c r="R449" s="237">
        <f>Q449*H449</f>
        <v>0.00039584999999999995</v>
      </c>
      <c r="S449" s="237">
        <v>0</v>
      </c>
      <c r="T449" s="238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9" t="s">
        <v>248</v>
      </c>
      <c r="AT449" s="239" t="s">
        <v>353</v>
      </c>
      <c r="AU449" s="239" t="s">
        <v>85</v>
      </c>
      <c r="AY449" s="18" t="s">
        <v>206</v>
      </c>
      <c r="BE449" s="240">
        <f>IF(N449="základní",J449,0)</f>
        <v>0</v>
      </c>
      <c r="BF449" s="240">
        <f>IF(N449="snížená",J449,0)</f>
        <v>0</v>
      </c>
      <c r="BG449" s="240">
        <f>IF(N449="zákl. přenesená",J449,0)</f>
        <v>0</v>
      </c>
      <c r="BH449" s="240">
        <f>IF(N449="sníž. přenesená",J449,0)</f>
        <v>0</v>
      </c>
      <c r="BI449" s="240">
        <f>IF(N449="nulová",J449,0)</f>
        <v>0</v>
      </c>
      <c r="BJ449" s="18" t="s">
        <v>83</v>
      </c>
      <c r="BK449" s="240">
        <f>ROUND(I449*H449,2)</f>
        <v>0</v>
      </c>
      <c r="BL449" s="18" t="s">
        <v>113</v>
      </c>
      <c r="BM449" s="239" t="s">
        <v>1079</v>
      </c>
    </row>
    <row r="450" spans="1:51" s="13" customFormat="1" ht="12">
      <c r="A450" s="13"/>
      <c r="B450" s="241"/>
      <c r="C450" s="242"/>
      <c r="D450" s="243" t="s">
        <v>214</v>
      </c>
      <c r="E450" s="244" t="s">
        <v>1</v>
      </c>
      <c r="F450" s="245" t="s">
        <v>437</v>
      </c>
      <c r="G450" s="242"/>
      <c r="H450" s="244" t="s">
        <v>1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1" t="s">
        <v>214</v>
      </c>
      <c r="AU450" s="251" t="s">
        <v>85</v>
      </c>
      <c r="AV450" s="13" t="s">
        <v>83</v>
      </c>
      <c r="AW450" s="13" t="s">
        <v>32</v>
      </c>
      <c r="AX450" s="13" t="s">
        <v>76</v>
      </c>
      <c r="AY450" s="251" t="s">
        <v>206</v>
      </c>
    </row>
    <row r="451" spans="1:51" s="14" customFormat="1" ht="12">
      <c r="A451" s="14"/>
      <c r="B451" s="252"/>
      <c r="C451" s="253"/>
      <c r="D451" s="243" t="s">
        <v>214</v>
      </c>
      <c r="E451" s="254" t="s">
        <v>1</v>
      </c>
      <c r="F451" s="255" t="s">
        <v>509</v>
      </c>
      <c r="G451" s="253"/>
      <c r="H451" s="256">
        <v>1.015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2" t="s">
        <v>214</v>
      </c>
      <c r="AU451" s="262" t="s">
        <v>85</v>
      </c>
      <c r="AV451" s="14" t="s">
        <v>85</v>
      </c>
      <c r="AW451" s="14" t="s">
        <v>32</v>
      </c>
      <c r="AX451" s="14" t="s">
        <v>83</v>
      </c>
      <c r="AY451" s="262" t="s">
        <v>206</v>
      </c>
    </row>
    <row r="452" spans="1:65" s="2" customFormat="1" ht="21.75" customHeight="1">
      <c r="A452" s="39"/>
      <c r="B452" s="40"/>
      <c r="C452" s="285" t="s">
        <v>668</v>
      </c>
      <c r="D452" s="285" t="s">
        <v>353</v>
      </c>
      <c r="E452" s="286" t="s">
        <v>1080</v>
      </c>
      <c r="F452" s="287" t="s">
        <v>1081</v>
      </c>
      <c r="G452" s="288" t="s">
        <v>381</v>
      </c>
      <c r="H452" s="289">
        <v>1.015</v>
      </c>
      <c r="I452" s="290"/>
      <c r="J452" s="291">
        <f>ROUND(I452*H452,2)</f>
        <v>0</v>
      </c>
      <c r="K452" s="287" t="s">
        <v>212</v>
      </c>
      <c r="L452" s="292"/>
      <c r="M452" s="293" t="s">
        <v>1</v>
      </c>
      <c r="N452" s="294" t="s">
        <v>41</v>
      </c>
      <c r="O452" s="92"/>
      <c r="P452" s="237">
        <f>O452*H452</f>
        <v>0</v>
      </c>
      <c r="Q452" s="237">
        <v>0.0036</v>
      </c>
      <c r="R452" s="237">
        <f>Q452*H452</f>
        <v>0.0036539999999999997</v>
      </c>
      <c r="S452" s="237">
        <v>0</v>
      </c>
      <c r="T452" s="23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9" t="s">
        <v>248</v>
      </c>
      <c r="AT452" s="239" t="s">
        <v>353</v>
      </c>
      <c r="AU452" s="239" t="s">
        <v>85</v>
      </c>
      <c r="AY452" s="18" t="s">
        <v>206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8" t="s">
        <v>83</v>
      </c>
      <c r="BK452" s="240">
        <f>ROUND(I452*H452,2)</f>
        <v>0</v>
      </c>
      <c r="BL452" s="18" t="s">
        <v>113</v>
      </c>
      <c r="BM452" s="239" t="s">
        <v>1082</v>
      </c>
    </row>
    <row r="453" spans="1:51" s="13" customFormat="1" ht="12">
      <c r="A453" s="13"/>
      <c r="B453" s="241"/>
      <c r="C453" s="242"/>
      <c r="D453" s="243" t="s">
        <v>214</v>
      </c>
      <c r="E453" s="244" t="s">
        <v>1</v>
      </c>
      <c r="F453" s="245" t="s">
        <v>437</v>
      </c>
      <c r="G453" s="242"/>
      <c r="H453" s="244" t="s">
        <v>1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1" t="s">
        <v>214</v>
      </c>
      <c r="AU453" s="251" t="s">
        <v>85</v>
      </c>
      <c r="AV453" s="13" t="s">
        <v>83</v>
      </c>
      <c r="AW453" s="13" t="s">
        <v>32</v>
      </c>
      <c r="AX453" s="13" t="s">
        <v>76</v>
      </c>
      <c r="AY453" s="251" t="s">
        <v>206</v>
      </c>
    </row>
    <row r="454" spans="1:51" s="14" customFormat="1" ht="12">
      <c r="A454" s="14"/>
      <c r="B454" s="252"/>
      <c r="C454" s="253"/>
      <c r="D454" s="243" t="s">
        <v>214</v>
      </c>
      <c r="E454" s="254" t="s">
        <v>1</v>
      </c>
      <c r="F454" s="255" t="s">
        <v>509</v>
      </c>
      <c r="G454" s="253"/>
      <c r="H454" s="256">
        <v>1.015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2" t="s">
        <v>214</v>
      </c>
      <c r="AU454" s="262" t="s">
        <v>85</v>
      </c>
      <c r="AV454" s="14" t="s">
        <v>85</v>
      </c>
      <c r="AW454" s="14" t="s">
        <v>32</v>
      </c>
      <c r="AX454" s="14" t="s">
        <v>83</v>
      </c>
      <c r="AY454" s="262" t="s">
        <v>206</v>
      </c>
    </row>
    <row r="455" spans="1:65" s="2" customFormat="1" ht="24.15" customHeight="1">
      <c r="A455" s="39"/>
      <c r="B455" s="40"/>
      <c r="C455" s="228" t="s">
        <v>673</v>
      </c>
      <c r="D455" s="228" t="s">
        <v>208</v>
      </c>
      <c r="E455" s="229" t="s">
        <v>582</v>
      </c>
      <c r="F455" s="230" t="s">
        <v>583</v>
      </c>
      <c r="G455" s="231" t="s">
        <v>381</v>
      </c>
      <c r="H455" s="232">
        <v>9</v>
      </c>
      <c r="I455" s="233"/>
      <c r="J455" s="234">
        <f>ROUND(I455*H455,2)</f>
        <v>0</v>
      </c>
      <c r="K455" s="230" t="s">
        <v>1</v>
      </c>
      <c r="L455" s="45"/>
      <c r="M455" s="235" t="s">
        <v>1</v>
      </c>
      <c r="N455" s="236" t="s">
        <v>41</v>
      </c>
      <c r="O455" s="92"/>
      <c r="P455" s="237">
        <f>O455*H455</f>
        <v>0</v>
      </c>
      <c r="Q455" s="237">
        <v>0</v>
      </c>
      <c r="R455" s="237">
        <f>Q455*H455</f>
        <v>0</v>
      </c>
      <c r="S455" s="237">
        <v>0</v>
      </c>
      <c r="T455" s="23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9" t="s">
        <v>113</v>
      </c>
      <c r="AT455" s="239" t="s">
        <v>208</v>
      </c>
      <c r="AU455" s="239" t="s">
        <v>85</v>
      </c>
      <c r="AY455" s="18" t="s">
        <v>206</v>
      </c>
      <c r="BE455" s="240">
        <f>IF(N455="základní",J455,0)</f>
        <v>0</v>
      </c>
      <c r="BF455" s="240">
        <f>IF(N455="snížená",J455,0)</f>
        <v>0</v>
      </c>
      <c r="BG455" s="240">
        <f>IF(N455="zákl. přenesená",J455,0)</f>
        <v>0</v>
      </c>
      <c r="BH455" s="240">
        <f>IF(N455="sníž. přenesená",J455,0)</f>
        <v>0</v>
      </c>
      <c r="BI455" s="240">
        <f>IF(N455="nulová",J455,0)</f>
        <v>0</v>
      </c>
      <c r="BJ455" s="18" t="s">
        <v>83</v>
      </c>
      <c r="BK455" s="240">
        <f>ROUND(I455*H455,2)</f>
        <v>0</v>
      </c>
      <c r="BL455" s="18" t="s">
        <v>113</v>
      </c>
      <c r="BM455" s="239" t="s">
        <v>1083</v>
      </c>
    </row>
    <row r="456" spans="1:51" s="13" customFormat="1" ht="12">
      <c r="A456" s="13"/>
      <c r="B456" s="241"/>
      <c r="C456" s="242"/>
      <c r="D456" s="243" t="s">
        <v>214</v>
      </c>
      <c r="E456" s="244" t="s">
        <v>1</v>
      </c>
      <c r="F456" s="245" t="s">
        <v>437</v>
      </c>
      <c r="G456" s="242"/>
      <c r="H456" s="244" t="s">
        <v>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1" t="s">
        <v>214</v>
      </c>
      <c r="AU456" s="251" t="s">
        <v>85</v>
      </c>
      <c r="AV456" s="13" t="s">
        <v>83</v>
      </c>
      <c r="AW456" s="13" t="s">
        <v>32</v>
      </c>
      <c r="AX456" s="13" t="s">
        <v>76</v>
      </c>
      <c r="AY456" s="251" t="s">
        <v>206</v>
      </c>
    </row>
    <row r="457" spans="1:51" s="14" customFormat="1" ht="12">
      <c r="A457" s="14"/>
      <c r="B457" s="252"/>
      <c r="C457" s="253"/>
      <c r="D457" s="243" t="s">
        <v>214</v>
      </c>
      <c r="E457" s="254" t="s">
        <v>1</v>
      </c>
      <c r="F457" s="255" t="s">
        <v>1084</v>
      </c>
      <c r="G457" s="253"/>
      <c r="H457" s="256">
        <v>9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2" t="s">
        <v>214</v>
      </c>
      <c r="AU457" s="262" t="s">
        <v>85</v>
      </c>
      <c r="AV457" s="14" t="s">
        <v>85</v>
      </c>
      <c r="AW457" s="14" t="s">
        <v>32</v>
      </c>
      <c r="AX457" s="14" t="s">
        <v>83</v>
      </c>
      <c r="AY457" s="262" t="s">
        <v>206</v>
      </c>
    </row>
    <row r="458" spans="1:65" s="2" customFormat="1" ht="16.5" customHeight="1">
      <c r="A458" s="39"/>
      <c r="B458" s="40"/>
      <c r="C458" s="285" t="s">
        <v>677</v>
      </c>
      <c r="D458" s="285" t="s">
        <v>353</v>
      </c>
      <c r="E458" s="286" t="s">
        <v>586</v>
      </c>
      <c r="F458" s="287" t="s">
        <v>587</v>
      </c>
      <c r="G458" s="288" t="s">
        <v>381</v>
      </c>
      <c r="H458" s="289">
        <v>9.135</v>
      </c>
      <c r="I458" s="290"/>
      <c r="J458" s="291">
        <f>ROUND(I458*H458,2)</f>
        <v>0</v>
      </c>
      <c r="K458" s="287" t="s">
        <v>212</v>
      </c>
      <c r="L458" s="292"/>
      <c r="M458" s="293" t="s">
        <v>1</v>
      </c>
      <c r="N458" s="294" t="s">
        <v>41</v>
      </c>
      <c r="O458" s="92"/>
      <c r="P458" s="237">
        <f>O458*H458</f>
        <v>0</v>
      </c>
      <c r="Q458" s="237">
        <v>0.00057</v>
      </c>
      <c r="R458" s="237">
        <f>Q458*H458</f>
        <v>0.005206949999999999</v>
      </c>
      <c r="S458" s="237">
        <v>0</v>
      </c>
      <c r="T458" s="238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9" t="s">
        <v>248</v>
      </c>
      <c r="AT458" s="239" t="s">
        <v>353</v>
      </c>
      <c r="AU458" s="239" t="s">
        <v>85</v>
      </c>
      <c r="AY458" s="18" t="s">
        <v>206</v>
      </c>
      <c r="BE458" s="240">
        <f>IF(N458="základní",J458,0)</f>
        <v>0</v>
      </c>
      <c r="BF458" s="240">
        <f>IF(N458="snížená",J458,0)</f>
        <v>0</v>
      </c>
      <c r="BG458" s="240">
        <f>IF(N458="zákl. přenesená",J458,0)</f>
        <v>0</v>
      </c>
      <c r="BH458" s="240">
        <f>IF(N458="sníž. přenesená",J458,0)</f>
        <v>0</v>
      </c>
      <c r="BI458" s="240">
        <f>IF(N458="nulová",J458,0)</f>
        <v>0</v>
      </c>
      <c r="BJ458" s="18" t="s">
        <v>83</v>
      </c>
      <c r="BK458" s="240">
        <f>ROUND(I458*H458,2)</f>
        <v>0</v>
      </c>
      <c r="BL458" s="18" t="s">
        <v>113</v>
      </c>
      <c r="BM458" s="239" t="s">
        <v>1085</v>
      </c>
    </row>
    <row r="459" spans="1:51" s="13" customFormat="1" ht="12">
      <c r="A459" s="13"/>
      <c r="B459" s="241"/>
      <c r="C459" s="242"/>
      <c r="D459" s="243" t="s">
        <v>214</v>
      </c>
      <c r="E459" s="244" t="s">
        <v>1</v>
      </c>
      <c r="F459" s="245" t="s">
        <v>437</v>
      </c>
      <c r="G459" s="242"/>
      <c r="H459" s="244" t="s">
        <v>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1" t="s">
        <v>214</v>
      </c>
      <c r="AU459" s="251" t="s">
        <v>85</v>
      </c>
      <c r="AV459" s="13" t="s">
        <v>83</v>
      </c>
      <c r="AW459" s="13" t="s">
        <v>32</v>
      </c>
      <c r="AX459" s="13" t="s">
        <v>76</v>
      </c>
      <c r="AY459" s="251" t="s">
        <v>206</v>
      </c>
    </row>
    <row r="460" spans="1:51" s="14" customFormat="1" ht="12">
      <c r="A460" s="14"/>
      <c r="B460" s="252"/>
      <c r="C460" s="253"/>
      <c r="D460" s="243" t="s">
        <v>214</v>
      </c>
      <c r="E460" s="254" t="s">
        <v>1</v>
      </c>
      <c r="F460" s="255" t="s">
        <v>1086</v>
      </c>
      <c r="G460" s="253"/>
      <c r="H460" s="256">
        <v>9.135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2" t="s">
        <v>214</v>
      </c>
      <c r="AU460" s="262" t="s">
        <v>85</v>
      </c>
      <c r="AV460" s="14" t="s">
        <v>85</v>
      </c>
      <c r="AW460" s="14" t="s">
        <v>32</v>
      </c>
      <c r="AX460" s="14" t="s">
        <v>83</v>
      </c>
      <c r="AY460" s="262" t="s">
        <v>206</v>
      </c>
    </row>
    <row r="461" spans="1:65" s="2" customFormat="1" ht="24.15" customHeight="1">
      <c r="A461" s="39"/>
      <c r="B461" s="40"/>
      <c r="C461" s="285" t="s">
        <v>685</v>
      </c>
      <c r="D461" s="285" t="s">
        <v>353</v>
      </c>
      <c r="E461" s="286" t="s">
        <v>591</v>
      </c>
      <c r="F461" s="287" t="s">
        <v>592</v>
      </c>
      <c r="G461" s="288" t="s">
        <v>381</v>
      </c>
      <c r="H461" s="289">
        <v>9.135</v>
      </c>
      <c r="I461" s="290"/>
      <c r="J461" s="291">
        <f>ROUND(I461*H461,2)</f>
        <v>0</v>
      </c>
      <c r="K461" s="287" t="s">
        <v>212</v>
      </c>
      <c r="L461" s="292"/>
      <c r="M461" s="293" t="s">
        <v>1</v>
      </c>
      <c r="N461" s="294" t="s">
        <v>41</v>
      </c>
      <c r="O461" s="92"/>
      <c r="P461" s="237">
        <f>O461*H461</f>
        <v>0</v>
      </c>
      <c r="Q461" s="237">
        <v>0.004</v>
      </c>
      <c r="R461" s="237">
        <f>Q461*H461</f>
        <v>0.03654</v>
      </c>
      <c r="S461" s="237">
        <v>0</v>
      </c>
      <c r="T461" s="238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9" t="s">
        <v>248</v>
      </c>
      <c r="AT461" s="239" t="s">
        <v>353</v>
      </c>
      <c r="AU461" s="239" t="s">
        <v>85</v>
      </c>
      <c r="AY461" s="18" t="s">
        <v>206</v>
      </c>
      <c r="BE461" s="240">
        <f>IF(N461="základní",J461,0)</f>
        <v>0</v>
      </c>
      <c r="BF461" s="240">
        <f>IF(N461="snížená",J461,0)</f>
        <v>0</v>
      </c>
      <c r="BG461" s="240">
        <f>IF(N461="zákl. přenesená",J461,0)</f>
        <v>0</v>
      </c>
      <c r="BH461" s="240">
        <f>IF(N461="sníž. přenesená",J461,0)</f>
        <v>0</v>
      </c>
      <c r="BI461" s="240">
        <f>IF(N461="nulová",J461,0)</f>
        <v>0</v>
      </c>
      <c r="BJ461" s="18" t="s">
        <v>83</v>
      </c>
      <c r="BK461" s="240">
        <f>ROUND(I461*H461,2)</f>
        <v>0</v>
      </c>
      <c r="BL461" s="18" t="s">
        <v>113</v>
      </c>
      <c r="BM461" s="239" t="s">
        <v>1087</v>
      </c>
    </row>
    <row r="462" spans="1:51" s="13" customFormat="1" ht="12">
      <c r="A462" s="13"/>
      <c r="B462" s="241"/>
      <c r="C462" s="242"/>
      <c r="D462" s="243" t="s">
        <v>214</v>
      </c>
      <c r="E462" s="244" t="s">
        <v>1</v>
      </c>
      <c r="F462" s="245" t="s">
        <v>437</v>
      </c>
      <c r="G462" s="242"/>
      <c r="H462" s="244" t="s">
        <v>1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1" t="s">
        <v>214</v>
      </c>
      <c r="AU462" s="251" t="s">
        <v>85</v>
      </c>
      <c r="AV462" s="13" t="s">
        <v>83</v>
      </c>
      <c r="AW462" s="13" t="s">
        <v>32</v>
      </c>
      <c r="AX462" s="13" t="s">
        <v>76</v>
      </c>
      <c r="AY462" s="251" t="s">
        <v>206</v>
      </c>
    </row>
    <row r="463" spans="1:51" s="14" customFormat="1" ht="12">
      <c r="A463" s="14"/>
      <c r="B463" s="252"/>
      <c r="C463" s="253"/>
      <c r="D463" s="243" t="s">
        <v>214</v>
      </c>
      <c r="E463" s="254" t="s">
        <v>1</v>
      </c>
      <c r="F463" s="255" t="s">
        <v>1086</v>
      </c>
      <c r="G463" s="253"/>
      <c r="H463" s="256">
        <v>9.135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2" t="s">
        <v>214</v>
      </c>
      <c r="AU463" s="262" t="s">
        <v>85</v>
      </c>
      <c r="AV463" s="14" t="s">
        <v>85</v>
      </c>
      <c r="AW463" s="14" t="s">
        <v>32</v>
      </c>
      <c r="AX463" s="14" t="s">
        <v>83</v>
      </c>
      <c r="AY463" s="262" t="s">
        <v>206</v>
      </c>
    </row>
    <row r="464" spans="1:65" s="2" customFormat="1" ht="33" customHeight="1">
      <c r="A464" s="39"/>
      <c r="B464" s="40"/>
      <c r="C464" s="228" t="s">
        <v>692</v>
      </c>
      <c r="D464" s="228" t="s">
        <v>208</v>
      </c>
      <c r="E464" s="229" t="s">
        <v>628</v>
      </c>
      <c r="F464" s="230" t="s">
        <v>629</v>
      </c>
      <c r="G464" s="231" t="s">
        <v>381</v>
      </c>
      <c r="H464" s="232">
        <v>7</v>
      </c>
      <c r="I464" s="233"/>
      <c r="J464" s="234">
        <f>ROUND(I464*H464,2)</f>
        <v>0</v>
      </c>
      <c r="K464" s="230" t="s">
        <v>212</v>
      </c>
      <c r="L464" s="45"/>
      <c r="M464" s="235" t="s">
        <v>1</v>
      </c>
      <c r="N464" s="236" t="s">
        <v>41</v>
      </c>
      <c r="O464" s="92"/>
      <c r="P464" s="237">
        <f>O464*H464</f>
        <v>0</v>
      </c>
      <c r="Q464" s="237">
        <v>0.31108</v>
      </c>
      <c r="R464" s="237">
        <f>Q464*H464</f>
        <v>2.17756</v>
      </c>
      <c r="S464" s="237">
        <v>0</v>
      </c>
      <c r="T464" s="238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9" t="s">
        <v>113</v>
      </c>
      <c r="AT464" s="239" t="s">
        <v>208</v>
      </c>
      <c r="AU464" s="239" t="s">
        <v>85</v>
      </c>
      <c r="AY464" s="18" t="s">
        <v>206</v>
      </c>
      <c r="BE464" s="240">
        <f>IF(N464="základní",J464,0)</f>
        <v>0</v>
      </c>
      <c r="BF464" s="240">
        <f>IF(N464="snížená",J464,0)</f>
        <v>0</v>
      </c>
      <c r="BG464" s="240">
        <f>IF(N464="zákl. přenesená",J464,0)</f>
        <v>0</v>
      </c>
      <c r="BH464" s="240">
        <f>IF(N464="sníž. přenesená",J464,0)</f>
        <v>0</v>
      </c>
      <c r="BI464" s="240">
        <f>IF(N464="nulová",J464,0)</f>
        <v>0</v>
      </c>
      <c r="BJ464" s="18" t="s">
        <v>83</v>
      </c>
      <c r="BK464" s="240">
        <f>ROUND(I464*H464,2)</f>
        <v>0</v>
      </c>
      <c r="BL464" s="18" t="s">
        <v>113</v>
      </c>
      <c r="BM464" s="239" t="s">
        <v>1088</v>
      </c>
    </row>
    <row r="465" spans="1:51" s="13" customFormat="1" ht="12">
      <c r="A465" s="13"/>
      <c r="B465" s="241"/>
      <c r="C465" s="242"/>
      <c r="D465" s="243" t="s">
        <v>214</v>
      </c>
      <c r="E465" s="244" t="s">
        <v>1</v>
      </c>
      <c r="F465" s="245" t="s">
        <v>215</v>
      </c>
      <c r="G465" s="242"/>
      <c r="H465" s="244" t="s">
        <v>1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1" t="s">
        <v>214</v>
      </c>
      <c r="AU465" s="251" t="s">
        <v>85</v>
      </c>
      <c r="AV465" s="13" t="s">
        <v>83</v>
      </c>
      <c r="AW465" s="13" t="s">
        <v>32</v>
      </c>
      <c r="AX465" s="13" t="s">
        <v>76</v>
      </c>
      <c r="AY465" s="251" t="s">
        <v>206</v>
      </c>
    </row>
    <row r="466" spans="1:51" s="14" customFormat="1" ht="12">
      <c r="A466" s="14"/>
      <c r="B466" s="252"/>
      <c r="C466" s="253"/>
      <c r="D466" s="243" t="s">
        <v>214</v>
      </c>
      <c r="E466" s="254" t="s">
        <v>1</v>
      </c>
      <c r="F466" s="255" t="s">
        <v>614</v>
      </c>
      <c r="G466" s="253"/>
      <c r="H466" s="256">
        <v>7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2" t="s">
        <v>214</v>
      </c>
      <c r="AU466" s="262" t="s">
        <v>85</v>
      </c>
      <c r="AV466" s="14" t="s">
        <v>85</v>
      </c>
      <c r="AW466" s="14" t="s">
        <v>32</v>
      </c>
      <c r="AX466" s="14" t="s">
        <v>83</v>
      </c>
      <c r="AY466" s="262" t="s">
        <v>206</v>
      </c>
    </row>
    <row r="467" spans="1:65" s="2" customFormat="1" ht="16.5" customHeight="1">
      <c r="A467" s="39"/>
      <c r="B467" s="40"/>
      <c r="C467" s="228" t="s">
        <v>698</v>
      </c>
      <c r="D467" s="228" t="s">
        <v>208</v>
      </c>
      <c r="E467" s="229" t="s">
        <v>616</v>
      </c>
      <c r="F467" s="230" t="s">
        <v>617</v>
      </c>
      <c r="G467" s="231" t="s">
        <v>381</v>
      </c>
      <c r="H467" s="232">
        <v>1</v>
      </c>
      <c r="I467" s="233"/>
      <c r="J467" s="234">
        <f>ROUND(I467*H467,2)</f>
        <v>0</v>
      </c>
      <c r="K467" s="230" t="s">
        <v>212</v>
      </c>
      <c r="L467" s="45"/>
      <c r="M467" s="235" t="s">
        <v>1</v>
      </c>
      <c r="N467" s="236" t="s">
        <v>41</v>
      </c>
      <c r="O467" s="92"/>
      <c r="P467" s="237">
        <f>O467*H467</f>
        <v>0</v>
      </c>
      <c r="Q467" s="237">
        <v>0.32906</v>
      </c>
      <c r="R467" s="237">
        <f>Q467*H467</f>
        <v>0.32906</v>
      </c>
      <c r="S467" s="237">
        <v>0</v>
      </c>
      <c r="T467" s="23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9" t="s">
        <v>113</v>
      </c>
      <c r="AT467" s="239" t="s">
        <v>208</v>
      </c>
      <c r="AU467" s="239" t="s">
        <v>85</v>
      </c>
      <c r="AY467" s="18" t="s">
        <v>206</v>
      </c>
      <c r="BE467" s="240">
        <f>IF(N467="základní",J467,0)</f>
        <v>0</v>
      </c>
      <c r="BF467" s="240">
        <f>IF(N467="snížená",J467,0)</f>
        <v>0</v>
      </c>
      <c r="BG467" s="240">
        <f>IF(N467="zákl. přenesená",J467,0)</f>
        <v>0</v>
      </c>
      <c r="BH467" s="240">
        <f>IF(N467="sníž. přenesená",J467,0)</f>
        <v>0</v>
      </c>
      <c r="BI467" s="240">
        <f>IF(N467="nulová",J467,0)</f>
        <v>0</v>
      </c>
      <c r="BJ467" s="18" t="s">
        <v>83</v>
      </c>
      <c r="BK467" s="240">
        <f>ROUND(I467*H467,2)</f>
        <v>0</v>
      </c>
      <c r="BL467" s="18" t="s">
        <v>113</v>
      </c>
      <c r="BM467" s="239" t="s">
        <v>1089</v>
      </c>
    </row>
    <row r="468" spans="1:51" s="13" customFormat="1" ht="12">
      <c r="A468" s="13"/>
      <c r="B468" s="241"/>
      <c r="C468" s="242"/>
      <c r="D468" s="243" t="s">
        <v>214</v>
      </c>
      <c r="E468" s="244" t="s">
        <v>1</v>
      </c>
      <c r="F468" s="245" t="s">
        <v>437</v>
      </c>
      <c r="G468" s="242"/>
      <c r="H468" s="244" t="s">
        <v>1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1" t="s">
        <v>214</v>
      </c>
      <c r="AU468" s="251" t="s">
        <v>85</v>
      </c>
      <c r="AV468" s="13" t="s">
        <v>83</v>
      </c>
      <c r="AW468" s="13" t="s">
        <v>32</v>
      </c>
      <c r="AX468" s="13" t="s">
        <v>76</v>
      </c>
      <c r="AY468" s="251" t="s">
        <v>206</v>
      </c>
    </row>
    <row r="469" spans="1:51" s="14" customFormat="1" ht="12">
      <c r="A469" s="14"/>
      <c r="B469" s="252"/>
      <c r="C469" s="253"/>
      <c r="D469" s="243" t="s">
        <v>214</v>
      </c>
      <c r="E469" s="254" t="s">
        <v>1</v>
      </c>
      <c r="F469" s="255" t="s">
        <v>83</v>
      </c>
      <c r="G469" s="253"/>
      <c r="H469" s="256">
        <v>1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2" t="s">
        <v>214</v>
      </c>
      <c r="AU469" s="262" t="s">
        <v>85</v>
      </c>
      <c r="AV469" s="14" t="s">
        <v>85</v>
      </c>
      <c r="AW469" s="14" t="s">
        <v>32</v>
      </c>
      <c r="AX469" s="14" t="s">
        <v>83</v>
      </c>
      <c r="AY469" s="262" t="s">
        <v>206</v>
      </c>
    </row>
    <row r="470" spans="1:65" s="2" customFormat="1" ht="16.5" customHeight="1">
      <c r="A470" s="39"/>
      <c r="B470" s="40"/>
      <c r="C470" s="285" t="s">
        <v>704</v>
      </c>
      <c r="D470" s="285" t="s">
        <v>353</v>
      </c>
      <c r="E470" s="286" t="s">
        <v>620</v>
      </c>
      <c r="F470" s="287" t="s">
        <v>621</v>
      </c>
      <c r="G470" s="288" t="s">
        <v>381</v>
      </c>
      <c r="H470" s="289">
        <v>1</v>
      </c>
      <c r="I470" s="290"/>
      <c r="J470" s="291">
        <f>ROUND(I470*H470,2)</f>
        <v>0</v>
      </c>
      <c r="K470" s="287" t="s">
        <v>212</v>
      </c>
      <c r="L470" s="292"/>
      <c r="M470" s="293" t="s">
        <v>1</v>
      </c>
      <c r="N470" s="294" t="s">
        <v>41</v>
      </c>
      <c r="O470" s="92"/>
      <c r="P470" s="237">
        <f>O470*H470</f>
        <v>0</v>
      </c>
      <c r="Q470" s="237">
        <v>0.0295</v>
      </c>
      <c r="R470" s="237">
        <f>Q470*H470</f>
        <v>0.0295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248</v>
      </c>
      <c r="AT470" s="239" t="s">
        <v>353</v>
      </c>
      <c r="AU470" s="239" t="s">
        <v>85</v>
      </c>
      <c r="AY470" s="18" t="s">
        <v>206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83</v>
      </c>
      <c r="BK470" s="240">
        <f>ROUND(I470*H470,2)</f>
        <v>0</v>
      </c>
      <c r="BL470" s="18" t="s">
        <v>113</v>
      </c>
      <c r="BM470" s="239" t="s">
        <v>1090</v>
      </c>
    </row>
    <row r="471" spans="1:51" s="13" customFormat="1" ht="12">
      <c r="A471" s="13"/>
      <c r="B471" s="241"/>
      <c r="C471" s="242"/>
      <c r="D471" s="243" t="s">
        <v>214</v>
      </c>
      <c r="E471" s="244" t="s">
        <v>1</v>
      </c>
      <c r="F471" s="245" t="s">
        <v>437</v>
      </c>
      <c r="G471" s="242"/>
      <c r="H471" s="244" t="s">
        <v>1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1" t="s">
        <v>214</v>
      </c>
      <c r="AU471" s="251" t="s">
        <v>85</v>
      </c>
      <c r="AV471" s="13" t="s">
        <v>83</v>
      </c>
      <c r="AW471" s="13" t="s">
        <v>32</v>
      </c>
      <c r="AX471" s="13" t="s">
        <v>76</v>
      </c>
      <c r="AY471" s="251" t="s">
        <v>206</v>
      </c>
    </row>
    <row r="472" spans="1:51" s="14" customFormat="1" ht="12">
      <c r="A472" s="14"/>
      <c r="B472" s="252"/>
      <c r="C472" s="253"/>
      <c r="D472" s="243" t="s">
        <v>214</v>
      </c>
      <c r="E472" s="254" t="s">
        <v>1</v>
      </c>
      <c r="F472" s="255" t="s">
        <v>83</v>
      </c>
      <c r="G472" s="253"/>
      <c r="H472" s="256">
        <v>1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2" t="s">
        <v>214</v>
      </c>
      <c r="AU472" s="262" t="s">
        <v>85</v>
      </c>
      <c r="AV472" s="14" t="s">
        <v>85</v>
      </c>
      <c r="AW472" s="14" t="s">
        <v>32</v>
      </c>
      <c r="AX472" s="14" t="s">
        <v>83</v>
      </c>
      <c r="AY472" s="262" t="s">
        <v>206</v>
      </c>
    </row>
    <row r="473" spans="1:65" s="2" customFormat="1" ht="16.5" customHeight="1">
      <c r="A473" s="39"/>
      <c r="B473" s="40"/>
      <c r="C473" s="285" t="s">
        <v>683</v>
      </c>
      <c r="D473" s="285" t="s">
        <v>353</v>
      </c>
      <c r="E473" s="286" t="s">
        <v>624</v>
      </c>
      <c r="F473" s="287" t="s">
        <v>625</v>
      </c>
      <c r="G473" s="288" t="s">
        <v>381</v>
      </c>
      <c r="H473" s="289">
        <v>1</v>
      </c>
      <c r="I473" s="290"/>
      <c r="J473" s="291">
        <f>ROUND(I473*H473,2)</f>
        <v>0</v>
      </c>
      <c r="K473" s="287" t="s">
        <v>1</v>
      </c>
      <c r="L473" s="292"/>
      <c r="M473" s="293" t="s">
        <v>1</v>
      </c>
      <c r="N473" s="294" t="s">
        <v>41</v>
      </c>
      <c r="O473" s="92"/>
      <c r="P473" s="237">
        <f>O473*H473</f>
        <v>0</v>
      </c>
      <c r="Q473" s="237">
        <v>0.005</v>
      </c>
      <c r="R473" s="237">
        <f>Q473*H473</f>
        <v>0.005</v>
      </c>
      <c r="S473" s="237">
        <v>0</v>
      </c>
      <c r="T473" s="238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9" t="s">
        <v>248</v>
      </c>
      <c r="AT473" s="239" t="s">
        <v>353</v>
      </c>
      <c r="AU473" s="239" t="s">
        <v>85</v>
      </c>
      <c r="AY473" s="18" t="s">
        <v>206</v>
      </c>
      <c r="BE473" s="240">
        <f>IF(N473="základní",J473,0)</f>
        <v>0</v>
      </c>
      <c r="BF473" s="240">
        <f>IF(N473="snížená",J473,0)</f>
        <v>0</v>
      </c>
      <c r="BG473" s="240">
        <f>IF(N473="zákl. přenesená",J473,0)</f>
        <v>0</v>
      </c>
      <c r="BH473" s="240">
        <f>IF(N473="sníž. přenesená",J473,0)</f>
        <v>0</v>
      </c>
      <c r="BI473" s="240">
        <f>IF(N473="nulová",J473,0)</f>
        <v>0</v>
      </c>
      <c r="BJ473" s="18" t="s">
        <v>83</v>
      </c>
      <c r="BK473" s="240">
        <f>ROUND(I473*H473,2)</f>
        <v>0</v>
      </c>
      <c r="BL473" s="18" t="s">
        <v>113</v>
      </c>
      <c r="BM473" s="239" t="s">
        <v>1091</v>
      </c>
    </row>
    <row r="474" spans="1:51" s="13" customFormat="1" ht="12">
      <c r="A474" s="13"/>
      <c r="B474" s="241"/>
      <c r="C474" s="242"/>
      <c r="D474" s="243" t="s">
        <v>214</v>
      </c>
      <c r="E474" s="244" t="s">
        <v>1</v>
      </c>
      <c r="F474" s="245" t="s">
        <v>437</v>
      </c>
      <c r="G474" s="242"/>
      <c r="H474" s="244" t="s">
        <v>1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1" t="s">
        <v>214</v>
      </c>
      <c r="AU474" s="251" t="s">
        <v>85</v>
      </c>
      <c r="AV474" s="13" t="s">
        <v>83</v>
      </c>
      <c r="AW474" s="13" t="s">
        <v>32</v>
      </c>
      <c r="AX474" s="13" t="s">
        <v>76</v>
      </c>
      <c r="AY474" s="251" t="s">
        <v>206</v>
      </c>
    </row>
    <row r="475" spans="1:51" s="14" customFormat="1" ht="12">
      <c r="A475" s="14"/>
      <c r="B475" s="252"/>
      <c r="C475" s="253"/>
      <c r="D475" s="243" t="s">
        <v>214</v>
      </c>
      <c r="E475" s="254" t="s">
        <v>1</v>
      </c>
      <c r="F475" s="255" t="s">
        <v>83</v>
      </c>
      <c r="G475" s="253"/>
      <c r="H475" s="256">
        <v>1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2" t="s">
        <v>214</v>
      </c>
      <c r="AU475" s="262" t="s">
        <v>85</v>
      </c>
      <c r="AV475" s="14" t="s">
        <v>85</v>
      </c>
      <c r="AW475" s="14" t="s">
        <v>32</v>
      </c>
      <c r="AX475" s="14" t="s">
        <v>83</v>
      </c>
      <c r="AY475" s="262" t="s">
        <v>206</v>
      </c>
    </row>
    <row r="476" spans="1:65" s="2" customFormat="1" ht="16.5" customHeight="1">
      <c r="A476" s="39"/>
      <c r="B476" s="40"/>
      <c r="C476" s="228" t="s">
        <v>714</v>
      </c>
      <c r="D476" s="228" t="s">
        <v>208</v>
      </c>
      <c r="E476" s="229" t="s">
        <v>595</v>
      </c>
      <c r="F476" s="230" t="s">
        <v>596</v>
      </c>
      <c r="G476" s="231" t="s">
        <v>381</v>
      </c>
      <c r="H476" s="232">
        <v>21</v>
      </c>
      <c r="I476" s="233"/>
      <c r="J476" s="234">
        <f>ROUND(I476*H476,2)</f>
        <v>0</v>
      </c>
      <c r="K476" s="230" t="s">
        <v>212</v>
      </c>
      <c r="L476" s="45"/>
      <c r="M476" s="235" t="s">
        <v>1</v>
      </c>
      <c r="N476" s="236" t="s">
        <v>41</v>
      </c>
      <c r="O476" s="92"/>
      <c r="P476" s="237">
        <f>O476*H476</f>
        <v>0</v>
      </c>
      <c r="Q476" s="237">
        <v>0.06383</v>
      </c>
      <c r="R476" s="237">
        <f>Q476*H476</f>
        <v>1.34043</v>
      </c>
      <c r="S476" s="237">
        <v>0</v>
      </c>
      <c r="T476" s="23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9" t="s">
        <v>113</v>
      </c>
      <c r="AT476" s="239" t="s">
        <v>208</v>
      </c>
      <c r="AU476" s="239" t="s">
        <v>85</v>
      </c>
      <c r="AY476" s="18" t="s">
        <v>206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8" t="s">
        <v>83</v>
      </c>
      <c r="BK476" s="240">
        <f>ROUND(I476*H476,2)</f>
        <v>0</v>
      </c>
      <c r="BL476" s="18" t="s">
        <v>113</v>
      </c>
      <c r="BM476" s="239" t="s">
        <v>1092</v>
      </c>
    </row>
    <row r="477" spans="1:51" s="13" customFormat="1" ht="12">
      <c r="A477" s="13"/>
      <c r="B477" s="241"/>
      <c r="C477" s="242"/>
      <c r="D477" s="243" t="s">
        <v>214</v>
      </c>
      <c r="E477" s="244" t="s">
        <v>1</v>
      </c>
      <c r="F477" s="245" t="s">
        <v>437</v>
      </c>
      <c r="G477" s="242"/>
      <c r="H477" s="244" t="s">
        <v>1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1" t="s">
        <v>214</v>
      </c>
      <c r="AU477" s="251" t="s">
        <v>85</v>
      </c>
      <c r="AV477" s="13" t="s">
        <v>83</v>
      </c>
      <c r="AW477" s="13" t="s">
        <v>32</v>
      </c>
      <c r="AX477" s="13" t="s">
        <v>76</v>
      </c>
      <c r="AY477" s="251" t="s">
        <v>206</v>
      </c>
    </row>
    <row r="478" spans="1:51" s="14" customFormat="1" ht="12">
      <c r="A478" s="14"/>
      <c r="B478" s="252"/>
      <c r="C478" s="253"/>
      <c r="D478" s="243" t="s">
        <v>214</v>
      </c>
      <c r="E478" s="254" t="s">
        <v>1</v>
      </c>
      <c r="F478" s="255" t="s">
        <v>7</v>
      </c>
      <c r="G478" s="253"/>
      <c r="H478" s="256">
        <v>21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2" t="s">
        <v>214</v>
      </c>
      <c r="AU478" s="262" t="s">
        <v>85</v>
      </c>
      <c r="AV478" s="14" t="s">
        <v>85</v>
      </c>
      <c r="AW478" s="14" t="s">
        <v>32</v>
      </c>
      <c r="AX478" s="14" t="s">
        <v>83</v>
      </c>
      <c r="AY478" s="262" t="s">
        <v>206</v>
      </c>
    </row>
    <row r="479" spans="1:65" s="2" customFormat="1" ht="16.5" customHeight="1">
      <c r="A479" s="39"/>
      <c r="B479" s="40"/>
      <c r="C479" s="285" t="s">
        <v>720</v>
      </c>
      <c r="D479" s="285" t="s">
        <v>353</v>
      </c>
      <c r="E479" s="286" t="s">
        <v>1093</v>
      </c>
      <c r="F479" s="287" t="s">
        <v>1094</v>
      </c>
      <c r="G479" s="288" t="s">
        <v>381</v>
      </c>
      <c r="H479" s="289">
        <v>21</v>
      </c>
      <c r="I479" s="290"/>
      <c r="J479" s="291">
        <f>ROUND(I479*H479,2)</f>
        <v>0</v>
      </c>
      <c r="K479" s="287" t="s">
        <v>1</v>
      </c>
      <c r="L479" s="292"/>
      <c r="M479" s="293" t="s">
        <v>1</v>
      </c>
      <c r="N479" s="294" t="s">
        <v>41</v>
      </c>
      <c r="O479" s="92"/>
      <c r="P479" s="237">
        <f>O479*H479</f>
        <v>0</v>
      </c>
      <c r="Q479" s="237">
        <v>0.0073</v>
      </c>
      <c r="R479" s="237">
        <f>Q479*H479</f>
        <v>0.1533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248</v>
      </c>
      <c r="AT479" s="239" t="s">
        <v>353</v>
      </c>
      <c r="AU479" s="239" t="s">
        <v>85</v>
      </c>
      <c r="AY479" s="18" t="s">
        <v>206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83</v>
      </c>
      <c r="BK479" s="240">
        <f>ROUND(I479*H479,2)</f>
        <v>0</v>
      </c>
      <c r="BL479" s="18" t="s">
        <v>113</v>
      </c>
      <c r="BM479" s="239" t="s">
        <v>1095</v>
      </c>
    </row>
    <row r="480" spans="1:51" s="13" customFormat="1" ht="12">
      <c r="A480" s="13"/>
      <c r="B480" s="241"/>
      <c r="C480" s="242"/>
      <c r="D480" s="243" t="s">
        <v>214</v>
      </c>
      <c r="E480" s="244" t="s">
        <v>1</v>
      </c>
      <c r="F480" s="245" t="s">
        <v>437</v>
      </c>
      <c r="G480" s="242"/>
      <c r="H480" s="244" t="s">
        <v>1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1" t="s">
        <v>214</v>
      </c>
      <c r="AU480" s="251" t="s">
        <v>85</v>
      </c>
      <c r="AV480" s="13" t="s">
        <v>83</v>
      </c>
      <c r="AW480" s="13" t="s">
        <v>32</v>
      </c>
      <c r="AX480" s="13" t="s">
        <v>76</v>
      </c>
      <c r="AY480" s="251" t="s">
        <v>206</v>
      </c>
    </row>
    <row r="481" spans="1:51" s="14" customFormat="1" ht="12">
      <c r="A481" s="14"/>
      <c r="B481" s="252"/>
      <c r="C481" s="253"/>
      <c r="D481" s="243" t="s">
        <v>214</v>
      </c>
      <c r="E481" s="254" t="s">
        <v>1</v>
      </c>
      <c r="F481" s="255" t="s">
        <v>7</v>
      </c>
      <c r="G481" s="253"/>
      <c r="H481" s="256">
        <v>21</v>
      </c>
      <c r="I481" s="257"/>
      <c r="J481" s="253"/>
      <c r="K481" s="253"/>
      <c r="L481" s="258"/>
      <c r="M481" s="259"/>
      <c r="N481" s="260"/>
      <c r="O481" s="260"/>
      <c r="P481" s="260"/>
      <c r="Q481" s="260"/>
      <c r="R481" s="260"/>
      <c r="S481" s="260"/>
      <c r="T481" s="26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2" t="s">
        <v>214</v>
      </c>
      <c r="AU481" s="262" t="s">
        <v>85</v>
      </c>
      <c r="AV481" s="14" t="s">
        <v>85</v>
      </c>
      <c r="AW481" s="14" t="s">
        <v>32</v>
      </c>
      <c r="AX481" s="14" t="s">
        <v>83</v>
      </c>
      <c r="AY481" s="262" t="s">
        <v>206</v>
      </c>
    </row>
    <row r="482" spans="1:65" s="2" customFormat="1" ht="16.5" customHeight="1">
      <c r="A482" s="39"/>
      <c r="B482" s="40"/>
      <c r="C482" s="228" t="s">
        <v>729</v>
      </c>
      <c r="D482" s="228" t="s">
        <v>208</v>
      </c>
      <c r="E482" s="229" t="s">
        <v>603</v>
      </c>
      <c r="F482" s="230" t="s">
        <v>604</v>
      </c>
      <c r="G482" s="231" t="s">
        <v>381</v>
      </c>
      <c r="H482" s="232">
        <v>11</v>
      </c>
      <c r="I482" s="233"/>
      <c r="J482" s="234">
        <f>ROUND(I482*H482,2)</f>
        <v>0</v>
      </c>
      <c r="K482" s="230" t="s">
        <v>212</v>
      </c>
      <c r="L482" s="45"/>
      <c r="M482" s="235" t="s">
        <v>1</v>
      </c>
      <c r="N482" s="236" t="s">
        <v>41</v>
      </c>
      <c r="O482" s="92"/>
      <c r="P482" s="237">
        <f>O482*H482</f>
        <v>0</v>
      </c>
      <c r="Q482" s="237">
        <v>0.12303</v>
      </c>
      <c r="R482" s="237">
        <f>Q482*H482</f>
        <v>1.35333</v>
      </c>
      <c r="S482" s="237">
        <v>0</v>
      </c>
      <c r="T482" s="238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9" t="s">
        <v>113</v>
      </c>
      <c r="AT482" s="239" t="s">
        <v>208</v>
      </c>
      <c r="AU482" s="239" t="s">
        <v>85</v>
      </c>
      <c r="AY482" s="18" t="s">
        <v>206</v>
      </c>
      <c r="BE482" s="240">
        <f>IF(N482="základní",J482,0)</f>
        <v>0</v>
      </c>
      <c r="BF482" s="240">
        <f>IF(N482="snížená",J482,0)</f>
        <v>0</v>
      </c>
      <c r="BG482" s="240">
        <f>IF(N482="zákl. přenesená",J482,0)</f>
        <v>0</v>
      </c>
      <c r="BH482" s="240">
        <f>IF(N482="sníž. přenesená",J482,0)</f>
        <v>0</v>
      </c>
      <c r="BI482" s="240">
        <f>IF(N482="nulová",J482,0)</f>
        <v>0</v>
      </c>
      <c r="BJ482" s="18" t="s">
        <v>83</v>
      </c>
      <c r="BK482" s="240">
        <f>ROUND(I482*H482,2)</f>
        <v>0</v>
      </c>
      <c r="BL482" s="18" t="s">
        <v>113</v>
      </c>
      <c r="BM482" s="239" t="s">
        <v>1096</v>
      </c>
    </row>
    <row r="483" spans="1:51" s="13" customFormat="1" ht="12">
      <c r="A483" s="13"/>
      <c r="B483" s="241"/>
      <c r="C483" s="242"/>
      <c r="D483" s="243" t="s">
        <v>214</v>
      </c>
      <c r="E483" s="244" t="s">
        <v>1</v>
      </c>
      <c r="F483" s="245" t="s">
        <v>437</v>
      </c>
      <c r="G483" s="242"/>
      <c r="H483" s="244" t="s">
        <v>1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1" t="s">
        <v>214</v>
      </c>
      <c r="AU483" s="251" t="s">
        <v>85</v>
      </c>
      <c r="AV483" s="13" t="s">
        <v>83</v>
      </c>
      <c r="AW483" s="13" t="s">
        <v>32</v>
      </c>
      <c r="AX483" s="13" t="s">
        <v>76</v>
      </c>
      <c r="AY483" s="251" t="s">
        <v>206</v>
      </c>
    </row>
    <row r="484" spans="1:51" s="14" customFormat="1" ht="12">
      <c r="A484" s="14"/>
      <c r="B484" s="252"/>
      <c r="C484" s="253"/>
      <c r="D484" s="243" t="s">
        <v>214</v>
      </c>
      <c r="E484" s="254" t="s">
        <v>1</v>
      </c>
      <c r="F484" s="255" t="s">
        <v>1097</v>
      </c>
      <c r="G484" s="253"/>
      <c r="H484" s="256">
        <v>11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2" t="s">
        <v>214</v>
      </c>
      <c r="AU484" s="262" t="s">
        <v>85</v>
      </c>
      <c r="AV484" s="14" t="s">
        <v>85</v>
      </c>
      <c r="AW484" s="14" t="s">
        <v>32</v>
      </c>
      <c r="AX484" s="14" t="s">
        <v>83</v>
      </c>
      <c r="AY484" s="262" t="s">
        <v>206</v>
      </c>
    </row>
    <row r="485" spans="1:65" s="2" customFormat="1" ht="24.15" customHeight="1">
      <c r="A485" s="39"/>
      <c r="B485" s="40"/>
      <c r="C485" s="285" t="s">
        <v>735</v>
      </c>
      <c r="D485" s="285" t="s">
        <v>353</v>
      </c>
      <c r="E485" s="286" t="s">
        <v>607</v>
      </c>
      <c r="F485" s="287" t="s">
        <v>608</v>
      </c>
      <c r="G485" s="288" t="s">
        <v>381</v>
      </c>
      <c r="H485" s="289">
        <v>11</v>
      </c>
      <c r="I485" s="290"/>
      <c r="J485" s="291">
        <f>ROUND(I485*H485,2)</f>
        <v>0</v>
      </c>
      <c r="K485" s="287" t="s">
        <v>212</v>
      </c>
      <c r="L485" s="292"/>
      <c r="M485" s="293" t="s">
        <v>1</v>
      </c>
      <c r="N485" s="294" t="s">
        <v>41</v>
      </c>
      <c r="O485" s="92"/>
      <c r="P485" s="237">
        <f>O485*H485</f>
        <v>0</v>
      </c>
      <c r="Q485" s="237">
        <v>0.0133</v>
      </c>
      <c r="R485" s="237">
        <f>Q485*H485</f>
        <v>0.14629999999999999</v>
      </c>
      <c r="S485" s="237">
        <v>0</v>
      </c>
      <c r="T485" s="23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9" t="s">
        <v>248</v>
      </c>
      <c r="AT485" s="239" t="s">
        <v>353</v>
      </c>
      <c r="AU485" s="239" t="s">
        <v>85</v>
      </c>
      <c r="AY485" s="18" t="s">
        <v>206</v>
      </c>
      <c r="BE485" s="240">
        <f>IF(N485="základní",J485,0)</f>
        <v>0</v>
      </c>
      <c r="BF485" s="240">
        <f>IF(N485="snížená",J485,0)</f>
        <v>0</v>
      </c>
      <c r="BG485" s="240">
        <f>IF(N485="zákl. přenesená",J485,0)</f>
        <v>0</v>
      </c>
      <c r="BH485" s="240">
        <f>IF(N485="sníž. přenesená",J485,0)</f>
        <v>0</v>
      </c>
      <c r="BI485" s="240">
        <f>IF(N485="nulová",J485,0)</f>
        <v>0</v>
      </c>
      <c r="BJ485" s="18" t="s">
        <v>83</v>
      </c>
      <c r="BK485" s="240">
        <f>ROUND(I485*H485,2)</f>
        <v>0</v>
      </c>
      <c r="BL485" s="18" t="s">
        <v>113</v>
      </c>
      <c r="BM485" s="239" t="s">
        <v>1098</v>
      </c>
    </row>
    <row r="486" spans="1:51" s="13" customFormat="1" ht="12">
      <c r="A486" s="13"/>
      <c r="B486" s="241"/>
      <c r="C486" s="242"/>
      <c r="D486" s="243" t="s">
        <v>214</v>
      </c>
      <c r="E486" s="244" t="s">
        <v>1</v>
      </c>
      <c r="F486" s="245" t="s">
        <v>437</v>
      </c>
      <c r="G486" s="242"/>
      <c r="H486" s="244" t="s">
        <v>1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1" t="s">
        <v>214</v>
      </c>
      <c r="AU486" s="251" t="s">
        <v>85</v>
      </c>
      <c r="AV486" s="13" t="s">
        <v>83</v>
      </c>
      <c r="AW486" s="13" t="s">
        <v>32</v>
      </c>
      <c r="AX486" s="13" t="s">
        <v>76</v>
      </c>
      <c r="AY486" s="251" t="s">
        <v>206</v>
      </c>
    </row>
    <row r="487" spans="1:51" s="14" customFormat="1" ht="12">
      <c r="A487" s="14"/>
      <c r="B487" s="252"/>
      <c r="C487" s="253"/>
      <c r="D487" s="243" t="s">
        <v>214</v>
      </c>
      <c r="E487" s="254" t="s">
        <v>1</v>
      </c>
      <c r="F487" s="255" t="s">
        <v>1097</v>
      </c>
      <c r="G487" s="253"/>
      <c r="H487" s="256">
        <v>11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2" t="s">
        <v>214</v>
      </c>
      <c r="AU487" s="262" t="s">
        <v>85</v>
      </c>
      <c r="AV487" s="14" t="s">
        <v>85</v>
      </c>
      <c r="AW487" s="14" t="s">
        <v>32</v>
      </c>
      <c r="AX487" s="14" t="s">
        <v>83</v>
      </c>
      <c r="AY487" s="262" t="s">
        <v>206</v>
      </c>
    </row>
    <row r="488" spans="1:65" s="2" customFormat="1" ht="16.5" customHeight="1">
      <c r="A488" s="39"/>
      <c r="B488" s="40"/>
      <c r="C488" s="285" t="s">
        <v>740</v>
      </c>
      <c r="D488" s="285" t="s">
        <v>353</v>
      </c>
      <c r="E488" s="286" t="s">
        <v>611</v>
      </c>
      <c r="F488" s="287" t="s">
        <v>612</v>
      </c>
      <c r="G488" s="288" t="s">
        <v>381</v>
      </c>
      <c r="H488" s="289">
        <v>32</v>
      </c>
      <c r="I488" s="290"/>
      <c r="J488" s="291">
        <f>ROUND(I488*H488,2)</f>
        <v>0</v>
      </c>
      <c r="K488" s="287" t="s">
        <v>1</v>
      </c>
      <c r="L488" s="292"/>
      <c r="M488" s="293" t="s">
        <v>1</v>
      </c>
      <c r="N488" s="294" t="s">
        <v>41</v>
      </c>
      <c r="O488" s="92"/>
      <c r="P488" s="237">
        <f>O488*H488</f>
        <v>0</v>
      </c>
      <c r="Q488" s="237">
        <v>0.005</v>
      </c>
      <c r="R488" s="237">
        <f>Q488*H488</f>
        <v>0.16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248</v>
      </c>
      <c r="AT488" s="239" t="s">
        <v>353</v>
      </c>
      <c r="AU488" s="239" t="s">
        <v>85</v>
      </c>
      <c r="AY488" s="18" t="s">
        <v>206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83</v>
      </c>
      <c r="BK488" s="240">
        <f>ROUND(I488*H488,2)</f>
        <v>0</v>
      </c>
      <c r="BL488" s="18" t="s">
        <v>113</v>
      </c>
      <c r="BM488" s="239" t="s">
        <v>1099</v>
      </c>
    </row>
    <row r="489" spans="1:51" s="13" customFormat="1" ht="12">
      <c r="A489" s="13"/>
      <c r="B489" s="241"/>
      <c r="C489" s="242"/>
      <c r="D489" s="243" t="s">
        <v>214</v>
      </c>
      <c r="E489" s="244" t="s">
        <v>1</v>
      </c>
      <c r="F489" s="245" t="s">
        <v>437</v>
      </c>
      <c r="G489" s="242"/>
      <c r="H489" s="244" t="s">
        <v>1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1" t="s">
        <v>214</v>
      </c>
      <c r="AU489" s="251" t="s">
        <v>85</v>
      </c>
      <c r="AV489" s="13" t="s">
        <v>83</v>
      </c>
      <c r="AW489" s="13" t="s">
        <v>32</v>
      </c>
      <c r="AX489" s="13" t="s">
        <v>76</v>
      </c>
      <c r="AY489" s="251" t="s">
        <v>206</v>
      </c>
    </row>
    <row r="490" spans="1:51" s="14" customFormat="1" ht="12">
      <c r="A490" s="14"/>
      <c r="B490" s="252"/>
      <c r="C490" s="253"/>
      <c r="D490" s="243" t="s">
        <v>214</v>
      </c>
      <c r="E490" s="254" t="s">
        <v>1</v>
      </c>
      <c r="F490" s="255" t="s">
        <v>1100</v>
      </c>
      <c r="G490" s="253"/>
      <c r="H490" s="256">
        <v>32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2" t="s">
        <v>214</v>
      </c>
      <c r="AU490" s="262" t="s">
        <v>85</v>
      </c>
      <c r="AV490" s="14" t="s">
        <v>85</v>
      </c>
      <c r="AW490" s="14" t="s">
        <v>32</v>
      </c>
      <c r="AX490" s="14" t="s">
        <v>83</v>
      </c>
      <c r="AY490" s="262" t="s">
        <v>206</v>
      </c>
    </row>
    <row r="491" spans="1:65" s="2" customFormat="1" ht="16.5" customHeight="1">
      <c r="A491" s="39"/>
      <c r="B491" s="40"/>
      <c r="C491" s="228" t="s">
        <v>1101</v>
      </c>
      <c r="D491" s="228" t="s">
        <v>208</v>
      </c>
      <c r="E491" s="229" t="s">
        <v>1102</v>
      </c>
      <c r="F491" s="230" t="s">
        <v>1103</v>
      </c>
      <c r="G491" s="231" t="s">
        <v>235</v>
      </c>
      <c r="H491" s="232">
        <v>2</v>
      </c>
      <c r="I491" s="233"/>
      <c r="J491" s="234">
        <f>ROUND(I491*H491,2)</f>
        <v>0</v>
      </c>
      <c r="K491" s="230" t="s">
        <v>212</v>
      </c>
      <c r="L491" s="45"/>
      <c r="M491" s="235" t="s">
        <v>1</v>
      </c>
      <c r="N491" s="236" t="s">
        <v>41</v>
      </c>
      <c r="O491" s="92"/>
      <c r="P491" s="237">
        <f>O491*H491</f>
        <v>0</v>
      </c>
      <c r="Q491" s="237">
        <v>0</v>
      </c>
      <c r="R491" s="237">
        <f>Q491*H491</f>
        <v>0</v>
      </c>
      <c r="S491" s="237">
        <v>0</v>
      </c>
      <c r="T491" s="238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9" t="s">
        <v>113</v>
      </c>
      <c r="AT491" s="239" t="s">
        <v>208</v>
      </c>
      <c r="AU491" s="239" t="s">
        <v>85</v>
      </c>
      <c r="AY491" s="18" t="s">
        <v>206</v>
      </c>
      <c r="BE491" s="240">
        <f>IF(N491="základní",J491,0)</f>
        <v>0</v>
      </c>
      <c r="BF491" s="240">
        <f>IF(N491="snížená",J491,0)</f>
        <v>0</v>
      </c>
      <c r="BG491" s="240">
        <f>IF(N491="zákl. přenesená",J491,0)</f>
        <v>0</v>
      </c>
      <c r="BH491" s="240">
        <f>IF(N491="sníž. přenesená",J491,0)</f>
        <v>0</v>
      </c>
      <c r="BI491" s="240">
        <f>IF(N491="nulová",J491,0)</f>
        <v>0</v>
      </c>
      <c r="BJ491" s="18" t="s">
        <v>83</v>
      </c>
      <c r="BK491" s="240">
        <f>ROUND(I491*H491,2)</f>
        <v>0</v>
      </c>
      <c r="BL491" s="18" t="s">
        <v>113</v>
      </c>
      <c r="BM491" s="239" t="s">
        <v>1104</v>
      </c>
    </row>
    <row r="492" spans="1:51" s="13" customFormat="1" ht="12">
      <c r="A492" s="13"/>
      <c r="B492" s="241"/>
      <c r="C492" s="242"/>
      <c r="D492" s="243" t="s">
        <v>214</v>
      </c>
      <c r="E492" s="244" t="s">
        <v>1</v>
      </c>
      <c r="F492" s="245" t="s">
        <v>425</v>
      </c>
      <c r="G492" s="242"/>
      <c r="H492" s="244" t="s">
        <v>1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1" t="s">
        <v>214</v>
      </c>
      <c r="AU492" s="251" t="s">
        <v>85</v>
      </c>
      <c r="AV492" s="13" t="s">
        <v>83</v>
      </c>
      <c r="AW492" s="13" t="s">
        <v>32</v>
      </c>
      <c r="AX492" s="13" t="s">
        <v>76</v>
      </c>
      <c r="AY492" s="251" t="s">
        <v>206</v>
      </c>
    </row>
    <row r="493" spans="1:51" s="14" customFormat="1" ht="12">
      <c r="A493" s="14"/>
      <c r="B493" s="252"/>
      <c r="C493" s="253"/>
      <c r="D493" s="243" t="s">
        <v>214</v>
      </c>
      <c r="E493" s="254" t="s">
        <v>1</v>
      </c>
      <c r="F493" s="255" t="s">
        <v>85</v>
      </c>
      <c r="G493" s="253"/>
      <c r="H493" s="256">
        <v>2</v>
      </c>
      <c r="I493" s="257"/>
      <c r="J493" s="253"/>
      <c r="K493" s="253"/>
      <c r="L493" s="258"/>
      <c r="M493" s="259"/>
      <c r="N493" s="260"/>
      <c r="O493" s="260"/>
      <c r="P493" s="260"/>
      <c r="Q493" s="260"/>
      <c r="R493" s="260"/>
      <c r="S493" s="260"/>
      <c r="T493" s="26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2" t="s">
        <v>214</v>
      </c>
      <c r="AU493" s="262" t="s">
        <v>85</v>
      </c>
      <c r="AV493" s="14" t="s">
        <v>85</v>
      </c>
      <c r="AW493" s="14" t="s">
        <v>32</v>
      </c>
      <c r="AX493" s="14" t="s">
        <v>83</v>
      </c>
      <c r="AY493" s="262" t="s">
        <v>206</v>
      </c>
    </row>
    <row r="494" spans="1:65" s="2" customFormat="1" ht="21.75" customHeight="1">
      <c r="A494" s="39"/>
      <c r="B494" s="40"/>
      <c r="C494" s="228" t="s">
        <v>1105</v>
      </c>
      <c r="D494" s="228" t="s">
        <v>208</v>
      </c>
      <c r="E494" s="229" t="s">
        <v>632</v>
      </c>
      <c r="F494" s="230" t="s">
        <v>633</v>
      </c>
      <c r="G494" s="231" t="s">
        <v>235</v>
      </c>
      <c r="H494" s="232">
        <v>447</v>
      </c>
      <c r="I494" s="233"/>
      <c r="J494" s="234">
        <f>ROUND(I494*H494,2)</f>
        <v>0</v>
      </c>
      <c r="K494" s="230" t="s">
        <v>212</v>
      </c>
      <c r="L494" s="45"/>
      <c r="M494" s="235" t="s">
        <v>1</v>
      </c>
      <c r="N494" s="236" t="s">
        <v>41</v>
      </c>
      <c r="O494" s="92"/>
      <c r="P494" s="237">
        <f>O494*H494</f>
        <v>0</v>
      </c>
      <c r="Q494" s="237">
        <v>0</v>
      </c>
      <c r="R494" s="237">
        <f>Q494*H494</f>
        <v>0</v>
      </c>
      <c r="S494" s="237">
        <v>0</v>
      </c>
      <c r="T494" s="238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9" t="s">
        <v>113</v>
      </c>
      <c r="AT494" s="239" t="s">
        <v>208</v>
      </c>
      <c r="AU494" s="239" t="s">
        <v>85</v>
      </c>
      <c r="AY494" s="18" t="s">
        <v>206</v>
      </c>
      <c r="BE494" s="240">
        <f>IF(N494="základní",J494,0)</f>
        <v>0</v>
      </c>
      <c r="BF494" s="240">
        <f>IF(N494="snížená",J494,0)</f>
        <v>0</v>
      </c>
      <c r="BG494" s="240">
        <f>IF(N494="zákl. přenesená",J494,0)</f>
        <v>0</v>
      </c>
      <c r="BH494" s="240">
        <f>IF(N494="sníž. přenesená",J494,0)</f>
        <v>0</v>
      </c>
      <c r="BI494" s="240">
        <f>IF(N494="nulová",J494,0)</f>
        <v>0</v>
      </c>
      <c r="BJ494" s="18" t="s">
        <v>83</v>
      </c>
      <c r="BK494" s="240">
        <f>ROUND(I494*H494,2)</f>
        <v>0</v>
      </c>
      <c r="BL494" s="18" t="s">
        <v>113</v>
      </c>
      <c r="BM494" s="239" t="s">
        <v>1106</v>
      </c>
    </row>
    <row r="495" spans="1:51" s="13" customFormat="1" ht="12">
      <c r="A495" s="13"/>
      <c r="B495" s="241"/>
      <c r="C495" s="242"/>
      <c r="D495" s="243" t="s">
        <v>214</v>
      </c>
      <c r="E495" s="244" t="s">
        <v>1</v>
      </c>
      <c r="F495" s="245" t="s">
        <v>215</v>
      </c>
      <c r="G495" s="242"/>
      <c r="H495" s="244" t="s">
        <v>1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1" t="s">
        <v>214</v>
      </c>
      <c r="AU495" s="251" t="s">
        <v>85</v>
      </c>
      <c r="AV495" s="13" t="s">
        <v>83</v>
      </c>
      <c r="AW495" s="13" t="s">
        <v>32</v>
      </c>
      <c r="AX495" s="13" t="s">
        <v>76</v>
      </c>
      <c r="AY495" s="251" t="s">
        <v>206</v>
      </c>
    </row>
    <row r="496" spans="1:51" s="14" customFormat="1" ht="12">
      <c r="A496" s="14"/>
      <c r="B496" s="252"/>
      <c r="C496" s="253"/>
      <c r="D496" s="243" t="s">
        <v>214</v>
      </c>
      <c r="E496" s="254" t="s">
        <v>1</v>
      </c>
      <c r="F496" s="255" t="s">
        <v>1107</v>
      </c>
      <c r="G496" s="253"/>
      <c r="H496" s="256">
        <v>447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2" t="s">
        <v>214</v>
      </c>
      <c r="AU496" s="262" t="s">
        <v>85</v>
      </c>
      <c r="AV496" s="14" t="s">
        <v>85</v>
      </c>
      <c r="AW496" s="14" t="s">
        <v>32</v>
      </c>
      <c r="AX496" s="14" t="s">
        <v>83</v>
      </c>
      <c r="AY496" s="262" t="s">
        <v>206</v>
      </c>
    </row>
    <row r="497" spans="1:65" s="2" customFormat="1" ht="24.15" customHeight="1">
      <c r="A497" s="39"/>
      <c r="B497" s="40"/>
      <c r="C497" s="228" t="s">
        <v>1108</v>
      </c>
      <c r="D497" s="228" t="s">
        <v>208</v>
      </c>
      <c r="E497" s="229" t="s">
        <v>636</v>
      </c>
      <c r="F497" s="230" t="s">
        <v>637</v>
      </c>
      <c r="G497" s="231" t="s">
        <v>235</v>
      </c>
      <c r="H497" s="232">
        <v>449</v>
      </c>
      <c r="I497" s="233"/>
      <c r="J497" s="234">
        <f>ROUND(I497*H497,2)</f>
        <v>0</v>
      </c>
      <c r="K497" s="230" t="s">
        <v>212</v>
      </c>
      <c r="L497" s="45"/>
      <c r="M497" s="235" t="s">
        <v>1</v>
      </c>
      <c r="N497" s="236" t="s">
        <v>41</v>
      </c>
      <c r="O497" s="92"/>
      <c r="P497" s="237">
        <f>O497*H497</f>
        <v>0</v>
      </c>
      <c r="Q497" s="237">
        <v>0</v>
      </c>
      <c r="R497" s="237">
        <f>Q497*H497</f>
        <v>0</v>
      </c>
      <c r="S497" s="237">
        <v>0</v>
      </c>
      <c r="T497" s="238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9" t="s">
        <v>113</v>
      </c>
      <c r="AT497" s="239" t="s">
        <v>208</v>
      </c>
      <c r="AU497" s="239" t="s">
        <v>85</v>
      </c>
      <c r="AY497" s="18" t="s">
        <v>206</v>
      </c>
      <c r="BE497" s="240">
        <f>IF(N497="základní",J497,0)</f>
        <v>0</v>
      </c>
      <c r="BF497" s="240">
        <f>IF(N497="snížená",J497,0)</f>
        <v>0</v>
      </c>
      <c r="BG497" s="240">
        <f>IF(N497="zákl. přenesená",J497,0)</f>
        <v>0</v>
      </c>
      <c r="BH497" s="240">
        <f>IF(N497="sníž. přenesená",J497,0)</f>
        <v>0</v>
      </c>
      <c r="BI497" s="240">
        <f>IF(N497="nulová",J497,0)</f>
        <v>0</v>
      </c>
      <c r="BJ497" s="18" t="s">
        <v>83</v>
      </c>
      <c r="BK497" s="240">
        <f>ROUND(I497*H497,2)</f>
        <v>0</v>
      </c>
      <c r="BL497" s="18" t="s">
        <v>113</v>
      </c>
      <c r="BM497" s="239" t="s">
        <v>1109</v>
      </c>
    </row>
    <row r="498" spans="1:51" s="13" customFormat="1" ht="12">
      <c r="A498" s="13"/>
      <c r="B498" s="241"/>
      <c r="C498" s="242"/>
      <c r="D498" s="243" t="s">
        <v>214</v>
      </c>
      <c r="E498" s="244" t="s">
        <v>1</v>
      </c>
      <c r="F498" s="245" t="s">
        <v>215</v>
      </c>
      <c r="G498" s="242"/>
      <c r="H498" s="244" t="s">
        <v>1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1" t="s">
        <v>214</v>
      </c>
      <c r="AU498" s="251" t="s">
        <v>85</v>
      </c>
      <c r="AV498" s="13" t="s">
        <v>83</v>
      </c>
      <c r="AW498" s="13" t="s">
        <v>32</v>
      </c>
      <c r="AX498" s="13" t="s">
        <v>76</v>
      </c>
      <c r="AY498" s="251" t="s">
        <v>206</v>
      </c>
    </row>
    <row r="499" spans="1:51" s="14" customFormat="1" ht="12">
      <c r="A499" s="14"/>
      <c r="B499" s="252"/>
      <c r="C499" s="253"/>
      <c r="D499" s="243" t="s">
        <v>214</v>
      </c>
      <c r="E499" s="254" t="s">
        <v>1</v>
      </c>
      <c r="F499" s="255" t="s">
        <v>1110</v>
      </c>
      <c r="G499" s="253"/>
      <c r="H499" s="256">
        <v>449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2" t="s">
        <v>214</v>
      </c>
      <c r="AU499" s="262" t="s">
        <v>85</v>
      </c>
      <c r="AV499" s="14" t="s">
        <v>85</v>
      </c>
      <c r="AW499" s="14" t="s">
        <v>32</v>
      </c>
      <c r="AX499" s="14" t="s">
        <v>83</v>
      </c>
      <c r="AY499" s="262" t="s">
        <v>206</v>
      </c>
    </row>
    <row r="500" spans="1:65" s="2" customFormat="1" ht="24.15" customHeight="1">
      <c r="A500" s="39"/>
      <c r="B500" s="40"/>
      <c r="C500" s="228" t="s">
        <v>1111</v>
      </c>
      <c r="D500" s="228" t="s">
        <v>208</v>
      </c>
      <c r="E500" s="229" t="s">
        <v>640</v>
      </c>
      <c r="F500" s="230" t="s">
        <v>641</v>
      </c>
      <c r="G500" s="231" t="s">
        <v>642</v>
      </c>
      <c r="H500" s="232">
        <v>2</v>
      </c>
      <c r="I500" s="233"/>
      <c r="J500" s="234">
        <f>ROUND(I500*H500,2)</f>
        <v>0</v>
      </c>
      <c r="K500" s="230" t="s">
        <v>212</v>
      </c>
      <c r="L500" s="45"/>
      <c r="M500" s="235" t="s">
        <v>1</v>
      </c>
      <c r="N500" s="236" t="s">
        <v>41</v>
      </c>
      <c r="O500" s="92"/>
      <c r="P500" s="237">
        <f>O500*H500</f>
        <v>0</v>
      </c>
      <c r="Q500" s="237">
        <v>0.45937</v>
      </c>
      <c r="R500" s="237">
        <f>Q500*H500</f>
        <v>0.91874</v>
      </c>
      <c r="S500" s="237">
        <v>0</v>
      </c>
      <c r="T500" s="238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9" t="s">
        <v>113</v>
      </c>
      <c r="AT500" s="239" t="s">
        <v>208</v>
      </c>
      <c r="AU500" s="239" t="s">
        <v>85</v>
      </c>
      <c r="AY500" s="18" t="s">
        <v>206</v>
      </c>
      <c r="BE500" s="240">
        <f>IF(N500="základní",J500,0)</f>
        <v>0</v>
      </c>
      <c r="BF500" s="240">
        <f>IF(N500="snížená",J500,0)</f>
        <v>0</v>
      </c>
      <c r="BG500" s="240">
        <f>IF(N500="zákl. přenesená",J500,0)</f>
        <v>0</v>
      </c>
      <c r="BH500" s="240">
        <f>IF(N500="sníž. přenesená",J500,0)</f>
        <v>0</v>
      </c>
      <c r="BI500" s="240">
        <f>IF(N500="nulová",J500,0)</f>
        <v>0</v>
      </c>
      <c r="BJ500" s="18" t="s">
        <v>83</v>
      </c>
      <c r="BK500" s="240">
        <f>ROUND(I500*H500,2)</f>
        <v>0</v>
      </c>
      <c r="BL500" s="18" t="s">
        <v>113</v>
      </c>
      <c r="BM500" s="239" t="s">
        <v>1112</v>
      </c>
    </row>
    <row r="501" spans="1:51" s="13" customFormat="1" ht="12">
      <c r="A501" s="13"/>
      <c r="B501" s="241"/>
      <c r="C501" s="242"/>
      <c r="D501" s="243" t="s">
        <v>214</v>
      </c>
      <c r="E501" s="244" t="s">
        <v>1</v>
      </c>
      <c r="F501" s="245" t="s">
        <v>215</v>
      </c>
      <c r="G501" s="242"/>
      <c r="H501" s="244" t="s">
        <v>1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1" t="s">
        <v>214</v>
      </c>
      <c r="AU501" s="251" t="s">
        <v>85</v>
      </c>
      <c r="AV501" s="13" t="s">
        <v>83</v>
      </c>
      <c r="AW501" s="13" t="s">
        <v>32</v>
      </c>
      <c r="AX501" s="13" t="s">
        <v>76</v>
      </c>
      <c r="AY501" s="251" t="s">
        <v>206</v>
      </c>
    </row>
    <row r="502" spans="1:51" s="14" customFormat="1" ht="12">
      <c r="A502" s="14"/>
      <c r="B502" s="252"/>
      <c r="C502" s="253"/>
      <c r="D502" s="243" t="s">
        <v>214</v>
      </c>
      <c r="E502" s="254" t="s">
        <v>1</v>
      </c>
      <c r="F502" s="255" t="s">
        <v>85</v>
      </c>
      <c r="G502" s="253"/>
      <c r="H502" s="256">
        <v>2</v>
      </c>
      <c r="I502" s="257"/>
      <c r="J502" s="253"/>
      <c r="K502" s="253"/>
      <c r="L502" s="258"/>
      <c r="M502" s="259"/>
      <c r="N502" s="260"/>
      <c r="O502" s="260"/>
      <c r="P502" s="260"/>
      <c r="Q502" s="260"/>
      <c r="R502" s="260"/>
      <c r="S502" s="260"/>
      <c r="T502" s="26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2" t="s">
        <v>214</v>
      </c>
      <c r="AU502" s="262" t="s">
        <v>85</v>
      </c>
      <c r="AV502" s="14" t="s">
        <v>85</v>
      </c>
      <c r="AW502" s="14" t="s">
        <v>32</v>
      </c>
      <c r="AX502" s="14" t="s">
        <v>83</v>
      </c>
      <c r="AY502" s="262" t="s">
        <v>206</v>
      </c>
    </row>
    <row r="503" spans="1:65" s="2" customFormat="1" ht="24.15" customHeight="1">
      <c r="A503" s="39"/>
      <c r="B503" s="40"/>
      <c r="C503" s="228" t="s">
        <v>1113</v>
      </c>
      <c r="D503" s="228" t="s">
        <v>208</v>
      </c>
      <c r="E503" s="229" t="s">
        <v>645</v>
      </c>
      <c r="F503" s="230" t="s">
        <v>646</v>
      </c>
      <c r="G503" s="231" t="s">
        <v>381</v>
      </c>
      <c r="H503" s="232">
        <v>11</v>
      </c>
      <c r="I503" s="233"/>
      <c r="J503" s="234">
        <f>ROUND(I503*H503,2)</f>
        <v>0</v>
      </c>
      <c r="K503" s="230" t="s">
        <v>212</v>
      </c>
      <c r="L503" s="45"/>
      <c r="M503" s="235" t="s">
        <v>1</v>
      </c>
      <c r="N503" s="236" t="s">
        <v>41</v>
      </c>
      <c r="O503" s="92"/>
      <c r="P503" s="237">
        <f>O503*H503</f>
        <v>0</v>
      </c>
      <c r="Q503" s="237">
        <v>0.00016</v>
      </c>
      <c r="R503" s="237">
        <f>Q503*H503</f>
        <v>0.00176</v>
      </c>
      <c r="S503" s="237">
        <v>0</v>
      </c>
      <c r="T503" s="238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9" t="s">
        <v>113</v>
      </c>
      <c r="AT503" s="239" t="s">
        <v>208</v>
      </c>
      <c r="AU503" s="239" t="s">
        <v>85</v>
      </c>
      <c r="AY503" s="18" t="s">
        <v>206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8" t="s">
        <v>83</v>
      </c>
      <c r="BK503" s="240">
        <f>ROUND(I503*H503,2)</f>
        <v>0</v>
      </c>
      <c r="BL503" s="18" t="s">
        <v>113</v>
      </c>
      <c r="BM503" s="239" t="s">
        <v>1114</v>
      </c>
    </row>
    <row r="504" spans="1:51" s="13" customFormat="1" ht="12">
      <c r="A504" s="13"/>
      <c r="B504" s="241"/>
      <c r="C504" s="242"/>
      <c r="D504" s="243" t="s">
        <v>214</v>
      </c>
      <c r="E504" s="244" t="s">
        <v>1</v>
      </c>
      <c r="F504" s="245" t="s">
        <v>437</v>
      </c>
      <c r="G504" s="242"/>
      <c r="H504" s="244" t="s">
        <v>1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1" t="s">
        <v>214</v>
      </c>
      <c r="AU504" s="251" t="s">
        <v>85</v>
      </c>
      <c r="AV504" s="13" t="s">
        <v>83</v>
      </c>
      <c r="AW504" s="13" t="s">
        <v>32</v>
      </c>
      <c r="AX504" s="13" t="s">
        <v>76</v>
      </c>
      <c r="AY504" s="251" t="s">
        <v>206</v>
      </c>
    </row>
    <row r="505" spans="1:51" s="14" customFormat="1" ht="12">
      <c r="A505" s="14"/>
      <c r="B505" s="252"/>
      <c r="C505" s="253"/>
      <c r="D505" s="243" t="s">
        <v>214</v>
      </c>
      <c r="E505" s="254" t="s">
        <v>1</v>
      </c>
      <c r="F505" s="255" t="s">
        <v>1115</v>
      </c>
      <c r="G505" s="253"/>
      <c r="H505" s="256">
        <v>11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2" t="s">
        <v>214</v>
      </c>
      <c r="AU505" s="262" t="s">
        <v>85</v>
      </c>
      <c r="AV505" s="14" t="s">
        <v>85</v>
      </c>
      <c r="AW505" s="14" t="s">
        <v>32</v>
      </c>
      <c r="AX505" s="14" t="s">
        <v>83</v>
      </c>
      <c r="AY505" s="262" t="s">
        <v>206</v>
      </c>
    </row>
    <row r="506" spans="1:65" s="2" customFormat="1" ht="16.5" customHeight="1">
      <c r="A506" s="39"/>
      <c r="B506" s="40"/>
      <c r="C506" s="285" t="s">
        <v>1116</v>
      </c>
      <c r="D506" s="285" t="s">
        <v>353</v>
      </c>
      <c r="E506" s="286" t="s">
        <v>649</v>
      </c>
      <c r="F506" s="287" t="s">
        <v>650</v>
      </c>
      <c r="G506" s="288" t="s">
        <v>381</v>
      </c>
      <c r="H506" s="289">
        <v>4</v>
      </c>
      <c r="I506" s="290"/>
      <c r="J506" s="291">
        <f>ROUND(I506*H506,2)</f>
        <v>0</v>
      </c>
      <c r="K506" s="287" t="s">
        <v>1</v>
      </c>
      <c r="L506" s="292"/>
      <c r="M506" s="293" t="s">
        <v>1</v>
      </c>
      <c r="N506" s="294" t="s">
        <v>41</v>
      </c>
      <c r="O506" s="92"/>
      <c r="P506" s="237">
        <f>O506*H506</f>
        <v>0</v>
      </c>
      <c r="Q506" s="237">
        <v>0.002</v>
      </c>
      <c r="R506" s="237">
        <f>Q506*H506</f>
        <v>0.008</v>
      </c>
      <c r="S506" s="237">
        <v>0</v>
      </c>
      <c r="T506" s="238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9" t="s">
        <v>248</v>
      </c>
      <c r="AT506" s="239" t="s">
        <v>353</v>
      </c>
      <c r="AU506" s="239" t="s">
        <v>85</v>
      </c>
      <c r="AY506" s="18" t="s">
        <v>206</v>
      </c>
      <c r="BE506" s="240">
        <f>IF(N506="základní",J506,0)</f>
        <v>0</v>
      </c>
      <c r="BF506" s="240">
        <f>IF(N506="snížená",J506,0)</f>
        <v>0</v>
      </c>
      <c r="BG506" s="240">
        <f>IF(N506="zákl. přenesená",J506,0)</f>
        <v>0</v>
      </c>
      <c r="BH506" s="240">
        <f>IF(N506="sníž. přenesená",J506,0)</f>
        <v>0</v>
      </c>
      <c r="BI506" s="240">
        <f>IF(N506="nulová",J506,0)</f>
        <v>0</v>
      </c>
      <c r="BJ506" s="18" t="s">
        <v>83</v>
      </c>
      <c r="BK506" s="240">
        <f>ROUND(I506*H506,2)</f>
        <v>0</v>
      </c>
      <c r="BL506" s="18" t="s">
        <v>113</v>
      </c>
      <c r="BM506" s="239" t="s">
        <v>1117</v>
      </c>
    </row>
    <row r="507" spans="1:51" s="13" customFormat="1" ht="12">
      <c r="A507" s="13"/>
      <c r="B507" s="241"/>
      <c r="C507" s="242"/>
      <c r="D507" s="243" t="s">
        <v>214</v>
      </c>
      <c r="E507" s="244" t="s">
        <v>1</v>
      </c>
      <c r="F507" s="245" t="s">
        <v>437</v>
      </c>
      <c r="G507" s="242"/>
      <c r="H507" s="244" t="s">
        <v>1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1" t="s">
        <v>214</v>
      </c>
      <c r="AU507" s="251" t="s">
        <v>85</v>
      </c>
      <c r="AV507" s="13" t="s">
        <v>83</v>
      </c>
      <c r="AW507" s="13" t="s">
        <v>32</v>
      </c>
      <c r="AX507" s="13" t="s">
        <v>76</v>
      </c>
      <c r="AY507" s="251" t="s">
        <v>206</v>
      </c>
    </row>
    <row r="508" spans="1:51" s="14" customFormat="1" ht="12">
      <c r="A508" s="14"/>
      <c r="B508" s="252"/>
      <c r="C508" s="253"/>
      <c r="D508" s="243" t="s">
        <v>214</v>
      </c>
      <c r="E508" s="254" t="s">
        <v>1</v>
      </c>
      <c r="F508" s="255" t="s">
        <v>113</v>
      </c>
      <c r="G508" s="253"/>
      <c r="H508" s="256">
        <v>4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2" t="s">
        <v>214</v>
      </c>
      <c r="AU508" s="262" t="s">
        <v>85</v>
      </c>
      <c r="AV508" s="14" t="s">
        <v>85</v>
      </c>
      <c r="AW508" s="14" t="s">
        <v>32</v>
      </c>
      <c r="AX508" s="14" t="s">
        <v>83</v>
      </c>
      <c r="AY508" s="262" t="s">
        <v>206</v>
      </c>
    </row>
    <row r="509" spans="1:65" s="2" customFormat="1" ht="21.75" customHeight="1">
      <c r="A509" s="39"/>
      <c r="B509" s="40"/>
      <c r="C509" s="228" t="s">
        <v>1118</v>
      </c>
      <c r="D509" s="228" t="s">
        <v>208</v>
      </c>
      <c r="E509" s="229" t="s">
        <v>663</v>
      </c>
      <c r="F509" s="230" t="s">
        <v>664</v>
      </c>
      <c r="G509" s="231" t="s">
        <v>235</v>
      </c>
      <c r="H509" s="232">
        <v>471.45</v>
      </c>
      <c r="I509" s="233"/>
      <c r="J509" s="234">
        <f>ROUND(I509*H509,2)</f>
        <v>0</v>
      </c>
      <c r="K509" s="230" t="s">
        <v>212</v>
      </c>
      <c r="L509" s="45"/>
      <c r="M509" s="235" t="s">
        <v>1</v>
      </c>
      <c r="N509" s="236" t="s">
        <v>41</v>
      </c>
      <c r="O509" s="92"/>
      <c r="P509" s="237">
        <f>O509*H509</f>
        <v>0</v>
      </c>
      <c r="Q509" s="237">
        <v>0.00013</v>
      </c>
      <c r="R509" s="237">
        <f>Q509*H509</f>
        <v>0.061288499999999996</v>
      </c>
      <c r="S509" s="237">
        <v>0</v>
      </c>
      <c r="T509" s="238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9" t="s">
        <v>113</v>
      </c>
      <c r="AT509" s="239" t="s">
        <v>208</v>
      </c>
      <c r="AU509" s="239" t="s">
        <v>85</v>
      </c>
      <c r="AY509" s="18" t="s">
        <v>206</v>
      </c>
      <c r="BE509" s="240">
        <f>IF(N509="základní",J509,0)</f>
        <v>0</v>
      </c>
      <c r="BF509" s="240">
        <f>IF(N509="snížená",J509,0)</f>
        <v>0</v>
      </c>
      <c r="BG509" s="240">
        <f>IF(N509="zákl. přenesená",J509,0)</f>
        <v>0</v>
      </c>
      <c r="BH509" s="240">
        <f>IF(N509="sníž. přenesená",J509,0)</f>
        <v>0</v>
      </c>
      <c r="BI509" s="240">
        <f>IF(N509="nulová",J509,0)</f>
        <v>0</v>
      </c>
      <c r="BJ509" s="18" t="s">
        <v>83</v>
      </c>
      <c r="BK509" s="240">
        <f>ROUND(I509*H509,2)</f>
        <v>0</v>
      </c>
      <c r="BL509" s="18" t="s">
        <v>113</v>
      </c>
      <c r="BM509" s="239" t="s">
        <v>1119</v>
      </c>
    </row>
    <row r="510" spans="1:51" s="13" customFormat="1" ht="12">
      <c r="A510" s="13"/>
      <c r="B510" s="241"/>
      <c r="C510" s="242"/>
      <c r="D510" s="243" t="s">
        <v>214</v>
      </c>
      <c r="E510" s="244" t="s">
        <v>1</v>
      </c>
      <c r="F510" s="245" t="s">
        <v>656</v>
      </c>
      <c r="G510" s="242"/>
      <c r="H510" s="244" t="s">
        <v>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1" t="s">
        <v>214</v>
      </c>
      <c r="AU510" s="251" t="s">
        <v>85</v>
      </c>
      <c r="AV510" s="13" t="s">
        <v>83</v>
      </c>
      <c r="AW510" s="13" t="s">
        <v>32</v>
      </c>
      <c r="AX510" s="13" t="s">
        <v>76</v>
      </c>
      <c r="AY510" s="251" t="s">
        <v>206</v>
      </c>
    </row>
    <row r="511" spans="1:51" s="14" customFormat="1" ht="12">
      <c r="A511" s="14"/>
      <c r="B511" s="252"/>
      <c r="C511" s="253"/>
      <c r="D511" s="243" t="s">
        <v>214</v>
      </c>
      <c r="E511" s="254" t="s">
        <v>1</v>
      </c>
      <c r="F511" s="255" t="s">
        <v>1120</v>
      </c>
      <c r="G511" s="253"/>
      <c r="H511" s="256">
        <v>471.45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2" t="s">
        <v>214</v>
      </c>
      <c r="AU511" s="262" t="s">
        <v>85</v>
      </c>
      <c r="AV511" s="14" t="s">
        <v>85</v>
      </c>
      <c r="AW511" s="14" t="s">
        <v>32</v>
      </c>
      <c r="AX511" s="14" t="s">
        <v>83</v>
      </c>
      <c r="AY511" s="262" t="s">
        <v>206</v>
      </c>
    </row>
    <row r="512" spans="1:65" s="2" customFormat="1" ht="16.5" customHeight="1">
      <c r="A512" s="39"/>
      <c r="B512" s="40"/>
      <c r="C512" s="228" t="s">
        <v>1121</v>
      </c>
      <c r="D512" s="228" t="s">
        <v>208</v>
      </c>
      <c r="E512" s="229" t="s">
        <v>653</v>
      </c>
      <c r="F512" s="230" t="s">
        <v>654</v>
      </c>
      <c r="G512" s="231" t="s">
        <v>353</v>
      </c>
      <c r="H512" s="232">
        <v>449</v>
      </c>
      <c r="I512" s="233"/>
      <c r="J512" s="234">
        <f>ROUND(I512*H512,2)</f>
        <v>0</v>
      </c>
      <c r="K512" s="230" t="s">
        <v>1</v>
      </c>
      <c r="L512" s="45"/>
      <c r="M512" s="235" t="s">
        <v>1</v>
      </c>
      <c r="N512" s="236" t="s">
        <v>41</v>
      </c>
      <c r="O512" s="92"/>
      <c r="P512" s="237">
        <f>O512*H512</f>
        <v>0</v>
      </c>
      <c r="Q512" s="237">
        <v>2E-05</v>
      </c>
      <c r="R512" s="237">
        <f>Q512*H512</f>
        <v>0.00898</v>
      </c>
      <c r="S512" s="237">
        <v>0</v>
      </c>
      <c r="T512" s="238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9" t="s">
        <v>113</v>
      </c>
      <c r="AT512" s="239" t="s">
        <v>208</v>
      </c>
      <c r="AU512" s="239" t="s">
        <v>85</v>
      </c>
      <c r="AY512" s="18" t="s">
        <v>206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8" t="s">
        <v>83</v>
      </c>
      <c r="BK512" s="240">
        <f>ROUND(I512*H512,2)</f>
        <v>0</v>
      </c>
      <c r="BL512" s="18" t="s">
        <v>113</v>
      </c>
      <c r="BM512" s="239" t="s">
        <v>1122</v>
      </c>
    </row>
    <row r="513" spans="1:51" s="13" customFormat="1" ht="12">
      <c r="A513" s="13"/>
      <c r="B513" s="241"/>
      <c r="C513" s="242"/>
      <c r="D513" s="243" t="s">
        <v>214</v>
      </c>
      <c r="E513" s="244" t="s">
        <v>1</v>
      </c>
      <c r="F513" s="245" t="s">
        <v>656</v>
      </c>
      <c r="G513" s="242"/>
      <c r="H513" s="244" t="s">
        <v>1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1" t="s">
        <v>214</v>
      </c>
      <c r="AU513" s="251" t="s">
        <v>85</v>
      </c>
      <c r="AV513" s="13" t="s">
        <v>83</v>
      </c>
      <c r="AW513" s="13" t="s">
        <v>32</v>
      </c>
      <c r="AX513" s="13" t="s">
        <v>76</v>
      </c>
      <c r="AY513" s="251" t="s">
        <v>206</v>
      </c>
    </row>
    <row r="514" spans="1:51" s="14" customFormat="1" ht="12">
      <c r="A514" s="14"/>
      <c r="B514" s="252"/>
      <c r="C514" s="253"/>
      <c r="D514" s="243" t="s">
        <v>214</v>
      </c>
      <c r="E514" s="254" t="s">
        <v>1</v>
      </c>
      <c r="F514" s="255" t="s">
        <v>1110</v>
      </c>
      <c r="G514" s="253"/>
      <c r="H514" s="256">
        <v>449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2" t="s">
        <v>214</v>
      </c>
      <c r="AU514" s="262" t="s">
        <v>85</v>
      </c>
      <c r="AV514" s="14" t="s">
        <v>85</v>
      </c>
      <c r="AW514" s="14" t="s">
        <v>32</v>
      </c>
      <c r="AX514" s="14" t="s">
        <v>83</v>
      </c>
      <c r="AY514" s="262" t="s">
        <v>206</v>
      </c>
    </row>
    <row r="515" spans="1:65" s="2" customFormat="1" ht="16.5" customHeight="1">
      <c r="A515" s="39"/>
      <c r="B515" s="40"/>
      <c r="C515" s="285" t="s">
        <v>1123</v>
      </c>
      <c r="D515" s="285" t="s">
        <v>353</v>
      </c>
      <c r="E515" s="286" t="s">
        <v>658</v>
      </c>
      <c r="F515" s="287" t="s">
        <v>659</v>
      </c>
      <c r="G515" s="288" t="s">
        <v>353</v>
      </c>
      <c r="H515" s="289">
        <v>507.37</v>
      </c>
      <c r="I515" s="290"/>
      <c r="J515" s="291">
        <f>ROUND(I515*H515,2)</f>
        <v>0</v>
      </c>
      <c r="K515" s="287" t="s">
        <v>1</v>
      </c>
      <c r="L515" s="292"/>
      <c r="M515" s="293" t="s">
        <v>1</v>
      </c>
      <c r="N515" s="294" t="s">
        <v>41</v>
      </c>
      <c r="O515" s="92"/>
      <c r="P515" s="237">
        <f>O515*H515</f>
        <v>0</v>
      </c>
      <c r="Q515" s="237">
        <v>0.00024</v>
      </c>
      <c r="R515" s="237">
        <f>Q515*H515</f>
        <v>0.12176880000000001</v>
      </c>
      <c r="S515" s="237">
        <v>0</v>
      </c>
      <c r="T515" s="238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9" t="s">
        <v>248</v>
      </c>
      <c r="AT515" s="239" t="s">
        <v>353</v>
      </c>
      <c r="AU515" s="239" t="s">
        <v>85</v>
      </c>
      <c r="AY515" s="18" t="s">
        <v>206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8" t="s">
        <v>83</v>
      </c>
      <c r="BK515" s="240">
        <f>ROUND(I515*H515,2)</f>
        <v>0</v>
      </c>
      <c r="BL515" s="18" t="s">
        <v>113</v>
      </c>
      <c r="BM515" s="239" t="s">
        <v>1124</v>
      </c>
    </row>
    <row r="516" spans="1:51" s="13" customFormat="1" ht="12">
      <c r="A516" s="13"/>
      <c r="B516" s="241"/>
      <c r="C516" s="242"/>
      <c r="D516" s="243" t="s">
        <v>214</v>
      </c>
      <c r="E516" s="244" t="s">
        <v>1</v>
      </c>
      <c r="F516" s="245" t="s">
        <v>656</v>
      </c>
      <c r="G516" s="242"/>
      <c r="H516" s="244" t="s">
        <v>1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1" t="s">
        <v>214</v>
      </c>
      <c r="AU516" s="251" t="s">
        <v>85</v>
      </c>
      <c r="AV516" s="13" t="s">
        <v>83</v>
      </c>
      <c r="AW516" s="13" t="s">
        <v>32</v>
      </c>
      <c r="AX516" s="13" t="s">
        <v>76</v>
      </c>
      <c r="AY516" s="251" t="s">
        <v>206</v>
      </c>
    </row>
    <row r="517" spans="1:51" s="14" customFormat="1" ht="12">
      <c r="A517" s="14"/>
      <c r="B517" s="252"/>
      <c r="C517" s="253"/>
      <c r="D517" s="243" t="s">
        <v>214</v>
      </c>
      <c r="E517" s="254" t="s">
        <v>1</v>
      </c>
      <c r="F517" s="255" t="s">
        <v>1125</v>
      </c>
      <c r="G517" s="253"/>
      <c r="H517" s="256">
        <v>507.37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2" t="s">
        <v>214</v>
      </c>
      <c r="AU517" s="262" t="s">
        <v>85</v>
      </c>
      <c r="AV517" s="14" t="s">
        <v>85</v>
      </c>
      <c r="AW517" s="14" t="s">
        <v>32</v>
      </c>
      <c r="AX517" s="14" t="s">
        <v>83</v>
      </c>
      <c r="AY517" s="262" t="s">
        <v>206</v>
      </c>
    </row>
    <row r="518" spans="1:63" s="12" customFormat="1" ht="22.8" customHeight="1">
      <c r="A518" s="12"/>
      <c r="B518" s="212"/>
      <c r="C518" s="213"/>
      <c r="D518" s="214" t="s">
        <v>75</v>
      </c>
      <c r="E518" s="226" t="s">
        <v>683</v>
      </c>
      <c r="F518" s="226" t="s">
        <v>684</v>
      </c>
      <c r="G518" s="213"/>
      <c r="H518" s="213"/>
      <c r="I518" s="216"/>
      <c r="J518" s="227">
        <f>BK518</f>
        <v>0</v>
      </c>
      <c r="K518" s="213"/>
      <c r="L518" s="218"/>
      <c r="M518" s="219"/>
      <c r="N518" s="220"/>
      <c r="O518" s="220"/>
      <c r="P518" s="221">
        <f>SUM(P519:P520)</f>
        <v>0</v>
      </c>
      <c r="Q518" s="220"/>
      <c r="R518" s="221">
        <f>SUM(R519:R520)</f>
        <v>0</v>
      </c>
      <c r="S518" s="220"/>
      <c r="T518" s="222">
        <f>SUM(T519:T520)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23" t="s">
        <v>83</v>
      </c>
      <c r="AT518" s="224" t="s">
        <v>75</v>
      </c>
      <c r="AU518" s="224" t="s">
        <v>83</v>
      </c>
      <c r="AY518" s="223" t="s">
        <v>206</v>
      </c>
      <c r="BK518" s="225">
        <f>SUM(BK519:BK520)</f>
        <v>0</v>
      </c>
    </row>
    <row r="519" spans="1:65" s="2" customFormat="1" ht="24.15" customHeight="1">
      <c r="A519" s="39"/>
      <c r="B519" s="40"/>
      <c r="C519" s="228" t="s">
        <v>1126</v>
      </c>
      <c r="D519" s="228" t="s">
        <v>208</v>
      </c>
      <c r="E519" s="229" t="s">
        <v>686</v>
      </c>
      <c r="F519" s="230" t="s">
        <v>687</v>
      </c>
      <c r="G519" s="231" t="s">
        <v>334</v>
      </c>
      <c r="H519" s="232">
        <v>11.368</v>
      </c>
      <c r="I519" s="233"/>
      <c r="J519" s="234">
        <f>ROUND(I519*H519,2)</f>
        <v>0</v>
      </c>
      <c r="K519" s="230" t="s">
        <v>212</v>
      </c>
      <c r="L519" s="45"/>
      <c r="M519" s="235" t="s">
        <v>1</v>
      </c>
      <c r="N519" s="236" t="s">
        <v>41</v>
      </c>
      <c r="O519" s="92"/>
      <c r="P519" s="237">
        <f>O519*H519</f>
        <v>0</v>
      </c>
      <c r="Q519" s="237">
        <v>0</v>
      </c>
      <c r="R519" s="237">
        <f>Q519*H519</f>
        <v>0</v>
      </c>
      <c r="S519" s="237">
        <v>0</v>
      </c>
      <c r="T519" s="238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9" t="s">
        <v>113</v>
      </c>
      <c r="AT519" s="239" t="s">
        <v>208</v>
      </c>
      <c r="AU519" s="239" t="s">
        <v>85</v>
      </c>
      <c r="AY519" s="18" t="s">
        <v>206</v>
      </c>
      <c r="BE519" s="240">
        <f>IF(N519="základní",J519,0)</f>
        <v>0</v>
      </c>
      <c r="BF519" s="240">
        <f>IF(N519="snížená",J519,0)</f>
        <v>0</v>
      </c>
      <c r="BG519" s="240">
        <f>IF(N519="zákl. přenesená",J519,0)</f>
        <v>0</v>
      </c>
      <c r="BH519" s="240">
        <f>IF(N519="sníž. přenesená",J519,0)</f>
        <v>0</v>
      </c>
      <c r="BI519" s="240">
        <f>IF(N519="nulová",J519,0)</f>
        <v>0</v>
      </c>
      <c r="BJ519" s="18" t="s">
        <v>83</v>
      </c>
      <c r="BK519" s="240">
        <f>ROUND(I519*H519,2)</f>
        <v>0</v>
      </c>
      <c r="BL519" s="18" t="s">
        <v>113</v>
      </c>
      <c r="BM519" s="239" t="s">
        <v>1127</v>
      </c>
    </row>
    <row r="520" spans="1:51" s="14" customFormat="1" ht="12">
      <c r="A520" s="14"/>
      <c r="B520" s="252"/>
      <c r="C520" s="253"/>
      <c r="D520" s="243" t="s">
        <v>214</v>
      </c>
      <c r="E520" s="254" t="s">
        <v>1</v>
      </c>
      <c r="F520" s="255" t="s">
        <v>1128</v>
      </c>
      <c r="G520" s="253"/>
      <c r="H520" s="256">
        <v>11.368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2" t="s">
        <v>214</v>
      </c>
      <c r="AU520" s="262" t="s">
        <v>85</v>
      </c>
      <c r="AV520" s="14" t="s">
        <v>85</v>
      </c>
      <c r="AW520" s="14" t="s">
        <v>32</v>
      </c>
      <c r="AX520" s="14" t="s">
        <v>83</v>
      </c>
      <c r="AY520" s="262" t="s">
        <v>206</v>
      </c>
    </row>
    <row r="521" spans="1:63" s="12" customFormat="1" ht="22.8" customHeight="1">
      <c r="A521" s="12"/>
      <c r="B521" s="212"/>
      <c r="C521" s="213"/>
      <c r="D521" s="214" t="s">
        <v>75</v>
      </c>
      <c r="E521" s="226" t="s">
        <v>690</v>
      </c>
      <c r="F521" s="226" t="s">
        <v>691</v>
      </c>
      <c r="G521" s="213"/>
      <c r="H521" s="213"/>
      <c r="I521" s="216"/>
      <c r="J521" s="227">
        <f>BK521</f>
        <v>0</v>
      </c>
      <c r="K521" s="213"/>
      <c r="L521" s="218"/>
      <c r="M521" s="219"/>
      <c r="N521" s="220"/>
      <c r="O521" s="220"/>
      <c r="P521" s="221">
        <f>SUM(P522:P534)</f>
        <v>0</v>
      </c>
      <c r="Q521" s="220"/>
      <c r="R521" s="221">
        <f>SUM(R522:R534)</f>
        <v>0</v>
      </c>
      <c r="S521" s="220"/>
      <c r="T521" s="222">
        <f>SUM(T522:T534)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23" t="s">
        <v>83</v>
      </c>
      <c r="AT521" s="224" t="s">
        <v>75</v>
      </c>
      <c r="AU521" s="224" t="s">
        <v>83</v>
      </c>
      <c r="AY521" s="223" t="s">
        <v>206</v>
      </c>
      <c r="BK521" s="225">
        <f>SUM(BK522:BK534)</f>
        <v>0</v>
      </c>
    </row>
    <row r="522" spans="1:65" s="2" customFormat="1" ht="21.75" customHeight="1">
      <c r="A522" s="39"/>
      <c r="B522" s="40"/>
      <c r="C522" s="228" t="s">
        <v>1129</v>
      </c>
      <c r="D522" s="228" t="s">
        <v>208</v>
      </c>
      <c r="E522" s="229" t="s">
        <v>693</v>
      </c>
      <c r="F522" s="230" t="s">
        <v>694</v>
      </c>
      <c r="G522" s="231" t="s">
        <v>334</v>
      </c>
      <c r="H522" s="232">
        <v>1.276</v>
      </c>
      <c r="I522" s="233"/>
      <c r="J522" s="234">
        <f>ROUND(I522*H522,2)</f>
        <v>0</v>
      </c>
      <c r="K522" s="230" t="s">
        <v>212</v>
      </c>
      <c r="L522" s="45"/>
      <c r="M522" s="235" t="s">
        <v>1</v>
      </c>
      <c r="N522" s="236" t="s">
        <v>41</v>
      </c>
      <c r="O522" s="92"/>
      <c r="P522" s="237">
        <f>O522*H522</f>
        <v>0</v>
      </c>
      <c r="Q522" s="237">
        <v>0</v>
      </c>
      <c r="R522" s="237">
        <f>Q522*H522</f>
        <v>0</v>
      </c>
      <c r="S522" s="237">
        <v>0</v>
      </c>
      <c r="T522" s="238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113</v>
      </c>
      <c r="AT522" s="239" t="s">
        <v>208</v>
      </c>
      <c r="AU522" s="239" t="s">
        <v>85</v>
      </c>
      <c r="AY522" s="18" t="s">
        <v>206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83</v>
      </c>
      <c r="BK522" s="240">
        <f>ROUND(I522*H522,2)</f>
        <v>0</v>
      </c>
      <c r="BL522" s="18" t="s">
        <v>113</v>
      </c>
      <c r="BM522" s="239" t="s">
        <v>1130</v>
      </c>
    </row>
    <row r="523" spans="1:51" s="14" customFormat="1" ht="12">
      <c r="A523" s="14"/>
      <c r="B523" s="252"/>
      <c r="C523" s="253"/>
      <c r="D523" s="243" t="s">
        <v>214</v>
      </c>
      <c r="E523" s="254" t="s">
        <v>142</v>
      </c>
      <c r="F523" s="255" t="s">
        <v>1131</v>
      </c>
      <c r="G523" s="253"/>
      <c r="H523" s="256">
        <v>0.638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2" t="s">
        <v>214</v>
      </c>
      <c r="AU523" s="262" t="s">
        <v>85</v>
      </c>
      <c r="AV523" s="14" t="s">
        <v>85</v>
      </c>
      <c r="AW523" s="14" t="s">
        <v>32</v>
      </c>
      <c r="AX523" s="14" t="s">
        <v>76</v>
      </c>
      <c r="AY523" s="262" t="s">
        <v>206</v>
      </c>
    </row>
    <row r="524" spans="1:51" s="14" customFormat="1" ht="12">
      <c r="A524" s="14"/>
      <c r="B524" s="252"/>
      <c r="C524" s="253"/>
      <c r="D524" s="243" t="s">
        <v>214</v>
      </c>
      <c r="E524" s="254" t="s">
        <v>1</v>
      </c>
      <c r="F524" s="255" t="s">
        <v>697</v>
      </c>
      <c r="G524" s="253"/>
      <c r="H524" s="256">
        <v>0.638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2" t="s">
        <v>214</v>
      </c>
      <c r="AU524" s="262" t="s">
        <v>85</v>
      </c>
      <c r="AV524" s="14" t="s">
        <v>85</v>
      </c>
      <c r="AW524" s="14" t="s">
        <v>32</v>
      </c>
      <c r="AX524" s="14" t="s">
        <v>76</v>
      </c>
      <c r="AY524" s="262" t="s">
        <v>206</v>
      </c>
    </row>
    <row r="525" spans="1:51" s="15" customFormat="1" ht="12">
      <c r="A525" s="15"/>
      <c r="B525" s="263"/>
      <c r="C525" s="264"/>
      <c r="D525" s="243" t="s">
        <v>214</v>
      </c>
      <c r="E525" s="265" t="s">
        <v>1</v>
      </c>
      <c r="F525" s="266" t="s">
        <v>169</v>
      </c>
      <c r="G525" s="264"/>
      <c r="H525" s="267">
        <v>1.276</v>
      </c>
      <c r="I525" s="268"/>
      <c r="J525" s="264"/>
      <c r="K525" s="264"/>
      <c r="L525" s="269"/>
      <c r="M525" s="270"/>
      <c r="N525" s="271"/>
      <c r="O525" s="271"/>
      <c r="P525" s="271"/>
      <c r="Q525" s="271"/>
      <c r="R525" s="271"/>
      <c r="S525" s="271"/>
      <c r="T525" s="272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3" t="s">
        <v>214</v>
      </c>
      <c r="AU525" s="273" t="s">
        <v>85</v>
      </c>
      <c r="AV525" s="15" t="s">
        <v>113</v>
      </c>
      <c r="AW525" s="15" t="s">
        <v>32</v>
      </c>
      <c r="AX525" s="15" t="s">
        <v>83</v>
      </c>
      <c r="AY525" s="273" t="s">
        <v>206</v>
      </c>
    </row>
    <row r="526" spans="1:65" s="2" customFormat="1" ht="24.15" customHeight="1">
      <c r="A526" s="39"/>
      <c r="B526" s="40"/>
      <c r="C526" s="228" t="s">
        <v>1132</v>
      </c>
      <c r="D526" s="228" t="s">
        <v>208</v>
      </c>
      <c r="E526" s="229" t="s">
        <v>699</v>
      </c>
      <c r="F526" s="230" t="s">
        <v>700</v>
      </c>
      <c r="G526" s="231" t="s">
        <v>334</v>
      </c>
      <c r="H526" s="232">
        <v>6.38</v>
      </c>
      <c r="I526" s="233"/>
      <c r="J526" s="234">
        <f>ROUND(I526*H526,2)</f>
        <v>0</v>
      </c>
      <c r="K526" s="230" t="s">
        <v>212</v>
      </c>
      <c r="L526" s="45"/>
      <c r="M526" s="235" t="s">
        <v>1</v>
      </c>
      <c r="N526" s="236" t="s">
        <v>41</v>
      </c>
      <c r="O526" s="92"/>
      <c r="P526" s="237">
        <f>O526*H526</f>
        <v>0</v>
      </c>
      <c r="Q526" s="237">
        <v>0</v>
      </c>
      <c r="R526" s="237">
        <f>Q526*H526</f>
        <v>0</v>
      </c>
      <c r="S526" s="237">
        <v>0</v>
      </c>
      <c r="T526" s="238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9" t="s">
        <v>113</v>
      </c>
      <c r="AT526" s="239" t="s">
        <v>208</v>
      </c>
      <c r="AU526" s="239" t="s">
        <v>85</v>
      </c>
      <c r="AY526" s="18" t="s">
        <v>206</v>
      </c>
      <c r="BE526" s="240">
        <f>IF(N526="základní",J526,0)</f>
        <v>0</v>
      </c>
      <c r="BF526" s="240">
        <f>IF(N526="snížená",J526,0)</f>
        <v>0</v>
      </c>
      <c r="BG526" s="240">
        <f>IF(N526="zákl. přenesená",J526,0)</f>
        <v>0</v>
      </c>
      <c r="BH526" s="240">
        <f>IF(N526="sníž. přenesená",J526,0)</f>
        <v>0</v>
      </c>
      <c r="BI526" s="240">
        <f>IF(N526="nulová",J526,0)</f>
        <v>0</v>
      </c>
      <c r="BJ526" s="18" t="s">
        <v>83</v>
      </c>
      <c r="BK526" s="240">
        <f>ROUND(I526*H526,2)</f>
        <v>0</v>
      </c>
      <c r="BL526" s="18" t="s">
        <v>113</v>
      </c>
      <c r="BM526" s="239" t="s">
        <v>1133</v>
      </c>
    </row>
    <row r="527" spans="1:51" s="13" customFormat="1" ht="12">
      <c r="A527" s="13"/>
      <c r="B527" s="241"/>
      <c r="C527" s="242"/>
      <c r="D527" s="243" t="s">
        <v>214</v>
      </c>
      <c r="E527" s="244" t="s">
        <v>1</v>
      </c>
      <c r="F527" s="245" t="s">
        <v>702</v>
      </c>
      <c r="G527" s="242"/>
      <c r="H527" s="244" t="s">
        <v>1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1" t="s">
        <v>214</v>
      </c>
      <c r="AU527" s="251" t="s">
        <v>85</v>
      </c>
      <c r="AV527" s="13" t="s">
        <v>83</v>
      </c>
      <c r="AW527" s="13" t="s">
        <v>32</v>
      </c>
      <c r="AX527" s="13" t="s">
        <v>76</v>
      </c>
      <c r="AY527" s="251" t="s">
        <v>206</v>
      </c>
    </row>
    <row r="528" spans="1:51" s="14" customFormat="1" ht="12">
      <c r="A528" s="14"/>
      <c r="B528" s="252"/>
      <c r="C528" s="253"/>
      <c r="D528" s="243" t="s">
        <v>214</v>
      </c>
      <c r="E528" s="254" t="s">
        <v>1</v>
      </c>
      <c r="F528" s="255" t="s">
        <v>703</v>
      </c>
      <c r="G528" s="253"/>
      <c r="H528" s="256">
        <v>6.38</v>
      </c>
      <c r="I528" s="257"/>
      <c r="J528" s="253"/>
      <c r="K528" s="253"/>
      <c r="L528" s="258"/>
      <c r="M528" s="259"/>
      <c r="N528" s="260"/>
      <c r="O528" s="260"/>
      <c r="P528" s="260"/>
      <c r="Q528" s="260"/>
      <c r="R528" s="260"/>
      <c r="S528" s="260"/>
      <c r="T528" s="26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2" t="s">
        <v>214</v>
      </c>
      <c r="AU528" s="262" t="s">
        <v>85</v>
      </c>
      <c r="AV528" s="14" t="s">
        <v>85</v>
      </c>
      <c r="AW528" s="14" t="s">
        <v>32</v>
      </c>
      <c r="AX528" s="14" t="s">
        <v>83</v>
      </c>
      <c r="AY528" s="262" t="s">
        <v>206</v>
      </c>
    </row>
    <row r="529" spans="1:65" s="2" customFormat="1" ht="24.15" customHeight="1">
      <c r="A529" s="39"/>
      <c r="B529" s="40"/>
      <c r="C529" s="228" t="s">
        <v>1134</v>
      </c>
      <c r="D529" s="228" t="s">
        <v>208</v>
      </c>
      <c r="E529" s="229" t="s">
        <v>705</v>
      </c>
      <c r="F529" s="230" t="s">
        <v>706</v>
      </c>
      <c r="G529" s="231" t="s">
        <v>334</v>
      </c>
      <c r="H529" s="232">
        <v>1.276</v>
      </c>
      <c r="I529" s="233"/>
      <c r="J529" s="234">
        <f>ROUND(I529*H529,2)</f>
        <v>0</v>
      </c>
      <c r="K529" s="230" t="s">
        <v>212</v>
      </c>
      <c r="L529" s="45"/>
      <c r="M529" s="235" t="s">
        <v>1</v>
      </c>
      <c r="N529" s="236" t="s">
        <v>41</v>
      </c>
      <c r="O529" s="92"/>
      <c r="P529" s="237">
        <f>O529*H529</f>
        <v>0</v>
      </c>
      <c r="Q529" s="237">
        <v>0</v>
      </c>
      <c r="R529" s="237">
        <f>Q529*H529</f>
        <v>0</v>
      </c>
      <c r="S529" s="237">
        <v>0</v>
      </c>
      <c r="T529" s="238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9" t="s">
        <v>113</v>
      </c>
      <c r="AT529" s="239" t="s">
        <v>208</v>
      </c>
      <c r="AU529" s="239" t="s">
        <v>85</v>
      </c>
      <c r="AY529" s="18" t="s">
        <v>206</v>
      </c>
      <c r="BE529" s="240">
        <f>IF(N529="základní",J529,0)</f>
        <v>0</v>
      </c>
      <c r="BF529" s="240">
        <f>IF(N529="snížená",J529,0)</f>
        <v>0</v>
      </c>
      <c r="BG529" s="240">
        <f>IF(N529="zákl. přenesená",J529,0)</f>
        <v>0</v>
      </c>
      <c r="BH529" s="240">
        <f>IF(N529="sníž. přenesená",J529,0)</f>
        <v>0</v>
      </c>
      <c r="BI529" s="240">
        <f>IF(N529="nulová",J529,0)</f>
        <v>0</v>
      </c>
      <c r="BJ529" s="18" t="s">
        <v>83</v>
      </c>
      <c r="BK529" s="240">
        <f>ROUND(I529*H529,2)</f>
        <v>0</v>
      </c>
      <c r="BL529" s="18" t="s">
        <v>113</v>
      </c>
      <c r="BM529" s="239" t="s">
        <v>1135</v>
      </c>
    </row>
    <row r="530" spans="1:51" s="14" customFormat="1" ht="12">
      <c r="A530" s="14"/>
      <c r="B530" s="252"/>
      <c r="C530" s="253"/>
      <c r="D530" s="243" t="s">
        <v>214</v>
      </c>
      <c r="E530" s="254" t="s">
        <v>1</v>
      </c>
      <c r="F530" s="255" t="s">
        <v>708</v>
      </c>
      <c r="G530" s="253"/>
      <c r="H530" s="256">
        <v>0.638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2" t="s">
        <v>214</v>
      </c>
      <c r="AU530" s="262" t="s">
        <v>85</v>
      </c>
      <c r="AV530" s="14" t="s">
        <v>85</v>
      </c>
      <c r="AW530" s="14" t="s">
        <v>32</v>
      </c>
      <c r="AX530" s="14" t="s">
        <v>76</v>
      </c>
      <c r="AY530" s="262" t="s">
        <v>206</v>
      </c>
    </row>
    <row r="531" spans="1:51" s="14" customFormat="1" ht="12">
      <c r="A531" s="14"/>
      <c r="B531" s="252"/>
      <c r="C531" s="253"/>
      <c r="D531" s="243" t="s">
        <v>214</v>
      </c>
      <c r="E531" s="254" t="s">
        <v>1</v>
      </c>
      <c r="F531" s="255" t="s">
        <v>709</v>
      </c>
      <c r="G531" s="253"/>
      <c r="H531" s="256">
        <v>0.638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2" t="s">
        <v>214</v>
      </c>
      <c r="AU531" s="262" t="s">
        <v>85</v>
      </c>
      <c r="AV531" s="14" t="s">
        <v>85</v>
      </c>
      <c r="AW531" s="14" t="s">
        <v>32</v>
      </c>
      <c r="AX531" s="14" t="s">
        <v>76</v>
      </c>
      <c r="AY531" s="262" t="s">
        <v>206</v>
      </c>
    </row>
    <row r="532" spans="1:51" s="15" customFormat="1" ht="12">
      <c r="A532" s="15"/>
      <c r="B532" s="263"/>
      <c r="C532" s="264"/>
      <c r="D532" s="243" t="s">
        <v>214</v>
      </c>
      <c r="E532" s="265" t="s">
        <v>1</v>
      </c>
      <c r="F532" s="266" t="s">
        <v>169</v>
      </c>
      <c r="G532" s="264"/>
      <c r="H532" s="267">
        <v>1.276</v>
      </c>
      <c r="I532" s="268"/>
      <c r="J532" s="264"/>
      <c r="K532" s="264"/>
      <c r="L532" s="269"/>
      <c r="M532" s="270"/>
      <c r="N532" s="271"/>
      <c r="O532" s="271"/>
      <c r="P532" s="271"/>
      <c r="Q532" s="271"/>
      <c r="R532" s="271"/>
      <c r="S532" s="271"/>
      <c r="T532" s="272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3" t="s">
        <v>214</v>
      </c>
      <c r="AU532" s="273" t="s">
        <v>85</v>
      </c>
      <c r="AV532" s="15" t="s">
        <v>113</v>
      </c>
      <c r="AW532" s="15" t="s">
        <v>32</v>
      </c>
      <c r="AX532" s="15" t="s">
        <v>83</v>
      </c>
      <c r="AY532" s="273" t="s">
        <v>206</v>
      </c>
    </row>
    <row r="533" spans="1:65" s="2" customFormat="1" ht="44.25" customHeight="1">
      <c r="A533" s="39"/>
      <c r="B533" s="40"/>
      <c r="C533" s="228" t="s">
        <v>1136</v>
      </c>
      <c r="D533" s="228" t="s">
        <v>208</v>
      </c>
      <c r="E533" s="229" t="s">
        <v>715</v>
      </c>
      <c r="F533" s="230" t="s">
        <v>716</v>
      </c>
      <c r="G533" s="231" t="s">
        <v>334</v>
      </c>
      <c r="H533" s="232">
        <v>0.638</v>
      </c>
      <c r="I533" s="233"/>
      <c r="J533" s="234">
        <f>ROUND(I533*H533,2)</f>
        <v>0</v>
      </c>
      <c r="K533" s="230" t="s">
        <v>212</v>
      </c>
      <c r="L533" s="45"/>
      <c r="M533" s="235" t="s">
        <v>1</v>
      </c>
      <c r="N533" s="236" t="s">
        <v>41</v>
      </c>
      <c r="O533" s="92"/>
      <c r="P533" s="237">
        <f>O533*H533</f>
        <v>0</v>
      </c>
      <c r="Q533" s="237">
        <v>0</v>
      </c>
      <c r="R533" s="237">
        <f>Q533*H533</f>
        <v>0</v>
      </c>
      <c r="S533" s="237">
        <v>0</v>
      </c>
      <c r="T533" s="238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9" t="s">
        <v>113</v>
      </c>
      <c r="AT533" s="239" t="s">
        <v>208</v>
      </c>
      <c r="AU533" s="239" t="s">
        <v>85</v>
      </c>
      <c r="AY533" s="18" t="s">
        <v>206</v>
      </c>
      <c r="BE533" s="240">
        <f>IF(N533="základní",J533,0)</f>
        <v>0</v>
      </c>
      <c r="BF533" s="240">
        <f>IF(N533="snížená",J533,0)</f>
        <v>0</v>
      </c>
      <c r="BG533" s="240">
        <f>IF(N533="zákl. přenesená",J533,0)</f>
        <v>0</v>
      </c>
      <c r="BH533" s="240">
        <f>IF(N533="sníž. přenesená",J533,0)</f>
        <v>0</v>
      </c>
      <c r="BI533" s="240">
        <f>IF(N533="nulová",J533,0)</f>
        <v>0</v>
      </c>
      <c r="BJ533" s="18" t="s">
        <v>83</v>
      </c>
      <c r="BK533" s="240">
        <f>ROUND(I533*H533,2)</f>
        <v>0</v>
      </c>
      <c r="BL533" s="18" t="s">
        <v>113</v>
      </c>
      <c r="BM533" s="239" t="s">
        <v>1137</v>
      </c>
    </row>
    <row r="534" spans="1:51" s="14" customFormat="1" ht="12">
      <c r="A534" s="14"/>
      <c r="B534" s="252"/>
      <c r="C534" s="253"/>
      <c r="D534" s="243" t="s">
        <v>214</v>
      </c>
      <c r="E534" s="254" t="s">
        <v>1</v>
      </c>
      <c r="F534" s="255" t="s">
        <v>849</v>
      </c>
      <c r="G534" s="253"/>
      <c r="H534" s="256">
        <v>0.638</v>
      </c>
      <c r="I534" s="257"/>
      <c r="J534" s="253"/>
      <c r="K534" s="253"/>
      <c r="L534" s="258"/>
      <c r="M534" s="259"/>
      <c r="N534" s="260"/>
      <c r="O534" s="260"/>
      <c r="P534" s="260"/>
      <c r="Q534" s="260"/>
      <c r="R534" s="260"/>
      <c r="S534" s="260"/>
      <c r="T534" s="261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2" t="s">
        <v>214</v>
      </c>
      <c r="AU534" s="262" t="s">
        <v>85</v>
      </c>
      <c r="AV534" s="14" t="s">
        <v>85</v>
      </c>
      <c r="AW534" s="14" t="s">
        <v>32</v>
      </c>
      <c r="AX534" s="14" t="s">
        <v>83</v>
      </c>
      <c r="AY534" s="262" t="s">
        <v>206</v>
      </c>
    </row>
    <row r="535" spans="1:63" s="12" customFormat="1" ht="25.9" customHeight="1">
      <c r="A535" s="12"/>
      <c r="B535" s="212"/>
      <c r="C535" s="213"/>
      <c r="D535" s="214" t="s">
        <v>75</v>
      </c>
      <c r="E535" s="215" t="s">
        <v>725</v>
      </c>
      <c r="F535" s="215" t="s">
        <v>726</v>
      </c>
      <c r="G535" s="213"/>
      <c r="H535" s="213"/>
      <c r="I535" s="216"/>
      <c r="J535" s="217">
        <f>BK535</f>
        <v>0</v>
      </c>
      <c r="K535" s="213"/>
      <c r="L535" s="218"/>
      <c r="M535" s="219"/>
      <c r="N535" s="220"/>
      <c r="O535" s="220"/>
      <c r="P535" s="221">
        <f>P536</f>
        <v>0</v>
      </c>
      <c r="Q535" s="220"/>
      <c r="R535" s="221">
        <f>R536</f>
        <v>0.00034500000000000004</v>
      </c>
      <c r="S535" s="220"/>
      <c r="T535" s="222">
        <f>T536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3" t="s">
        <v>85</v>
      </c>
      <c r="AT535" s="224" t="s">
        <v>75</v>
      </c>
      <c r="AU535" s="224" t="s">
        <v>76</v>
      </c>
      <c r="AY535" s="223" t="s">
        <v>206</v>
      </c>
      <c r="BK535" s="225">
        <f>BK536</f>
        <v>0</v>
      </c>
    </row>
    <row r="536" spans="1:63" s="12" customFormat="1" ht="22.8" customHeight="1">
      <c r="A536" s="12"/>
      <c r="B536" s="212"/>
      <c r="C536" s="213"/>
      <c r="D536" s="214" t="s">
        <v>75</v>
      </c>
      <c r="E536" s="226" t="s">
        <v>727</v>
      </c>
      <c r="F536" s="226" t="s">
        <v>728</v>
      </c>
      <c r="G536" s="213"/>
      <c r="H536" s="213"/>
      <c r="I536" s="216"/>
      <c r="J536" s="227">
        <f>BK536</f>
        <v>0</v>
      </c>
      <c r="K536" s="213"/>
      <c r="L536" s="218"/>
      <c r="M536" s="219"/>
      <c r="N536" s="220"/>
      <c r="O536" s="220"/>
      <c r="P536" s="221">
        <f>SUM(P537:P544)</f>
        <v>0</v>
      </c>
      <c r="Q536" s="220"/>
      <c r="R536" s="221">
        <f>SUM(R537:R544)</f>
        <v>0.00034500000000000004</v>
      </c>
      <c r="S536" s="220"/>
      <c r="T536" s="222">
        <f>SUM(T537:T544)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23" t="s">
        <v>85</v>
      </c>
      <c r="AT536" s="224" t="s">
        <v>75</v>
      </c>
      <c r="AU536" s="224" t="s">
        <v>83</v>
      </c>
      <c r="AY536" s="223" t="s">
        <v>206</v>
      </c>
      <c r="BK536" s="225">
        <f>SUM(BK537:BK544)</f>
        <v>0</v>
      </c>
    </row>
    <row r="537" spans="1:65" s="2" customFormat="1" ht="24.15" customHeight="1">
      <c r="A537" s="39"/>
      <c r="B537" s="40"/>
      <c r="C537" s="228" t="s">
        <v>1138</v>
      </c>
      <c r="D537" s="228" t="s">
        <v>208</v>
      </c>
      <c r="E537" s="229" t="s">
        <v>730</v>
      </c>
      <c r="F537" s="230" t="s">
        <v>731</v>
      </c>
      <c r="G537" s="231" t="s">
        <v>211</v>
      </c>
      <c r="H537" s="232">
        <v>1.5</v>
      </c>
      <c r="I537" s="233"/>
      <c r="J537" s="234">
        <f>ROUND(I537*H537,2)</f>
        <v>0</v>
      </c>
      <c r="K537" s="230" t="s">
        <v>212</v>
      </c>
      <c r="L537" s="45"/>
      <c r="M537" s="235" t="s">
        <v>1</v>
      </c>
      <c r="N537" s="236" t="s">
        <v>41</v>
      </c>
      <c r="O537" s="92"/>
      <c r="P537" s="237">
        <f>O537*H537</f>
        <v>0</v>
      </c>
      <c r="Q537" s="237">
        <v>0</v>
      </c>
      <c r="R537" s="237">
        <f>Q537*H537</f>
        <v>0</v>
      </c>
      <c r="S537" s="237">
        <v>0</v>
      </c>
      <c r="T537" s="23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9" t="s">
        <v>314</v>
      </c>
      <c r="AT537" s="239" t="s">
        <v>208</v>
      </c>
      <c r="AU537" s="239" t="s">
        <v>85</v>
      </c>
      <c r="AY537" s="18" t="s">
        <v>206</v>
      </c>
      <c r="BE537" s="240">
        <f>IF(N537="základní",J537,0)</f>
        <v>0</v>
      </c>
      <c r="BF537" s="240">
        <f>IF(N537="snížená",J537,0)</f>
        <v>0</v>
      </c>
      <c r="BG537" s="240">
        <f>IF(N537="zákl. přenesená",J537,0)</f>
        <v>0</v>
      </c>
      <c r="BH537" s="240">
        <f>IF(N537="sníž. přenesená",J537,0)</f>
        <v>0</v>
      </c>
      <c r="BI537" s="240">
        <f>IF(N537="nulová",J537,0)</f>
        <v>0</v>
      </c>
      <c r="BJ537" s="18" t="s">
        <v>83</v>
      </c>
      <c r="BK537" s="240">
        <f>ROUND(I537*H537,2)</f>
        <v>0</v>
      </c>
      <c r="BL537" s="18" t="s">
        <v>314</v>
      </c>
      <c r="BM537" s="239" t="s">
        <v>1139</v>
      </c>
    </row>
    <row r="538" spans="1:51" s="13" customFormat="1" ht="12">
      <c r="A538" s="13"/>
      <c r="B538" s="241"/>
      <c r="C538" s="242"/>
      <c r="D538" s="243" t="s">
        <v>214</v>
      </c>
      <c r="E538" s="244" t="s">
        <v>1</v>
      </c>
      <c r="F538" s="245" t="s">
        <v>437</v>
      </c>
      <c r="G538" s="242"/>
      <c r="H538" s="244" t="s">
        <v>1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1" t="s">
        <v>214</v>
      </c>
      <c r="AU538" s="251" t="s">
        <v>85</v>
      </c>
      <c r="AV538" s="13" t="s">
        <v>83</v>
      </c>
      <c r="AW538" s="13" t="s">
        <v>32</v>
      </c>
      <c r="AX538" s="13" t="s">
        <v>76</v>
      </c>
      <c r="AY538" s="251" t="s">
        <v>206</v>
      </c>
    </row>
    <row r="539" spans="1:51" s="13" customFormat="1" ht="12">
      <c r="A539" s="13"/>
      <c r="B539" s="241"/>
      <c r="C539" s="242"/>
      <c r="D539" s="243" t="s">
        <v>214</v>
      </c>
      <c r="E539" s="244" t="s">
        <v>1</v>
      </c>
      <c r="F539" s="245" t="s">
        <v>733</v>
      </c>
      <c r="G539" s="242"/>
      <c r="H539" s="244" t="s">
        <v>1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1" t="s">
        <v>214</v>
      </c>
      <c r="AU539" s="251" t="s">
        <v>85</v>
      </c>
      <c r="AV539" s="13" t="s">
        <v>83</v>
      </c>
      <c r="AW539" s="13" t="s">
        <v>32</v>
      </c>
      <c r="AX539" s="13" t="s">
        <v>76</v>
      </c>
      <c r="AY539" s="251" t="s">
        <v>206</v>
      </c>
    </row>
    <row r="540" spans="1:51" s="14" customFormat="1" ht="12">
      <c r="A540" s="14"/>
      <c r="B540" s="252"/>
      <c r="C540" s="253"/>
      <c r="D540" s="243" t="s">
        <v>214</v>
      </c>
      <c r="E540" s="254" t="s">
        <v>1</v>
      </c>
      <c r="F540" s="255" t="s">
        <v>1140</v>
      </c>
      <c r="G540" s="253"/>
      <c r="H540" s="256">
        <v>1.5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2" t="s">
        <v>214</v>
      </c>
      <c r="AU540" s="262" t="s">
        <v>85</v>
      </c>
      <c r="AV540" s="14" t="s">
        <v>85</v>
      </c>
      <c r="AW540" s="14" t="s">
        <v>32</v>
      </c>
      <c r="AX540" s="14" t="s">
        <v>76</v>
      </c>
      <c r="AY540" s="262" t="s">
        <v>206</v>
      </c>
    </row>
    <row r="541" spans="1:51" s="15" customFormat="1" ht="12">
      <c r="A541" s="15"/>
      <c r="B541" s="263"/>
      <c r="C541" s="264"/>
      <c r="D541" s="243" t="s">
        <v>214</v>
      </c>
      <c r="E541" s="265" t="s">
        <v>135</v>
      </c>
      <c r="F541" s="266" t="s">
        <v>169</v>
      </c>
      <c r="G541" s="264"/>
      <c r="H541" s="267">
        <v>1.5</v>
      </c>
      <c r="I541" s="268"/>
      <c r="J541" s="264"/>
      <c r="K541" s="264"/>
      <c r="L541" s="269"/>
      <c r="M541" s="270"/>
      <c r="N541" s="271"/>
      <c r="O541" s="271"/>
      <c r="P541" s="271"/>
      <c r="Q541" s="271"/>
      <c r="R541" s="271"/>
      <c r="S541" s="271"/>
      <c r="T541" s="272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73" t="s">
        <v>214</v>
      </c>
      <c r="AU541" s="273" t="s">
        <v>85</v>
      </c>
      <c r="AV541" s="15" t="s">
        <v>113</v>
      </c>
      <c r="AW541" s="15" t="s">
        <v>32</v>
      </c>
      <c r="AX541" s="15" t="s">
        <v>83</v>
      </c>
      <c r="AY541" s="273" t="s">
        <v>206</v>
      </c>
    </row>
    <row r="542" spans="1:65" s="2" customFormat="1" ht="24.15" customHeight="1">
      <c r="A542" s="39"/>
      <c r="B542" s="40"/>
      <c r="C542" s="285" t="s">
        <v>1141</v>
      </c>
      <c r="D542" s="285" t="s">
        <v>353</v>
      </c>
      <c r="E542" s="286" t="s">
        <v>736</v>
      </c>
      <c r="F542" s="287" t="s">
        <v>737</v>
      </c>
      <c r="G542" s="288" t="s">
        <v>211</v>
      </c>
      <c r="H542" s="289">
        <v>1.725</v>
      </c>
      <c r="I542" s="290"/>
      <c r="J542" s="291">
        <f>ROUND(I542*H542,2)</f>
        <v>0</v>
      </c>
      <c r="K542" s="287" t="s">
        <v>1</v>
      </c>
      <c r="L542" s="292"/>
      <c r="M542" s="293" t="s">
        <v>1</v>
      </c>
      <c r="N542" s="294" t="s">
        <v>41</v>
      </c>
      <c r="O542" s="92"/>
      <c r="P542" s="237">
        <f>O542*H542</f>
        <v>0</v>
      </c>
      <c r="Q542" s="237">
        <v>0.0002</v>
      </c>
      <c r="R542" s="237">
        <f>Q542*H542</f>
        <v>0.00034500000000000004</v>
      </c>
      <c r="S542" s="237">
        <v>0</v>
      </c>
      <c r="T542" s="238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9" t="s">
        <v>402</v>
      </c>
      <c r="AT542" s="239" t="s">
        <v>353</v>
      </c>
      <c r="AU542" s="239" t="s">
        <v>85</v>
      </c>
      <c r="AY542" s="18" t="s">
        <v>206</v>
      </c>
      <c r="BE542" s="240">
        <f>IF(N542="základní",J542,0)</f>
        <v>0</v>
      </c>
      <c r="BF542" s="240">
        <f>IF(N542="snížená",J542,0)</f>
        <v>0</v>
      </c>
      <c r="BG542" s="240">
        <f>IF(N542="zákl. přenesená",J542,0)</f>
        <v>0</v>
      </c>
      <c r="BH542" s="240">
        <f>IF(N542="sníž. přenesená",J542,0)</f>
        <v>0</v>
      </c>
      <c r="BI542" s="240">
        <f>IF(N542="nulová",J542,0)</f>
        <v>0</v>
      </c>
      <c r="BJ542" s="18" t="s">
        <v>83</v>
      </c>
      <c r="BK542" s="240">
        <f>ROUND(I542*H542,2)</f>
        <v>0</v>
      </c>
      <c r="BL542" s="18" t="s">
        <v>314</v>
      </c>
      <c r="BM542" s="239" t="s">
        <v>1142</v>
      </c>
    </row>
    <row r="543" spans="1:51" s="14" customFormat="1" ht="12">
      <c r="A543" s="14"/>
      <c r="B543" s="252"/>
      <c r="C543" s="253"/>
      <c r="D543" s="243" t="s">
        <v>214</v>
      </c>
      <c r="E543" s="254" t="s">
        <v>1</v>
      </c>
      <c r="F543" s="255" t="s">
        <v>739</v>
      </c>
      <c r="G543" s="253"/>
      <c r="H543" s="256">
        <v>1.725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2" t="s">
        <v>214</v>
      </c>
      <c r="AU543" s="262" t="s">
        <v>85</v>
      </c>
      <c r="AV543" s="14" t="s">
        <v>85</v>
      </c>
      <c r="AW543" s="14" t="s">
        <v>32</v>
      </c>
      <c r="AX543" s="14" t="s">
        <v>83</v>
      </c>
      <c r="AY543" s="262" t="s">
        <v>206</v>
      </c>
    </row>
    <row r="544" spans="1:65" s="2" customFormat="1" ht="24.15" customHeight="1">
      <c r="A544" s="39"/>
      <c r="B544" s="40"/>
      <c r="C544" s="228" t="s">
        <v>1143</v>
      </c>
      <c r="D544" s="228" t="s">
        <v>208</v>
      </c>
      <c r="E544" s="229" t="s">
        <v>741</v>
      </c>
      <c r="F544" s="230" t="s">
        <v>742</v>
      </c>
      <c r="G544" s="231" t="s">
        <v>334</v>
      </c>
      <c r="H544" s="232">
        <v>0</v>
      </c>
      <c r="I544" s="233"/>
      <c r="J544" s="234">
        <f>ROUND(I544*H544,2)</f>
        <v>0</v>
      </c>
      <c r="K544" s="230" t="s">
        <v>212</v>
      </c>
      <c r="L544" s="45"/>
      <c r="M544" s="295" t="s">
        <v>1</v>
      </c>
      <c r="N544" s="296" t="s">
        <v>41</v>
      </c>
      <c r="O544" s="297"/>
      <c r="P544" s="298">
        <f>O544*H544</f>
        <v>0</v>
      </c>
      <c r="Q544" s="298">
        <v>0</v>
      </c>
      <c r="R544" s="298">
        <f>Q544*H544</f>
        <v>0</v>
      </c>
      <c r="S544" s="298">
        <v>0</v>
      </c>
      <c r="T544" s="29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9" t="s">
        <v>314</v>
      </c>
      <c r="AT544" s="239" t="s">
        <v>208</v>
      </c>
      <c r="AU544" s="239" t="s">
        <v>85</v>
      </c>
      <c r="AY544" s="18" t="s">
        <v>206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8" t="s">
        <v>83</v>
      </c>
      <c r="BK544" s="240">
        <f>ROUND(I544*H544,2)</f>
        <v>0</v>
      </c>
      <c r="BL544" s="18" t="s">
        <v>314</v>
      </c>
      <c r="BM544" s="239" t="s">
        <v>1144</v>
      </c>
    </row>
    <row r="545" spans="1:31" s="2" customFormat="1" ht="6.95" customHeight="1">
      <c r="A545" s="39"/>
      <c r="B545" s="67"/>
      <c r="C545" s="68"/>
      <c r="D545" s="68"/>
      <c r="E545" s="68"/>
      <c r="F545" s="68"/>
      <c r="G545" s="68"/>
      <c r="H545" s="68"/>
      <c r="I545" s="68"/>
      <c r="J545" s="68"/>
      <c r="K545" s="68"/>
      <c r="L545" s="45"/>
      <c r="M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</sheetData>
  <sheetProtection password="CC35" sheet="1" objects="1" scenarios="1" formatColumns="0" formatRows="0" autoFilter="0"/>
  <autoFilter ref="C128:K5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  <c r="AZ2" s="147" t="s">
        <v>138</v>
      </c>
      <c r="BA2" s="147" t="s">
        <v>133</v>
      </c>
      <c r="BB2" s="147" t="s">
        <v>1</v>
      </c>
      <c r="BC2" s="147" t="s">
        <v>846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140</v>
      </c>
      <c r="BA3" s="147" t="s">
        <v>133</v>
      </c>
      <c r="BB3" s="147" t="s">
        <v>1</v>
      </c>
      <c r="BC3" s="147" t="s">
        <v>1145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144</v>
      </c>
      <c r="BA4" s="147" t="s">
        <v>1</v>
      </c>
      <c r="BB4" s="147" t="s">
        <v>1</v>
      </c>
      <c r="BC4" s="147" t="s">
        <v>1146</v>
      </c>
      <c r="BD4" s="147" t="s">
        <v>85</v>
      </c>
    </row>
    <row r="5" spans="2:56" s="1" customFormat="1" ht="6.95" customHeight="1">
      <c r="B5" s="21"/>
      <c r="L5" s="21"/>
      <c r="AZ5" s="147" t="s">
        <v>150</v>
      </c>
      <c r="BA5" s="147" t="s">
        <v>1</v>
      </c>
      <c r="BB5" s="147" t="s">
        <v>1</v>
      </c>
      <c r="BC5" s="147" t="s">
        <v>325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1147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159</v>
      </c>
      <c r="BB7" s="147" t="s">
        <v>1</v>
      </c>
      <c r="BC7" s="147" t="s">
        <v>1148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1149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1150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116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1151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1152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116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90</v>
      </c>
      <c r="G13" s="39"/>
      <c r="H13" s="39"/>
      <c r="I13" s="152" t="s">
        <v>19</v>
      </c>
      <c r="J13" s="142" t="s">
        <v>161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ROUND((SUM(BE125:BE232)),2)</f>
        <v>0</v>
      </c>
      <c r="G35" s="39"/>
      <c r="H35" s="39"/>
      <c r="I35" s="166">
        <v>0.21</v>
      </c>
      <c r="J35" s="165">
        <f>ROUND(((SUM(BE125:BE232))*I35),2)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ROUND((SUM(BF125:BF232)),2)</f>
        <v>0</v>
      </c>
      <c r="G36" s="39"/>
      <c r="H36" s="39"/>
      <c r="I36" s="166">
        <v>0.15</v>
      </c>
      <c r="J36" s="165">
        <f>ROUND(((SUM(BF125:BF232))*I36),2)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ROUND((SUM(BG125:BG232)),2)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ROUND((SUM(BH125:BH232)),2)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ROUND((SUM(BI125:BI232)),2)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1150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1 - Vodovodní přípojky řad 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182</v>
      </c>
      <c r="E101" s="198"/>
      <c r="F101" s="198"/>
      <c r="G101" s="198"/>
      <c r="H101" s="198"/>
      <c r="I101" s="198"/>
      <c r="J101" s="199">
        <f>J201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184</v>
      </c>
      <c r="E102" s="198"/>
      <c r="F102" s="198"/>
      <c r="G102" s="198"/>
      <c r="H102" s="198"/>
      <c r="I102" s="198"/>
      <c r="J102" s="199">
        <f>J205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186</v>
      </c>
      <c r="E103" s="198"/>
      <c r="F103" s="198"/>
      <c r="G103" s="198"/>
      <c r="H103" s="198"/>
      <c r="I103" s="198"/>
      <c r="J103" s="199">
        <f>J230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5" t="str">
        <f>E7</f>
        <v>Veřejná infrastruktura Obytná zóna - NOVÁ DUKLA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1150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1 - Vodovodní přípojky řad 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Ústí nad Orlicí</v>
      </c>
      <c r="G119" s="41"/>
      <c r="H119" s="41"/>
      <c r="I119" s="33" t="s">
        <v>22</v>
      </c>
      <c r="J119" s="80" t="str">
        <f>IF(J14="","",J14)</f>
        <v>20. 2. 2023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30</v>
      </c>
      <c r="J121" s="37" t="str">
        <f>E23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192</v>
      </c>
      <c r="D124" s="204" t="s">
        <v>61</v>
      </c>
      <c r="E124" s="204" t="s">
        <v>57</v>
      </c>
      <c r="F124" s="204" t="s">
        <v>58</v>
      </c>
      <c r="G124" s="204" t="s">
        <v>193</v>
      </c>
      <c r="H124" s="204" t="s">
        <v>194</v>
      </c>
      <c r="I124" s="204" t="s">
        <v>195</v>
      </c>
      <c r="J124" s="204" t="s">
        <v>176</v>
      </c>
      <c r="K124" s="205" t="s">
        <v>196</v>
      </c>
      <c r="L124" s="206"/>
      <c r="M124" s="101" t="s">
        <v>1</v>
      </c>
      <c r="N124" s="102" t="s">
        <v>40</v>
      </c>
      <c r="O124" s="102" t="s">
        <v>197</v>
      </c>
      <c r="P124" s="102" t="s">
        <v>198</v>
      </c>
      <c r="Q124" s="102" t="s">
        <v>199</v>
      </c>
      <c r="R124" s="102" t="s">
        <v>200</v>
      </c>
      <c r="S124" s="102" t="s">
        <v>201</v>
      </c>
      <c r="T124" s="103" t="s">
        <v>202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203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0.0354713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178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204</v>
      </c>
      <c r="F126" s="215" t="s">
        <v>205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P127+P201+P205+P230</f>
        <v>0</v>
      </c>
      <c r="Q126" s="220"/>
      <c r="R126" s="221">
        <f>R127+R201+R205+R230</f>
        <v>0.0354713</v>
      </c>
      <c r="S126" s="220"/>
      <c r="T126" s="222">
        <f>T127+T201+T205+T230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83</v>
      </c>
      <c r="AT126" s="224" t="s">
        <v>75</v>
      </c>
      <c r="AU126" s="224" t="s">
        <v>76</v>
      </c>
      <c r="AY126" s="223" t="s">
        <v>206</v>
      </c>
      <c r="BK126" s="225">
        <f>BK127+BK201+BK205+BK230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83</v>
      </c>
      <c r="F127" s="226" t="s">
        <v>207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SUM(P128:P200)</f>
        <v>0</v>
      </c>
      <c r="Q127" s="220"/>
      <c r="R127" s="221">
        <f>SUM(R128:R200)</f>
        <v>0.0208512</v>
      </c>
      <c r="S127" s="220"/>
      <c r="T127" s="222">
        <f>SUM(T128:T200)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83</v>
      </c>
      <c r="AY127" s="223" t="s">
        <v>206</v>
      </c>
      <c r="BK127" s="225">
        <f>SUM(BK128:BK200)</f>
        <v>0</v>
      </c>
    </row>
    <row r="128" spans="1:65" s="2" customFormat="1" ht="24.15" customHeight="1">
      <c r="A128" s="39"/>
      <c r="B128" s="40"/>
      <c r="C128" s="228" t="s">
        <v>83</v>
      </c>
      <c r="D128" s="228" t="s">
        <v>208</v>
      </c>
      <c r="E128" s="229" t="s">
        <v>222</v>
      </c>
      <c r="F128" s="230" t="s">
        <v>223</v>
      </c>
      <c r="G128" s="231" t="s">
        <v>224</v>
      </c>
      <c r="H128" s="232">
        <v>4</v>
      </c>
      <c r="I128" s="233"/>
      <c r="J128" s="234">
        <f>ROUND(I128*H128,2)</f>
        <v>0</v>
      </c>
      <c r="K128" s="230" t="s">
        <v>212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3E-05</v>
      </c>
      <c r="R128" s="237">
        <f>Q128*H128</f>
        <v>0.00012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113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113</v>
      </c>
      <c r="BM128" s="239" t="s">
        <v>1153</v>
      </c>
    </row>
    <row r="129" spans="1:51" s="13" customFormat="1" ht="12">
      <c r="A129" s="13"/>
      <c r="B129" s="241"/>
      <c r="C129" s="242"/>
      <c r="D129" s="243" t="s">
        <v>214</v>
      </c>
      <c r="E129" s="244" t="s">
        <v>1</v>
      </c>
      <c r="F129" s="245" t="s">
        <v>1154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214</v>
      </c>
      <c r="AU129" s="251" t="s">
        <v>85</v>
      </c>
      <c r="AV129" s="13" t="s">
        <v>83</v>
      </c>
      <c r="AW129" s="13" t="s">
        <v>32</v>
      </c>
      <c r="AX129" s="13" t="s">
        <v>76</v>
      </c>
      <c r="AY129" s="251" t="s">
        <v>206</v>
      </c>
    </row>
    <row r="130" spans="1:51" s="14" customFormat="1" ht="12">
      <c r="A130" s="14"/>
      <c r="B130" s="252"/>
      <c r="C130" s="253"/>
      <c r="D130" s="243" t="s">
        <v>214</v>
      </c>
      <c r="E130" s="254" t="s">
        <v>1</v>
      </c>
      <c r="F130" s="255" t="s">
        <v>113</v>
      </c>
      <c r="G130" s="253"/>
      <c r="H130" s="256">
        <v>4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214</v>
      </c>
      <c r="AU130" s="262" t="s">
        <v>85</v>
      </c>
      <c r="AV130" s="14" t="s">
        <v>85</v>
      </c>
      <c r="AW130" s="14" t="s">
        <v>32</v>
      </c>
      <c r="AX130" s="14" t="s">
        <v>83</v>
      </c>
      <c r="AY130" s="262" t="s">
        <v>206</v>
      </c>
    </row>
    <row r="131" spans="1:65" s="2" customFormat="1" ht="24.15" customHeight="1">
      <c r="A131" s="39"/>
      <c r="B131" s="40"/>
      <c r="C131" s="228" t="s">
        <v>85</v>
      </c>
      <c r="D131" s="228" t="s">
        <v>208</v>
      </c>
      <c r="E131" s="229" t="s">
        <v>228</v>
      </c>
      <c r="F131" s="230" t="s">
        <v>229</v>
      </c>
      <c r="G131" s="231" t="s">
        <v>230</v>
      </c>
      <c r="H131" s="232">
        <v>0.4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1155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1154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1156</v>
      </c>
      <c r="G133" s="253"/>
      <c r="H133" s="256">
        <v>0.4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33" customHeight="1">
      <c r="A134" s="39"/>
      <c r="B134" s="40"/>
      <c r="C134" s="228" t="s">
        <v>93</v>
      </c>
      <c r="D134" s="228" t="s">
        <v>208</v>
      </c>
      <c r="E134" s="229" t="s">
        <v>255</v>
      </c>
      <c r="F134" s="230" t="s">
        <v>256</v>
      </c>
      <c r="G134" s="231" t="s">
        <v>251</v>
      </c>
      <c r="H134" s="232">
        <v>5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1157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1158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1159</v>
      </c>
      <c r="G136" s="253"/>
      <c r="H136" s="256">
        <v>3.44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76</v>
      </c>
      <c r="AY136" s="262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1160</v>
      </c>
      <c r="G137" s="253"/>
      <c r="H137" s="256">
        <v>3.96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76</v>
      </c>
      <c r="AY137" s="262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1161</v>
      </c>
      <c r="G138" s="253"/>
      <c r="H138" s="256">
        <v>-1.68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1162</v>
      </c>
      <c r="G139" s="253"/>
      <c r="H139" s="256">
        <v>-0.72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76</v>
      </c>
      <c r="AY139" s="262" t="s">
        <v>206</v>
      </c>
    </row>
    <row r="140" spans="1:51" s="15" customFormat="1" ht="12">
      <c r="A140" s="15"/>
      <c r="B140" s="263"/>
      <c r="C140" s="264"/>
      <c r="D140" s="243" t="s">
        <v>214</v>
      </c>
      <c r="E140" s="265" t="s">
        <v>171</v>
      </c>
      <c r="F140" s="266" t="s">
        <v>169</v>
      </c>
      <c r="G140" s="264"/>
      <c r="H140" s="267">
        <v>5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214</v>
      </c>
      <c r="AU140" s="273" t="s">
        <v>85</v>
      </c>
      <c r="AV140" s="15" t="s">
        <v>113</v>
      </c>
      <c r="AW140" s="15" t="s">
        <v>32</v>
      </c>
      <c r="AX140" s="15" t="s">
        <v>76</v>
      </c>
      <c r="AY140" s="273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266</v>
      </c>
      <c r="G141" s="253"/>
      <c r="H141" s="256">
        <v>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83</v>
      </c>
      <c r="AY141" s="262" t="s">
        <v>206</v>
      </c>
    </row>
    <row r="142" spans="1:65" s="2" customFormat="1" ht="21.75" customHeight="1">
      <c r="A142" s="39"/>
      <c r="B142" s="40"/>
      <c r="C142" s="228" t="s">
        <v>113</v>
      </c>
      <c r="D142" s="228" t="s">
        <v>208</v>
      </c>
      <c r="E142" s="229" t="s">
        <v>278</v>
      </c>
      <c r="F142" s="230" t="s">
        <v>279</v>
      </c>
      <c r="G142" s="231" t="s">
        <v>211</v>
      </c>
      <c r="H142" s="232">
        <v>24.68</v>
      </c>
      <c r="I142" s="233"/>
      <c r="J142" s="234">
        <f>ROUND(I142*H142,2)</f>
        <v>0</v>
      </c>
      <c r="K142" s="230" t="s">
        <v>212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0.00084</v>
      </c>
      <c r="R142" s="237">
        <f>Q142*H142</f>
        <v>0.0207312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113</v>
      </c>
      <c r="AT142" s="239" t="s">
        <v>208</v>
      </c>
      <c r="AU142" s="239" t="s">
        <v>85</v>
      </c>
      <c r="AY142" s="18" t="s">
        <v>206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83</v>
      </c>
      <c r="BK142" s="240">
        <f>ROUND(I142*H142,2)</f>
        <v>0</v>
      </c>
      <c r="BL142" s="18" t="s">
        <v>113</v>
      </c>
      <c r="BM142" s="239" t="s">
        <v>1163</v>
      </c>
    </row>
    <row r="143" spans="1:51" s="13" customFormat="1" ht="12">
      <c r="A143" s="13"/>
      <c r="B143" s="241"/>
      <c r="C143" s="242"/>
      <c r="D143" s="243" t="s">
        <v>214</v>
      </c>
      <c r="E143" s="244" t="s">
        <v>1</v>
      </c>
      <c r="F143" s="245" t="s">
        <v>1158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214</v>
      </c>
      <c r="AU143" s="251" t="s">
        <v>85</v>
      </c>
      <c r="AV143" s="13" t="s">
        <v>83</v>
      </c>
      <c r="AW143" s="13" t="s">
        <v>32</v>
      </c>
      <c r="AX143" s="13" t="s">
        <v>76</v>
      </c>
      <c r="AY143" s="251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1164</v>
      </c>
      <c r="G144" s="253"/>
      <c r="H144" s="256">
        <v>11.48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1165</v>
      </c>
      <c r="G145" s="253"/>
      <c r="H145" s="256">
        <v>13.2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5" customFormat="1" ht="12">
      <c r="A146" s="15"/>
      <c r="B146" s="263"/>
      <c r="C146" s="264"/>
      <c r="D146" s="243" t="s">
        <v>214</v>
      </c>
      <c r="E146" s="265" t="s">
        <v>144</v>
      </c>
      <c r="F146" s="266" t="s">
        <v>169</v>
      </c>
      <c r="G146" s="264"/>
      <c r="H146" s="267">
        <v>24.68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3" t="s">
        <v>214</v>
      </c>
      <c r="AU146" s="273" t="s">
        <v>85</v>
      </c>
      <c r="AV146" s="15" t="s">
        <v>113</v>
      </c>
      <c r="AW146" s="15" t="s">
        <v>32</v>
      </c>
      <c r="AX146" s="15" t="s">
        <v>83</v>
      </c>
      <c r="AY146" s="273" t="s">
        <v>206</v>
      </c>
    </row>
    <row r="147" spans="1:65" s="2" customFormat="1" ht="24.15" customHeight="1">
      <c r="A147" s="39"/>
      <c r="B147" s="40"/>
      <c r="C147" s="228" t="s">
        <v>116</v>
      </c>
      <c r="D147" s="228" t="s">
        <v>208</v>
      </c>
      <c r="E147" s="229" t="s">
        <v>285</v>
      </c>
      <c r="F147" s="230" t="s">
        <v>286</v>
      </c>
      <c r="G147" s="231" t="s">
        <v>211</v>
      </c>
      <c r="H147" s="232">
        <v>24.68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1166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144</v>
      </c>
      <c r="G148" s="253"/>
      <c r="H148" s="256">
        <v>24.68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83</v>
      </c>
      <c r="AY148" s="262" t="s">
        <v>206</v>
      </c>
    </row>
    <row r="149" spans="1:65" s="2" customFormat="1" ht="37.8" customHeight="1">
      <c r="A149" s="39"/>
      <c r="B149" s="40"/>
      <c r="C149" s="228" t="s">
        <v>238</v>
      </c>
      <c r="D149" s="228" t="s">
        <v>208</v>
      </c>
      <c r="E149" s="229" t="s">
        <v>289</v>
      </c>
      <c r="F149" s="230" t="s">
        <v>290</v>
      </c>
      <c r="G149" s="231" t="s">
        <v>251</v>
      </c>
      <c r="H149" s="232">
        <v>5</v>
      </c>
      <c r="I149" s="233"/>
      <c r="J149" s="234">
        <f>ROUND(I149*H149,2)</f>
        <v>0</v>
      </c>
      <c r="K149" s="230" t="s">
        <v>212</v>
      </c>
      <c r="L149" s="45"/>
      <c r="M149" s="235" t="s">
        <v>1</v>
      </c>
      <c r="N149" s="236" t="s">
        <v>41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113</v>
      </c>
      <c r="AT149" s="239" t="s">
        <v>208</v>
      </c>
      <c r="AU149" s="239" t="s">
        <v>85</v>
      </c>
      <c r="AY149" s="18" t="s">
        <v>206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83</v>
      </c>
      <c r="BK149" s="240">
        <f>ROUND(I149*H149,2)</f>
        <v>0</v>
      </c>
      <c r="BL149" s="18" t="s">
        <v>113</v>
      </c>
      <c r="BM149" s="239" t="s">
        <v>1167</v>
      </c>
    </row>
    <row r="150" spans="1:51" s="13" customFormat="1" ht="12">
      <c r="A150" s="13"/>
      <c r="B150" s="241"/>
      <c r="C150" s="242"/>
      <c r="D150" s="243" t="s">
        <v>214</v>
      </c>
      <c r="E150" s="244" t="s">
        <v>1</v>
      </c>
      <c r="F150" s="245" t="s">
        <v>292</v>
      </c>
      <c r="G150" s="242"/>
      <c r="H150" s="244" t="s">
        <v>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214</v>
      </c>
      <c r="AU150" s="251" t="s">
        <v>85</v>
      </c>
      <c r="AV150" s="13" t="s">
        <v>83</v>
      </c>
      <c r="AW150" s="13" t="s">
        <v>32</v>
      </c>
      <c r="AX150" s="13" t="s">
        <v>76</v>
      </c>
      <c r="AY150" s="251" t="s">
        <v>206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164</v>
      </c>
      <c r="G151" s="253"/>
      <c r="H151" s="256">
        <v>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83</v>
      </c>
      <c r="AY151" s="262" t="s">
        <v>206</v>
      </c>
    </row>
    <row r="152" spans="1:65" s="2" customFormat="1" ht="37.8" customHeight="1">
      <c r="A152" s="39"/>
      <c r="B152" s="40"/>
      <c r="C152" s="228" t="s">
        <v>243</v>
      </c>
      <c r="D152" s="228" t="s">
        <v>208</v>
      </c>
      <c r="E152" s="229" t="s">
        <v>294</v>
      </c>
      <c r="F152" s="230" t="s">
        <v>295</v>
      </c>
      <c r="G152" s="231" t="s">
        <v>251</v>
      </c>
      <c r="H152" s="232">
        <v>8</v>
      </c>
      <c r="I152" s="233"/>
      <c r="J152" s="234">
        <f>ROUND(I152*H152,2)</f>
        <v>0</v>
      </c>
      <c r="K152" s="230" t="s">
        <v>212</v>
      </c>
      <c r="L152" s="45"/>
      <c r="M152" s="235" t="s">
        <v>1</v>
      </c>
      <c r="N152" s="236" t="s">
        <v>41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113</v>
      </c>
      <c r="AT152" s="239" t="s">
        <v>208</v>
      </c>
      <c r="AU152" s="239" t="s">
        <v>85</v>
      </c>
      <c r="AY152" s="18" t="s">
        <v>206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83</v>
      </c>
      <c r="BK152" s="240">
        <f>ROUND(I152*H152,2)</f>
        <v>0</v>
      </c>
      <c r="BL152" s="18" t="s">
        <v>113</v>
      </c>
      <c r="BM152" s="239" t="s">
        <v>1168</v>
      </c>
    </row>
    <row r="153" spans="1:51" s="13" customFormat="1" ht="12">
      <c r="A153" s="13"/>
      <c r="B153" s="241"/>
      <c r="C153" s="242"/>
      <c r="D153" s="243" t="s">
        <v>214</v>
      </c>
      <c r="E153" s="244" t="s">
        <v>1</v>
      </c>
      <c r="F153" s="245" t="s">
        <v>1154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214</v>
      </c>
      <c r="AU153" s="251" t="s">
        <v>85</v>
      </c>
      <c r="AV153" s="13" t="s">
        <v>83</v>
      </c>
      <c r="AW153" s="13" t="s">
        <v>32</v>
      </c>
      <c r="AX153" s="13" t="s">
        <v>76</v>
      </c>
      <c r="AY153" s="251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1169</v>
      </c>
      <c r="G154" s="253"/>
      <c r="H154" s="256">
        <v>5.6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76</v>
      </c>
      <c r="AY154" s="262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1170</v>
      </c>
      <c r="G155" s="253"/>
      <c r="H155" s="256">
        <v>2.4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76</v>
      </c>
      <c r="AY155" s="262" t="s">
        <v>206</v>
      </c>
    </row>
    <row r="156" spans="1:51" s="15" customFormat="1" ht="12">
      <c r="A156" s="15"/>
      <c r="B156" s="263"/>
      <c r="C156" s="264"/>
      <c r="D156" s="243" t="s">
        <v>214</v>
      </c>
      <c r="E156" s="265" t="s">
        <v>1</v>
      </c>
      <c r="F156" s="266" t="s">
        <v>169</v>
      </c>
      <c r="G156" s="264"/>
      <c r="H156" s="267">
        <v>8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3" t="s">
        <v>214</v>
      </c>
      <c r="AU156" s="273" t="s">
        <v>85</v>
      </c>
      <c r="AV156" s="15" t="s">
        <v>113</v>
      </c>
      <c r="AW156" s="15" t="s">
        <v>32</v>
      </c>
      <c r="AX156" s="15" t="s">
        <v>83</v>
      </c>
      <c r="AY156" s="273" t="s">
        <v>206</v>
      </c>
    </row>
    <row r="157" spans="1:65" s="2" customFormat="1" ht="37.8" customHeight="1">
      <c r="A157" s="39"/>
      <c r="B157" s="40"/>
      <c r="C157" s="228" t="s">
        <v>248</v>
      </c>
      <c r="D157" s="228" t="s">
        <v>208</v>
      </c>
      <c r="E157" s="229" t="s">
        <v>300</v>
      </c>
      <c r="F157" s="230" t="s">
        <v>301</v>
      </c>
      <c r="G157" s="231" t="s">
        <v>251</v>
      </c>
      <c r="H157" s="232">
        <v>5</v>
      </c>
      <c r="I157" s="233"/>
      <c r="J157" s="234">
        <f>ROUND(I157*H157,2)</f>
        <v>0</v>
      </c>
      <c r="K157" s="230" t="s">
        <v>212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113</v>
      </c>
      <c r="AT157" s="239" t="s">
        <v>208</v>
      </c>
      <c r="AU157" s="239" t="s">
        <v>85</v>
      </c>
      <c r="AY157" s="18" t="s">
        <v>206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83</v>
      </c>
      <c r="BK157" s="240">
        <f>ROUND(I157*H157,2)</f>
        <v>0</v>
      </c>
      <c r="BL157" s="18" t="s">
        <v>113</v>
      </c>
      <c r="BM157" s="239" t="s">
        <v>1171</v>
      </c>
    </row>
    <row r="158" spans="1:51" s="13" customFormat="1" ht="12">
      <c r="A158" s="13"/>
      <c r="B158" s="241"/>
      <c r="C158" s="242"/>
      <c r="D158" s="243" t="s">
        <v>214</v>
      </c>
      <c r="E158" s="244" t="s">
        <v>1</v>
      </c>
      <c r="F158" s="245" t="s">
        <v>1154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214</v>
      </c>
      <c r="AU158" s="251" t="s">
        <v>85</v>
      </c>
      <c r="AV158" s="13" t="s">
        <v>83</v>
      </c>
      <c r="AW158" s="13" t="s">
        <v>32</v>
      </c>
      <c r="AX158" s="13" t="s">
        <v>76</v>
      </c>
      <c r="AY158" s="251" t="s">
        <v>206</v>
      </c>
    </row>
    <row r="159" spans="1:51" s="13" customFormat="1" ht="12">
      <c r="A159" s="13"/>
      <c r="B159" s="241"/>
      <c r="C159" s="242"/>
      <c r="D159" s="243" t="s">
        <v>214</v>
      </c>
      <c r="E159" s="244" t="s">
        <v>1</v>
      </c>
      <c r="F159" s="245" t="s">
        <v>303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214</v>
      </c>
      <c r="AU159" s="251" t="s">
        <v>85</v>
      </c>
      <c r="AV159" s="13" t="s">
        <v>83</v>
      </c>
      <c r="AW159" s="13" t="s">
        <v>32</v>
      </c>
      <c r="AX159" s="13" t="s">
        <v>76</v>
      </c>
      <c r="AY159" s="251" t="s">
        <v>206</v>
      </c>
    </row>
    <row r="160" spans="1:51" s="13" customFormat="1" ht="12">
      <c r="A160" s="13"/>
      <c r="B160" s="241"/>
      <c r="C160" s="242"/>
      <c r="D160" s="243" t="s">
        <v>214</v>
      </c>
      <c r="E160" s="244" t="s">
        <v>1</v>
      </c>
      <c r="F160" s="245" t="s">
        <v>304</v>
      </c>
      <c r="G160" s="242"/>
      <c r="H160" s="244" t="s">
        <v>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214</v>
      </c>
      <c r="AU160" s="251" t="s">
        <v>85</v>
      </c>
      <c r="AV160" s="13" t="s">
        <v>83</v>
      </c>
      <c r="AW160" s="13" t="s">
        <v>32</v>
      </c>
      <c r="AX160" s="13" t="s">
        <v>76</v>
      </c>
      <c r="AY160" s="251" t="s">
        <v>206</v>
      </c>
    </row>
    <row r="161" spans="1:51" s="14" customFormat="1" ht="12">
      <c r="A161" s="14"/>
      <c r="B161" s="252"/>
      <c r="C161" s="253"/>
      <c r="D161" s="243" t="s">
        <v>214</v>
      </c>
      <c r="E161" s="254" t="s">
        <v>1</v>
      </c>
      <c r="F161" s="255" t="s">
        <v>1172</v>
      </c>
      <c r="G161" s="253"/>
      <c r="H161" s="256">
        <v>0.48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214</v>
      </c>
      <c r="AU161" s="262" t="s">
        <v>85</v>
      </c>
      <c r="AV161" s="14" t="s">
        <v>85</v>
      </c>
      <c r="AW161" s="14" t="s">
        <v>32</v>
      </c>
      <c r="AX161" s="14" t="s">
        <v>76</v>
      </c>
      <c r="AY161" s="262" t="s">
        <v>206</v>
      </c>
    </row>
    <row r="162" spans="1:51" s="16" customFormat="1" ht="12">
      <c r="A162" s="16"/>
      <c r="B162" s="274"/>
      <c r="C162" s="275"/>
      <c r="D162" s="243" t="s">
        <v>214</v>
      </c>
      <c r="E162" s="276" t="s">
        <v>138</v>
      </c>
      <c r="F162" s="277" t="s">
        <v>133</v>
      </c>
      <c r="G162" s="275"/>
      <c r="H162" s="278">
        <v>0.48</v>
      </c>
      <c r="I162" s="279"/>
      <c r="J162" s="275"/>
      <c r="K162" s="275"/>
      <c r="L162" s="280"/>
      <c r="M162" s="281"/>
      <c r="N162" s="282"/>
      <c r="O162" s="282"/>
      <c r="P162" s="282"/>
      <c r="Q162" s="282"/>
      <c r="R162" s="282"/>
      <c r="S162" s="282"/>
      <c r="T162" s="283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4" t="s">
        <v>214</v>
      </c>
      <c r="AU162" s="284" t="s">
        <v>85</v>
      </c>
      <c r="AV162" s="16" t="s">
        <v>93</v>
      </c>
      <c r="AW162" s="16" t="s">
        <v>32</v>
      </c>
      <c r="AX162" s="16" t="s">
        <v>76</v>
      </c>
      <c r="AY162" s="284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306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1173</v>
      </c>
      <c r="G164" s="253"/>
      <c r="H164" s="256">
        <v>1.68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6" customFormat="1" ht="12">
      <c r="A165" s="16"/>
      <c r="B165" s="274"/>
      <c r="C165" s="275"/>
      <c r="D165" s="243" t="s">
        <v>214</v>
      </c>
      <c r="E165" s="276" t="s">
        <v>140</v>
      </c>
      <c r="F165" s="277" t="s">
        <v>133</v>
      </c>
      <c r="G165" s="275"/>
      <c r="H165" s="278">
        <v>1.68</v>
      </c>
      <c r="I165" s="279"/>
      <c r="J165" s="275"/>
      <c r="K165" s="275"/>
      <c r="L165" s="280"/>
      <c r="M165" s="281"/>
      <c r="N165" s="282"/>
      <c r="O165" s="282"/>
      <c r="P165" s="282"/>
      <c r="Q165" s="282"/>
      <c r="R165" s="282"/>
      <c r="S165" s="282"/>
      <c r="T165" s="28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4" t="s">
        <v>214</v>
      </c>
      <c r="AU165" s="284" t="s">
        <v>85</v>
      </c>
      <c r="AV165" s="16" t="s">
        <v>93</v>
      </c>
      <c r="AW165" s="16" t="s">
        <v>32</v>
      </c>
      <c r="AX165" s="16" t="s">
        <v>76</v>
      </c>
      <c r="AY165" s="284" t="s">
        <v>206</v>
      </c>
    </row>
    <row r="166" spans="1:51" s="15" customFormat="1" ht="12">
      <c r="A166" s="15"/>
      <c r="B166" s="263"/>
      <c r="C166" s="264"/>
      <c r="D166" s="243" t="s">
        <v>214</v>
      </c>
      <c r="E166" s="265" t="s">
        <v>168</v>
      </c>
      <c r="F166" s="266" t="s">
        <v>169</v>
      </c>
      <c r="G166" s="264"/>
      <c r="H166" s="267">
        <v>2.16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3" t="s">
        <v>214</v>
      </c>
      <c r="AU166" s="273" t="s">
        <v>85</v>
      </c>
      <c r="AV166" s="15" t="s">
        <v>113</v>
      </c>
      <c r="AW166" s="15" t="s">
        <v>32</v>
      </c>
      <c r="AX166" s="15" t="s">
        <v>76</v>
      </c>
      <c r="AY166" s="273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162</v>
      </c>
      <c r="F167" s="255" t="s">
        <v>312</v>
      </c>
      <c r="G167" s="253"/>
      <c r="H167" s="256">
        <v>2.84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164</v>
      </c>
      <c r="F168" s="255" t="s">
        <v>171</v>
      </c>
      <c r="G168" s="253"/>
      <c r="H168" s="256">
        <v>5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1174</v>
      </c>
      <c r="G169" s="253"/>
      <c r="H169" s="256">
        <v>5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83</v>
      </c>
      <c r="AY169" s="262" t="s">
        <v>206</v>
      </c>
    </row>
    <row r="170" spans="1:65" s="2" customFormat="1" ht="37.8" customHeight="1">
      <c r="A170" s="39"/>
      <c r="B170" s="40"/>
      <c r="C170" s="228" t="s">
        <v>254</v>
      </c>
      <c r="D170" s="228" t="s">
        <v>208</v>
      </c>
      <c r="E170" s="229" t="s">
        <v>315</v>
      </c>
      <c r="F170" s="230" t="s">
        <v>316</v>
      </c>
      <c r="G170" s="231" t="s">
        <v>251</v>
      </c>
      <c r="H170" s="232">
        <v>5</v>
      </c>
      <c r="I170" s="233"/>
      <c r="J170" s="234">
        <f>ROUND(I170*H170,2)</f>
        <v>0</v>
      </c>
      <c r="K170" s="230" t="s">
        <v>212</v>
      </c>
      <c r="L170" s="45"/>
      <c r="M170" s="235" t="s">
        <v>1</v>
      </c>
      <c r="N170" s="236" t="s">
        <v>41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113</v>
      </c>
      <c r="AT170" s="239" t="s">
        <v>208</v>
      </c>
      <c r="AU170" s="239" t="s">
        <v>85</v>
      </c>
      <c r="AY170" s="18" t="s">
        <v>206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83</v>
      </c>
      <c r="BK170" s="240">
        <f>ROUND(I170*H170,2)</f>
        <v>0</v>
      </c>
      <c r="BL170" s="18" t="s">
        <v>113</v>
      </c>
      <c r="BM170" s="239" t="s">
        <v>1175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318</v>
      </c>
      <c r="G171" s="253"/>
      <c r="H171" s="256">
        <v>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83</v>
      </c>
      <c r="AY171" s="262" t="s">
        <v>206</v>
      </c>
    </row>
    <row r="172" spans="1:65" s="2" customFormat="1" ht="24.15" customHeight="1">
      <c r="A172" s="39"/>
      <c r="B172" s="40"/>
      <c r="C172" s="228" t="s">
        <v>139</v>
      </c>
      <c r="D172" s="228" t="s">
        <v>208</v>
      </c>
      <c r="E172" s="229" t="s">
        <v>320</v>
      </c>
      <c r="F172" s="230" t="s">
        <v>321</v>
      </c>
      <c r="G172" s="231" t="s">
        <v>251</v>
      </c>
      <c r="H172" s="232">
        <v>10</v>
      </c>
      <c r="I172" s="233"/>
      <c r="J172" s="234">
        <f>ROUND(I172*H172,2)</f>
        <v>0</v>
      </c>
      <c r="K172" s="230" t="s">
        <v>212</v>
      </c>
      <c r="L172" s="45"/>
      <c r="M172" s="235" t="s">
        <v>1</v>
      </c>
      <c r="N172" s="236" t="s">
        <v>41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113</v>
      </c>
      <c r="AT172" s="239" t="s">
        <v>208</v>
      </c>
      <c r="AU172" s="239" t="s">
        <v>85</v>
      </c>
      <c r="AY172" s="18" t="s">
        <v>206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83</v>
      </c>
      <c r="BK172" s="240">
        <f>ROUND(I172*H172,2)</f>
        <v>0</v>
      </c>
      <c r="BL172" s="18" t="s">
        <v>113</v>
      </c>
      <c r="BM172" s="239" t="s">
        <v>1176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323</v>
      </c>
      <c r="G173" s="253"/>
      <c r="H173" s="256">
        <v>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</v>
      </c>
      <c r="F174" s="255" t="s">
        <v>324</v>
      </c>
      <c r="G174" s="253"/>
      <c r="H174" s="256">
        <v>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5" customFormat="1" ht="12">
      <c r="A175" s="15"/>
      <c r="B175" s="263"/>
      <c r="C175" s="264"/>
      <c r="D175" s="243" t="s">
        <v>214</v>
      </c>
      <c r="E175" s="265" t="s">
        <v>1</v>
      </c>
      <c r="F175" s="266" t="s">
        <v>169</v>
      </c>
      <c r="G175" s="264"/>
      <c r="H175" s="267">
        <v>10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3" t="s">
        <v>214</v>
      </c>
      <c r="AU175" s="273" t="s">
        <v>85</v>
      </c>
      <c r="AV175" s="15" t="s">
        <v>113</v>
      </c>
      <c r="AW175" s="15" t="s">
        <v>32</v>
      </c>
      <c r="AX175" s="15" t="s">
        <v>83</v>
      </c>
      <c r="AY175" s="273" t="s">
        <v>206</v>
      </c>
    </row>
    <row r="176" spans="1:65" s="2" customFormat="1" ht="16.5" customHeight="1">
      <c r="A176" s="39"/>
      <c r="B176" s="40"/>
      <c r="C176" s="228" t="s">
        <v>277</v>
      </c>
      <c r="D176" s="228" t="s">
        <v>208</v>
      </c>
      <c r="E176" s="229" t="s">
        <v>326</v>
      </c>
      <c r="F176" s="230" t="s">
        <v>327</v>
      </c>
      <c r="G176" s="231" t="s">
        <v>251</v>
      </c>
      <c r="H176" s="232">
        <v>10</v>
      </c>
      <c r="I176" s="233"/>
      <c r="J176" s="234">
        <f>ROUND(I176*H176,2)</f>
        <v>0</v>
      </c>
      <c r="K176" s="230" t="s">
        <v>212</v>
      </c>
      <c r="L176" s="45"/>
      <c r="M176" s="235" t="s">
        <v>1</v>
      </c>
      <c r="N176" s="236" t="s">
        <v>41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113</v>
      </c>
      <c r="AT176" s="239" t="s">
        <v>208</v>
      </c>
      <c r="AU176" s="239" t="s">
        <v>85</v>
      </c>
      <c r="AY176" s="18" t="s">
        <v>206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83</v>
      </c>
      <c r="BK176" s="240">
        <f>ROUND(I176*H176,2)</f>
        <v>0</v>
      </c>
      <c r="BL176" s="18" t="s">
        <v>113</v>
      </c>
      <c r="BM176" s="239" t="s">
        <v>1177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329</v>
      </c>
      <c r="G177" s="253"/>
      <c r="H177" s="256">
        <v>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330</v>
      </c>
      <c r="G178" s="253"/>
      <c r="H178" s="256">
        <v>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76</v>
      </c>
      <c r="AY178" s="262" t="s">
        <v>206</v>
      </c>
    </row>
    <row r="179" spans="1:51" s="15" customFormat="1" ht="12">
      <c r="A179" s="15"/>
      <c r="B179" s="263"/>
      <c r="C179" s="264"/>
      <c r="D179" s="243" t="s">
        <v>214</v>
      </c>
      <c r="E179" s="265" t="s">
        <v>1</v>
      </c>
      <c r="F179" s="266" t="s">
        <v>169</v>
      </c>
      <c r="G179" s="264"/>
      <c r="H179" s="267">
        <v>10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214</v>
      </c>
      <c r="AU179" s="273" t="s">
        <v>85</v>
      </c>
      <c r="AV179" s="15" t="s">
        <v>113</v>
      </c>
      <c r="AW179" s="15" t="s">
        <v>32</v>
      </c>
      <c r="AX179" s="15" t="s">
        <v>83</v>
      </c>
      <c r="AY179" s="273" t="s">
        <v>206</v>
      </c>
    </row>
    <row r="180" spans="1:65" s="2" customFormat="1" ht="33" customHeight="1">
      <c r="A180" s="39"/>
      <c r="B180" s="40"/>
      <c r="C180" s="228" t="s">
        <v>284</v>
      </c>
      <c r="D180" s="228" t="s">
        <v>208</v>
      </c>
      <c r="E180" s="229" t="s">
        <v>332</v>
      </c>
      <c r="F180" s="230" t="s">
        <v>333</v>
      </c>
      <c r="G180" s="231" t="s">
        <v>334</v>
      </c>
      <c r="H180" s="232">
        <v>9</v>
      </c>
      <c r="I180" s="233"/>
      <c r="J180" s="234">
        <f>ROUND(I180*H180,2)</f>
        <v>0</v>
      </c>
      <c r="K180" s="230" t="s">
        <v>212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113</v>
      </c>
      <c r="AT180" s="239" t="s">
        <v>208</v>
      </c>
      <c r="AU180" s="239" t="s">
        <v>85</v>
      </c>
      <c r="AY180" s="18" t="s">
        <v>206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83</v>
      </c>
      <c r="BK180" s="240">
        <f>ROUND(I180*H180,2)</f>
        <v>0</v>
      </c>
      <c r="BL180" s="18" t="s">
        <v>113</v>
      </c>
      <c r="BM180" s="239" t="s">
        <v>1178</v>
      </c>
    </row>
    <row r="181" spans="1:51" s="14" customFormat="1" ht="12">
      <c r="A181" s="14"/>
      <c r="B181" s="252"/>
      <c r="C181" s="253"/>
      <c r="D181" s="243" t="s">
        <v>214</v>
      </c>
      <c r="E181" s="254" t="s">
        <v>1</v>
      </c>
      <c r="F181" s="255" t="s">
        <v>336</v>
      </c>
      <c r="G181" s="253"/>
      <c r="H181" s="256">
        <v>9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214</v>
      </c>
      <c r="AU181" s="262" t="s">
        <v>85</v>
      </c>
      <c r="AV181" s="14" t="s">
        <v>85</v>
      </c>
      <c r="AW181" s="14" t="s">
        <v>32</v>
      </c>
      <c r="AX181" s="14" t="s">
        <v>83</v>
      </c>
      <c r="AY181" s="262" t="s">
        <v>206</v>
      </c>
    </row>
    <row r="182" spans="1:65" s="2" customFormat="1" ht="24.15" customHeight="1">
      <c r="A182" s="39"/>
      <c r="B182" s="40"/>
      <c r="C182" s="228" t="s">
        <v>288</v>
      </c>
      <c r="D182" s="228" t="s">
        <v>208</v>
      </c>
      <c r="E182" s="229" t="s">
        <v>338</v>
      </c>
      <c r="F182" s="230" t="s">
        <v>339</v>
      </c>
      <c r="G182" s="231" t="s">
        <v>251</v>
      </c>
      <c r="H182" s="232">
        <v>2.84</v>
      </c>
      <c r="I182" s="233"/>
      <c r="J182" s="234">
        <f>ROUND(I182*H182,2)</f>
        <v>0</v>
      </c>
      <c r="K182" s="230" t="s">
        <v>212</v>
      </c>
      <c r="L182" s="45"/>
      <c r="M182" s="235" t="s">
        <v>1</v>
      </c>
      <c r="N182" s="236" t="s">
        <v>41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113</v>
      </c>
      <c r="AT182" s="239" t="s">
        <v>208</v>
      </c>
      <c r="AU182" s="239" t="s">
        <v>85</v>
      </c>
      <c r="AY182" s="18" t="s">
        <v>206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83</v>
      </c>
      <c r="BK182" s="240">
        <f>ROUND(I182*H182,2)</f>
        <v>0</v>
      </c>
      <c r="BL182" s="18" t="s">
        <v>113</v>
      </c>
      <c r="BM182" s="239" t="s">
        <v>1179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312</v>
      </c>
      <c r="G183" s="253"/>
      <c r="H183" s="256">
        <v>2.84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5" customFormat="1" ht="12">
      <c r="A184" s="15"/>
      <c r="B184" s="263"/>
      <c r="C184" s="264"/>
      <c r="D184" s="243" t="s">
        <v>214</v>
      </c>
      <c r="E184" s="265" t="s">
        <v>1180</v>
      </c>
      <c r="F184" s="266" t="s">
        <v>169</v>
      </c>
      <c r="G184" s="264"/>
      <c r="H184" s="267">
        <v>2.84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214</v>
      </c>
      <c r="AU184" s="273" t="s">
        <v>85</v>
      </c>
      <c r="AV184" s="15" t="s">
        <v>113</v>
      </c>
      <c r="AW184" s="15" t="s">
        <v>32</v>
      </c>
      <c r="AX184" s="15" t="s">
        <v>83</v>
      </c>
      <c r="AY184" s="273" t="s">
        <v>206</v>
      </c>
    </row>
    <row r="185" spans="1:65" s="2" customFormat="1" ht="24.15" customHeight="1">
      <c r="A185" s="39"/>
      <c r="B185" s="40"/>
      <c r="C185" s="228" t="s">
        <v>293</v>
      </c>
      <c r="D185" s="228" t="s">
        <v>208</v>
      </c>
      <c r="E185" s="229" t="s">
        <v>347</v>
      </c>
      <c r="F185" s="230" t="s">
        <v>348</v>
      </c>
      <c r="G185" s="231" t="s">
        <v>251</v>
      </c>
      <c r="H185" s="232">
        <v>1.674</v>
      </c>
      <c r="I185" s="233"/>
      <c r="J185" s="234">
        <f>ROUND(I185*H185,2)</f>
        <v>0</v>
      </c>
      <c r="K185" s="230" t="s">
        <v>212</v>
      </c>
      <c r="L185" s="45"/>
      <c r="M185" s="235" t="s">
        <v>1</v>
      </c>
      <c r="N185" s="236" t="s">
        <v>41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113</v>
      </c>
      <c r="AT185" s="239" t="s">
        <v>208</v>
      </c>
      <c r="AU185" s="239" t="s">
        <v>85</v>
      </c>
      <c r="AY185" s="18" t="s">
        <v>206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83</v>
      </c>
      <c r="BK185" s="240">
        <f>ROUND(I185*H185,2)</f>
        <v>0</v>
      </c>
      <c r="BL185" s="18" t="s">
        <v>113</v>
      </c>
      <c r="BM185" s="239" t="s">
        <v>1181</v>
      </c>
    </row>
    <row r="186" spans="1:51" s="13" customFormat="1" ht="12">
      <c r="A186" s="13"/>
      <c r="B186" s="241"/>
      <c r="C186" s="242"/>
      <c r="D186" s="243" t="s">
        <v>214</v>
      </c>
      <c r="E186" s="244" t="s">
        <v>1</v>
      </c>
      <c r="F186" s="245" t="s">
        <v>1154</v>
      </c>
      <c r="G186" s="242"/>
      <c r="H186" s="244" t="s">
        <v>1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214</v>
      </c>
      <c r="AU186" s="251" t="s">
        <v>85</v>
      </c>
      <c r="AV186" s="13" t="s">
        <v>83</v>
      </c>
      <c r="AW186" s="13" t="s">
        <v>32</v>
      </c>
      <c r="AX186" s="13" t="s">
        <v>76</v>
      </c>
      <c r="AY186" s="251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1182</v>
      </c>
      <c r="G187" s="253"/>
      <c r="H187" s="256">
        <v>0.006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6" customFormat="1" ht="12">
      <c r="A188" s="16"/>
      <c r="B188" s="274"/>
      <c r="C188" s="275"/>
      <c r="D188" s="243" t="s">
        <v>214</v>
      </c>
      <c r="E188" s="276" t="s">
        <v>1</v>
      </c>
      <c r="F188" s="277" t="s">
        <v>133</v>
      </c>
      <c r="G188" s="275"/>
      <c r="H188" s="278">
        <v>0.006</v>
      </c>
      <c r="I188" s="279"/>
      <c r="J188" s="275"/>
      <c r="K188" s="275"/>
      <c r="L188" s="280"/>
      <c r="M188" s="281"/>
      <c r="N188" s="282"/>
      <c r="O188" s="282"/>
      <c r="P188" s="282"/>
      <c r="Q188" s="282"/>
      <c r="R188" s="282"/>
      <c r="S188" s="282"/>
      <c r="T188" s="283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4" t="s">
        <v>214</v>
      </c>
      <c r="AU188" s="284" t="s">
        <v>85</v>
      </c>
      <c r="AV188" s="16" t="s">
        <v>93</v>
      </c>
      <c r="AW188" s="16" t="s">
        <v>32</v>
      </c>
      <c r="AX188" s="16" t="s">
        <v>76</v>
      </c>
      <c r="AY188" s="284" t="s">
        <v>206</v>
      </c>
    </row>
    <row r="189" spans="1:51" s="14" customFormat="1" ht="12">
      <c r="A189" s="14"/>
      <c r="B189" s="252"/>
      <c r="C189" s="253"/>
      <c r="D189" s="243" t="s">
        <v>214</v>
      </c>
      <c r="E189" s="254" t="s">
        <v>158</v>
      </c>
      <c r="F189" s="255" t="s">
        <v>1183</v>
      </c>
      <c r="G189" s="253"/>
      <c r="H189" s="256">
        <v>1.674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214</v>
      </c>
      <c r="AU189" s="262" t="s">
        <v>85</v>
      </c>
      <c r="AV189" s="14" t="s">
        <v>85</v>
      </c>
      <c r="AW189" s="14" t="s">
        <v>32</v>
      </c>
      <c r="AX189" s="14" t="s">
        <v>83</v>
      </c>
      <c r="AY189" s="262" t="s">
        <v>206</v>
      </c>
    </row>
    <row r="190" spans="1:65" s="2" customFormat="1" ht="16.5" customHeight="1">
      <c r="A190" s="39"/>
      <c r="B190" s="40"/>
      <c r="C190" s="285" t="s">
        <v>8</v>
      </c>
      <c r="D190" s="285" t="s">
        <v>353</v>
      </c>
      <c r="E190" s="286" t="s">
        <v>354</v>
      </c>
      <c r="F190" s="287" t="s">
        <v>355</v>
      </c>
      <c r="G190" s="288" t="s">
        <v>334</v>
      </c>
      <c r="H190" s="289">
        <v>5.112</v>
      </c>
      <c r="I190" s="290"/>
      <c r="J190" s="291">
        <f>ROUND(I190*H190,2)</f>
        <v>0</v>
      </c>
      <c r="K190" s="287" t="s">
        <v>212</v>
      </c>
      <c r="L190" s="292"/>
      <c r="M190" s="293" t="s">
        <v>1</v>
      </c>
      <c r="N190" s="294" t="s">
        <v>41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248</v>
      </c>
      <c r="AT190" s="239" t="s">
        <v>353</v>
      </c>
      <c r="AU190" s="239" t="s">
        <v>85</v>
      </c>
      <c r="AY190" s="18" t="s">
        <v>206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83</v>
      </c>
      <c r="BK190" s="240">
        <f>ROUND(I190*H190,2)</f>
        <v>0</v>
      </c>
      <c r="BL190" s="18" t="s">
        <v>113</v>
      </c>
      <c r="BM190" s="239" t="s">
        <v>1184</v>
      </c>
    </row>
    <row r="191" spans="1:51" s="13" customFormat="1" ht="12">
      <c r="A191" s="13"/>
      <c r="B191" s="241"/>
      <c r="C191" s="242"/>
      <c r="D191" s="243" t="s">
        <v>214</v>
      </c>
      <c r="E191" s="244" t="s">
        <v>1</v>
      </c>
      <c r="F191" s="245" t="s">
        <v>1185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214</v>
      </c>
      <c r="AU191" s="251" t="s">
        <v>85</v>
      </c>
      <c r="AV191" s="13" t="s">
        <v>83</v>
      </c>
      <c r="AW191" s="13" t="s">
        <v>32</v>
      </c>
      <c r="AX191" s="13" t="s">
        <v>76</v>
      </c>
      <c r="AY191" s="251" t="s">
        <v>206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358</v>
      </c>
      <c r="G192" s="253"/>
      <c r="H192" s="256">
        <v>5.112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83</v>
      </c>
      <c r="AY192" s="262" t="s">
        <v>206</v>
      </c>
    </row>
    <row r="193" spans="1:65" s="2" customFormat="1" ht="16.5" customHeight="1">
      <c r="A193" s="39"/>
      <c r="B193" s="40"/>
      <c r="C193" s="285" t="s">
        <v>314</v>
      </c>
      <c r="D193" s="285" t="s">
        <v>353</v>
      </c>
      <c r="E193" s="286" t="s">
        <v>365</v>
      </c>
      <c r="F193" s="287" t="s">
        <v>366</v>
      </c>
      <c r="G193" s="288" t="s">
        <v>334</v>
      </c>
      <c r="H193" s="289">
        <v>3.013</v>
      </c>
      <c r="I193" s="290"/>
      <c r="J193" s="291">
        <f>ROUND(I193*H193,2)</f>
        <v>0</v>
      </c>
      <c r="K193" s="287" t="s">
        <v>212</v>
      </c>
      <c r="L193" s="292"/>
      <c r="M193" s="293" t="s">
        <v>1</v>
      </c>
      <c r="N193" s="294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248</v>
      </c>
      <c r="AT193" s="239" t="s">
        <v>353</v>
      </c>
      <c r="AU193" s="239" t="s">
        <v>85</v>
      </c>
      <c r="AY193" s="18" t="s">
        <v>206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83</v>
      </c>
      <c r="BK193" s="240">
        <f>ROUND(I193*H193,2)</f>
        <v>0</v>
      </c>
      <c r="BL193" s="18" t="s">
        <v>113</v>
      </c>
      <c r="BM193" s="239" t="s">
        <v>1186</v>
      </c>
    </row>
    <row r="194" spans="1:65" s="2" customFormat="1" ht="24.15" customHeight="1">
      <c r="A194" s="39"/>
      <c r="B194" s="40"/>
      <c r="C194" s="228" t="s">
        <v>319</v>
      </c>
      <c r="D194" s="228" t="s">
        <v>208</v>
      </c>
      <c r="E194" s="229" t="s">
        <v>320</v>
      </c>
      <c r="F194" s="230" t="s">
        <v>321</v>
      </c>
      <c r="G194" s="231" t="s">
        <v>251</v>
      </c>
      <c r="H194" s="232">
        <v>4.994</v>
      </c>
      <c r="I194" s="233"/>
      <c r="J194" s="234">
        <f>ROUND(I194*H194,2)</f>
        <v>0</v>
      </c>
      <c r="K194" s="230" t="s">
        <v>212</v>
      </c>
      <c r="L194" s="45"/>
      <c r="M194" s="235" t="s">
        <v>1</v>
      </c>
      <c r="N194" s="236" t="s">
        <v>41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113</v>
      </c>
      <c r="AT194" s="239" t="s">
        <v>208</v>
      </c>
      <c r="AU194" s="239" t="s">
        <v>85</v>
      </c>
      <c r="AY194" s="18" t="s">
        <v>206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83</v>
      </c>
      <c r="BK194" s="240">
        <f>ROUND(I194*H194,2)</f>
        <v>0</v>
      </c>
      <c r="BL194" s="18" t="s">
        <v>113</v>
      </c>
      <c r="BM194" s="239" t="s">
        <v>1187</v>
      </c>
    </row>
    <row r="195" spans="1:51" s="13" customFormat="1" ht="12">
      <c r="A195" s="13"/>
      <c r="B195" s="241"/>
      <c r="C195" s="242"/>
      <c r="D195" s="243" t="s">
        <v>214</v>
      </c>
      <c r="E195" s="244" t="s">
        <v>1</v>
      </c>
      <c r="F195" s="245" t="s">
        <v>1154</v>
      </c>
      <c r="G195" s="242"/>
      <c r="H195" s="244" t="s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214</v>
      </c>
      <c r="AU195" s="251" t="s">
        <v>85</v>
      </c>
      <c r="AV195" s="13" t="s">
        <v>83</v>
      </c>
      <c r="AW195" s="13" t="s">
        <v>32</v>
      </c>
      <c r="AX195" s="13" t="s">
        <v>76</v>
      </c>
      <c r="AY195" s="251" t="s">
        <v>206</v>
      </c>
    </row>
    <row r="196" spans="1:51" s="13" customFormat="1" ht="12">
      <c r="A196" s="13"/>
      <c r="B196" s="241"/>
      <c r="C196" s="242"/>
      <c r="D196" s="243" t="s">
        <v>214</v>
      </c>
      <c r="E196" s="244" t="s">
        <v>1</v>
      </c>
      <c r="F196" s="245" t="s">
        <v>371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214</v>
      </c>
      <c r="AU196" s="251" t="s">
        <v>85</v>
      </c>
      <c r="AV196" s="13" t="s">
        <v>83</v>
      </c>
      <c r="AW196" s="13" t="s">
        <v>32</v>
      </c>
      <c r="AX196" s="13" t="s">
        <v>76</v>
      </c>
      <c r="AY196" s="251" t="s">
        <v>206</v>
      </c>
    </row>
    <row r="197" spans="1:51" s="14" customFormat="1" ht="12">
      <c r="A197" s="14"/>
      <c r="B197" s="252"/>
      <c r="C197" s="253"/>
      <c r="D197" s="243" t="s">
        <v>214</v>
      </c>
      <c r="E197" s="254" t="s">
        <v>1</v>
      </c>
      <c r="F197" s="255" t="s">
        <v>1188</v>
      </c>
      <c r="G197" s="253"/>
      <c r="H197" s="256">
        <v>4.994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214</v>
      </c>
      <c r="AU197" s="262" t="s">
        <v>85</v>
      </c>
      <c r="AV197" s="14" t="s">
        <v>85</v>
      </c>
      <c r="AW197" s="14" t="s">
        <v>32</v>
      </c>
      <c r="AX197" s="14" t="s">
        <v>76</v>
      </c>
      <c r="AY197" s="262" t="s">
        <v>206</v>
      </c>
    </row>
    <row r="198" spans="1:51" s="15" customFormat="1" ht="12">
      <c r="A198" s="15"/>
      <c r="B198" s="263"/>
      <c r="C198" s="264"/>
      <c r="D198" s="243" t="s">
        <v>214</v>
      </c>
      <c r="E198" s="265" t="s">
        <v>156</v>
      </c>
      <c r="F198" s="266" t="s">
        <v>169</v>
      </c>
      <c r="G198" s="264"/>
      <c r="H198" s="267">
        <v>4.994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3" t="s">
        <v>214</v>
      </c>
      <c r="AU198" s="273" t="s">
        <v>85</v>
      </c>
      <c r="AV198" s="15" t="s">
        <v>113</v>
      </c>
      <c r="AW198" s="15" t="s">
        <v>32</v>
      </c>
      <c r="AX198" s="15" t="s">
        <v>83</v>
      </c>
      <c r="AY198" s="273" t="s">
        <v>206</v>
      </c>
    </row>
    <row r="199" spans="1:65" s="2" customFormat="1" ht="37.8" customHeight="1">
      <c r="A199" s="39"/>
      <c r="B199" s="40"/>
      <c r="C199" s="228" t="s">
        <v>325</v>
      </c>
      <c r="D199" s="228" t="s">
        <v>208</v>
      </c>
      <c r="E199" s="229" t="s">
        <v>374</v>
      </c>
      <c r="F199" s="230" t="s">
        <v>375</v>
      </c>
      <c r="G199" s="231" t="s">
        <v>251</v>
      </c>
      <c r="H199" s="232">
        <v>4.994</v>
      </c>
      <c r="I199" s="233"/>
      <c r="J199" s="234">
        <f>ROUND(I199*H199,2)</f>
        <v>0</v>
      </c>
      <c r="K199" s="230" t="s">
        <v>212</v>
      </c>
      <c r="L199" s="45"/>
      <c r="M199" s="235" t="s">
        <v>1</v>
      </c>
      <c r="N199" s="236" t="s">
        <v>41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113</v>
      </c>
      <c r="AT199" s="239" t="s">
        <v>208</v>
      </c>
      <c r="AU199" s="239" t="s">
        <v>85</v>
      </c>
      <c r="AY199" s="18" t="s">
        <v>206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83</v>
      </c>
      <c r="BK199" s="240">
        <f>ROUND(I199*H199,2)</f>
        <v>0</v>
      </c>
      <c r="BL199" s="18" t="s">
        <v>113</v>
      </c>
      <c r="BM199" s="239" t="s">
        <v>1189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</v>
      </c>
      <c r="F200" s="255" t="s">
        <v>156</v>
      </c>
      <c r="G200" s="253"/>
      <c r="H200" s="256">
        <v>4.994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83</v>
      </c>
      <c r="AY200" s="262" t="s">
        <v>206</v>
      </c>
    </row>
    <row r="201" spans="1:63" s="12" customFormat="1" ht="22.8" customHeight="1">
      <c r="A201" s="12"/>
      <c r="B201" s="212"/>
      <c r="C201" s="213"/>
      <c r="D201" s="214" t="s">
        <v>75</v>
      </c>
      <c r="E201" s="226" t="s">
        <v>113</v>
      </c>
      <c r="F201" s="226" t="s">
        <v>384</v>
      </c>
      <c r="G201" s="213"/>
      <c r="H201" s="213"/>
      <c r="I201" s="216"/>
      <c r="J201" s="227">
        <f>BK201</f>
        <v>0</v>
      </c>
      <c r="K201" s="213"/>
      <c r="L201" s="218"/>
      <c r="M201" s="219"/>
      <c r="N201" s="220"/>
      <c r="O201" s="220"/>
      <c r="P201" s="221">
        <f>SUM(P202:P204)</f>
        <v>0</v>
      </c>
      <c r="Q201" s="220"/>
      <c r="R201" s="221">
        <f>SUM(R202:R204)</f>
        <v>0</v>
      </c>
      <c r="S201" s="220"/>
      <c r="T201" s="222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3" t="s">
        <v>83</v>
      </c>
      <c r="AT201" s="224" t="s">
        <v>75</v>
      </c>
      <c r="AU201" s="224" t="s">
        <v>83</v>
      </c>
      <c r="AY201" s="223" t="s">
        <v>206</v>
      </c>
      <c r="BK201" s="225">
        <f>SUM(BK202:BK204)</f>
        <v>0</v>
      </c>
    </row>
    <row r="202" spans="1:65" s="2" customFormat="1" ht="16.5" customHeight="1">
      <c r="A202" s="39"/>
      <c r="B202" s="40"/>
      <c r="C202" s="228" t="s">
        <v>331</v>
      </c>
      <c r="D202" s="228" t="s">
        <v>208</v>
      </c>
      <c r="E202" s="229" t="s">
        <v>386</v>
      </c>
      <c r="F202" s="230" t="s">
        <v>387</v>
      </c>
      <c r="G202" s="231" t="s">
        <v>388</v>
      </c>
      <c r="H202" s="232">
        <v>0.48</v>
      </c>
      <c r="I202" s="233"/>
      <c r="J202" s="234">
        <f>ROUND(I202*H202,2)</f>
        <v>0</v>
      </c>
      <c r="K202" s="230" t="s">
        <v>212</v>
      </c>
      <c r="L202" s="45"/>
      <c r="M202" s="235" t="s">
        <v>1</v>
      </c>
      <c r="N202" s="236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113</v>
      </c>
      <c r="AT202" s="239" t="s">
        <v>208</v>
      </c>
      <c r="AU202" s="239" t="s">
        <v>85</v>
      </c>
      <c r="AY202" s="18" t="s">
        <v>206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83</v>
      </c>
      <c r="BK202" s="240">
        <f>ROUND(I202*H202,2)</f>
        <v>0</v>
      </c>
      <c r="BL202" s="18" t="s">
        <v>113</v>
      </c>
      <c r="BM202" s="239" t="s">
        <v>1190</v>
      </c>
    </row>
    <row r="203" spans="1:51" s="14" customFormat="1" ht="12">
      <c r="A203" s="14"/>
      <c r="B203" s="252"/>
      <c r="C203" s="253"/>
      <c r="D203" s="243" t="s">
        <v>214</v>
      </c>
      <c r="E203" s="254" t="s">
        <v>1</v>
      </c>
      <c r="F203" s="255" t="s">
        <v>138</v>
      </c>
      <c r="G203" s="253"/>
      <c r="H203" s="256">
        <v>0.48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214</v>
      </c>
      <c r="AU203" s="262" t="s">
        <v>85</v>
      </c>
      <c r="AV203" s="14" t="s">
        <v>85</v>
      </c>
      <c r="AW203" s="14" t="s">
        <v>32</v>
      </c>
      <c r="AX203" s="14" t="s">
        <v>76</v>
      </c>
      <c r="AY203" s="262" t="s">
        <v>206</v>
      </c>
    </row>
    <row r="204" spans="1:51" s="15" customFormat="1" ht="12">
      <c r="A204" s="15"/>
      <c r="B204" s="263"/>
      <c r="C204" s="264"/>
      <c r="D204" s="243" t="s">
        <v>214</v>
      </c>
      <c r="E204" s="265" t="s">
        <v>1</v>
      </c>
      <c r="F204" s="266" t="s">
        <v>169</v>
      </c>
      <c r="G204" s="264"/>
      <c r="H204" s="267">
        <v>0.48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3" t="s">
        <v>214</v>
      </c>
      <c r="AU204" s="273" t="s">
        <v>85</v>
      </c>
      <c r="AV204" s="15" t="s">
        <v>113</v>
      </c>
      <c r="AW204" s="15" t="s">
        <v>32</v>
      </c>
      <c r="AX204" s="15" t="s">
        <v>83</v>
      </c>
      <c r="AY204" s="273" t="s">
        <v>206</v>
      </c>
    </row>
    <row r="205" spans="1:63" s="12" customFormat="1" ht="22.8" customHeight="1">
      <c r="A205" s="12"/>
      <c r="B205" s="212"/>
      <c r="C205" s="213"/>
      <c r="D205" s="214" t="s">
        <v>75</v>
      </c>
      <c r="E205" s="226" t="s">
        <v>248</v>
      </c>
      <c r="F205" s="226" t="s">
        <v>420</v>
      </c>
      <c r="G205" s="213"/>
      <c r="H205" s="213"/>
      <c r="I205" s="216"/>
      <c r="J205" s="227">
        <f>BK205</f>
        <v>0</v>
      </c>
      <c r="K205" s="213"/>
      <c r="L205" s="218"/>
      <c r="M205" s="219"/>
      <c r="N205" s="220"/>
      <c r="O205" s="220"/>
      <c r="P205" s="221">
        <f>SUM(P206:P229)</f>
        <v>0</v>
      </c>
      <c r="Q205" s="220"/>
      <c r="R205" s="221">
        <f>SUM(R206:R229)</f>
        <v>0.0146201</v>
      </c>
      <c r="S205" s="220"/>
      <c r="T205" s="222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83</v>
      </c>
      <c r="AT205" s="224" t="s">
        <v>75</v>
      </c>
      <c r="AU205" s="224" t="s">
        <v>83</v>
      </c>
      <c r="AY205" s="223" t="s">
        <v>206</v>
      </c>
      <c r="BK205" s="225">
        <f>SUM(BK206:BK229)</f>
        <v>0</v>
      </c>
    </row>
    <row r="206" spans="1:65" s="2" customFormat="1" ht="24.15" customHeight="1">
      <c r="A206" s="39"/>
      <c r="B206" s="40"/>
      <c r="C206" s="228" t="s">
        <v>337</v>
      </c>
      <c r="D206" s="228" t="s">
        <v>208</v>
      </c>
      <c r="E206" s="229" t="s">
        <v>434</v>
      </c>
      <c r="F206" s="230" t="s">
        <v>435</v>
      </c>
      <c r="G206" s="231" t="s">
        <v>235</v>
      </c>
      <c r="H206" s="232">
        <v>18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1191</v>
      </c>
    </row>
    <row r="207" spans="1:51" s="13" customFormat="1" ht="12">
      <c r="A207" s="13"/>
      <c r="B207" s="241"/>
      <c r="C207" s="242"/>
      <c r="D207" s="243" t="s">
        <v>214</v>
      </c>
      <c r="E207" s="244" t="s">
        <v>1</v>
      </c>
      <c r="F207" s="245" t="s">
        <v>1192</v>
      </c>
      <c r="G207" s="242"/>
      <c r="H207" s="244" t="s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214</v>
      </c>
      <c r="AU207" s="251" t="s">
        <v>85</v>
      </c>
      <c r="AV207" s="13" t="s">
        <v>83</v>
      </c>
      <c r="AW207" s="13" t="s">
        <v>32</v>
      </c>
      <c r="AX207" s="13" t="s">
        <v>76</v>
      </c>
      <c r="AY207" s="251" t="s">
        <v>206</v>
      </c>
    </row>
    <row r="208" spans="1:51" s="14" customFormat="1" ht="12">
      <c r="A208" s="14"/>
      <c r="B208" s="252"/>
      <c r="C208" s="253"/>
      <c r="D208" s="243" t="s">
        <v>214</v>
      </c>
      <c r="E208" s="254" t="s">
        <v>150</v>
      </c>
      <c r="F208" s="255" t="s">
        <v>325</v>
      </c>
      <c r="G208" s="253"/>
      <c r="H208" s="256">
        <v>18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214</v>
      </c>
      <c r="AU208" s="262" t="s">
        <v>85</v>
      </c>
      <c r="AV208" s="14" t="s">
        <v>85</v>
      </c>
      <c r="AW208" s="14" t="s">
        <v>32</v>
      </c>
      <c r="AX208" s="14" t="s">
        <v>83</v>
      </c>
      <c r="AY208" s="262" t="s">
        <v>206</v>
      </c>
    </row>
    <row r="209" spans="1:65" s="2" customFormat="1" ht="16.5" customHeight="1">
      <c r="A209" s="39"/>
      <c r="B209" s="40"/>
      <c r="C209" s="285" t="s">
        <v>7</v>
      </c>
      <c r="D209" s="285" t="s">
        <v>353</v>
      </c>
      <c r="E209" s="286" t="s">
        <v>440</v>
      </c>
      <c r="F209" s="287" t="s">
        <v>441</v>
      </c>
      <c r="G209" s="288" t="s">
        <v>235</v>
      </c>
      <c r="H209" s="289">
        <v>18.27</v>
      </c>
      <c r="I209" s="290"/>
      <c r="J209" s="291">
        <f>ROUND(I209*H209,2)</f>
        <v>0</v>
      </c>
      <c r="K209" s="287" t="s">
        <v>212</v>
      </c>
      <c r="L209" s="292"/>
      <c r="M209" s="293" t="s">
        <v>1</v>
      </c>
      <c r="N209" s="294" t="s">
        <v>41</v>
      </c>
      <c r="O209" s="92"/>
      <c r="P209" s="237">
        <f>O209*H209</f>
        <v>0</v>
      </c>
      <c r="Q209" s="237">
        <v>0.00037</v>
      </c>
      <c r="R209" s="237">
        <f>Q209*H209</f>
        <v>0.0067599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248</v>
      </c>
      <c r="AT209" s="239" t="s">
        <v>353</v>
      </c>
      <c r="AU209" s="239" t="s">
        <v>85</v>
      </c>
      <c r="AY209" s="18" t="s">
        <v>206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83</v>
      </c>
      <c r="BK209" s="240">
        <f>ROUND(I209*H209,2)</f>
        <v>0</v>
      </c>
      <c r="BL209" s="18" t="s">
        <v>113</v>
      </c>
      <c r="BM209" s="239" t="s">
        <v>1193</v>
      </c>
    </row>
    <row r="210" spans="1:51" s="13" customFormat="1" ht="12">
      <c r="A210" s="13"/>
      <c r="B210" s="241"/>
      <c r="C210" s="242"/>
      <c r="D210" s="243" t="s">
        <v>214</v>
      </c>
      <c r="E210" s="244" t="s">
        <v>1</v>
      </c>
      <c r="F210" s="245" t="s">
        <v>1192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214</v>
      </c>
      <c r="AU210" s="251" t="s">
        <v>85</v>
      </c>
      <c r="AV210" s="13" t="s">
        <v>83</v>
      </c>
      <c r="AW210" s="13" t="s">
        <v>32</v>
      </c>
      <c r="AX210" s="13" t="s">
        <v>76</v>
      </c>
      <c r="AY210" s="251" t="s">
        <v>206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</v>
      </c>
      <c r="F211" s="255" t="s">
        <v>443</v>
      </c>
      <c r="G211" s="253"/>
      <c r="H211" s="256">
        <v>18.27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83</v>
      </c>
      <c r="AY211" s="262" t="s">
        <v>206</v>
      </c>
    </row>
    <row r="212" spans="1:65" s="2" customFormat="1" ht="24.15" customHeight="1">
      <c r="A212" s="39"/>
      <c r="B212" s="40"/>
      <c r="C212" s="285" t="s">
        <v>346</v>
      </c>
      <c r="D212" s="285" t="s">
        <v>353</v>
      </c>
      <c r="E212" s="286" t="s">
        <v>1194</v>
      </c>
      <c r="F212" s="287" t="s">
        <v>1195</v>
      </c>
      <c r="G212" s="288" t="s">
        <v>381</v>
      </c>
      <c r="H212" s="289">
        <v>2.02</v>
      </c>
      <c r="I212" s="290"/>
      <c r="J212" s="291">
        <f>ROUND(I212*H212,2)</f>
        <v>0</v>
      </c>
      <c r="K212" s="287" t="s">
        <v>1</v>
      </c>
      <c r="L212" s="292"/>
      <c r="M212" s="293" t="s">
        <v>1</v>
      </c>
      <c r="N212" s="294" t="s">
        <v>41</v>
      </c>
      <c r="O212" s="92"/>
      <c r="P212" s="237">
        <f>O212*H212</f>
        <v>0</v>
      </c>
      <c r="Q212" s="237">
        <v>8E-05</v>
      </c>
      <c r="R212" s="237">
        <f>Q212*H212</f>
        <v>0.00016160000000000002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248</v>
      </c>
      <c r="AT212" s="239" t="s">
        <v>353</v>
      </c>
      <c r="AU212" s="239" t="s">
        <v>85</v>
      </c>
      <c r="AY212" s="18" t="s">
        <v>206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83</v>
      </c>
      <c r="BK212" s="240">
        <f>ROUND(I212*H212,2)</f>
        <v>0</v>
      </c>
      <c r="BL212" s="18" t="s">
        <v>113</v>
      </c>
      <c r="BM212" s="239" t="s">
        <v>1196</v>
      </c>
    </row>
    <row r="213" spans="1:51" s="13" customFormat="1" ht="12">
      <c r="A213" s="13"/>
      <c r="B213" s="241"/>
      <c r="C213" s="242"/>
      <c r="D213" s="243" t="s">
        <v>214</v>
      </c>
      <c r="E213" s="244" t="s">
        <v>1</v>
      </c>
      <c r="F213" s="245" t="s">
        <v>1192</v>
      </c>
      <c r="G213" s="242"/>
      <c r="H213" s="244" t="s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214</v>
      </c>
      <c r="AU213" s="251" t="s">
        <v>85</v>
      </c>
      <c r="AV213" s="13" t="s">
        <v>83</v>
      </c>
      <c r="AW213" s="13" t="s">
        <v>32</v>
      </c>
      <c r="AX213" s="13" t="s">
        <v>76</v>
      </c>
      <c r="AY213" s="251" t="s">
        <v>206</v>
      </c>
    </row>
    <row r="214" spans="1:51" s="14" customFormat="1" ht="12">
      <c r="A214" s="14"/>
      <c r="B214" s="252"/>
      <c r="C214" s="253"/>
      <c r="D214" s="243" t="s">
        <v>214</v>
      </c>
      <c r="E214" s="254" t="s">
        <v>1</v>
      </c>
      <c r="F214" s="255" t="s">
        <v>522</v>
      </c>
      <c r="G214" s="253"/>
      <c r="H214" s="256">
        <v>2.02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214</v>
      </c>
      <c r="AU214" s="262" t="s">
        <v>85</v>
      </c>
      <c r="AV214" s="14" t="s">
        <v>85</v>
      </c>
      <c r="AW214" s="14" t="s">
        <v>32</v>
      </c>
      <c r="AX214" s="14" t="s">
        <v>83</v>
      </c>
      <c r="AY214" s="262" t="s">
        <v>206</v>
      </c>
    </row>
    <row r="215" spans="1:65" s="2" customFormat="1" ht="24.15" customHeight="1">
      <c r="A215" s="39"/>
      <c r="B215" s="40"/>
      <c r="C215" s="228" t="s">
        <v>352</v>
      </c>
      <c r="D215" s="228" t="s">
        <v>208</v>
      </c>
      <c r="E215" s="229" t="s">
        <v>1197</v>
      </c>
      <c r="F215" s="230" t="s">
        <v>1198</v>
      </c>
      <c r="G215" s="231" t="s">
        <v>235</v>
      </c>
      <c r="H215" s="232">
        <v>18</v>
      </c>
      <c r="I215" s="233"/>
      <c r="J215" s="234">
        <f>ROUND(I215*H215,2)</f>
        <v>0</v>
      </c>
      <c r="K215" s="230" t="s">
        <v>212</v>
      </c>
      <c r="L215" s="45"/>
      <c r="M215" s="235" t="s">
        <v>1</v>
      </c>
      <c r="N215" s="236" t="s">
        <v>41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113</v>
      </c>
      <c r="AT215" s="239" t="s">
        <v>208</v>
      </c>
      <c r="AU215" s="239" t="s">
        <v>85</v>
      </c>
      <c r="AY215" s="18" t="s">
        <v>206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83</v>
      </c>
      <c r="BK215" s="240">
        <f>ROUND(I215*H215,2)</f>
        <v>0</v>
      </c>
      <c r="BL215" s="18" t="s">
        <v>113</v>
      </c>
      <c r="BM215" s="239" t="s">
        <v>1199</v>
      </c>
    </row>
    <row r="216" spans="1:51" s="13" customFormat="1" ht="12">
      <c r="A216" s="13"/>
      <c r="B216" s="241"/>
      <c r="C216" s="242"/>
      <c r="D216" s="243" t="s">
        <v>214</v>
      </c>
      <c r="E216" s="244" t="s">
        <v>1</v>
      </c>
      <c r="F216" s="245" t="s">
        <v>1154</v>
      </c>
      <c r="G216" s="242"/>
      <c r="H216" s="244" t="s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214</v>
      </c>
      <c r="AU216" s="251" t="s">
        <v>85</v>
      </c>
      <c r="AV216" s="13" t="s">
        <v>83</v>
      </c>
      <c r="AW216" s="13" t="s">
        <v>32</v>
      </c>
      <c r="AX216" s="13" t="s">
        <v>76</v>
      </c>
      <c r="AY216" s="251" t="s">
        <v>206</v>
      </c>
    </row>
    <row r="217" spans="1:51" s="14" customFormat="1" ht="12">
      <c r="A217" s="14"/>
      <c r="B217" s="252"/>
      <c r="C217" s="253"/>
      <c r="D217" s="243" t="s">
        <v>214</v>
      </c>
      <c r="E217" s="254" t="s">
        <v>1</v>
      </c>
      <c r="F217" s="255" t="s">
        <v>1200</v>
      </c>
      <c r="G217" s="253"/>
      <c r="H217" s="256">
        <v>18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214</v>
      </c>
      <c r="AU217" s="262" t="s">
        <v>85</v>
      </c>
      <c r="AV217" s="14" t="s">
        <v>85</v>
      </c>
      <c r="AW217" s="14" t="s">
        <v>32</v>
      </c>
      <c r="AX217" s="14" t="s">
        <v>83</v>
      </c>
      <c r="AY217" s="262" t="s">
        <v>206</v>
      </c>
    </row>
    <row r="218" spans="1:65" s="2" customFormat="1" ht="16.5" customHeight="1">
      <c r="A218" s="39"/>
      <c r="B218" s="40"/>
      <c r="C218" s="228" t="s">
        <v>359</v>
      </c>
      <c r="D218" s="228" t="s">
        <v>208</v>
      </c>
      <c r="E218" s="229" t="s">
        <v>1102</v>
      </c>
      <c r="F218" s="230" t="s">
        <v>1103</v>
      </c>
      <c r="G218" s="231" t="s">
        <v>235</v>
      </c>
      <c r="H218" s="232">
        <v>18</v>
      </c>
      <c r="I218" s="233"/>
      <c r="J218" s="234">
        <f>ROUND(I218*H218,2)</f>
        <v>0</v>
      </c>
      <c r="K218" s="230" t="s">
        <v>212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113</v>
      </c>
      <c r="AT218" s="239" t="s">
        <v>208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1201</v>
      </c>
    </row>
    <row r="219" spans="1:51" s="13" customFormat="1" ht="12">
      <c r="A219" s="13"/>
      <c r="B219" s="241"/>
      <c r="C219" s="242"/>
      <c r="D219" s="243" t="s">
        <v>214</v>
      </c>
      <c r="E219" s="244" t="s">
        <v>1</v>
      </c>
      <c r="F219" s="245" t="s">
        <v>1154</v>
      </c>
      <c r="G219" s="242"/>
      <c r="H219" s="244" t="s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214</v>
      </c>
      <c r="AU219" s="251" t="s">
        <v>85</v>
      </c>
      <c r="AV219" s="13" t="s">
        <v>83</v>
      </c>
      <c r="AW219" s="13" t="s">
        <v>32</v>
      </c>
      <c r="AX219" s="13" t="s">
        <v>76</v>
      </c>
      <c r="AY219" s="251" t="s">
        <v>206</v>
      </c>
    </row>
    <row r="220" spans="1:51" s="14" customFormat="1" ht="12">
      <c r="A220" s="14"/>
      <c r="B220" s="252"/>
      <c r="C220" s="253"/>
      <c r="D220" s="243" t="s">
        <v>214</v>
      </c>
      <c r="E220" s="254" t="s">
        <v>1</v>
      </c>
      <c r="F220" s="255" t="s">
        <v>325</v>
      </c>
      <c r="G220" s="253"/>
      <c r="H220" s="256">
        <v>18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2" t="s">
        <v>214</v>
      </c>
      <c r="AU220" s="262" t="s">
        <v>85</v>
      </c>
      <c r="AV220" s="14" t="s">
        <v>85</v>
      </c>
      <c r="AW220" s="14" t="s">
        <v>32</v>
      </c>
      <c r="AX220" s="14" t="s">
        <v>83</v>
      </c>
      <c r="AY220" s="262" t="s">
        <v>206</v>
      </c>
    </row>
    <row r="221" spans="1:65" s="2" customFormat="1" ht="21.75" customHeight="1">
      <c r="A221" s="39"/>
      <c r="B221" s="40"/>
      <c r="C221" s="228" t="s">
        <v>364</v>
      </c>
      <c r="D221" s="228" t="s">
        <v>208</v>
      </c>
      <c r="E221" s="229" t="s">
        <v>663</v>
      </c>
      <c r="F221" s="230" t="s">
        <v>664</v>
      </c>
      <c r="G221" s="231" t="s">
        <v>235</v>
      </c>
      <c r="H221" s="232">
        <v>18.9</v>
      </c>
      <c r="I221" s="233"/>
      <c r="J221" s="234">
        <f>ROUND(I221*H221,2)</f>
        <v>0</v>
      </c>
      <c r="K221" s="230" t="s">
        <v>212</v>
      </c>
      <c r="L221" s="45"/>
      <c r="M221" s="235" t="s">
        <v>1</v>
      </c>
      <c r="N221" s="236" t="s">
        <v>41</v>
      </c>
      <c r="O221" s="92"/>
      <c r="P221" s="237">
        <f>O221*H221</f>
        <v>0</v>
      </c>
      <c r="Q221" s="237">
        <v>0.00013</v>
      </c>
      <c r="R221" s="237">
        <f>Q221*H221</f>
        <v>0.0024569999999999995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113</v>
      </c>
      <c r="AT221" s="239" t="s">
        <v>208</v>
      </c>
      <c r="AU221" s="239" t="s">
        <v>85</v>
      </c>
      <c r="AY221" s="18" t="s">
        <v>206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83</v>
      </c>
      <c r="BK221" s="240">
        <f>ROUND(I221*H221,2)</f>
        <v>0</v>
      </c>
      <c r="BL221" s="18" t="s">
        <v>113</v>
      </c>
      <c r="BM221" s="239" t="s">
        <v>1202</v>
      </c>
    </row>
    <row r="222" spans="1:51" s="13" customFormat="1" ht="12">
      <c r="A222" s="13"/>
      <c r="B222" s="241"/>
      <c r="C222" s="242"/>
      <c r="D222" s="243" t="s">
        <v>214</v>
      </c>
      <c r="E222" s="244" t="s">
        <v>1</v>
      </c>
      <c r="F222" s="245" t="s">
        <v>1203</v>
      </c>
      <c r="G222" s="242"/>
      <c r="H222" s="244" t="s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214</v>
      </c>
      <c r="AU222" s="251" t="s">
        <v>85</v>
      </c>
      <c r="AV222" s="13" t="s">
        <v>83</v>
      </c>
      <c r="AW222" s="13" t="s">
        <v>32</v>
      </c>
      <c r="AX222" s="13" t="s">
        <v>76</v>
      </c>
      <c r="AY222" s="251" t="s">
        <v>206</v>
      </c>
    </row>
    <row r="223" spans="1:51" s="14" customFormat="1" ht="12">
      <c r="A223" s="14"/>
      <c r="B223" s="252"/>
      <c r="C223" s="253"/>
      <c r="D223" s="243" t="s">
        <v>214</v>
      </c>
      <c r="E223" s="254" t="s">
        <v>1</v>
      </c>
      <c r="F223" s="255" t="s">
        <v>1204</v>
      </c>
      <c r="G223" s="253"/>
      <c r="H223" s="256">
        <v>18.9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2" t="s">
        <v>214</v>
      </c>
      <c r="AU223" s="262" t="s">
        <v>85</v>
      </c>
      <c r="AV223" s="14" t="s">
        <v>85</v>
      </c>
      <c r="AW223" s="14" t="s">
        <v>32</v>
      </c>
      <c r="AX223" s="14" t="s">
        <v>83</v>
      </c>
      <c r="AY223" s="262" t="s">
        <v>206</v>
      </c>
    </row>
    <row r="224" spans="1:65" s="2" customFormat="1" ht="16.5" customHeight="1">
      <c r="A224" s="39"/>
      <c r="B224" s="40"/>
      <c r="C224" s="228" t="s">
        <v>369</v>
      </c>
      <c r="D224" s="228" t="s">
        <v>208</v>
      </c>
      <c r="E224" s="229" t="s">
        <v>653</v>
      </c>
      <c r="F224" s="230" t="s">
        <v>654</v>
      </c>
      <c r="G224" s="231" t="s">
        <v>353</v>
      </c>
      <c r="H224" s="232">
        <v>18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41</v>
      </c>
      <c r="O224" s="92"/>
      <c r="P224" s="237">
        <f>O224*H224</f>
        <v>0</v>
      </c>
      <c r="Q224" s="237">
        <v>2E-05</v>
      </c>
      <c r="R224" s="237">
        <f>Q224*H224</f>
        <v>0.00036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113</v>
      </c>
      <c r="AT224" s="239" t="s">
        <v>208</v>
      </c>
      <c r="AU224" s="239" t="s">
        <v>85</v>
      </c>
      <c r="AY224" s="18" t="s">
        <v>206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83</v>
      </c>
      <c r="BK224" s="240">
        <f>ROUND(I224*H224,2)</f>
        <v>0</v>
      </c>
      <c r="BL224" s="18" t="s">
        <v>113</v>
      </c>
      <c r="BM224" s="239" t="s">
        <v>1205</v>
      </c>
    </row>
    <row r="225" spans="1:51" s="13" customFormat="1" ht="12">
      <c r="A225" s="13"/>
      <c r="B225" s="241"/>
      <c r="C225" s="242"/>
      <c r="D225" s="243" t="s">
        <v>214</v>
      </c>
      <c r="E225" s="244" t="s">
        <v>1</v>
      </c>
      <c r="F225" s="245" t="s">
        <v>1203</v>
      </c>
      <c r="G225" s="242"/>
      <c r="H225" s="244" t="s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214</v>
      </c>
      <c r="AU225" s="251" t="s">
        <v>85</v>
      </c>
      <c r="AV225" s="13" t="s">
        <v>83</v>
      </c>
      <c r="AW225" s="13" t="s">
        <v>32</v>
      </c>
      <c r="AX225" s="13" t="s">
        <v>76</v>
      </c>
      <c r="AY225" s="251" t="s">
        <v>206</v>
      </c>
    </row>
    <row r="226" spans="1:51" s="14" customFormat="1" ht="12">
      <c r="A226" s="14"/>
      <c r="B226" s="252"/>
      <c r="C226" s="253"/>
      <c r="D226" s="243" t="s">
        <v>214</v>
      </c>
      <c r="E226" s="254" t="s">
        <v>1</v>
      </c>
      <c r="F226" s="255" t="s">
        <v>1200</v>
      </c>
      <c r="G226" s="253"/>
      <c r="H226" s="256">
        <v>18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214</v>
      </c>
      <c r="AU226" s="262" t="s">
        <v>85</v>
      </c>
      <c r="AV226" s="14" t="s">
        <v>85</v>
      </c>
      <c r="AW226" s="14" t="s">
        <v>32</v>
      </c>
      <c r="AX226" s="14" t="s">
        <v>83</v>
      </c>
      <c r="AY226" s="262" t="s">
        <v>206</v>
      </c>
    </row>
    <row r="227" spans="1:65" s="2" customFormat="1" ht="16.5" customHeight="1">
      <c r="A227" s="39"/>
      <c r="B227" s="40"/>
      <c r="C227" s="285" t="s">
        <v>373</v>
      </c>
      <c r="D227" s="285" t="s">
        <v>353</v>
      </c>
      <c r="E227" s="286" t="s">
        <v>658</v>
      </c>
      <c r="F227" s="287" t="s">
        <v>659</v>
      </c>
      <c r="G227" s="288" t="s">
        <v>353</v>
      </c>
      <c r="H227" s="289">
        <v>20.34</v>
      </c>
      <c r="I227" s="290"/>
      <c r="J227" s="291">
        <f>ROUND(I227*H227,2)</f>
        <v>0</v>
      </c>
      <c r="K227" s="287" t="s">
        <v>1</v>
      </c>
      <c r="L227" s="292"/>
      <c r="M227" s="293" t="s">
        <v>1</v>
      </c>
      <c r="N227" s="294" t="s">
        <v>41</v>
      </c>
      <c r="O227" s="92"/>
      <c r="P227" s="237">
        <f>O227*H227</f>
        <v>0</v>
      </c>
      <c r="Q227" s="237">
        <v>0.00024</v>
      </c>
      <c r="R227" s="237">
        <f>Q227*H227</f>
        <v>0.0048816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248</v>
      </c>
      <c r="AT227" s="239" t="s">
        <v>353</v>
      </c>
      <c r="AU227" s="239" t="s">
        <v>85</v>
      </c>
      <c r="AY227" s="18" t="s">
        <v>206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83</v>
      </c>
      <c r="BK227" s="240">
        <f>ROUND(I227*H227,2)</f>
        <v>0</v>
      </c>
      <c r="BL227" s="18" t="s">
        <v>113</v>
      </c>
      <c r="BM227" s="239" t="s">
        <v>1206</v>
      </c>
    </row>
    <row r="228" spans="1:51" s="13" customFormat="1" ht="12">
      <c r="A228" s="13"/>
      <c r="B228" s="241"/>
      <c r="C228" s="242"/>
      <c r="D228" s="243" t="s">
        <v>214</v>
      </c>
      <c r="E228" s="244" t="s">
        <v>1</v>
      </c>
      <c r="F228" s="245" t="s">
        <v>1203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214</v>
      </c>
      <c r="AU228" s="251" t="s">
        <v>85</v>
      </c>
      <c r="AV228" s="13" t="s">
        <v>83</v>
      </c>
      <c r="AW228" s="13" t="s">
        <v>32</v>
      </c>
      <c r="AX228" s="13" t="s">
        <v>76</v>
      </c>
      <c r="AY228" s="251" t="s">
        <v>206</v>
      </c>
    </row>
    <row r="229" spans="1:51" s="14" customFormat="1" ht="12">
      <c r="A229" s="14"/>
      <c r="B229" s="252"/>
      <c r="C229" s="253"/>
      <c r="D229" s="243" t="s">
        <v>214</v>
      </c>
      <c r="E229" s="254" t="s">
        <v>1</v>
      </c>
      <c r="F229" s="255" t="s">
        <v>1207</v>
      </c>
      <c r="G229" s="253"/>
      <c r="H229" s="256">
        <v>20.34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214</v>
      </c>
      <c r="AU229" s="262" t="s">
        <v>85</v>
      </c>
      <c r="AV229" s="14" t="s">
        <v>85</v>
      </c>
      <c r="AW229" s="14" t="s">
        <v>32</v>
      </c>
      <c r="AX229" s="14" t="s">
        <v>83</v>
      </c>
      <c r="AY229" s="262" t="s">
        <v>206</v>
      </c>
    </row>
    <row r="230" spans="1:63" s="12" customFormat="1" ht="22.8" customHeight="1">
      <c r="A230" s="12"/>
      <c r="B230" s="212"/>
      <c r="C230" s="213"/>
      <c r="D230" s="214" t="s">
        <v>75</v>
      </c>
      <c r="E230" s="226" t="s">
        <v>683</v>
      </c>
      <c r="F230" s="226" t="s">
        <v>684</v>
      </c>
      <c r="G230" s="213"/>
      <c r="H230" s="213"/>
      <c r="I230" s="216"/>
      <c r="J230" s="227">
        <f>BK230</f>
        <v>0</v>
      </c>
      <c r="K230" s="213"/>
      <c r="L230" s="218"/>
      <c r="M230" s="219"/>
      <c r="N230" s="220"/>
      <c r="O230" s="220"/>
      <c r="P230" s="221">
        <f>SUM(P231:P232)</f>
        <v>0</v>
      </c>
      <c r="Q230" s="220"/>
      <c r="R230" s="221">
        <f>SUM(R231:R232)</f>
        <v>0</v>
      </c>
      <c r="S230" s="220"/>
      <c r="T230" s="222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83</v>
      </c>
      <c r="AT230" s="224" t="s">
        <v>75</v>
      </c>
      <c r="AU230" s="224" t="s">
        <v>83</v>
      </c>
      <c r="AY230" s="223" t="s">
        <v>206</v>
      </c>
      <c r="BK230" s="225">
        <f>SUM(BK231:BK232)</f>
        <v>0</v>
      </c>
    </row>
    <row r="231" spans="1:65" s="2" customFormat="1" ht="24.15" customHeight="1">
      <c r="A231" s="39"/>
      <c r="B231" s="40"/>
      <c r="C231" s="228" t="s">
        <v>378</v>
      </c>
      <c r="D231" s="228" t="s">
        <v>208</v>
      </c>
      <c r="E231" s="229" t="s">
        <v>686</v>
      </c>
      <c r="F231" s="230" t="s">
        <v>687</v>
      </c>
      <c r="G231" s="231" t="s">
        <v>334</v>
      </c>
      <c r="H231" s="232">
        <v>0.035</v>
      </c>
      <c r="I231" s="233"/>
      <c r="J231" s="234">
        <f>ROUND(I231*H231,2)</f>
        <v>0</v>
      </c>
      <c r="K231" s="230" t="s">
        <v>212</v>
      </c>
      <c r="L231" s="45"/>
      <c r="M231" s="235" t="s">
        <v>1</v>
      </c>
      <c r="N231" s="236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113</v>
      </c>
      <c r="AT231" s="239" t="s">
        <v>208</v>
      </c>
      <c r="AU231" s="239" t="s">
        <v>85</v>
      </c>
      <c r="AY231" s="18" t="s">
        <v>206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83</v>
      </c>
      <c r="BK231" s="240">
        <f>ROUND(I231*H231,2)</f>
        <v>0</v>
      </c>
      <c r="BL231" s="18" t="s">
        <v>113</v>
      </c>
      <c r="BM231" s="239" t="s">
        <v>1208</v>
      </c>
    </row>
    <row r="232" spans="1:51" s="14" customFormat="1" ht="12">
      <c r="A232" s="14"/>
      <c r="B232" s="252"/>
      <c r="C232" s="253"/>
      <c r="D232" s="243" t="s">
        <v>214</v>
      </c>
      <c r="E232" s="254" t="s">
        <v>1</v>
      </c>
      <c r="F232" s="255" t="s">
        <v>1209</v>
      </c>
      <c r="G232" s="253"/>
      <c r="H232" s="256">
        <v>0.035</v>
      </c>
      <c r="I232" s="257"/>
      <c r="J232" s="253"/>
      <c r="K232" s="253"/>
      <c r="L232" s="258"/>
      <c r="M232" s="300"/>
      <c r="N232" s="301"/>
      <c r="O232" s="301"/>
      <c r="P232" s="301"/>
      <c r="Q232" s="301"/>
      <c r="R232" s="301"/>
      <c r="S232" s="301"/>
      <c r="T232" s="30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214</v>
      </c>
      <c r="AU232" s="262" t="s">
        <v>85</v>
      </c>
      <c r="AV232" s="14" t="s">
        <v>85</v>
      </c>
      <c r="AW232" s="14" t="s">
        <v>32</v>
      </c>
      <c r="AX232" s="14" t="s">
        <v>83</v>
      </c>
      <c r="AY232" s="262" t="s">
        <v>206</v>
      </c>
    </row>
    <row r="233" spans="1:31" s="2" customFormat="1" ht="6.95" customHeight="1">
      <c r="A233" s="39"/>
      <c r="B233" s="67"/>
      <c r="C233" s="68"/>
      <c r="D233" s="68"/>
      <c r="E233" s="68"/>
      <c r="F233" s="68"/>
      <c r="G233" s="68"/>
      <c r="H233" s="68"/>
      <c r="I233" s="68"/>
      <c r="J233" s="68"/>
      <c r="K233" s="68"/>
      <c r="L233" s="45"/>
      <c r="M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</sheetData>
  <sheetProtection password="CC35" sheet="1" objects="1" scenarios="1" formatColumns="0" formatRows="0" autoFilter="0"/>
  <autoFilter ref="C124:K2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  <c r="AZ2" s="147" t="s">
        <v>138</v>
      </c>
      <c r="BA2" s="147" t="s">
        <v>133</v>
      </c>
      <c r="BB2" s="147" t="s">
        <v>1</v>
      </c>
      <c r="BC2" s="147" t="s">
        <v>1210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140</v>
      </c>
      <c r="BA3" s="147" t="s">
        <v>133</v>
      </c>
      <c r="BB3" s="147" t="s">
        <v>1</v>
      </c>
      <c r="BC3" s="147" t="s">
        <v>1211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144</v>
      </c>
      <c r="BA4" s="147" t="s">
        <v>1</v>
      </c>
      <c r="BB4" s="147" t="s">
        <v>1</v>
      </c>
      <c r="BC4" s="147" t="s">
        <v>1212</v>
      </c>
      <c r="BD4" s="147" t="s">
        <v>85</v>
      </c>
    </row>
    <row r="5" spans="2:56" s="1" customFormat="1" ht="6.95" customHeight="1">
      <c r="B5" s="21"/>
      <c r="L5" s="21"/>
      <c r="AZ5" s="147" t="s">
        <v>150</v>
      </c>
      <c r="BA5" s="147" t="s">
        <v>1</v>
      </c>
      <c r="BB5" s="147" t="s">
        <v>1</v>
      </c>
      <c r="BC5" s="147" t="s">
        <v>1213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1214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159</v>
      </c>
      <c r="BB7" s="147" t="s">
        <v>1</v>
      </c>
      <c r="BC7" s="147" t="s">
        <v>1215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1216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1150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1217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1218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1219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1217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90</v>
      </c>
      <c r="G13" s="39"/>
      <c r="H13" s="39"/>
      <c r="I13" s="152" t="s">
        <v>19</v>
      </c>
      <c r="J13" s="142" t="s">
        <v>161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ROUND((SUM(BE125:BE270)),2)</f>
        <v>0</v>
      </c>
      <c r="G35" s="39"/>
      <c r="H35" s="39"/>
      <c r="I35" s="166">
        <v>0.21</v>
      </c>
      <c r="J35" s="165">
        <f>ROUND(((SUM(BE125:BE270))*I35),2)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ROUND((SUM(BF125:BF270)),2)</f>
        <v>0</v>
      </c>
      <c r="G36" s="39"/>
      <c r="H36" s="39"/>
      <c r="I36" s="166">
        <v>0.15</v>
      </c>
      <c r="J36" s="165">
        <f>ROUND(((SUM(BF125:BF270))*I36),2)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ROUND((SUM(BG125:BG270)),2)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ROUND((SUM(BH125:BH270)),2)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ROUND((SUM(BI125:BI270)),2)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1150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2 - Vodovodní přípojky řad B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182</v>
      </c>
      <c r="E101" s="198"/>
      <c r="F101" s="198"/>
      <c r="G101" s="198"/>
      <c r="H101" s="198"/>
      <c r="I101" s="198"/>
      <c r="J101" s="199">
        <f>J239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184</v>
      </c>
      <c r="E102" s="198"/>
      <c r="F102" s="198"/>
      <c r="G102" s="198"/>
      <c r="H102" s="198"/>
      <c r="I102" s="198"/>
      <c r="J102" s="199">
        <f>J243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186</v>
      </c>
      <c r="E103" s="198"/>
      <c r="F103" s="198"/>
      <c r="G103" s="198"/>
      <c r="H103" s="198"/>
      <c r="I103" s="198"/>
      <c r="J103" s="199">
        <f>J268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5" t="str">
        <f>E7</f>
        <v>Veřejná infrastruktura Obytná zóna - NOVÁ DUKLA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1150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2 - Vodovodní přípojky řad B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Ústí nad Orlicí</v>
      </c>
      <c r="G119" s="41"/>
      <c r="H119" s="41"/>
      <c r="I119" s="33" t="s">
        <v>22</v>
      </c>
      <c r="J119" s="80" t="str">
        <f>IF(J14="","",J14)</f>
        <v>20. 2. 2023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30</v>
      </c>
      <c r="J121" s="37" t="str">
        <f>E23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192</v>
      </c>
      <c r="D124" s="204" t="s">
        <v>61</v>
      </c>
      <c r="E124" s="204" t="s">
        <v>57</v>
      </c>
      <c r="F124" s="204" t="s">
        <v>58</v>
      </c>
      <c r="G124" s="204" t="s">
        <v>193</v>
      </c>
      <c r="H124" s="204" t="s">
        <v>194</v>
      </c>
      <c r="I124" s="204" t="s">
        <v>195</v>
      </c>
      <c r="J124" s="204" t="s">
        <v>176</v>
      </c>
      <c r="K124" s="205" t="s">
        <v>196</v>
      </c>
      <c r="L124" s="206"/>
      <c r="M124" s="101" t="s">
        <v>1</v>
      </c>
      <c r="N124" s="102" t="s">
        <v>40</v>
      </c>
      <c r="O124" s="102" t="s">
        <v>197</v>
      </c>
      <c r="P124" s="102" t="s">
        <v>198</v>
      </c>
      <c r="Q124" s="102" t="s">
        <v>199</v>
      </c>
      <c r="R124" s="102" t="s">
        <v>200</v>
      </c>
      <c r="S124" s="102" t="s">
        <v>201</v>
      </c>
      <c r="T124" s="103" t="s">
        <v>202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203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0.6100338000000001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178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204</v>
      </c>
      <c r="F126" s="215" t="s">
        <v>205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P127+P239+P243+P268</f>
        <v>0</v>
      </c>
      <c r="Q126" s="220"/>
      <c r="R126" s="221">
        <f>R127+R239+R243+R268</f>
        <v>0.6100338000000001</v>
      </c>
      <c r="S126" s="220"/>
      <c r="T126" s="222">
        <f>T127+T239+T243+T268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83</v>
      </c>
      <c r="AT126" s="224" t="s">
        <v>75</v>
      </c>
      <c r="AU126" s="224" t="s">
        <v>76</v>
      </c>
      <c r="AY126" s="223" t="s">
        <v>206</v>
      </c>
      <c r="BK126" s="225">
        <f>BK127+BK239+BK243+BK268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83</v>
      </c>
      <c r="F127" s="226" t="s">
        <v>207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SUM(P128:P238)</f>
        <v>0</v>
      </c>
      <c r="Q127" s="220"/>
      <c r="R127" s="221">
        <f>SUM(R128:R238)</f>
        <v>0.399492</v>
      </c>
      <c r="S127" s="220"/>
      <c r="T127" s="222">
        <f>SUM(T128:T238)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83</v>
      </c>
      <c r="AY127" s="223" t="s">
        <v>206</v>
      </c>
      <c r="BK127" s="225">
        <f>SUM(BK128:BK238)</f>
        <v>0</v>
      </c>
    </row>
    <row r="128" spans="1:65" s="2" customFormat="1" ht="24.15" customHeight="1">
      <c r="A128" s="39"/>
      <c r="B128" s="40"/>
      <c r="C128" s="228" t="s">
        <v>83</v>
      </c>
      <c r="D128" s="228" t="s">
        <v>208</v>
      </c>
      <c r="E128" s="229" t="s">
        <v>222</v>
      </c>
      <c r="F128" s="230" t="s">
        <v>223</v>
      </c>
      <c r="G128" s="231" t="s">
        <v>224</v>
      </c>
      <c r="H128" s="232">
        <v>78</v>
      </c>
      <c r="I128" s="233"/>
      <c r="J128" s="234">
        <f>ROUND(I128*H128,2)</f>
        <v>0</v>
      </c>
      <c r="K128" s="230" t="s">
        <v>212</v>
      </c>
      <c r="L128" s="45"/>
      <c r="M128" s="235" t="s">
        <v>1</v>
      </c>
      <c r="N128" s="236" t="s">
        <v>41</v>
      </c>
      <c r="O128" s="92"/>
      <c r="P128" s="237">
        <f>O128*H128</f>
        <v>0</v>
      </c>
      <c r="Q128" s="237">
        <v>3E-05</v>
      </c>
      <c r="R128" s="237">
        <f>Q128*H128</f>
        <v>0.00234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113</v>
      </c>
      <c r="AT128" s="239" t="s">
        <v>208</v>
      </c>
      <c r="AU128" s="239" t="s">
        <v>85</v>
      </c>
      <c r="AY128" s="18" t="s">
        <v>206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83</v>
      </c>
      <c r="BK128" s="240">
        <f>ROUND(I128*H128,2)</f>
        <v>0</v>
      </c>
      <c r="BL128" s="18" t="s">
        <v>113</v>
      </c>
      <c r="BM128" s="239" t="s">
        <v>1220</v>
      </c>
    </row>
    <row r="129" spans="1:51" s="13" customFormat="1" ht="12">
      <c r="A129" s="13"/>
      <c r="B129" s="241"/>
      <c r="C129" s="242"/>
      <c r="D129" s="243" t="s">
        <v>214</v>
      </c>
      <c r="E129" s="244" t="s">
        <v>1</v>
      </c>
      <c r="F129" s="245" t="s">
        <v>1154</v>
      </c>
      <c r="G129" s="242"/>
      <c r="H129" s="244" t="s">
        <v>1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214</v>
      </c>
      <c r="AU129" s="251" t="s">
        <v>85</v>
      </c>
      <c r="AV129" s="13" t="s">
        <v>83</v>
      </c>
      <c r="AW129" s="13" t="s">
        <v>32</v>
      </c>
      <c r="AX129" s="13" t="s">
        <v>76</v>
      </c>
      <c r="AY129" s="251" t="s">
        <v>206</v>
      </c>
    </row>
    <row r="130" spans="1:51" s="14" customFormat="1" ht="12">
      <c r="A130" s="14"/>
      <c r="B130" s="252"/>
      <c r="C130" s="253"/>
      <c r="D130" s="243" t="s">
        <v>214</v>
      </c>
      <c r="E130" s="254" t="s">
        <v>1</v>
      </c>
      <c r="F130" s="255" t="s">
        <v>606</v>
      </c>
      <c r="G130" s="253"/>
      <c r="H130" s="256">
        <v>78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214</v>
      </c>
      <c r="AU130" s="262" t="s">
        <v>85</v>
      </c>
      <c r="AV130" s="14" t="s">
        <v>85</v>
      </c>
      <c r="AW130" s="14" t="s">
        <v>32</v>
      </c>
      <c r="AX130" s="14" t="s">
        <v>83</v>
      </c>
      <c r="AY130" s="262" t="s">
        <v>206</v>
      </c>
    </row>
    <row r="131" spans="1:65" s="2" customFormat="1" ht="24.15" customHeight="1">
      <c r="A131" s="39"/>
      <c r="B131" s="40"/>
      <c r="C131" s="228" t="s">
        <v>85</v>
      </c>
      <c r="D131" s="228" t="s">
        <v>208</v>
      </c>
      <c r="E131" s="229" t="s">
        <v>228</v>
      </c>
      <c r="F131" s="230" t="s">
        <v>229</v>
      </c>
      <c r="G131" s="231" t="s">
        <v>230</v>
      </c>
      <c r="H131" s="232">
        <v>7.8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1221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1154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1222</v>
      </c>
      <c r="G133" s="253"/>
      <c r="H133" s="256">
        <v>7.8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33" customHeight="1">
      <c r="A134" s="39"/>
      <c r="B134" s="40"/>
      <c r="C134" s="228" t="s">
        <v>93</v>
      </c>
      <c r="D134" s="228" t="s">
        <v>208</v>
      </c>
      <c r="E134" s="229" t="s">
        <v>255</v>
      </c>
      <c r="F134" s="230" t="s">
        <v>256</v>
      </c>
      <c r="G134" s="231" t="s">
        <v>251</v>
      </c>
      <c r="H134" s="232">
        <v>95.36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1223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1158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1224</v>
      </c>
      <c r="G136" s="253"/>
      <c r="H136" s="256">
        <v>8.19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76</v>
      </c>
      <c r="AY136" s="262" t="s">
        <v>206</v>
      </c>
    </row>
    <row r="137" spans="1:51" s="14" customFormat="1" ht="12">
      <c r="A137" s="14"/>
      <c r="B137" s="252"/>
      <c r="C137" s="253"/>
      <c r="D137" s="243" t="s">
        <v>214</v>
      </c>
      <c r="E137" s="254" t="s">
        <v>1</v>
      </c>
      <c r="F137" s="255" t="s">
        <v>1225</v>
      </c>
      <c r="G137" s="253"/>
      <c r="H137" s="256">
        <v>8.76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2" t="s">
        <v>214</v>
      </c>
      <c r="AU137" s="262" t="s">
        <v>85</v>
      </c>
      <c r="AV137" s="14" t="s">
        <v>85</v>
      </c>
      <c r="AW137" s="14" t="s">
        <v>32</v>
      </c>
      <c r="AX137" s="14" t="s">
        <v>76</v>
      </c>
      <c r="AY137" s="262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1226</v>
      </c>
      <c r="G138" s="253"/>
      <c r="H138" s="256">
        <v>8.76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4" customFormat="1" ht="12">
      <c r="A139" s="14"/>
      <c r="B139" s="252"/>
      <c r="C139" s="253"/>
      <c r="D139" s="243" t="s">
        <v>214</v>
      </c>
      <c r="E139" s="254" t="s">
        <v>1</v>
      </c>
      <c r="F139" s="255" t="s">
        <v>1227</v>
      </c>
      <c r="G139" s="253"/>
      <c r="H139" s="256">
        <v>9.24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2" t="s">
        <v>214</v>
      </c>
      <c r="AU139" s="262" t="s">
        <v>85</v>
      </c>
      <c r="AV139" s="14" t="s">
        <v>85</v>
      </c>
      <c r="AW139" s="14" t="s">
        <v>32</v>
      </c>
      <c r="AX139" s="14" t="s">
        <v>76</v>
      </c>
      <c r="AY139" s="262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1228</v>
      </c>
      <c r="G140" s="253"/>
      <c r="H140" s="256">
        <v>8.73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1229</v>
      </c>
      <c r="G141" s="253"/>
      <c r="H141" s="256">
        <v>9.78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76</v>
      </c>
      <c r="AY141" s="262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1230</v>
      </c>
      <c r="G142" s="253"/>
      <c r="H142" s="256">
        <v>10.23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1231</v>
      </c>
      <c r="G143" s="253"/>
      <c r="H143" s="256">
        <v>9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76</v>
      </c>
      <c r="AY143" s="262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1232</v>
      </c>
      <c r="G144" s="253"/>
      <c r="H144" s="256">
        <v>8.61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4" customFormat="1" ht="12">
      <c r="A145" s="14"/>
      <c r="B145" s="252"/>
      <c r="C145" s="253"/>
      <c r="D145" s="243" t="s">
        <v>214</v>
      </c>
      <c r="E145" s="254" t="s">
        <v>1</v>
      </c>
      <c r="F145" s="255" t="s">
        <v>1233</v>
      </c>
      <c r="G145" s="253"/>
      <c r="H145" s="256">
        <v>5.97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214</v>
      </c>
      <c r="AU145" s="262" t="s">
        <v>85</v>
      </c>
      <c r="AV145" s="14" t="s">
        <v>85</v>
      </c>
      <c r="AW145" s="14" t="s">
        <v>32</v>
      </c>
      <c r="AX145" s="14" t="s">
        <v>76</v>
      </c>
      <c r="AY145" s="262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1234</v>
      </c>
      <c r="G146" s="253"/>
      <c r="H146" s="256">
        <v>4.06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76</v>
      </c>
      <c r="AY146" s="262" t="s">
        <v>206</v>
      </c>
    </row>
    <row r="147" spans="1:51" s="14" customFormat="1" ht="12">
      <c r="A147" s="14"/>
      <c r="B147" s="252"/>
      <c r="C147" s="253"/>
      <c r="D147" s="243" t="s">
        <v>214</v>
      </c>
      <c r="E147" s="254" t="s">
        <v>1</v>
      </c>
      <c r="F147" s="255" t="s">
        <v>1235</v>
      </c>
      <c r="G147" s="253"/>
      <c r="H147" s="256">
        <v>4.52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214</v>
      </c>
      <c r="AU147" s="262" t="s">
        <v>85</v>
      </c>
      <c r="AV147" s="14" t="s">
        <v>85</v>
      </c>
      <c r="AW147" s="14" t="s">
        <v>32</v>
      </c>
      <c r="AX147" s="14" t="s">
        <v>76</v>
      </c>
      <c r="AY147" s="262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1236</v>
      </c>
      <c r="G148" s="253"/>
      <c r="H148" s="256">
        <v>5.03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76</v>
      </c>
      <c r="AY148" s="262" t="s">
        <v>206</v>
      </c>
    </row>
    <row r="149" spans="1:51" s="14" customFormat="1" ht="12">
      <c r="A149" s="14"/>
      <c r="B149" s="252"/>
      <c r="C149" s="253"/>
      <c r="D149" s="243" t="s">
        <v>214</v>
      </c>
      <c r="E149" s="254" t="s">
        <v>1</v>
      </c>
      <c r="F149" s="255" t="s">
        <v>1237</v>
      </c>
      <c r="G149" s="253"/>
      <c r="H149" s="256">
        <v>5.7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214</v>
      </c>
      <c r="AU149" s="262" t="s">
        <v>85</v>
      </c>
      <c r="AV149" s="14" t="s">
        <v>85</v>
      </c>
      <c r="AW149" s="14" t="s">
        <v>32</v>
      </c>
      <c r="AX149" s="14" t="s">
        <v>76</v>
      </c>
      <c r="AY149" s="262" t="s">
        <v>206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1238</v>
      </c>
      <c r="G150" s="253"/>
      <c r="H150" s="256">
        <v>5.55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76</v>
      </c>
      <c r="AY150" s="262" t="s">
        <v>206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1239</v>
      </c>
      <c r="G151" s="253"/>
      <c r="H151" s="256">
        <v>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76</v>
      </c>
      <c r="AY151" s="262" t="s">
        <v>206</v>
      </c>
    </row>
    <row r="152" spans="1:51" s="14" customFormat="1" ht="12">
      <c r="A152" s="14"/>
      <c r="B152" s="252"/>
      <c r="C152" s="253"/>
      <c r="D152" s="243" t="s">
        <v>214</v>
      </c>
      <c r="E152" s="254" t="s">
        <v>1</v>
      </c>
      <c r="F152" s="255" t="s">
        <v>1240</v>
      </c>
      <c r="G152" s="253"/>
      <c r="H152" s="256">
        <v>5.28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214</v>
      </c>
      <c r="AU152" s="262" t="s">
        <v>85</v>
      </c>
      <c r="AV152" s="14" t="s">
        <v>85</v>
      </c>
      <c r="AW152" s="14" t="s">
        <v>32</v>
      </c>
      <c r="AX152" s="14" t="s">
        <v>76</v>
      </c>
      <c r="AY152" s="262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1241</v>
      </c>
      <c r="G153" s="253"/>
      <c r="H153" s="256">
        <v>4.89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76</v>
      </c>
      <c r="AY153" s="262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1242</v>
      </c>
      <c r="G154" s="253"/>
      <c r="H154" s="256">
        <v>5.22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76</v>
      </c>
      <c r="AY154" s="262" t="s">
        <v>206</v>
      </c>
    </row>
    <row r="155" spans="1:51" s="14" customFormat="1" ht="12">
      <c r="A155" s="14"/>
      <c r="B155" s="252"/>
      <c r="C155" s="253"/>
      <c r="D155" s="243" t="s">
        <v>214</v>
      </c>
      <c r="E155" s="254" t="s">
        <v>1</v>
      </c>
      <c r="F155" s="255" t="s">
        <v>1243</v>
      </c>
      <c r="G155" s="253"/>
      <c r="H155" s="256">
        <v>4.79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214</v>
      </c>
      <c r="AU155" s="262" t="s">
        <v>85</v>
      </c>
      <c r="AV155" s="14" t="s">
        <v>85</v>
      </c>
      <c r="AW155" s="14" t="s">
        <v>32</v>
      </c>
      <c r="AX155" s="14" t="s">
        <v>76</v>
      </c>
      <c r="AY155" s="262" t="s">
        <v>206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1244</v>
      </c>
      <c r="G156" s="253"/>
      <c r="H156" s="256">
        <v>4.55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76</v>
      </c>
      <c r="AY156" s="262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1245</v>
      </c>
      <c r="G157" s="253"/>
      <c r="H157" s="256">
        <v>-32.55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76</v>
      </c>
      <c r="AY157" s="262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1246</v>
      </c>
      <c r="G158" s="253"/>
      <c r="H158" s="256">
        <v>-13.95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76</v>
      </c>
      <c r="AY158" s="262" t="s">
        <v>206</v>
      </c>
    </row>
    <row r="159" spans="1:51" s="15" customFormat="1" ht="12">
      <c r="A159" s="15"/>
      <c r="B159" s="263"/>
      <c r="C159" s="264"/>
      <c r="D159" s="243" t="s">
        <v>214</v>
      </c>
      <c r="E159" s="265" t="s">
        <v>171</v>
      </c>
      <c r="F159" s="266" t="s">
        <v>169</v>
      </c>
      <c r="G159" s="264"/>
      <c r="H159" s="267">
        <v>95.36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214</v>
      </c>
      <c r="AU159" s="273" t="s">
        <v>85</v>
      </c>
      <c r="AV159" s="15" t="s">
        <v>113</v>
      </c>
      <c r="AW159" s="15" t="s">
        <v>32</v>
      </c>
      <c r="AX159" s="15" t="s">
        <v>76</v>
      </c>
      <c r="AY159" s="273" t="s">
        <v>206</v>
      </c>
    </row>
    <row r="160" spans="1:51" s="14" customFormat="1" ht="12">
      <c r="A160" s="14"/>
      <c r="B160" s="252"/>
      <c r="C160" s="253"/>
      <c r="D160" s="243" t="s">
        <v>214</v>
      </c>
      <c r="E160" s="254" t="s">
        <v>1</v>
      </c>
      <c r="F160" s="255" t="s">
        <v>266</v>
      </c>
      <c r="G160" s="253"/>
      <c r="H160" s="256">
        <v>95.36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214</v>
      </c>
      <c r="AU160" s="262" t="s">
        <v>85</v>
      </c>
      <c r="AV160" s="14" t="s">
        <v>85</v>
      </c>
      <c r="AW160" s="14" t="s">
        <v>32</v>
      </c>
      <c r="AX160" s="14" t="s">
        <v>83</v>
      </c>
      <c r="AY160" s="262" t="s">
        <v>206</v>
      </c>
    </row>
    <row r="161" spans="1:65" s="2" customFormat="1" ht="21.75" customHeight="1">
      <c r="A161" s="39"/>
      <c r="B161" s="40"/>
      <c r="C161" s="228" t="s">
        <v>113</v>
      </c>
      <c r="D161" s="228" t="s">
        <v>208</v>
      </c>
      <c r="E161" s="229" t="s">
        <v>278</v>
      </c>
      <c r="F161" s="230" t="s">
        <v>279</v>
      </c>
      <c r="G161" s="231" t="s">
        <v>211</v>
      </c>
      <c r="H161" s="232">
        <v>472.8</v>
      </c>
      <c r="I161" s="233"/>
      <c r="J161" s="234">
        <f>ROUND(I161*H161,2)</f>
        <v>0</v>
      </c>
      <c r="K161" s="230" t="s">
        <v>212</v>
      </c>
      <c r="L161" s="45"/>
      <c r="M161" s="235" t="s">
        <v>1</v>
      </c>
      <c r="N161" s="236" t="s">
        <v>41</v>
      </c>
      <c r="O161" s="92"/>
      <c r="P161" s="237">
        <f>O161*H161</f>
        <v>0</v>
      </c>
      <c r="Q161" s="237">
        <v>0.00084</v>
      </c>
      <c r="R161" s="237">
        <f>Q161*H161</f>
        <v>0.397152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113</v>
      </c>
      <c r="AT161" s="239" t="s">
        <v>208</v>
      </c>
      <c r="AU161" s="239" t="s">
        <v>85</v>
      </c>
      <c r="AY161" s="18" t="s">
        <v>206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83</v>
      </c>
      <c r="BK161" s="240">
        <f>ROUND(I161*H161,2)</f>
        <v>0</v>
      </c>
      <c r="BL161" s="18" t="s">
        <v>113</v>
      </c>
      <c r="BM161" s="239" t="s">
        <v>1247</v>
      </c>
    </row>
    <row r="162" spans="1:51" s="13" customFormat="1" ht="12">
      <c r="A162" s="13"/>
      <c r="B162" s="241"/>
      <c r="C162" s="242"/>
      <c r="D162" s="243" t="s">
        <v>214</v>
      </c>
      <c r="E162" s="244" t="s">
        <v>1</v>
      </c>
      <c r="F162" s="245" t="s">
        <v>1158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214</v>
      </c>
      <c r="AU162" s="251" t="s">
        <v>85</v>
      </c>
      <c r="AV162" s="13" t="s">
        <v>83</v>
      </c>
      <c r="AW162" s="13" t="s">
        <v>32</v>
      </c>
      <c r="AX162" s="13" t="s">
        <v>76</v>
      </c>
      <c r="AY162" s="251" t="s">
        <v>206</v>
      </c>
    </row>
    <row r="163" spans="1:51" s="14" customFormat="1" ht="12">
      <c r="A163" s="14"/>
      <c r="B163" s="252"/>
      <c r="C163" s="253"/>
      <c r="D163" s="243" t="s">
        <v>214</v>
      </c>
      <c r="E163" s="254" t="s">
        <v>1</v>
      </c>
      <c r="F163" s="255" t="s">
        <v>1248</v>
      </c>
      <c r="G163" s="253"/>
      <c r="H163" s="256">
        <v>27.3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2" t="s">
        <v>214</v>
      </c>
      <c r="AU163" s="262" t="s">
        <v>85</v>
      </c>
      <c r="AV163" s="14" t="s">
        <v>85</v>
      </c>
      <c r="AW163" s="14" t="s">
        <v>32</v>
      </c>
      <c r="AX163" s="14" t="s">
        <v>76</v>
      </c>
      <c r="AY163" s="262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1249</v>
      </c>
      <c r="G164" s="253"/>
      <c r="H164" s="256">
        <v>29.2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1250</v>
      </c>
      <c r="G165" s="253"/>
      <c r="H165" s="256">
        <v>29.2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76</v>
      </c>
      <c r="AY165" s="262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1251</v>
      </c>
      <c r="G166" s="253"/>
      <c r="H166" s="256">
        <v>30.8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1252</v>
      </c>
      <c r="G167" s="253"/>
      <c r="H167" s="256">
        <v>29.1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4" customFormat="1" ht="12">
      <c r="A168" s="14"/>
      <c r="B168" s="252"/>
      <c r="C168" s="253"/>
      <c r="D168" s="243" t="s">
        <v>214</v>
      </c>
      <c r="E168" s="254" t="s">
        <v>1</v>
      </c>
      <c r="F168" s="255" t="s">
        <v>1253</v>
      </c>
      <c r="G168" s="253"/>
      <c r="H168" s="256">
        <v>32.6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214</v>
      </c>
      <c r="AU168" s="262" t="s">
        <v>85</v>
      </c>
      <c r="AV168" s="14" t="s">
        <v>85</v>
      </c>
      <c r="AW168" s="14" t="s">
        <v>32</v>
      </c>
      <c r="AX168" s="14" t="s">
        <v>76</v>
      </c>
      <c r="AY168" s="262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1254</v>
      </c>
      <c r="G169" s="253"/>
      <c r="H169" s="256">
        <v>34.1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1255</v>
      </c>
      <c r="G170" s="253"/>
      <c r="H170" s="256">
        <v>30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1256</v>
      </c>
      <c r="G171" s="253"/>
      <c r="H171" s="256">
        <v>28.7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4" customFormat="1" ht="12">
      <c r="A172" s="14"/>
      <c r="B172" s="252"/>
      <c r="C172" s="253"/>
      <c r="D172" s="243" t="s">
        <v>214</v>
      </c>
      <c r="E172" s="254" t="s">
        <v>1</v>
      </c>
      <c r="F172" s="255" t="s">
        <v>1257</v>
      </c>
      <c r="G172" s="253"/>
      <c r="H172" s="256">
        <v>19.9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214</v>
      </c>
      <c r="AU172" s="262" t="s">
        <v>85</v>
      </c>
      <c r="AV172" s="14" t="s">
        <v>85</v>
      </c>
      <c r="AW172" s="14" t="s">
        <v>32</v>
      </c>
      <c r="AX172" s="14" t="s">
        <v>76</v>
      </c>
      <c r="AY172" s="262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1258</v>
      </c>
      <c r="G173" s="253"/>
      <c r="H173" s="256">
        <v>13.55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</v>
      </c>
      <c r="F174" s="255" t="s">
        <v>1259</v>
      </c>
      <c r="G174" s="253"/>
      <c r="H174" s="256">
        <v>15.05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</v>
      </c>
      <c r="F175" s="255" t="s">
        <v>1260</v>
      </c>
      <c r="G175" s="253"/>
      <c r="H175" s="256">
        <v>16.75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1261</v>
      </c>
      <c r="G176" s="253"/>
      <c r="H176" s="256">
        <v>19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</v>
      </c>
      <c r="F177" s="255" t="s">
        <v>1262</v>
      </c>
      <c r="G177" s="253"/>
      <c r="H177" s="256">
        <v>18.5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1263</v>
      </c>
      <c r="G178" s="253"/>
      <c r="H178" s="256">
        <v>16.65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76</v>
      </c>
      <c r="AY178" s="262" t="s">
        <v>206</v>
      </c>
    </row>
    <row r="179" spans="1:51" s="14" customFormat="1" ht="12">
      <c r="A179" s="14"/>
      <c r="B179" s="252"/>
      <c r="C179" s="253"/>
      <c r="D179" s="243" t="s">
        <v>214</v>
      </c>
      <c r="E179" s="254" t="s">
        <v>1</v>
      </c>
      <c r="F179" s="255" t="s">
        <v>1264</v>
      </c>
      <c r="G179" s="253"/>
      <c r="H179" s="256">
        <v>17.6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214</v>
      </c>
      <c r="AU179" s="262" t="s">
        <v>85</v>
      </c>
      <c r="AV179" s="14" t="s">
        <v>85</v>
      </c>
      <c r="AW179" s="14" t="s">
        <v>32</v>
      </c>
      <c r="AX179" s="14" t="s">
        <v>76</v>
      </c>
      <c r="AY179" s="262" t="s">
        <v>206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1265</v>
      </c>
      <c r="G180" s="253"/>
      <c r="H180" s="256">
        <v>16.3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76</v>
      </c>
      <c r="AY180" s="262" t="s">
        <v>206</v>
      </c>
    </row>
    <row r="181" spans="1:51" s="14" customFormat="1" ht="12">
      <c r="A181" s="14"/>
      <c r="B181" s="252"/>
      <c r="C181" s="253"/>
      <c r="D181" s="243" t="s">
        <v>214</v>
      </c>
      <c r="E181" s="254" t="s">
        <v>1</v>
      </c>
      <c r="F181" s="255" t="s">
        <v>1266</v>
      </c>
      <c r="G181" s="253"/>
      <c r="H181" s="256">
        <v>17.4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214</v>
      </c>
      <c r="AU181" s="262" t="s">
        <v>85</v>
      </c>
      <c r="AV181" s="14" t="s">
        <v>85</v>
      </c>
      <c r="AW181" s="14" t="s">
        <v>32</v>
      </c>
      <c r="AX181" s="14" t="s">
        <v>76</v>
      </c>
      <c r="AY181" s="262" t="s">
        <v>206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</v>
      </c>
      <c r="F182" s="255" t="s">
        <v>1267</v>
      </c>
      <c r="G182" s="253"/>
      <c r="H182" s="256">
        <v>15.95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76</v>
      </c>
      <c r="AY182" s="262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1268</v>
      </c>
      <c r="G183" s="253"/>
      <c r="H183" s="256">
        <v>15.15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5" customFormat="1" ht="12">
      <c r="A184" s="15"/>
      <c r="B184" s="263"/>
      <c r="C184" s="264"/>
      <c r="D184" s="243" t="s">
        <v>214</v>
      </c>
      <c r="E184" s="265" t="s">
        <v>144</v>
      </c>
      <c r="F184" s="266" t="s">
        <v>169</v>
      </c>
      <c r="G184" s="264"/>
      <c r="H184" s="267">
        <v>472.8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214</v>
      </c>
      <c r="AU184" s="273" t="s">
        <v>85</v>
      </c>
      <c r="AV184" s="15" t="s">
        <v>113</v>
      </c>
      <c r="AW184" s="15" t="s">
        <v>32</v>
      </c>
      <c r="AX184" s="15" t="s">
        <v>83</v>
      </c>
      <c r="AY184" s="273" t="s">
        <v>206</v>
      </c>
    </row>
    <row r="185" spans="1:65" s="2" customFormat="1" ht="24.15" customHeight="1">
      <c r="A185" s="39"/>
      <c r="B185" s="40"/>
      <c r="C185" s="228" t="s">
        <v>116</v>
      </c>
      <c r="D185" s="228" t="s">
        <v>208</v>
      </c>
      <c r="E185" s="229" t="s">
        <v>285</v>
      </c>
      <c r="F185" s="230" t="s">
        <v>286</v>
      </c>
      <c r="G185" s="231" t="s">
        <v>211</v>
      </c>
      <c r="H185" s="232">
        <v>472.8</v>
      </c>
      <c r="I185" s="233"/>
      <c r="J185" s="234">
        <f>ROUND(I185*H185,2)</f>
        <v>0</v>
      </c>
      <c r="K185" s="230" t="s">
        <v>212</v>
      </c>
      <c r="L185" s="45"/>
      <c r="M185" s="235" t="s">
        <v>1</v>
      </c>
      <c r="N185" s="236" t="s">
        <v>41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113</v>
      </c>
      <c r="AT185" s="239" t="s">
        <v>208</v>
      </c>
      <c r="AU185" s="239" t="s">
        <v>85</v>
      </c>
      <c r="AY185" s="18" t="s">
        <v>206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83</v>
      </c>
      <c r="BK185" s="240">
        <f>ROUND(I185*H185,2)</f>
        <v>0</v>
      </c>
      <c r="BL185" s="18" t="s">
        <v>113</v>
      </c>
      <c r="BM185" s="239" t="s">
        <v>1269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</v>
      </c>
      <c r="F186" s="255" t="s">
        <v>144</v>
      </c>
      <c r="G186" s="253"/>
      <c r="H186" s="256">
        <v>472.8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83</v>
      </c>
      <c r="AY186" s="262" t="s">
        <v>206</v>
      </c>
    </row>
    <row r="187" spans="1:65" s="2" customFormat="1" ht="37.8" customHeight="1">
      <c r="A187" s="39"/>
      <c r="B187" s="40"/>
      <c r="C187" s="228" t="s">
        <v>238</v>
      </c>
      <c r="D187" s="228" t="s">
        <v>208</v>
      </c>
      <c r="E187" s="229" t="s">
        <v>289</v>
      </c>
      <c r="F187" s="230" t="s">
        <v>290</v>
      </c>
      <c r="G187" s="231" t="s">
        <v>251</v>
      </c>
      <c r="H187" s="232">
        <v>95.36</v>
      </c>
      <c r="I187" s="233"/>
      <c r="J187" s="234">
        <f>ROUND(I187*H187,2)</f>
        <v>0</v>
      </c>
      <c r="K187" s="230" t="s">
        <v>212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113</v>
      </c>
      <c r="AT187" s="239" t="s">
        <v>208</v>
      </c>
      <c r="AU187" s="239" t="s">
        <v>85</v>
      </c>
      <c r="AY187" s="18" t="s">
        <v>206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83</v>
      </c>
      <c r="BK187" s="240">
        <f>ROUND(I187*H187,2)</f>
        <v>0</v>
      </c>
      <c r="BL187" s="18" t="s">
        <v>113</v>
      </c>
      <c r="BM187" s="239" t="s">
        <v>1270</v>
      </c>
    </row>
    <row r="188" spans="1:51" s="13" customFormat="1" ht="12">
      <c r="A188" s="13"/>
      <c r="B188" s="241"/>
      <c r="C188" s="242"/>
      <c r="D188" s="243" t="s">
        <v>214</v>
      </c>
      <c r="E188" s="244" t="s">
        <v>1</v>
      </c>
      <c r="F188" s="245" t="s">
        <v>292</v>
      </c>
      <c r="G188" s="242"/>
      <c r="H188" s="244" t="s">
        <v>1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214</v>
      </c>
      <c r="AU188" s="251" t="s">
        <v>85</v>
      </c>
      <c r="AV188" s="13" t="s">
        <v>83</v>
      </c>
      <c r="AW188" s="13" t="s">
        <v>32</v>
      </c>
      <c r="AX188" s="13" t="s">
        <v>76</v>
      </c>
      <c r="AY188" s="251" t="s">
        <v>206</v>
      </c>
    </row>
    <row r="189" spans="1:51" s="14" customFormat="1" ht="12">
      <c r="A189" s="14"/>
      <c r="B189" s="252"/>
      <c r="C189" s="253"/>
      <c r="D189" s="243" t="s">
        <v>214</v>
      </c>
      <c r="E189" s="254" t="s">
        <v>1</v>
      </c>
      <c r="F189" s="255" t="s">
        <v>164</v>
      </c>
      <c r="G189" s="253"/>
      <c r="H189" s="256">
        <v>95.36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214</v>
      </c>
      <c r="AU189" s="262" t="s">
        <v>85</v>
      </c>
      <c r="AV189" s="14" t="s">
        <v>85</v>
      </c>
      <c r="AW189" s="14" t="s">
        <v>32</v>
      </c>
      <c r="AX189" s="14" t="s">
        <v>83</v>
      </c>
      <c r="AY189" s="262" t="s">
        <v>206</v>
      </c>
    </row>
    <row r="190" spans="1:65" s="2" customFormat="1" ht="37.8" customHeight="1">
      <c r="A190" s="39"/>
      <c r="B190" s="40"/>
      <c r="C190" s="228" t="s">
        <v>243</v>
      </c>
      <c r="D190" s="228" t="s">
        <v>208</v>
      </c>
      <c r="E190" s="229" t="s">
        <v>294</v>
      </c>
      <c r="F190" s="230" t="s">
        <v>295</v>
      </c>
      <c r="G190" s="231" t="s">
        <v>251</v>
      </c>
      <c r="H190" s="232">
        <v>155</v>
      </c>
      <c r="I190" s="233"/>
      <c r="J190" s="234">
        <f>ROUND(I190*H190,2)</f>
        <v>0</v>
      </c>
      <c r="K190" s="230" t="s">
        <v>212</v>
      </c>
      <c r="L190" s="45"/>
      <c r="M190" s="235" t="s">
        <v>1</v>
      </c>
      <c r="N190" s="236" t="s">
        <v>41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113</v>
      </c>
      <c r="AT190" s="239" t="s">
        <v>208</v>
      </c>
      <c r="AU190" s="239" t="s">
        <v>85</v>
      </c>
      <c r="AY190" s="18" t="s">
        <v>206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83</v>
      </c>
      <c r="BK190" s="240">
        <f>ROUND(I190*H190,2)</f>
        <v>0</v>
      </c>
      <c r="BL190" s="18" t="s">
        <v>113</v>
      </c>
      <c r="BM190" s="239" t="s">
        <v>1271</v>
      </c>
    </row>
    <row r="191" spans="1:51" s="13" customFormat="1" ht="12">
      <c r="A191" s="13"/>
      <c r="B191" s="241"/>
      <c r="C191" s="242"/>
      <c r="D191" s="243" t="s">
        <v>214</v>
      </c>
      <c r="E191" s="244" t="s">
        <v>1</v>
      </c>
      <c r="F191" s="245" t="s">
        <v>1154</v>
      </c>
      <c r="G191" s="242"/>
      <c r="H191" s="244" t="s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214</v>
      </c>
      <c r="AU191" s="251" t="s">
        <v>85</v>
      </c>
      <c r="AV191" s="13" t="s">
        <v>83</v>
      </c>
      <c r="AW191" s="13" t="s">
        <v>32</v>
      </c>
      <c r="AX191" s="13" t="s">
        <v>76</v>
      </c>
      <c r="AY191" s="251" t="s">
        <v>206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1272</v>
      </c>
      <c r="G192" s="253"/>
      <c r="H192" s="256">
        <v>108.5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76</v>
      </c>
      <c r="AY192" s="262" t="s">
        <v>206</v>
      </c>
    </row>
    <row r="193" spans="1:51" s="14" customFormat="1" ht="12">
      <c r="A193" s="14"/>
      <c r="B193" s="252"/>
      <c r="C193" s="253"/>
      <c r="D193" s="243" t="s">
        <v>214</v>
      </c>
      <c r="E193" s="254" t="s">
        <v>1</v>
      </c>
      <c r="F193" s="255" t="s">
        <v>1273</v>
      </c>
      <c r="G193" s="253"/>
      <c r="H193" s="256">
        <v>46.5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214</v>
      </c>
      <c r="AU193" s="262" t="s">
        <v>85</v>
      </c>
      <c r="AV193" s="14" t="s">
        <v>85</v>
      </c>
      <c r="AW193" s="14" t="s">
        <v>32</v>
      </c>
      <c r="AX193" s="14" t="s">
        <v>76</v>
      </c>
      <c r="AY193" s="262" t="s">
        <v>206</v>
      </c>
    </row>
    <row r="194" spans="1:51" s="15" customFormat="1" ht="12">
      <c r="A194" s="15"/>
      <c r="B194" s="263"/>
      <c r="C194" s="264"/>
      <c r="D194" s="243" t="s">
        <v>214</v>
      </c>
      <c r="E194" s="265" t="s">
        <v>1</v>
      </c>
      <c r="F194" s="266" t="s">
        <v>169</v>
      </c>
      <c r="G194" s="264"/>
      <c r="H194" s="267">
        <v>155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3" t="s">
        <v>214</v>
      </c>
      <c r="AU194" s="273" t="s">
        <v>85</v>
      </c>
      <c r="AV194" s="15" t="s">
        <v>113</v>
      </c>
      <c r="AW194" s="15" t="s">
        <v>32</v>
      </c>
      <c r="AX194" s="15" t="s">
        <v>83</v>
      </c>
      <c r="AY194" s="273" t="s">
        <v>206</v>
      </c>
    </row>
    <row r="195" spans="1:65" s="2" customFormat="1" ht="37.8" customHeight="1">
      <c r="A195" s="39"/>
      <c r="B195" s="40"/>
      <c r="C195" s="228" t="s">
        <v>248</v>
      </c>
      <c r="D195" s="228" t="s">
        <v>208</v>
      </c>
      <c r="E195" s="229" t="s">
        <v>300</v>
      </c>
      <c r="F195" s="230" t="s">
        <v>301</v>
      </c>
      <c r="G195" s="231" t="s">
        <v>251</v>
      </c>
      <c r="H195" s="232">
        <v>95.36</v>
      </c>
      <c r="I195" s="233"/>
      <c r="J195" s="234">
        <f>ROUND(I195*H195,2)</f>
        <v>0</v>
      </c>
      <c r="K195" s="230" t="s">
        <v>212</v>
      </c>
      <c r="L195" s="45"/>
      <c r="M195" s="235" t="s">
        <v>1</v>
      </c>
      <c r="N195" s="236" t="s">
        <v>41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113</v>
      </c>
      <c r="AT195" s="239" t="s">
        <v>208</v>
      </c>
      <c r="AU195" s="239" t="s">
        <v>85</v>
      </c>
      <c r="AY195" s="18" t="s">
        <v>206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83</v>
      </c>
      <c r="BK195" s="240">
        <f>ROUND(I195*H195,2)</f>
        <v>0</v>
      </c>
      <c r="BL195" s="18" t="s">
        <v>113</v>
      </c>
      <c r="BM195" s="239" t="s">
        <v>1274</v>
      </c>
    </row>
    <row r="196" spans="1:51" s="13" customFormat="1" ht="12">
      <c r="A196" s="13"/>
      <c r="B196" s="241"/>
      <c r="C196" s="242"/>
      <c r="D196" s="243" t="s">
        <v>214</v>
      </c>
      <c r="E196" s="244" t="s">
        <v>1</v>
      </c>
      <c r="F196" s="245" t="s">
        <v>1154</v>
      </c>
      <c r="G196" s="242"/>
      <c r="H196" s="244" t="s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214</v>
      </c>
      <c r="AU196" s="251" t="s">
        <v>85</v>
      </c>
      <c r="AV196" s="13" t="s">
        <v>83</v>
      </c>
      <c r="AW196" s="13" t="s">
        <v>32</v>
      </c>
      <c r="AX196" s="13" t="s">
        <v>76</v>
      </c>
      <c r="AY196" s="251" t="s">
        <v>206</v>
      </c>
    </row>
    <row r="197" spans="1:51" s="13" customFormat="1" ht="12">
      <c r="A197" s="13"/>
      <c r="B197" s="241"/>
      <c r="C197" s="242"/>
      <c r="D197" s="243" t="s">
        <v>214</v>
      </c>
      <c r="E197" s="244" t="s">
        <v>1</v>
      </c>
      <c r="F197" s="245" t="s">
        <v>303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214</v>
      </c>
      <c r="AU197" s="251" t="s">
        <v>85</v>
      </c>
      <c r="AV197" s="13" t="s">
        <v>83</v>
      </c>
      <c r="AW197" s="13" t="s">
        <v>32</v>
      </c>
      <c r="AX197" s="13" t="s">
        <v>76</v>
      </c>
      <c r="AY197" s="251" t="s">
        <v>206</v>
      </c>
    </row>
    <row r="198" spans="1:51" s="13" customFormat="1" ht="12">
      <c r="A198" s="13"/>
      <c r="B198" s="241"/>
      <c r="C198" s="242"/>
      <c r="D198" s="243" t="s">
        <v>214</v>
      </c>
      <c r="E198" s="244" t="s">
        <v>1</v>
      </c>
      <c r="F198" s="245" t="s">
        <v>304</v>
      </c>
      <c r="G198" s="242"/>
      <c r="H198" s="244" t="s">
        <v>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214</v>
      </c>
      <c r="AU198" s="251" t="s">
        <v>85</v>
      </c>
      <c r="AV198" s="13" t="s">
        <v>83</v>
      </c>
      <c r="AW198" s="13" t="s">
        <v>32</v>
      </c>
      <c r="AX198" s="13" t="s">
        <v>76</v>
      </c>
      <c r="AY198" s="251" t="s">
        <v>206</v>
      </c>
    </row>
    <row r="199" spans="1:51" s="14" customFormat="1" ht="12">
      <c r="A199" s="14"/>
      <c r="B199" s="252"/>
      <c r="C199" s="253"/>
      <c r="D199" s="243" t="s">
        <v>214</v>
      </c>
      <c r="E199" s="254" t="s">
        <v>1</v>
      </c>
      <c r="F199" s="255" t="s">
        <v>1275</v>
      </c>
      <c r="G199" s="253"/>
      <c r="H199" s="256">
        <v>9.3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214</v>
      </c>
      <c r="AU199" s="262" t="s">
        <v>85</v>
      </c>
      <c r="AV199" s="14" t="s">
        <v>85</v>
      </c>
      <c r="AW199" s="14" t="s">
        <v>32</v>
      </c>
      <c r="AX199" s="14" t="s">
        <v>76</v>
      </c>
      <c r="AY199" s="262" t="s">
        <v>206</v>
      </c>
    </row>
    <row r="200" spans="1:51" s="16" customFormat="1" ht="12">
      <c r="A200" s="16"/>
      <c r="B200" s="274"/>
      <c r="C200" s="275"/>
      <c r="D200" s="243" t="s">
        <v>214</v>
      </c>
      <c r="E200" s="276" t="s">
        <v>138</v>
      </c>
      <c r="F200" s="277" t="s">
        <v>133</v>
      </c>
      <c r="G200" s="275"/>
      <c r="H200" s="278">
        <v>9.3</v>
      </c>
      <c r="I200" s="279"/>
      <c r="J200" s="275"/>
      <c r="K200" s="275"/>
      <c r="L200" s="280"/>
      <c r="M200" s="281"/>
      <c r="N200" s="282"/>
      <c r="O200" s="282"/>
      <c r="P200" s="282"/>
      <c r="Q200" s="282"/>
      <c r="R200" s="282"/>
      <c r="S200" s="282"/>
      <c r="T200" s="283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4" t="s">
        <v>214</v>
      </c>
      <c r="AU200" s="284" t="s">
        <v>85</v>
      </c>
      <c r="AV200" s="16" t="s">
        <v>93</v>
      </c>
      <c r="AW200" s="16" t="s">
        <v>32</v>
      </c>
      <c r="AX200" s="16" t="s">
        <v>76</v>
      </c>
      <c r="AY200" s="284" t="s">
        <v>206</v>
      </c>
    </row>
    <row r="201" spans="1:51" s="13" customFormat="1" ht="12">
      <c r="A201" s="13"/>
      <c r="B201" s="241"/>
      <c r="C201" s="242"/>
      <c r="D201" s="243" t="s">
        <v>214</v>
      </c>
      <c r="E201" s="244" t="s">
        <v>1</v>
      </c>
      <c r="F201" s="245" t="s">
        <v>306</v>
      </c>
      <c r="G201" s="242"/>
      <c r="H201" s="244" t="s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214</v>
      </c>
      <c r="AU201" s="251" t="s">
        <v>85</v>
      </c>
      <c r="AV201" s="13" t="s">
        <v>83</v>
      </c>
      <c r="AW201" s="13" t="s">
        <v>32</v>
      </c>
      <c r="AX201" s="13" t="s">
        <v>76</v>
      </c>
      <c r="AY201" s="251" t="s">
        <v>206</v>
      </c>
    </row>
    <row r="202" spans="1:51" s="14" customFormat="1" ht="12">
      <c r="A202" s="14"/>
      <c r="B202" s="252"/>
      <c r="C202" s="253"/>
      <c r="D202" s="243" t="s">
        <v>214</v>
      </c>
      <c r="E202" s="254" t="s">
        <v>1</v>
      </c>
      <c r="F202" s="255" t="s">
        <v>1276</v>
      </c>
      <c r="G202" s="253"/>
      <c r="H202" s="256">
        <v>32.55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214</v>
      </c>
      <c r="AU202" s="262" t="s">
        <v>85</v>
      </c>
      <c r="AV202" s="14" t="s">
        <v>85</v>
      </c>
      <c r="AW202" s="14" t="s">
        <v>32</v>
      </c>
      <c r="AX202" s="14" t="s">
        <v>76</v>
      </c>
      <c r="AY202" s="262" t="s">
        <v>206</v>
      </c>
    </row>
    <row r="203" spans="1:51" s="16" customFormat="1" ht="12">
      <c r="A203" s="16"/>
      <c r="B203" s="274"/>
      <c r="C203" s="275"/>
      <c r="D203" s="243" t="s">
        <v>214</v>
      </c>
      <c r="E203" s="276" t="s">
        <v>140</v>
      </c>
      <c r="F203" s="277" t="s">
        <v>133</v>
      </c>
      <c r="G203" s="275"/>
      <c r="H203" s="278">
        <v>32.55</v>
      </c>
      <c r="I203" s="279"/>
      <c r="J203" s="275"/>
      <c r="K203" s="275"/>
      <c r="L203" s="280"/>
      <c r="M203" s="281"/>
      <c r="N203" s="282"/>
      <c r="O203" s="282"/>
      <c r="P203" s="282"/>
      <c r="Q203" s="282"/>
      <c r="R203" s="282"/>
      <c r="S203" s="282"/>
      <c r="T203" s="283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84" t="s">
        <v>214</v>
      </c>
      <c r="AU203" s="284" t="s">
        <v>85</v>
      </c>
      <c r="AV203" s="16" t="s">
        <v>93</v>
      </c>
      <c r="AW203" s="16" t="s">
        <v>32</v>
      </c>
      <c r="AX203" s="16" t="s">
        <v>76</v>
      </c>
      <c r="AY203" s="284" t="s">
        <v>206</v>
      </c>
    </row>
    <row r="204" spans="1:51" s="15" customFormat="1" ht="12">
      <c r="A204" s="15"/>
      <c r="B204" s="263"/>
      <c r="C204" s="264"/>
      <c r="D204" s="243" t="s">
        <v>214</v>
      </c>
      <c r="E204" s="265" t="s">
        <v>168</v>
      </c>
      <c r="F204" s="266" t="s">
        <v>169</v>
      </c>
      <c r="G204" s="264"/>
      <c r="H204" s="267">
        <v>41.85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3" t="s">
        <v>214</v>
      </c>
      <c r="AU204" s="273" t="s">
        <v>85</v>
      </c>
      <c r="AV204" s="15" t="s">
        <v>113</v>
      </c>
      <c r="AW204" s="15" t="s">
        <v>32</v>
      </c>
      <c r="AX204" s="15" t="s">
        <v>76</v>
      </c>
      <c r="AY204" s="273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162</v>
      </c>
      <c r="F205" s="255" t="s">
        <v>312</v>
      </c>
      <c r="G205" s="253"/>
      <c r="H205" s="256">
        <v>53.51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76</v>
      </c>
      <c r="AY205" s="262" t="s">
        <v>206</v>
      </c>
    </row>
    <row r="206" spans="1:51" s="14" customFormat="1" ht="12">
      <c r="A206" s="14"/>
      <c r="B206" s="252"/>
      <c r="C206" s="253"/>
      <c r="D206" s="243" t="s">
        <v>214</v>
      </c>
      <c r="E206" s="254" t="s">
        <v>164</v>
      </c>
      <c r="F206" s="255" t="s">
        <v>171</v>
      </c>
      <c r="G206" s="253"/>
      <c r="H206" s="256">
        <v>95.36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214</v>
      </c>
      <c r="AU206" s="262" t="s">
        <v>85</v>
      </c>
      <c r="AV206" s="14" t="s">
        <v>85</v>
      </c>
      <c r="AW206" s="14" t="s">
        <v>32</v>
      </c>
      <c r="AX206" s="14" t="s">
        <v>76</v>
      </c>
      <c r="AY206" s="262" t="s">
        <v>206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313</v>
      </c>
      <c r="G207" s="253"/>
      <c r="H207" s="256">
        <v>95.36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5" s="2" customFormat="1" ht="37.8" customHeight="1">
      <c r="A208" s="39"/>
      <c r="B208" s="40"/>
      <c r="C208" s="228" t="s">
        <v>254</v>
      </c>
      <c r="D208" s="228" t="s">
        <v>208</v>
      </c>
      <c r="E208" s="229" t="s">
        <v>315</v>
      </c>
      <c r="F208" s="230" t="s">
        <v>316</v>
      </c>
      <c r="G208" s="231" t="s">
        <v>251</v>
      </c>
      <c r="H208" s="232">
        <v>95.36</v>
      </c>
      <c r="I208" s="233"/>
      <c r="J208" s="234">
        <f>ROUND(I208*H208,2)</f>
        <v>0</v>
      </c>
      <c r="K208" s="230" t="s">
        <v>212</v>
      </c>
      <c r="L208" s="45"/>
      <c r="M208" s="235" t="s">
        <v>1</v>
      </c>
      <c r="N208" s="236" t="s">
        <v>41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113</v>
      </c>
      <c r="AT208" s="239" t="s">
        <v>208</v>
      </c>
      <c r="AU208" s="239" t="s">
        <v>85</v>
      </c>
      <c r="AY208" s="18" t="s">
        <v>206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83</v>
      </c>
      <c r="BK208" s="240">
        <f>ROUND(I208*H208,2)</f>
        <v>0</v>
      </c>
      <c r="BL208" s="18" t="s">
        <v>113</v>
      </c>
      <c r="BM208" s="239" t="s">
        <v>1277</v>
      </c>
    </row>
    <row r="209" spans="1:51" s="14" customFormat="1" ht="12">
      <c r="A209" s="14"/>
      <c r="B209" s="252"/>
      <c r="C209" s="253"/>
      <c r="D209" s="243" t="s">
        <v>214</v>
      </c>
      <c r="E209" s="254" t="s">
        <v>1</v>
      </c>
      <c r="F209" s="255" t="s">
        <v>318</v>
      </c>
      <c r="G209" s="253"/>
      <c r="H209" s="256">
        <v>95.36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214</v>
      </c>
      <c r="AU209" s="262" t="s">
        <v>85</v>
      </c>
      <c r="AV209" s="14" t="s">
        <v>85</v>
      </c>
      <c r="AW209" s="14" t="s">
        <v>32</v>
      </c>
      <c r="AX209" s="14" t="s">
        <v>83</v>
      </c>
      <c r="AY209" s="262" t="s">
        <v>206</v>
      </c>
    </row>
    <row r="210" spans="1:65" s="2" customFormat="1" ht="24.15" customHeight="1">
      <c r="A210" s="39"/>
      <c r="B210" s="40"/>
      <c r="C210" s="228" t="s">
        <v>139</v>
      </c>
      <c r="D210" s="228" t="s">
        <v>208</v>
      </c>
      <c r="E210" s="229" t="s">
        <v>320</v>
      </c>
      <c r="F210" s="230" t="s">
        <v>321</v>
      </c>
      <c r="G210" s="231" t="s">
        <v>251</v>
      </c>
      <c r="H210" s="232">
        <v>190.72</v>
      </c>
      <c r="I210" s="233"/>
      <c r="J210" s="234">
        <f>ROUND(I210*H210,2)</f>
        <v>0</v>
      </c>
      <c r="K210" s="230" t="s">
        <v>212</v>
      </c>
      <c r="L210" s="45"/>
      <c r="M210" s="235" t="s">
        <v>1</v>
      </c>
      <c r="N210" s="236" t="s">
        <v>41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113</v>
      </c>
      <c r="AT210" s="239" t="s">
        <v>208</v>
      </c>
      <c r="AU210" s="239" t="s">
        <v>85</v>
      </c>
      <c r="AY210" s="18" t="s">
        <v>206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83</v>
      </c>
      <c r="BK210" s="240">
        <f>ROUND(I210*H210,2)</f>
        <v>0</v>
      </c>
      <c r="BL210" s="18" t="s">
        <v>113</v>
      </c>
      <c r="BM210" s="239" t="s">
        <v>1278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</v>
      </c>
      <c r="F211" s="255" t="s">
        <v>323</v>
      </c>
      <c r="G211" s="253"/>
      <c r="H211" s="256">
        <v>95.36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76</v>
      </c>
      <c r="AY211" s="262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</v>
      </c>
      <c r="F212" s="255" t="s">
        <v>324</v>
      </c>
      <c r="G212" s="253"/>
      <c r="H212" s="256">
        <v>95.36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76</v>
      </c>
      <c r="AY212" s="262" t="s">
        <v>206</v>
      </c>
    </row>
    <row r="213" spans="1:51" s="15" customFormat="1" ht="12">
      <c r="A213" s="15"/>
      <c r="B213" s="263"/>
      <c r="C213" s="264"/>
      <c r="D213" s="243" t="s">
        <v>214</v>
      </c>
      <c r="E213" s="265" t="s">
        <v>1</v>
      </c>
      <c r="F213" s="266" t="s">
        <v>169</v>
      </c>
      <c r="G213" s="264"/>
      <c r="H213" s="267">
        <v>190.72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3" t="s">
        <v>214</v>
      </c>
      <c r="AU213" s="273" t="s">
        <v>85</v>
      </c>
      <c r="AV213" s="15" t="s">
        <v>113</v>
      </c>
      <c r="AW213" s="15" t="s">
        <v>32</v>
      </c>
      <c r="AX213" s="15" t="s">
        <v>83</v>
      </c>
      <c r="AY213" s="273" t="s">
        <v>206</v>
      </c>
    </row>
    <row r="214" spans="1:65" s="2" customFormat="1" ht="16.5" customHeight="1">
      <c r="A214" s="39"/>
      <c r="B214" s="40"/>
      <c r="C214" s="228" t="s">
        <v>277</v>
      </c>
      <c r="D214" s="228" t="s">
        <v>208</v>
      </c>
      <c r="E214" s="229" t="s">
        <v>326</v>
      </c>
      <c r="F214" s="230" t="s">
        <v>327</v>
      </c>
      <c r="G214" s="231" t="s">
        <v>251</v>
      </c>
      <c r="H214" s="232">
        <v>190.72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1279</v>
      </c>
    </row>
    <row r="215" spans="1:51" s="14" customFormat="1" ht="12">
      <c r="A215" s="14"/>
      <c r="B215" s="252"/>
      <c r="C215" s="253"/>
      <c r="D215" s="243" t="s">
        <v>214</v>
      </c>
      <c r="E215" s="254" t="s">
        <v>1</v>
      </c>
      <c r="F215" s="255" t="s">
        <v>329</v>
      </c>
      <c r="G215" s="253"/>
      <c r="H215" s="256">
        <v>95.36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214</v>
      </c>
      <c r="AU215" s="262" t="s">
        <v>85</v>
      </c>
      <c r="AV215" s="14" t="s">
        <v>85</v>
      </c>
      <c r="AW215" s="14" t="s">
        <v>32</v>
      </c>
      <c r="AX215" s="14" t="s">
        <v>76</v>
      </c>
      <c r="AY215" s="262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330</v>
      </c>
      <c r="G216" s="253"/>
      <c r="H216" s="256">
        <v>95.36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76</v>
      </c>
      <c r="AY216" s="262" t="s">
        <v>206</v>
      </c>
    </row>
    <row r="217" spans="1:51" s="15" customFormat="1" ht="12">
      <c r="A217" s="15"/>
      <c r="B217" s="263"/>
      <c r="C217" s="264"/>
      <c r="D217" s="243" t="s">
        <v>214</v>
      </c>
      <c r="E217" s="265" t="s">
        <v>1</v>
      </c>
      <c r="F217" s="266" t="s">
        <v>169</v>
      </c>
      <c r="G217" s="264"/>
      <c r="H217" s="267">
        <v>190.72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214</v>
      </c>
      <c r="AU217" s="273" t="s">
        <v>85</v>
      </c>
      <c r="AV217" s="15" t="s">
        <v>113</v>
      </c>
      <c r="AW217" s="15" t="s">
        <v>32</v>
      </c>
      <c r="AX217" s="15" t="s">
        <v>83</v>
      </c>
      <c r="AY217" s="273" t="s">
        <v>206</v>
      </c>
    </row>
    <row r="218" spans="1:65" s="2" customFormat="1" ht="33" customHeight="1">
      <c r="A218" s="39"/>
      <c r="B218" s="40"/>
      <c r="C218" s="228" t="s">
        <v>284</v>
      </c>
      <c r="D218" s="228" t="s">
        <v>208</v>
      </c>
      <c r="E218" s="229" t="s">
        <v>332</v>
      </c>
      <c r="F218" s="230" t="s">
        <v>333</v>
      </c>
      <c r="G218" s="231" t="s">
        <v>334</v>
      </c>
      <c r="H218" s="232">
        <v>171.648</v>
      </c>
      <c r="I218" s="233"/>
      <c r="J218" s="234">
        <f>ROUND(I218*H218,2)</f>
        <v>0</v>
      </c>
      <c r="K218" s="230" t="s">
        <v>212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113</v>
      </c>
      <c r="AT218" s="239" t="s">
        <v>208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1280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336</v>
      </c>
      <c r="G219" s="253"/>
      <c r="H219" s="256">
        <v>171.648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24.15" customHeight="1">
      <c r="A220" s="39"/>
      <c r="B220" s="40"/>
      <c r="C220" s="228" t="s">
        <v>288</v>
      </c>
      <c r="D220" s="228" t="s">
        <v>208</v>
      </c>
      <c r="E220" s="229" t="s">
        <v>338</v>
      </c>
      <c r="F220" s="230" t="s">
        <v>339</v>
      </c>
      <c r="G220" s="231" t="s">
        <v>251</v>
      </c>
      <c r="H220" s="232">
        <v>53.51</v>
      </c>
      <c r="I220" s="233"/>
      <c r="J220" s="234">
        <f>ROUND(I220*H220,2)</f>
        <v>0</v>
      </c>
      <c r="K220" s="230" t="s">
        <v>212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113</v>
      </c>
      <c r="AT220" s="239" t="s">
        <v>208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1281</v>
      </c>
    </row>
    <row r="221" spans="1:51" s="14" customFormat="1" ht="12">
      <c r="A221" s="14"/>
      <c r="B221" s="252"/>
      <c r="C221" s="253"/>
      <c r="D221" s="243" t="s">
        <v>214</v>
      </c>
      <c r="E221" s="254" t="s">
        <v>1</v>
      </c>
      <c r="F221" s="255" t="s">
        <v>312</v>
      </c>
      <c r="G221" s="253"/>
      <c r="H221" s="256">
        <v>53.51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214</v>
      </c>
      <c r="AU221" s="262" t="s">
        <v>85</v>
      </c>
      <c r="AV221" s="14" t="s">
        <v>85</v>
      </c>
      <c r="AW221" s="14" t="s">
        <v>32</v>
      </c>
      <c r="AX221" s="14" t="s">
        <v>76</v>
      </c>
      <c r="AY221" s="262" t="s">
        <v>206</v>
      </c>
    </row>
    <row r="222" spans="1:51" s="15" customFormat="1" ht="12">
      <c r="A222" s="15"/>
      <c r="B222" s="263"/>
      <c r="C222" s="264"/>
      <c r="D222" s="243" t="s">
        <v>214</v>
      </c>
      <c r="E222" s="265" t="s">
        <v>1180</v>
      </c>
      <c r="F222" s="266" t="s">
        <v>169</v>
      </c>
      <c r="G222" s="264"/>
      <c r="H222" s="267">
        <v>53.51</v>
      </c>
      <c r="I222" s="268"/>
      <c r="J222" s="264"/>
      <c r="K222" s="264"/>
      <c r="L222" s="269"/>
      <c r="M222" s="270"/>
      <c r="N222" s="271"/>
      <c r="O222" s="271"/>
      <c r="P222" s="271"/>
      <c r="Q222" s="271"/>
      <c r="R222" s="271"/>
      <c r="S222" s="271"/>
      <c r="T222" s="27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3" t="s">
        <v>214</v>
      </c>
      <c r="AU222" s="273" t="s">
        <v>85</v>
      </c>
      <c r="AV222" s="15" t="s">
        <v>113</v>
      </c>
      <c r="AW222" s="15" t="s">
        <v>32</v>
      </c>
      <c r="AX222" s="15" t="s">
        <v>83</v>
      </c>
      <c r="AY222" s="273" t="s">
        <v>206</v>
      </c>
    </row>
    <row r="223" spans="1:65" s="2" customFormat="1" ht="24.15" customHeight="1">
      <c r="A223" s="39"/>
      <c r="B223" s="40"/>
      <c r="C223" s="228" t="s">
        <v>293</v>
      </c>
      <c r="D223" s="228" t="s">
        <v>208</v>
      </c>
      <c r="E223" s="229" t="s">
        <v>347</v>
      </c>
      <c r="F223" s="230" t="s">
        <v>348</v>
      </c>
      <c r="G223" s="231" t="s">
        <v>251</v>
      </c>
      <c r="H223" s="232">
        <v>32.425</v>
      </c>
      <c r="I223" s="233"/>
      <c r="J223" s="234">
        <f>ROUND(I223*H223,2)</f>
        <v>0</v>
      </c>
      <c r="K223" s="230" t="s">
        <v>212</v>
      </c>
      <c r="L223" s="45"/>
      <c r="M223" s="235" t="s">
        <v>1</v>
      </c>
      <c r="N223" s="236" t="s">
        <v>41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113</v>
      </c>
      <c r="AT223" s="239" t="s">
        <v>208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1282</v>
      </c>
    </row>
    <row r="224" spans="1:51" s="13" customFormat="1" ht="12">
      <c r="A224" s="13"/>
      <c r="B224" s="241"/>
      <c r="C224" s="242"/>
      <c r="D224" s="243" t="s">
        <v>214</v>
      </c>
      <c r="E224" s="244" t="s">
        <v>1</v>
      </c>
      <c r="F224" s="245" t="s">
        <v>1154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214</v>
      </c>
      <c r="AU224" s="251" t="s">
        <v>85</v>
      </c>
      <c r="AV224" s="13" t="s">
        <v>83</v>
      </c>
      <c r="AW224" s="13" t="s">
        <v>32</v>
      </c>
      <c r="AX224" s="13" t="s">
        <v>76</v>
      </c>
      <c r="AY224" s="251" t="s">
        <v>206</v>
      </c>
    </row>
    <row r="225" spans="1:51" s="14" customFormat="1" ht="12">
      <c r="A225" s="14"/>
      <c r="B225" s="252"/>
      <c r="C225" s="253"/>
      <c r="D225" s="243" t="s">
        <v>214</v>
      </c>
      <c r="E225" s="254" t="s">
        <v>1</v>
      </c>
      <c r="F225" s="255" t="s">
        <v>1283</v>
      </c>
      <c r="G225" s="253"/>
      <c r="H225" s="256">
        <v>0.125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214</v>
      </c>
      <c r="AU225" s="262" t="s">
        <v>85</v>
      </c>
      <c r="AV225" s="14" t="s">
        <v>85</v>
      </c>
      <c r="AW225" s="14" t="s">
        <v>32</v>
      </c>
      <c r="AX225" s="14" t="s">
        <v>76</v>
      </c>
      <c r="AY225" s="262" t="s">
        <v>206</v>
      </c>
    </row>
    <row r="226" spans="1:51" s="16" customFormat="1" ht="12">
      <c r="A226" s="16"/>
      <c r="B226" s="274"/>
      <c r="C226" s="275"/>
      <c r="D226" s="243" t="s">
        <v>214</v>
      </c>
      <c r="E226" s="276" t="s">
        <v>1</v>
      </c>
      <c r="F226" s="277" t="s">
        <v>133</v>
      </c>
      <c r="G226" s="275"/>
      <c r="H226" s="278">
        <v>0.125</v>
      </c>
      <c r="I226" s="279"/>
      <c r="J226" s="275"/>
      <c r="K226" s="275"/>
      <c r="L226" s="280"/>
      <c r="M226" s="281"/>
      <c r="N226" s="282"/>
      <c r="O226" s="282"/>
      <c r="P226" s="282"/>
      <c r="Q226" s="282"/>
      <c r="R226" s="282"/>
      <c r="S226" s="282"/>
      <c r="T226" s="283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4" t="s">
        <v>214</v>
      </c>
      <c r="AU226" s="284" t="s">
        <v>85</v>
      </c>
      <c r="AV226" s="16" t="s">
        <v>93</v>
      </c>
      <c r="AW226" s="16" t="s">
        <v>32</v>
      </c>
      <c r="AX226" s="16" t="s">
        <v>76</v>
      </c>
      <c r="AY226" s="284" t="s">
        <v>206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158</v>
      </c>
      <c r="F227" s="255" t="s">
        <v>1284</v>
      </c>
      <c r="G227" s="253"/>
      <c r="H227" s="256">
        <v>32.425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5" s="2" customFormat="1" ht="16.5" customHeight="1">
      <c r="A228" s="39"/>
      <c r="B228" s="40"/>
      <c r="C228" s="285" t="s">
        <v>8</v>
      </c>
      <c r="D228" s="285" t="s">
        <v>353</v>
      </c>
      <c r="E228" s="286" t="s">
        <v>354</v>
      </c>
      <c r="F228" s="287" t="s">
        <v>355</v>
      </c>
      <c r="G228" s="288" t="s">
        <v>334</v>
      </c>
      <c r="H228" s="289">
        <v>96.318</v>
      </c>
      <c r="I228" s="290"/>
      <c r="J228" s="291">
        <f>ROUND(I228*H228,2)</f>
        <v>0</v>
      </c>
      <c r="K228" s="287" t="s">
        <v>212</v>
      </c>
      <c r="L228" s="292"/>
      <c r="M228" s="293" t="s">
        <v>1</v>
      </c>
      <c r="N228" s="294" t="s">
        <v>41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248</v>
      </c>
      <c r="AT228" s="239" t="s">
        <v>353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1285</v>
      </c>
    </row>
    <row r="229" spans="1:51" s="13" customFormat="1" ht="12">
      <c r="A229" s="13"/>
      <c r="B229" s="241"/>
      <c r="C229" s="242"/>
      <c r="D229" s="243" t="s">
        <v>214</v>
      </c>
      <c r="E229" s="244" t="s">
        <v>1</v>
      </c>
      <c r="F229" s="245" t="s">
        <v>1185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214</v>
      </c>
      <c r="AU229" s="251" t="s">
        <v>85</v>
      </c>
      <c r="AV229" s="13" t="s">
        <v>83</v>
      </c>
      <c r="AW229" s="13" t="s">
        <v>32</v>
      </c>
      <c r="AX229" s="13" t="s">
        <v>76</v>
      </c>
      <c r="AY229" s="251" t="s">
        <v>206</v>
      </c>
    </row>
    <row r="230" spans="1:51" s="14" customFormat="1" ht="12">
      <c r="A230" s="14"/>
      <c r="B230" s="252"/>
      <c r="C230" s="253"/>
      <c r="D230" s="243" t="s">
        <v>214</v>
      </c>
      <c r="E230" s="254" t="s">
        <v>1</v>
      </c>
      <c r="F230" s="255" t="s">
        <v>358</v>
      </c>
      <c r="G230" s="253"/>
      <c r="H230" s="256">
        <v>96.318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214</v>
      </c>
      <c r="AU230" s="262" t="s">
        <v>85</v>
      </c>
      <c r="AV230" s="14" t="s">
        <v>85</v>
      </c>
      <c r="AW230" s="14" t="s">
        <v>32</v>
      </c>
      <c r="AX230" s="14" t="s">
        <v>83</v>
      </c>
      <c r="AY230" s="262" t="s">
        <v>206</v>
      </c>
    </row>
    <row r="231" spans="1:65" s="2" customFormat="1" ht="16.5" customHeight="1">
      <c r="A231" s="39"/>
      <c r="B231" s="40"/>
      <c r="C231" s="285" t="s">
        <v>314</v>
      </c>
      <c r="D231" s="285" t="s">
        <v>353</v>
      </c>
      <c r="E231" s="286" t="s">
        <v>365</v>
      </c>
      <c r="F231" s="287" t="s">
        <v>366</v>
      </c>
      <c r="G231" s="288" t="s">
        <v>334</v>
      </c>
      <c r="H231" s="289">
        <v>58.365</v>
      </c>
      <c r="I231" s="290"/>
      <c r="J231" s="291">
        <f>ROUND(I231*H231,2)</f>
        <v>0</v>
      </c>
      <c r="K231" s="287" t="s">
        <v>212</v>
      </c>
      <c r="L231" s="292"/>
      <c r="M231" s="293" t="s">
        <v>1</v>
      </c>
      <c r="N231" s="294" t="s">
        <v>41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248</v>
      </c>
      <c r="AT231" s="239" t="s">
        <v>353</v>
      </c>
      <c r="AU231" s="239" t="s">
        <v>85</v>
      </c>
      <c r="AY231" s="18" t="s">
        <v>206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83</v>
      </c>
      <c r="BK231" s="240">
        <f>ROUND(I231*H231,2)</f>
        <v>0</v>
      </c>
      <c r="BL231" s="18" t="s">
        <v>113</v>
      </c>
      <c r="BM231" s="239" t="s">
        <v>1286</v>
      </c>
    </row>
    <row r="232" spans="1:65" s="2" customFormat="1" ht="24.15" customHeight="1">
      <c r="A232" s="39"/>
      <c r="B232" s="40"/>
      <c r="C232" s="228" t="s">
        <v>319</v>
      </c>
      <c r="D232" s="228" t="s">
        <v>208</v>
      </c>
      <c r="E232" s="229" t="s">
        <v>320</v>
      </c>
      <c r="F232" s="230" t="s">
        <v>321</v>
      </c>
      <c r="G232" s="231" t="s">
        <v>251</v>
      </c>
      <c r="H232" s="232">
        <v>95.235</v>
      </c>
      <c r="I232" s="233"/>
      <c r="J232" s="234">
        <f>ROUND(I232*H232,2)</f>
        <v>0</v>
      </c>
      <c r="K232" s="230" t="s">
        <v>212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113</v>
      </c>
      <c r="AT232" s="239" t="s">
        <v>208</v>
      </c>
      <c r="AU232" s="239" t="s">
        <v>85</v>
      </c>
      <c r="AY232" s="18" t="s">
        <v>206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83</v>
      </c>
      <c r="BK232" s="240">
        <f>ROUND(I232*H232,2)</f>
        <v>0</v>
      </c>
      <c r="BL232" s="18" t="s">
        <v>113</v>
      </c>
      <c r="BM232" s="239" t="s">
        <v>1287</v>
      </c>
    </row>
    <row r="233" spans="1:51" s="13" customFormat="1" ht="12">
      <c r="A233" s="13"/>
      <c r="B233" s="241"/>
      <c r="C233" s="242"/>
      <c r="D233" s="243" t="s">
        <v>214</v>
      </c>
      <c r="E233" s="244" t="s">
        <v>1</v>
      </c>
      <c r="F233" s="245" t="s">
        <v>1154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214</v>
      </c>
      <c r="AU233" s="251" t="s">
        <v>85</v>
      </c>
      <c r="AV233" s="13" t="s">
        <v>83</v>
      </c>
      <c r="AW233" s="13" t="s">
        <v>32</v>
      </c>
      <c r="AX233" s="13" t="s">
        <v>76</v>
      </c>
      <c r="AY233" s="251" t="s">
        <v>206</v>
      </c>
    </row>
    <row r="234" spans="1:51" s="13" customFormat="1" ht="12">
      <c r="A234" s="13"/>
      <c r="B234" s="241"/>
      <c r="C234" s="242"/>
      <c r="D234" s="243" t="s">
        <v>214</v>
      </c>
      <c r="E234" s="244" t="s">
        <v>1</v>
      </c>
      <c r="F234" s="245" t="s">
        <v>371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214</v>
      </c>
      <c r="AU234" s="251" t="s">
        <v>85</v>
      </c>
      <c r="AV234" s="13" t="s">
        <v>83</v>
      </c>
      <c r="AW234" s="13" t="s">
        <v>32</v>
      </c>
      <c r="AX234" s="13" t="s">
        <v>76</v>
      </c>
      <c r="AY234" s="251" t="s">
        <v>206</v>
      </c>
    </row>
    <row r="235" spans="1:51" s="14" customFormat="1" ht="12">
      <c r="A235" s="14"/>
      <c r="B235" s="252"/>
      <c r="C235" s="253"/>
      <c r="D235" s="243" t="s">
        <v>214</v>
      </c>
      <c r="E235" s="254" t="s">
        <v>1</v>
      </c>
      <c r="F235" s="255" t="s">
        <v>1188</v>
      </c>
      <c r="G235" s="253"/>
      <c r="H235" s="256">
        <v>95.235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2" t="s">
        <v>214</v>
      </c>
      <c r="AU235" s="262" t="s">
        <v>85</v>
      </c>
      <c r="AV235" s="14" t="s">
        <v>85</v>
      </c>
      <c r="AW235" s="14" t="s">
        <v>32</v>
      </c>
      <c r="AX235" s="14" t="s">
        <v>76</v>
      </c>
      <c r="AY235" s="262" t="s">
        <v>206</v>
      </c>
    </row>
    <row r="236" spans="1:51" s="15" customFormat="1" ht="12">
      <c r="A236" s="15"/>
      <c r="B236" s="263"/>
      <c r="C236" s="264"/>
      <c r="D236" s="243" t="s">
        <v>214</v>
      </c>
      <c r="E236" s="265" t="s">
        <v>156</v>
      </c>
      <c r="F236" s="266" t="s">
        <v>169</v>
      </c>
      <c r="G236" s="264"/>
      <c r="H236" s="267">
        <v>95.235</v>
      </c>
      <c r="I236" s="268"/>
      <c r="J236" s="264"/>
      <c r="K236" s="264"/>
      <c r="L236" s="269"/>
      <c r="M236" s="270"/>
      <c r="N236" s="271"/>
      <c r="O236" s="271"/>
      <c r="P236" s="271"/>
      <c r="Q236" s="271"/>
      <c r="R236" s="271"/>
      <c r="S236" s="271"/>
      <c r="T236" s="27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3" t="s">
        <v>214</v>
      </c>
      <c r="AU236" s="273" t="s">
        <v>85</v>
      </c>
      <c r="AV236" s="15" t="s">
        <v>113</v>
      </c>
      <c r="AW236" s="15" t="s">
        <v>32</v>
      </c>
      <c r="AX236" s="15" t="s">
        <v>83</v>
      </c>
      <c r="AY236" s="273" t="s">
        <v>206</v>
      </c>
    </row>
    <row r="237" spans="1:65" s="2" customFormat="1" ht="37.8" customHeight="1">
      <c r="A237" s="39"/>
      <c r="B237" s="40"/>
      <c r="C237" s="228" t="s">
        <v>325</v>
      </c>
      <c r="D237" s="228" t="s">
        <v>208</v>
      </c>
      <c r="E237" s="229" t="s">
        <v>374</v>
      </c>
      <c r="F237" s="230" t="s">
        <v>375</v>
      </c>
      <c r="G237" s="231" t="s">
        <v>251</v>
      </c>
      <c r="H237" s="232">
        <v>95.235</v>
      </c>
      <c r="I237" s="233"/>
      <c r="J237" s="234">
        <f>ROUND(I237*H237,2)</f>
        <v>0</v>
      </c>
      <c r="K237" s="230" t="s">
        <v>212</v>
      </c>
      <c r="L237" s="45"/>
      <c r="M237" s="235" t="s">
        <v>1</v>
      </c>
      <c r="N237" s="236" t="s">
        <v>41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113</v>
      </c>
      <c r="AT237" s="239" t="s">
        <v>208</v>
      </c>
      <c r="AU237" s="239" t="s">
        <v>85</v>
      </c>
      <c r="AY237" s="18" t="s">
        <v>206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83</v>
      </c>
      <c r="BK237" s="240">
        <f>ROUND(I237*H237,2)</f>
        <v>0</v>
      </c>
      <c r="BL237" s="18" t="s">
        <v>113</v>
      </c>
      <c r="BM237" s="239" t="s">
        <v>1288</v>
      </c>
    </row>
    <row r="238" spans="1:51" s="14" customFormat="1" ht="12">
      <c r="A238" s="14"/>
      <c r="B238" s="252"/>
      <c r="C238" s="253"/>
      <c r="D238" s="243" t="s">
        <v>214</v>
      </c>
      <c r="E238" s="254" t="s">
        <v>1</v>
      </c>
      <c r="F238" s="255" t="s">
        <v>156</v>
      </c>
      <c r="G238" s="253"/>
      <c r="H238" s="256">
        <v>95.235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214</v>
      </c>
      <c r="AU238" s="262" t="s">
        <v>85</v>
      </c>
      <c r="AV238" s="14" t="s">
        <v>85</v>
      </c>
      <c r="AW238" s="14" t="s">
        <v>32</v>
      </c>
      <c r="AX238" s="14" t="s">
        <v>83</v>
      </c>
      <c r="AY238" s="262" t="s">
        <v>206</v>
      </c>
    </row>
    <row r="239" spans="1:63" s="12" customFormat="1" ht="22.8" customHeight="1">
      <c r="A239" s="12"/>
      <c r="B239" s="212"/>
      <c r="C239" s="213"/>
      <c r="D239" s="214" t="s">
        <v>75</v>
      </c>
      <c r="E239" s="226" t="s">
        <v>113</v>
      </c>
      <c r="F239" s="226" t="s">
        <v>384</v>
      </c>
      <c r="G239" s="213"/>
      <c r="H239" s="213"/>
      <c r="I239" s="216"/>
      <c r="J239" s="227">
        <f>BK239</f>
        <v>0</v>
      </c>
      <c r="K239" s="213"/>
      <c r="L239" s="218"/>
      <c r="M239" s="219"/>
      <c r="N239" s="220"/>
      <c r="O239" s="220"/>
      <c r="P239" s="221">
        <f>SUM(P240:P242)</f>
        <v>0</v>
      </c>
      <c r="Q239" s="220"/>
      <c r="R239" s="221">
        <f>SUM(R240:R242)</f>
        <v>0</v>
      </c>
      <c r="S239" s="220"/>
      <c r="T239" s="222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3" t="s">
        <v>83</v>
      </c>
      <c r="AT239" s="224" t="s">
        <v>75</v>
      </c>
      <c r="AU239" s="224" t="s">
        <v>83</v>
      </c>
      <c r="AY239" s="223" t="s">
        <v>206</v>
      </c>
      <c r="BK239" s="225">
        <f>SUM(BK240:BK242)</f>
        <v>0</v>
      </c>
    </row>
    <row r="240" spans="1:65" s="2" customFormat="1" ht="16.5" customHeight="1">
      <c r="A240" s="39"/>
      <c r="B240" s="40"/>
      <c r="C240" s="228" t="s">
        <v>331</v>
      </c>
      <c r="D240" s="228" t="s">
        <v>208</v>
      </c>
      <c r="E240" s="229" t="s">
        <v>386</v>
      </c>
      <c r="F240" s="230" t="s">
        <v>387</v>
      </c>
      <c r="G240" s="231" t="s">
        <v>388</v>
      </c>
      <c r="H240" s="232">
        <v>9.3</v>
      </c>
      <c r="I240" s="233"/>
      <c r="J240" s="234">
        <f>ROUND(I240*H240,2)</f>
        <v>0</v>
      </c>
      <c r="K240" s="230" t="s">
        <v>212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113</v>
      </c>
      <c r="AT240" s="239" t="s">
        <v>208</v>
      </c>
      <c r="AU240" s="239" t="s">
        <v>85</v>
      </c>
      <c r="AY240" s="18" t="s">
        <v>206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83</v>
      </c>
      <c r="BK240" s="240">
        <f>ROUND(I240*H240,2)</f>
        <v>0</v>
      </c>
      <c r="BL240" s="18" t="s">
        <v>113</v>
      </c>
      <c r="BM240" s="239" t="s">
        <v>1289</v>
      </c>
    </row>
    <row r="241" spans="1:51" s="14" customFormat="1" ht="12">
      <c r="A241" s="14"/>
      <c r="B241" s="252"/>
      <c r="C241" s="253"/>
      <c r="D241" s="243" t="s">
        <v>214</v>
      </c>
      <c r="E241" s="254" t="s">
        <v>1</v>
      </c>
      <c r="F241" s="255" t="s">
        <v>138</v>
      </c>
      <c r="G241" s="253"/>
      <c r="H241" s="256">
        <v>9.3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2" t="s">
        <v>214</v>
      </c>
      <c r="AU241" s="262" t="s">
        <v>85</v>
      </c>
      <c r="AV241" s="14" t="s">
        <v>85</v>
      </c>
      <c r="AW241" s="14" t="s">
        <v>32</v>
      </c>
      <c r="AX241" s="14" t="s">
        <v>76</v>
      </c>
      <c r="AY241" s="262" t="s">
        <v>206</v>
      </c>
    </row>
    <row r="242" spans="1:51" s="15" customFormat="1" ht="12">
      <c r="A242" s="15"/>
      <c r="B242" s="263"/>
      <c r="C242" s="264"/>
      <c r="D242" s="243" t="s">
        <v>214</v>
      </c>
      <c r="E242" s="265" t="s">
        <v>1</v>
      </c>
      <c r="F242" s="266" t="s">
        <v>169</v>
      </c>
      <c r="G242" s="264"/>
      <c r="H242" s="267">
        <v>9.3</v>
      </c>
      <c r="I242" s="268"/>
      <c r="J242" s="264"/>
      <c r="K242" s="264"/>
      <c r="L242" s="269"/>
      <c r="M242" s="270"/>
      <c r="N242" s="271"/>
      <c r="O242" s="271"/>
      <c r="P242" s="271"/>
      <c r="Q242" s="271"/>
      <c r="R242" s="271"/>
      <c r="S242" s="271"/>
      <c r="T242" s="272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3" t="s">
        <v>214</v>
      </c>
      <c r="AU242" s="273" t="s">
        <v>85</v>
      </c>
      <c r="AV242" s="15" t="s">
        <v>113</v>
      </c>
      <c r="AW242" s="15" t="s">
        <v>32</v>
      </c>
      <c r="AX242" s="15" t="s">
        <v>83</v>
      </c>
      <c r="AY242" s="273" t="s">
        <v>206</v>
      </c>
    </row>
    <row r="243" spans="1:63" s="12" customFormat="1" ht="22.8" customHeight="1">
      <c r="A243" s="12"/>
      <c r="B243" s="212"/>
      <c r="C243" s="213"/>
      <c r="D243" s="214" t="s">
        <v>75</v>
      </c>
      <c r="E243" s="226" t="s">
        <v>248</v>
      </c>
      <c r="F243" s="226" t="s">
        <v>420</v>
      </c>
      <c r="G243" s="213"/>
      <c r="H243" s="213"/>
      <c r="I243" s="216"/>
      <c r="J243" s="227">
        <f>BK243</f>
        <v>0</v>
      </c>
      <c r="K243" s="213"/>
      <c r="L243" s="218"/>
      <c r="M243" s="219"/>
      <c r="N243" s="220"/>
      <c r="O243" s="220"/>
      <c r="P243" s="221">
        <f>SUM(P244:P267)</f>
        <v>0</v>
      </c>
      <c r="Q243" s="220"/>
      <c r="R243" s="221">
        <f>SUM(R244:R267)</f>
        <v>0.2105418</v>
      </c>
      <c r="S243" s="220"/>
      <c r="T243" s="222">
        <f>SUM(T244:T267)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3" t="s">
        <v>83</v>
      </c>
      <c r="AT243" s="224" t="s">
        <v>75</v>
      </c>
      <c r="AU243" s="224" t="s">
        <v>83</v>
      </c>
      <c r="AY243" s="223" t="s">
        <v>206</v>
      </c>
      <c r="BK243" s="225">
        <f>SUM(BK244:BK267)</f>
        <v>0</v>
      </c>
    </row>
    <row r="244" spans="1:65" s="2" customFormat="1" ht="24.15" customHeight="1">
      <c r="A244" s="39"/>
      <c r="B244" s="40"/>
      <c r="C244" s="228" t="s">
        <v>337</v>
      </c>
      <c r="D244" s="228" t="s">
        <v>208</v>
      </c>
      <c r="E244" s="229" t="s">
        <v>434</v>
      </c>
      <c r="F244" s="230" t="s">
        <v>435</v>
      </c>
      <c r="G244" s="231" t="s">
        <v>235</v>
      </c>
      <c r="H244" s="232">
        <v>260</v>
      </c>
      <c r="I244" s="233"/>
      <c r="J244" s="234">
        <f>ROUND(I244*H244,2)</f>
        <v>0</v>
      </c>
      <c r="K244" s="230" t="s">
        <v>212</v>
      </c>
      <c r="L244" s="45"/>
      <c r="M244" s="235" t="s">
        <v>1</v>
      </c>
      <c r="N244" s="236" t="s">
        <v>41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113</v>
      </c>
      <c r="AT244" s="239" t="s">
        <v>208</v>
      </c>
      <c r="AU244" s="239" t="s">
        <v>85</v>
      </c>
      <c r="AY244" s="18" t="s">
        <v>206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83</v>
      </c>
      <c r="BK244" s="240">
        <f>ROUND(I244*H244,2)</f>
        <v>0</v>
      </c>
      <c r="BL244" s="18" t="s">
        <v>113</v>
      </c>
      <c r="BM244" s="239" t="s">
        <v>1290</v>
      </c>
    </row>
    <row r="245" spans="1:51" s="13" customFormat="1" ht="12">
      <c r="A245" s="13"/>
      <c r="B245" s="241"/>
      <c r="C245" s="242"/>
      <c r="D245" s="243" t="s">
        <v>214</v>
      </c>
      <c r="E245" s="244" t="s">
        <v>1</v>
      </c>
      <c r="F245" s="245" t="s">
        <v>1192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214</v>
      </c>
      <c r="AU245" s="251" t="s">
        <v>85</v>
      </c>
      <c r="AV245" s="13" t="s">
        <v>83</v>
      </c>
      <c r="AW245" s="13" t="s">
        <v>32</v>
      </c>
      <c r="AX245" s="13" t="s">
        <v>76</v>
      </c>
      <c r="AY245" s="251" t="s">
        <v>206</v>
      </c>
    </row>
    <row r="246" spans="1:51" s="14" customFormat="1" ht="12">
      <c r="A246" s="14"/>
      <c r="B246" s="252"/>
      <c r="C246" s="253"/>
      <c r="D246" s="243" t="s">
        <v>214</v>
      </c>
      <c r="E246" s="254" t="s">
        <v>150</v>
      </c>
      <c r="F246" s="255" t="s">
        <v>1213</v>
      </c>
      <c r="G246" s="253"/>
      <c r="H246" s="256">
        <v>260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214</v>
      </c>
      <c r="AU246" s="262" t="s">
        <v>85</v>
      </c>
      <c r="AV246" s="14" t="s">
        <v>85</v>
      </c>
      <c r="AW246" s="14" t="s">
        <v>32</v>
      </c>
      <c r="AX246" s="14" t="s">
        <v>83</v>
      </c>
      <c r="AY246" s="262" t="s">
        <v>206</v>
      </c>
    </row>
    <row r="247" spans="1:65" s="2" customFormat="1" ht="16.5" customHeight="1">
      <c r="A247" s="39"/>
      <c r="B247" s="40"/>
      <c r="C247" s="285" t="s">
        <v>7</v>
      </c>
      <c r="D247" s="285" t="s">
        <v>353</v>
      </c>
      <c r="E247" s="286" t="s">
        <v>440</v>
      </c>
      <c r="F247" s="287" t="s">
        <v>441</v>
      </c>
      <c r="G247" s="288" t="s">
        <v>235</v>
      </c>
      <c r="H247" s="289">
        <v>263.9</v>
      </c>
      <c r="I247" s="290"/>
      <c r="J247" s="291">
        <f>ROUND(I247*H247,2)</f>
        <v>0</v>
      </c>
      <c r="K247" s="287" t="s">
        <v>212</v>
      </c>
      <c r="L247" s="292"/>
      <c r="M247" s="293" t="s">
        <v>1</v>
      </c>
      <c r="N247" s="294" t="s">
        <v>41</v>
      </c>
      <c r="O247" s="92"/>
      <c r="P247" s="237">
        <f>O247*H247</f>
        <v>0</v>
      </c>
      <c r="Q247" s="237">
        <v>0.00037</v>
      </c>
      <c r="R247" s="237">
        <f>Q247*H247</f>
        <v>0.097643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248</v>
      </c>
      <c r="AT247" s="239" t="s">
        <v>353</v>
      </c>
      <c r="AU247" s="239" t="s">
        <v>85</v>
      </c>
      <c r="AY247" s="18" t="s">
        <v>206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83</v>
      </c>
      <c r="BK247" s="240">
        <f>ROUND(I247*H247,2)</f>
        <v>0</v>
      </c>
      <c r="BL247" s="18" t="s">
        <v>113</v>
      </c>
      <c r="BM247" s="239" t="s">
        <v>1291</v>
      </c>
    </row>
    <row r="248" spans="1:51" s="13" customFormat="1" ht="12">
      <c r="A248" s="13"/>
      <c r="B248" s="241"/>
      <c r="C248" s="242"/>
      <c r="D248" s="243" t="s">
        <v>214</v>
      </c>
      <c r="E248" s="244" t="s">
        <v>1</v>
      </c>
      <c r="F248" s="245" t="s">
        <v>1192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214</v>
      </c>
      <c r="AU248" s="251" t="s">
        <v>85</v>
      </c>
      <c r="AV248" s="13" t="s">
        <v>83</v>
      </c>
      <c r="AW248" s="13" t="s">
        <v>32</v>
      </c>
      <c r="AX248" s="13" t="s">
        <v>76</v>
      </c>
      <c r="AY248" s="251" t="s">
        <v>206</v>
      </c>
    </row>
    <row r="249" spans="1:51" s="14" customFormat="1" ht="12">
      <c r="A249" s="14"/>
      <c r="B249" s="252"/>
      <c r="C249" s="253"/>
      <c r="D249" s="243" t="s">
        <v>214</v>
      </c>
      <c r="E249" s="254" t="s">
        <v>1</v>
      </c>
      <c r="F249" s="255" t="s">
        <v>443</v>
      </c>
      <c r="G249" s="253"/>
      <c r="H249" s="256">
        <v>263.9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214</v>
      </c>
      <c r="AU249" s="262" t="s">
        <v>85</v>
      </c>
      <c r="AV249" s="14" t="s">
        <v>85</v>
      </c>
      <c r="AW249" s="14" t="s">
        <v>32</v>
      </c>
      <c r="AX249" s="14" t="s">
        <v>83</v>
      </c>
      <c r="AY249" s="262" t="s">
        <v>206</v>
      </c>
    </row>
    <row r="250" spans="1:65" s="2" customFormat="1" ht="24.15" customHeight="1">
      <c r="A250" s="39"/>
      <c r="B250" s="40"/>
      <c r="C250" s="285" t="s">
        <v>346</v>
      </c>
      <c r="D250" s="285" t="s">
        <v>353</v>
      </c>
      <c r="E250" s="286" t="s">
        <v>1194</v>
      </c>
      <c r="F250" s="287" t="s">
        <v>1195</v>
      </c>
      <c r="G250" s="288" t="s">
        <v>381</v>
      </c>
      <c r="H250" s="289">
        <v>21.21</v>
      </c>
      <c r="I250" s="290"/>
      <c r="J250" s="291">
        <f>ROUND(I250*H250,2)</f>
        <v>0</v>
      </c>
      <c r="K250" s="287" t="s">
        <v>1</v>
      </c>
      <c r="L250" s="292"/>
      <c r="M250" s="293" t="s">
        <v>1</v>
      </c>
      <c r="N250" s="294" t="s">
        <v>41</v>
      </c>
      <c r="O250" s="92"/>
      <c r="P250" s="237">
        <f>O250*H250</f>
        <v>0</v>
      </c>
      <c r="Q250" s="237">
        <v>8E-05</v>
      </c>
      <c r="R250" s="237">
        <f>Q250*H250</f>
        <v>0.0016968000000000003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248</v>
      </c>
      <c r="AT250" s="239" t="s">
        <v>353</v>
      </c>
      <c r="AU250" s="239" t="s">
        <v>85</v>
      </c>
      <c r="AY250" s="18" t="s">
        <v>206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83</v>
      </c>
      <c r="BK250" s="240">
        <f>ROUND(I250*H250,2)</f>
        <v>0</v>
      </c>
      <c r="BL250" s="18" t="s">
        <v>113</v>
      </c>
      <c r="BM250" s="239" t="s">
        <v>1292</v>
      </c>
    </row>
    <row r="251" spans="1:51" s="13" customFormat="1" ht="12">
      <c r="A251" s="13"/>
      <c r="B251" s="241"/>
      <c r="C251" s="242"/>
      <c r="D251" s="243" t="s">
        <v>214</v>
      </c>
      <c r="E251" s="244" t="s">
        <v>1</v>
      </c>
      <c r="F251" s="245" t="s">
        <v>1192</v>
      </c>
      <c r="G251" s="242"/>
      <c r="H251" s="244" t="s">
        <v>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214</v>
      </c>
      <c r="AU251" s="251" t="s">
        <v>85</v>
      </c>
      <c r="AV251" s="13" t="s">
        <v>83</v>
      </c>
      <c r="AW251" s="13" t="s">
        <v>32</v>
      </c>
      <c r="AX251" s="13" t="s">
        <v>76</v>
      </c>
      <c r="AY251" s="251" t="s">
        <v>206</v>
      </c>
    </row>
    <row r="252" spans="1:51" s="14" customFormat="1" ht="12">
      <c r="A252" s="14"/>
      <c r="B252" s="252"/>
      <c r="C252" s="253"/>
      <c r="D252" s="243" t="s">
        <v>214</v>
      </c>
      <c r="E252" s="254" t="s">
        <v>1</v>
      </c>
      <c r="F252" s="255" t="s">
        <v>1040</v>
      </c>
      <c r="G252" s="253"/>
      <c r="H252" s="256">
        <v>21.21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214</v>
      </c>
      <c r="AU252" s="262" t="s">
        <v>85</v>
      </c>
      <c r="AV252" s="14" t="s">
        <v>85</v>
      </c>
      <c r="AW252" s="14" t="s">
        <v>32</v>
      </c>
      <c r="AX252" s="14" t="s">
        <v>83</v>
      </c>
      <c r="AY252" s="262" t="s">
        <v>206</v>
      </c>
    </row>
    <row r="253" spans="1:65" s="2" customFormat="1" ht="24.15" customHeight="1">
      <c r="A253" s="39"/>
      <c r="B253" s="40"/>
      <c r="C253" s="228" t="s">
        <v>352</v>
      </c>
      <c r="D253" s="228" t="s">
        <v>208</v>
      </c>
      <c r="E253" s="229" t="s">
        <v>1197</v>
      </c>
      <c r="F253" s="230" t="s">
        <v>1198</v>
      </c>
      <c r="G253" s="231" t="s">
        <v>235</v>
      </c>
      <c r="H253" s="232">
        <v>260</v>
      </c>
      <c r="I253" s="233"/>
      <c r="J253" s="234">
        <f>ROUND(I253*H253,2)</f>
        <v>0</v>
      </c>
      <c r="K253" s="230" t="s">
        <v>212</v>
      </c>
      <c r="L253" s="45"/>
      <c r="M253" s="235" t="s">
        <v>1</v>
      </c>
      <c r="N253" s="236" t="s">
        <v>41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113</v>
      </c>
      <c r="AT253" s="239" t="s">
        <v>208</v>
      </c>
      <c r="AU253" s="239" t="s">
        <v>85</v>
      </c>
      <c r="AY253" s="18" t="s">
        <v>206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83</v>
      </c>
      <c r="BK253" s="240">
        <f>ROUND(I253*H253,2)</f>
        <v>0</v>
      </c>
      <c r="BL253" s="18" t="s">
        <v>113</v>
      </c>
      <c r="BM253" s="239" t="s">
        <v>1293</v>
      </c>
    </row>
    <row r="254" spans="1:51" s="13" customFormat="1" ht="12">
      <c r="A254" s="13"/>
      <c r="B254" s="241"/>
      <c r="C254" s="242"/>
      <c r="D254" s="243" t="s">
        <v>214</v>
      </c>
      <c r="E254" s="244" t="s">
        <v>1</v>
      </c>
      <c r="F254" s="245" t="s">
        <v>1154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214</v>
      </c>
      <c r="AU254" s="251" t="s">
        <v>85</v>
      </c>
      <c r="AV254" s="13" t="s">
        <v>83</v>
      </c>
      <c r="AW254" s="13" t="s">
        <v>32</v>
      </c>
      <c r="AX254" s="13" t="s">
        <v>76</v>
      </c>
      <c r="AY254" s="251" t="s">
        <v>206</v>
      </c>
    </row>
    <row r="255" spans="1:51" s="14" customFormat="1" ht="12">
      <c r="A255" s="14"/>
      <c r="B255" s="252"/>
      <c r="C255" s="253"/>
      <c r="D255" s="243" t="s">
        <v>214</v>
      </c>
      <c r="E255" s="254" t="s">
        <v>1</v>
      </c>
      <c r="F255" s="255" t="s">
        <v>1213</v>
      </c>
      <c r="G255" s="253"/>
      <c r="H255" s="256">
        <v>260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214</v>
      </c>
      <c r="AU255" s="262" t="s">
        <v>85</v>
      </c>
      <c r="AV255" s="14" t="s">
        <v>85</v>
      </c>
      <c r="AW255" s="14" t="s">
        <v>32</v>
      </c>
      <c r="AX255" s="14" t="s">
        <v>83</v>
      </c>
      <c r="AY255" s="262" t="s">
        <v>206</v>
      </c>
    </row>
    <row r="256" spans="1:65" s="2" customFormat="1" ht="16.5" customHeight="1">
      <c r="A256" s="39"/>
      <c r="B256" s="40"/>
      <c r="C256" s="228" t="s">
        <v>359</v>
      </c>
      <c r="D256" s="228" t="s">
        <v>208</v>
      </c>
      <c r="E256" s="229" t="s">
        <v>1102</v>
      </c>
      <c r="F256" s="230" t="s">
        <v>1103</v>
      </c>
      <c r="G256" s="231" t="s">
        <v>235</v>
      </c>
      <c r="H256" s="232">
        <v>260</v>
      </c>
      <c r="I256" s="233"/>
      <c r="J256" s="234">
        <f>ROUND(I256*H256,2)</f>
        <v>0</v>
      </c>
      <c r="K256" s="230" t="s">
        <v>212</v>
      </c>
      <c r="L256" s="45"/>
      <c r="M256" s="235" t="s">
        <v>1</v>
      </c>
      <c r="N256" s="236" t="s">
        <v>41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113</v>
      </c>
      <c r="AT256" s="239" t="s">
        <v>208</v>
      </c>
      <c r="AU256" s="239" t="s">
        <v>85</v>
      </c>
      <c r="AY256" s="18" t="s">
        <v>206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83</v>
      </c>
      <c r="BK256" s="240">
        <f>ROUND(I256*H256,2)</f>
        <v>0</v>
      </c>
      <c r="BL256" s="18" t="s">
        <v>113</v>
      </c>
      <c r="BM256" s="239" t="s">
        <v>1294</v>
      </c>
    </row>
    <row r="257" spans="1:51" s="13" customFormat="1" ht="12">
      <c r="A257" s="13"/>
      <c r="B257" s="241"/>
      <c r="C257" s="242"/>
      <c r="D257" s="243" t="s">
        <v>214</v>
      </c>
      <c r="E257" s="244" t="s">
        <v>1</v>
      </c>
      <c r="F257" s="245" t="s">
        <v>1154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214</v>
      </c>
      <c r="AU257" s="251" t="s">
        <v>85</v>
      </c>
      <c r="AV257" s="13" t="s">
        <v>83</v>
      </c>
      <c r="AW257" s="13" t="s">
        <v>32</v>
      </c>
      <c r="AX257" s="13" t="s">
        <v>76</v>
      </c>
      <c r="AY257" s="251" t="s">
        <v>206</v>
      </c>
    </row>
    <row r="258" spans="1:51" s="14" customFormat="1" ht="12">
      <c r="A258" s="14"/>
      <c r="B258" s="252"/>
      <c r="C258" s="253"/>
      <c r="D258" s="243" t="s">
        <v>214</v>
      </c>
      <c r="E258" s="254" t="s">
        <v>1</v>
      </c>
      <c r="F258" s="255" t="s">
        <v>1213</v>
      </c>
      <c r="G258" s="253"/>
      <c r="H258" s="256">
        <v>260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214</v>
      </c>
      <c r="AU258" s="262" t="s">
        <v>85</v>
      </c>
      <c r="AV258" s="14" t="s">
        <v>85</v>
      </c>
      <c r="AW258" s="14" t="s">
        <v>32</v>
      </c>
      <c r="AX258" s="14" t="s">
        <v>83</v>
      </c>
      <c r="AY258" s="262" t="s">
        <v>206</v>
      </c>
    </row>
    <row r="259" spans="1:65" s="2" customFormat="1" ht="21.75" customHeight="1">
      <c r="A259" s="39"/>
      <c r="B259" s="40"/>
      <c r="C259" s="228" t="s">
        <v>364</v>
      </c>
      <c r="D259" s="228" t="s">
        <v>208</v>
      </c>
      <c r="E259" s="229" t="s">
        <v>663</v>
      </c>
      <c r="F259" s="230" t="s">
        <v>664</v>
      </c>
      <c r="G259" s="231" t="s">
        <v>235</v>
      </c>
      <c r="H259" s="232">
        <v>273</v>
      </c>
      <c r="I259" s="233"/>
      <c r="J259" s="234">
        <f>ROUND(I259*H259,2)</f>
        <v>0</v>
      </c>
      <c r="K259" s="230" t="s">
        <v>212</v>
      </c>
      <c r="L259" s="45"/>
      <c r="M259" s="235" t="s">
        <v>1</v>
      </c>
      <c r="N259" s="236" t="s">
        <v>41</v>
      </c>
      <c r="O259" s="92"/>
      <c r="P259" s="237">
        <f>O259*H259</f>
        <v>0</v>
      </c>
      <c r="Q259" s="237">
        <v>0.00013</v>
      </c>
      <c r="R259" s="237">
        <f>Q259*H259</f>
        <v>0.035489999999999994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113</v>
      </c>
      <c r="AT259" s="239" t="s">
        <v>208</v>
      </c>
      <c r="AU259" s="239" t="s">
        <v>85</v>
      </c>
      <c r="AY259" s="18" t="s">
        <v>206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83</v>
      </c>
      <c r="BK259" s="240">
        <f>ROUND(I259*H259,2)</f>
        <v>0</v>
      </c>
      <c r="BL259" s="18" t="s">
        <v>113</v>
      </c>
      <c r="BM259" s="239" t="s">
        <v>1295</v>
      </c>
    </row>
    <row r="260" spans="1:51" s="13" customFormat="1" ht="12">
      <c r="A260" s="13"/>
      <c r="B260" s="241"/>
      <c r="C260" s="242"/>
      <c r="D260" s="243" t="s">
        <v>214</v>
      </c>
      <c r="E260" s="244" t="s">
        <v>1</v>
      </c>
      <c r="F260" s="245" t="s">
        <v>1203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214</v>
      </c>
      <c r="AU260" s="251" t="s">
        <v>85</v>
      </c>
      <c r="AV260" s="13" t="s">
        <v>83</v>
      </c>
      <c r="AW260" s="13" t="s">
        <v>32</v>
      </c>
      <c r="AX260" s="13" t="s">
        <v>76</v>
      </c>
      <c r="AY260" s="251" t="s">
        <v>206</v>
      </c>
    </row>
    <row r="261" spans="1:51" s="14" customFormat="1" ht="12">
      <c r="A261" s="14"/>
      <c r="B261" s="252"/>
      <c r="C261" s="253"/>
      <c r="D261" s="243" t="s">
        <v>214</v>
      </c>
      <c r="E261" s="254" t="s">
        <v>1</v>
      </c>
      <c r="F261" s="255" t="s">
        <v>1296</v>
      </c>
      <c r="G261" s="253"/>
      <c r="H261" s="256">
        <v>273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214</v>
      </c>
      <c r="AU261" s="262" t="s">
        <v>85</v>
      </c>
      <c r="AV261" s="14" t="s">
        <v>85</v>
      </c>
      <c r="AW261" s="14" t="s">
        <v>32</v>
      </c>
      <c r="AX261" s="14" t="s">
        <v>83</v>
      </c>
      <c r="AY261" s="262" t="s">
        <v>206</v>
      </c>
    </row>
    <row r="262" spans="1:65" s="2" customFormat="1" ht="16.5" customHeight="1">
      <c r="A262" s="39"/>
      <c r="B262" s="40"/>
      <c r="C262" s="228" t="s">
        <v>369</v>
      </c>
      <c r="D262" s="228" t="s">
        <v>208</v>
      </c>
      <c r="E262" s="229" t="s">
        <v>653</v>
      </c>
      <c r="F262" s="230" t="s">
        <v>654</v>
      </c>
      <c r="G262" s="231" t="s">
        <v>353</v>
      </c>
      <c r="H262" s="232">
        <v>260</v>
      </c>
      <c r="I262" s="233"/>
      <c r="J262" s="234">
        <f>ROUND(I262*H262,2)</f>
        <v>0</v>
      </c>
      <c r="K262" s="230" t="s">
        <v>1</v>
      </c>
      <c r="L262" s="45"/>
      <c r="M262" s="235" t="s">
        <v>1</v>
      </c>
      <c r="N262" s="236" t="s">
        <v>41</v>
      </c>
      <c r="O262" s="92"/>
      <c r="P262" s="237">
        <f>O262*H262</f>
        <v>0</v>
      </c>
      <c r="Q262" s="237">
        <v>2E-05</v>
      </c>
      <c r="R262" s="237">
        <f>Q262*H262</f>
        <v>0.005200000000000001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113</v>
      </c>
      <c r="AT262" s="239" t="s">
        <v>208</v>
      </c>
      <c r="AU262" s="239" t="s">
        <v>85</v>
      </c>
      <c r="AY262" s="18" t="s">
        <v>206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83</v>
      </c>
      <c r="BK262" s="240">
        <f>ROUND(I262*H262,2)</f>
        <v>0</v>
      </c>
      <c r="BL262" s="18" t="s">
        <v>113</v>
      </c>
      <c r="BM262" s="239" t="s">
        <v>1297</v>
      </c>
    </row>
    <row r="263" spans="1:51" s="13" customFormat="1" ht="12">
      <c r="A263" s="13"/>
      <c r="B263" s="241"/>
      <c r="C263" s="242"/>
      <c r="D263" s="243" t="s">
        <v>214</v>
      </c>
      <c r="E263" s="244" t="s">
        <v>1</v>
      </c>
      <c r="F263" s="245" t="s">
        <v>1203</v>
      </c>
      <c r="G263" s="242"/>
      <c r="H263" s="244" t="s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214</v>
      </c>
      <c r="AU263" s="251" t="s">
        <v>85</v>
      </c>
      <c r="AV263" s="13" t="s">
        <v>83</v>
      </c>
      <c r="AW263" s="13" t="s">
        <v>32</v>
      </c>
      <c r="AX263" s="13" t="s">
        <v>76</v>
      </c>
      <c r="AY263" s="251" t="s">
        <v>206</v>
      </c>
    </row>
    <row r="264" spans="1:51" s="14" customFormat="1" ht="12">
      <c r="A264" s="14"/>
      <c r="B264" s="252"/>
      <c r="C264" s="253"/>
      <c r="D264" s="243" t="s">
        <v>214</v>
      </c>
      <c r="E264" s="254" t="s">
        <v>1</v>
      </c>
      <c r="F264" s="255" t="s">
        <v>1298</v>
      </c>
      <c r="G264" s="253"/>
      <c r="H264" s="256">
        <v>260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214</v>
      </c>
      <c r="AU264" s="262" t="s">
        <v>85</v>
      </c>
      <c r="AV264" s="14" t="s">
        <v>85</v>
      </c>
      <c r="AW264" s="14" t="s">
        <v>32</v>
      </c>
      <c r="AX264" s="14" t="s">
        <v>83</v>
      </c>
      <c r="AY264" s="262" t="s">
        <v>206</v>
      </c>
    </row>
    <row r="265" spans="1:65" s="2" customFormat="1" ht="16.5" customHeight="1">
      <c r="A265" s="39"/>
      <c r="B265" s="40"/>
      <c r="C265" s="285" t="s">
        <v>373</v>
      </c>
      <c r="D265" s="285" t="s">
        <v>353</v>
      </c>
      <c r="E265" s="286" t="s">
        <v>658</v>
      </c>
      <c r="F265" s="287" t="s">
        <v>659</v>
      </c>
      <c r="G265" s="288" t="s">
        <v>353</v>
      </c>
      <c r="H265" s="289">
        <v>293.8</v>
      </c>
      <c r="I265" s="290"/>
      <c r="J265" s="291">
        <f>ROUND(I265*H265,2)</f>
        <v>0</v>
      </c>
      <c r="K265" s="287" t="s">
        <v>1</v>
      </c>
      <c r="L265" s="292"/>
      <c r="M265" s="293" t="s">
        <v>1</v>
      </c>
      <c r="N265" s="294" t="s">
        <v>41</v>
      </c>
      <c r="O265" s="92"/>
      <c r="P265" s="237">
        <f>O265*H265</f>
        <v>0</v>
      </c>
      <c r="Q265" s="237">
        <v>0.00024</v>
      </c>
      <c r="R265" s="237">
        <f>Q265*H265</f>
        <v>0.070512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248</v>
      </c>
      <c r="AT265" s="239" t="s">
        <v>353</v>
      </c>
      <c r="AU265" s="239" t="s">
        <v>85</v>
      </c>
      <c r="AY265" s="18" t="s">
        <v>206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83</v>
      </c>
      <c r="BK265" s="240">
        <f>ROUND(I265*H265,2)</f>
        <v>0</v>
      </c>
      <c r="BL265" s="18" t="s">
        <v>113</v>
      </c>
      <c r="BM265" s="239" t="s">
        <v>1299</v>
      </c>
    </row>
    <row r="266" spans="1:51" s="13" customFormat="1" ht="12">
      <c r="A266" s="13"/>
      <c r="B266" s="241"/>
      <c r="C266" s="242"/>
      <c r="D266" s="243" t="s">
        <v>214</v>
      </c>
      <c r="E266" s="244" t="s">
        <v>1</v>
      </c>
      <c r="F266" s="245" t="s">
        <v>1203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214</v>
      </c>
      <c r="AU266" s="251" t="s">
        <v>85</v>
      </c>
      <c r="AV266" s="13" t="s">
        <v>83</v>
      </c>
      <c r="AW266" s="13" t="s">
        <v>32</v>
      </c>
      <c r="AX266" s="13" t="s">
        <v>76</v>
      </c>
      <c r="AY266" s="251" t="s">
        <v>206</v>
      </c>
    </row>
    <row r="267" spans="1:51" s="14" customFormat="1" ht="12">
      <c r="A267" s="14"/>
      <c r="B267" s="252"/>
      <c r="C267" s="253"/>
      <c r="D267" s="243" t="s">
        <v>214</v>
      </c>
      <c r="E267" s="254" t="s">
        <v>1</v>
      </c>
      <c r="F267" s="255" t="s">
        <v>1300</v>
      </c>
      <c r="G267" s="253"/>
      <c r="H267" s="256">
        <v>293.8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214</v>
      </c>
      <c r="AU267" s="262" t="s">
        <v>85</v>
      </c>
      <c r="AV267" s="14" t="s">
        <v>85</v>
      </c>
      <c r="AW267" s="14" t="s">
        <v>32</v>
      </c>
      <c r="AX267" s="14" t="s">
        <v>83</v>
      </c>
      <c r="AY267" s="262" t="s">
        <v>206</v>
      </c>
    </row>
    <row r="268" spans="1:63" s="12" customFormat="1" ht="22.8" customHeight="1">
      <c r="A268" s="12"/>
      <c r="B268" s="212"/>
      <c r="C268" s="213"/>
      <c r="D268" s="214" t="s">
        <v>75</v>
      </c>
      <c r="E268" s="226" t="s">
        <v>683</v>
      </c>
      <c r="F268" s="226" t="s">
        <v>684</v>
      </c>
      <c r="G268" s="213"/>
      <c r="H268" s="213"/>
      <c r="I268" s="216"/>
      <c r="J268" s="227">
        <f>BK268</f>
        <v>0</v>
      </c>
      <c r="K268" s="213"/>
      <c r="L268" s="218"/>
      <c r="M268" s="219"/>
      <c r="N268" s="220"/>
      <c r="O268" s="220"/>
      <c r="P268" s="221">
        <f>SUM(P269:P270)</f>
        <v>0</v>
      </c>
      <c r="Q268" s="220"/>
      <c r="R268" s="221">
        <f>SUM(R269:R270)</f>
        <v>0</v>
      </c>
      <c r="S268" s="220"/>
      <c r="T268" s="222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83</v>
      </c>
      <c r="AT268" s="224" t="s">
        <v>75</v>
      </c>
      <c r="AU268" s="224" t="s">
        <v>83</v>
      </c>
      <c r="AY268" s="223" t="s">
        <v>206</v>
      </c>
      <c r="BK268" s="225">
        <f>SUM(BK269:BK270)</f>
        <v>0</v>
      </c>
    </row>
    <row r="269" spans="1:65" s="2" customFormat="1" ht="24.15" customHeight="1">
      <c r="A269" s="39"/>
      <c r="B269" s="40"/>
      <c r="C269" s="228" t="s">
        <v>378</v>
      </c>
      <c r="D269" s="228" t="s">
        <v>208</v>
      </c>
      <c r="E269" s="229" t="s">
        <v>686</v>
      </c>
      <c r="F269" s="230" t="s">
        <v>687</v>
      </c>
      <c r="G269" s="231" t="s">
        <v>334</v>
      </c>
      <c r="H269" s="232">
        <v>0.61</v>
      </c>
      <c r="I269" s="233"/>
      <c r="J269" s="234">
        <f>ROUND(I269*H269,2)</f>
        <v>0</v>
      </c>
      <c r="K269" s="230" t="s">
        <v>212</v>
      </c>
      <c r="L269" s="45"/>
      <c r="M269" s="235" t="s">
        <v>1</v>
      </c>
      <c r="N269" s="236" t="s">
        <v>41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113</v>
      </c>
      <c r="AT269" s="239" t="s">
        <v>208</v>
      </c>
      <c r="AU269" s="239" t="s">
        <v>85</v>
      </c>
      <c r="AY269" s="18" t="s">
        <v>206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83</v>
      </c>
      <c r="BK269" s="240">
        <f>ROUND(I269*H269,2)</f>
        <v>0</v>
      </c>
      <c r="BL269" s="18" t="s">
        <v>113</v>
      </c>
      <c r="BM269" s="239" t="s">
        <v>1301</v>
      </c>
    </row>
    <row r="270" spans="1:51" s="14" customFormat="1" ht="12">
      <c r="A270" s="14"/>
      <c r="B270" s="252"/>
      <c r="C270" s="253"/>
      <c r="D270" s="243" t="s">
        <v>214</v>
      </c>
      <c r="E270" s="254" t="s">
        <v>1</v>
      </c>
      <c r="F270" s="255" t="s">
        <v>1302</v>
      </c>
      <c r="G270" s="253"/>
      <c r="H270" s="256">
        <v>0.61</v>
      </c>
      <c r="I270" s="257"/>
      <c r="J270" s="253"/>
      <c r="K270" s="253"/>
      <c r="L270" s="258"/>
      <c r="M270" s="300"/>
      <c r="N270" s="301"/>
      <c r="O270" s="301"/>
      <c r="P270" s="301"/>
      <c r="Q270" s="301"/>
      <c r="R270" s="301"/>
      <c r="S270" s="301"/>
      <c r="T270" s="30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214</v>
      </c>
      <c r="AU270" s="262" t="s">
        <v>85</v>
      </c>
      <c r="AV270" s="14" t="s">
        <v>85</v>
      </c>
      <c r="AW270" s="14" t="s">
        <v>32</v>
      </c>
      <c r="AX270" s="14" t="s">
        <v>83</v>
      </c>
      <c r="AY270" s="262" t="s">
        <v>206</v>
      </c>
    </row>
    <row r="271" spans="1:31" s="2" customFormat="1" ht="6.95" customHeight="1">
      <c r="A271" s="39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124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  <c r="AZ2" s="147" t="s">
        <v>1303</v>
      </c>
      <c r="BA2" s="147" t="s">
        <v>1</v>
      </c>
      <c r="BB2" s="147" t="s">
        <v>1</v>
      </c>
      <c r="BC2" s="147" t="s">
        <v>1304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1307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142</v>
      </c>
      <c r="BA4" s="147" t="s">
        <v>1</v>
      </c>
      <c r="BB4" s="147" t="s">
        <v>1</v>
      </c>
      <c r="BC4" s="147" t="s">
        <v>1308</v>
      </c>
      <c r="BD4" s="147" t="s">
        <v>85</v>
      </c>
    </row>
    <row r="5" spans="2:56" s="1" customFormat="1" ht="6.95" customHeight="1">
      <c r="B5" s="21"/>
      <c r="L5" s="21"/>
      <c r="AZ5" s="147" t="s">
        <v>1309</v>
      </c>
      <c r="BA5" s="147" t="s">
        <v>1</v>
      </c>
      <c r="BB5" s="147" t="s">
        <v>1</v>
      </c>
      <c r="BC5" s="147" t="s">
        <v>1310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1311</v>
      </c>
      <c r="BA6" s="147" t="s">
        <v>1</v>
      </c>
      <c r="BB6" s="147" t="s">
        <v>1</v>
      </c>
      <c r="BC6" s="147" t="s">
        <v>1312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156</v>
      </c>
      <c r="BA7" s="147" t="s">
        <v>1</v>
      </c>
      <c r="BB7" s="147" t="s">
        <v>1</v>
      </c>
      <c r="BC7" s="147" t="s">
        <v>1313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158</v>
      </c>
      <c r="BA8" s="147" t="s">
        <v>1</v>
      </c>
      <c r="BB8" s="147" t="s">
        <v>1</v>
      </c>
      <c r="BC8" s="147" t="s">
        <v>1314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1315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162</v>
      </c>
      <c r="BA9" s="147" t="s">
        <v>1</v>
      </c>
      <c r="BB9" s="147" t="s">
        <v>1</v>
      </c>
      <c r="BC9" s="147" t="s">
        <v>1316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164</v>
      </c>
      <c r="BA10" s="147" t="s">
        <v>1</v>
      </c>
      <c r="BB10" s="147" t="s">
        <v>1</v>
      </c>
      <c r="BC10" s="147" t="s">
        <v>1317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1318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168</v>
      </c>
      <c r="BA11" s="147" t="s">
        <v>169</v>
      </c>
      <c r="BB11" s="147" t="s">
        <v>1</v>
      </c>
      <c r="BC11" s="147" t="s">
        <v>1319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171</v>
      </c>
      <c r="BA12" s="147" t="s">
        <v>1</v>
      </c>
      <c r="BB12" s="147" t="s">
        <v>1</v>
      </c>
      <c r="BC12" s="147" t="s">
        <v>1317</v>
      </c>
      <c r="BD12" s="147" t="s">
        <v>85</v>
      </c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ROUND((SUM(BE130:BE381)),2)</f>
        <v>0</v>
      </c>
      <c r="G35" s="39"/>
      <c r="H35" s="39"/>
      <c r="I35" s="166">
        <v>0.21</v>
      </c>
      <c r="J35" s="165">
        <f>ROUND(((SUM(BE130:BE381))*I35),2)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ROUND((SUM(BF130:BF381)),2)</f>
        <v>0</v>
      </c>
      <c r="G36" s="39"/>
      <c r="H36" s="39"/>
      <c r="I36" s="166">
        <v>0.15</v>
      </c>
      <c r="J36" s="165">
        <f>ROUND(((SUM(BF130:BF381))*I36),2)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ROUND((SUM(BG130:BG381)),2)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ROUND((SUM(BH130:BH381)),2)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ROUND((SUM(BI130:BI381)),2)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1 - Jednotná stoka 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J131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J132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J239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J244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183</v>
      </c>
      <c r="E103" s="198"/>
      <c r="F103" s="198"/>
      <c r="G103" s="198"/>
      <c r="H103" s="198"/>
      <c r="I103" s="198"/>
      <c r="J103" s="199">
        <f>J257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184</v>
      </c>
      <c r="E104" s="198"/>
      <c r="F104" s="198"/>
      <c r="G104" s="198"/>
      <c r="H104" s="198"/>
      <c r="I104" s="198"/>
      <c r="J104" s="199">
        <f>J270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1321</v>
      </c>
      <c r="E105" s="198"/>
      <c r="F105" s="198"/>
      <c r="G105" s="198"/>
      <c r="H105" s="198"/>
      <c r="I105" s="198"/>
      <c r="J105" s="199">
        <f>J338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186</v>
      </c>
      <c r="E106" s="198"/>
      <c r="F106" s="198"/>
      <c r="G106" s="198"/>
      <c r="H106" s="198"/>
      <c r="I106" s="198"/>
      <c r="J106" s="199">
        <f>J358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187</v>
      </c>
      <c r="E107" s="198"/>
      <c r="F107" s="198"/>
      <c r="G107" s="198"/>
      <c r="H107" s="198"/>
      <c r="I107" s="198"/>
      <c r="J107" s="199">
        <f>J361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188</v>
      </c>
      <c r="E108" s="198"/>
      <c r="F108" s="198"/>
      <c r="G108" s="198"/>
      <c r="H108" s="198"/>
      <c r="I108" s="198"/>
      <c r="J108" s="199">
        <f>J379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191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5" t="str">
        <f>E7</f>
        <v>Veřejná infrastruktura Obytná zóna - NOVÁ DUKLA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146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5" t="s">
        <v>1315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152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1 - Jednotná stoka A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>Ústí nad Orlicí</v>
      </c>
      <c r="G124" s="41"/>
      <c r="H124" s="41"/>
      <c r="I124" s="33" t="s">
        <v>22</v>
      </c>
      <c r="J124" s="80" t="str">
        <f>IF(J14="","",J14)</f>
        <v>20. 2. 2023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E17</f>
        <v xml:space="preserve"> </v>
      </c>
      <c r="G126" s="41"/>
      <c r="H126" s="41"/>
      <c r="I126" s="33" t="s">
        <v>30</v>
      </c>
      <c r="J126" s="37" t="str">
        <f>E23</f>
        <v>Ing. Pravec František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>Kašparová Věra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1"/>
      <c r="B129" s="202"/>
      <c r="C129" s="203" t="s">
        <v>192</v>
      </c>
      <c r="D129" s="204" t="s">
        <v>61</v>
      </c>
      <c r="E129" s="204" t="s">
        <v>57</v>
      </c>
      <c r="F129" s="204" t="s">
        <v>58</v>
      </c>
      <c r="G129" s="204" t="s">
        <v>193</v>
      </c>
      <c r="H129" s="204" t="s">
        <v>194</v>
      </c>
      <c r="I129" s="204" t="s">
        <v>195</v>
      </c>
      <c r="J129" s="204" t="s">
        <v>176</v>
      </c>
      <c r="K129" s="205" t="s">
        <v>196</v>
      </c>
      <c r="L129" s="206"/>
      <c r="M129" s="101" t="s">
        <v>1</v>
      </c>
      <c r="N129" s="102" t="s">
        <v>40</v>
      </c>
      <c r="O129" s="102" t="s">
        <v>197</v>
      </c>
      <c r="P129" s="102" t="s">
        <v>198</v>
      </c>
      <c r="Q129" s="102" t="s">
        <v>199</v>
      </c>
      <c r="R129" s="102" t="s">
        <v>200</v>
      </c>
      <c r="S129" s="102" t="s">
        <v>201</v>
      </c>
      <c r="T129" s="103" t="s">
        <v>202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9"/>
      <c r="B130" s="40"/>
      <c r="C130" s="108" t="s">
        <v>203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</f>
        <v>0</v>
      </c>
      <c r="Q130" s="105"/>
      <c r="R130" s="209">
        <f>R131</f>
        <v>72.7532064</v>
      </c>
      <c r="S130" s="105"/>
      <c r="T130" s="210">
        <f>T131</f>
        <v>41.12559999999999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75</v>
      </c>
      <c r="AU130" s="18" t="s">
        <v>178</v>
      </c>
      <c r="BK130" s="211">
        <f>BK131</f>
        <v>0</v>
      </c>
    </row>
    <row r="131" spans="1:63" s="12" customFormat="1" ht="25.9" customHeight="1">
      <c r="A131" s="12"/>
      <c r="B131" s="212"/>
      <c r="C131" s="213"/>
      <c r="D131" s="214" t="s">
        <v>75</v>
      </c>
      <c r="E131" s="215" t="s">
        <v>204</v>
      </c>
      <c r="F131" s="215" t="s">
        <v>205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P132+P239+P244+P257+P270+P338+P358+P361+P379</f>
        <v>0</v>
      </c>
      <c r="Q131" s="220"/>
      <c r="R131" s="221">
        <f>R132+R239+R244+R257+R270+R338+R358+R361+R379</f>
        <v>72.7532064</v>
      </c>
      <c r="S131" s="220"/>
      <c r="T131" s="222">
        <f>T132+T239+T244+T257+T270+T338+T358+T361+T379</f>
        <v>41.12559999999999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83</v>
      </c>
      <c r="AT131" s="224" t="s">
        <v>75</v>
      </c>
      <c r="AU131" s="224" t="s">
        <v>76</v>
      </c>
      <c r="AY131" s="223" t="s">
        <v>206</v>
      </c>
      <c r="BK131" s="225">
        <f>BK132+BK239+BK244+BK257+BK270+BK338+BK358+BK361+BK379</f>
        <v>0</v>
      </c>
    </row>
    <row r="132" spans="1:63" s="12" customFormat="1" ht="22.8" customHeight="1">
      <c r="A132" s="12"/>
      <c r="B132" s="212"/>
      <c r="C132" s="213"/>
      <c r="D132" s="214" t="s">
        <v>75</v>
      </c>
      <c r="E132" s="226" t="s">
        <v>83</v>
      </c>
      <c r="F132" s="226" t="s">
        <v>207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SUM(P133:P238)</f>
        <v>0</v>
      </c>
      <c r="Q132" s="220"/>
      <c r="R132" s="221">
        <f>SUM(R133:R238)</f>
        <v>0.6115130000000001</v>
      </c>
      <c r="S132" s="220"/>
      <c r="T132" s="222">
        <f>SUM(T133:T238)</f>
        <v>41.10039999999999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83</v>
      </c>
      <c r="AT132" s="224" t="s">
        <v>75</v>
      </c>
      <c r="AU132" s="224" t="s">
        <v>83</v>
      </c>
      <c r="AY132" s="223" t="s">
        <v>206</v>
      </c>
      <c r="BK132" s="225">
        <f>SUM(BK133:BK238)</f>
        <v>0</v>
      </c>
    </row>
    <row r="133" spans="1:65" s="2" customFormat="1" ht="24.15" customHeight="1">
      <c r="A133" s="39"/>
      <c r="B133" s="40"/>
      <c r="C133" s="228" t="s">
        <v>83</v>
      </c>
      <c r="D133" s="228" t="s">
        <v>208</v>
      </c>
      <c r="E133" s="229" t="s">
        <v>209</v>
      </c>
      <c r="F133" s="230" t="s">
        <v>210</v>
      </c>
      <c r="G133" s="231" t="s">
        <v>211</v>
      </c>
      <c r="H133" s="232">
        <v>47.94</v>
      </c>
      <c r="I133" s="233"/>
      <c r="J133" s="234">
        <f>ROUND(I133*H133,2)</f>
        <v>0</v>
      </c>
      <c r="K133" s="230" t="s">
        <v>212</v>
      </c>
      <c r="L133" s="45"/>
      <c r="M133" s="235" t="s">
        <v>1</v>
      </c>
      <c r="N133" s="236" t="s">
        <v>41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0.44</v>
      </c>
      <c r="T133" s="238">
        <f>S133*H133</f>
        <v>21.0936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113</v>
      </c>
      <c r="AT133" s="239" t="s">
        <v>208</v>
      </c>
      <c r="AU133" s="239" t="s">
        <v>85</v>
      </c>
      <c r="AY133" s="18" t="s">
        <v>206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83</v>
      </c>
      <c r="BK133" s="240">
        <f>ROUND(I133*H133,2)</f>
        <v>0</v>
      </c>
      <c r="BL133" s="18" t="s">
        <v>113</v>
      </c>
      <c r="BM133" s="239" t="s">
        <v>1322</v>
      </c>
    </row>
    <row r="134" spans="1:51" s="13" customFormat="1" ht="12">
      <c r="A134" s="13"/>
      <c r="B134" s="241"/>
      <c r="C134" s="242"/>
      <c r="D134" s="243" t="s">
        <v>214</v>
      </c>
      <c r="E134" s="244" t="s">
        <v>1</v>
      </c>
      <c r="F134" s="245" t="s">
        <v>1323</v>
      </c>
      <c r="G134" s="242"/>
      <c r="H134" s="244" t="s">
        <v>1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214</v>
      </c>
      <c r="AU134" s="251" t="s">
        <v>85</v>
      </c>
      <c r="AV134" s="13" t="s">
        <v>83</v>
      </c>
      <c r="AW134" s="13" t="s">
        <v>32</v>
      </c>
      <c r="AX134" s="13" t="s">
        <v>76</v>
      </c>
      <c r="AY134" s="251" t="s">
        <v>206</v>
      </c>
    </row>
    <row r="135" spans="1:51" s="14" customFormat="1" ht="12">
      <c r="A135" s="14"/>
      <c r="B135" s="252"/>
      <c r="C135" s="253"/>
      <c r="D135" s="243" t="s">
        <v>214</v>
      </c>
      <c r="E135" s="254" t="s">
        <v>1</v>
      </c>
      <c r="F135" s="255" t="s">
        <v>1324</v>
      </c>
      <c r="G135" s="253"/>
      <c r="H135" s="256">
        <v>47.94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214</v>
      </c>
      <c r="AU135" s="262" t="s">
        <v>85</v>
      </c>
      <c r="AV135" s="14" t="s">
        <v>85</v>
      </c>
      <c r="AW135" s="14" t="s">
        <v>32</v>
      </c>
      <c r="AX135" s="14" t="s">
        <v>83</v>
      </c>
      <c r="AY135" s="262" t="s">
        <v>206</v>
      </c>
    </row>
    <row r="136" spans="1:65" s="2" customFormat="1" ht="24.15" customHeight="1">
      <c r="A136" s="39"/>
      <c r="B136" s="40"/>
      <c r="C136" s="228" t="s">
        <v>85</v>
      </c>
      <c r="D136" s="228" t="s">
        <v>208</v>
      </c>
      <c r="E136" s="229" t="s">
        <v>217</v>
      </c>
      <c r="F136" s="230" t="s">
        <v>218</v>
      </c>
      <c r="G136" s="231" t="s">
        <v>211</v>
      </c>
      <c r="H136" s="232">
        <v>90.94</v>
      </c>
      <c r="I136" s="233"/>
      <c r="J136" s="234">
        <f>ROUND(I136*H136,2)</f>
        <v>0</v>
      </c>
      <c r="K136" s="230" t="s">
        <v>212</v>
      </c>
      <c r="L136" s="45"/>
      <c r="M136" s="235" t="s">
        <v>1</v>
      </c>
      <c r="N136" s="236" t="s">
        <v>41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0.22</v>
      </c>
      <c r="T136" s="238">
        <f>S136*H136</f>
        <v>20.0068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113</v>
      </c>
      <c r="AT136" s="239" t="s">
        <v>208</v>
      </c>
      <c r="AU136" s="239" t="s">
        <v>85</v>
      </c>
      <c r="AY136" s="18" t="s">
        <v>206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83</v>
      </c>
      <c r="BK136" s="240">
        <f>ROUND(I136*H136,2)</f>
        <v>0</v>
      </c>
      <c r="BL136" s="18" t="s">
        <v>113</v>
      </c>
      <c r="BM136" s="239" t="s">
        <v>1325</v>
      </c>
    </row>
    <row r="137" spans="1:51" s="13" customFormat="1" ht="12">
      <c r="A137" s="13"/>
      <c r="B137" s="241"/>
      <c r="C137" s="242"/>
      <c r="D137" s="243" t="s">
        <v>214</v>
      </c>
      <c r="E137" s="244" t="s">
        <v>1</v>
      </c>
      <c r="F137" s="245" t="s">
        <v>1326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214</v>
      </c>
      <c r="AU137" s="251" t="s">
        <v>85</v>
      </c>
      <c r="AV137" s="13" t="s">
        <v>83</v>
      </c>
      <c r="AW137" s="13" t="s">
        <v>32</v>
      </c>
      <c r="AX137" s="13" t="s">
        <v>76</v>
      </c>
      <c r="AY137" s="251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1327</v>
      </c>
      <c r="G138" s="253"/>
      <c r="H138" s="256">
        <v>90.94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83</v>
      </c>
      <c r="AY138" s="262" t="s">
        <v>206</v>
      </c>
    </row>
    <row r="139" spans="1:65" s="2" customFormat="1" ht="24.15" customHeight="1">
      <c r="A139" s="39"/>
      <c r="B139" s="40"/>
      <c r="C139" s="228" t="s">
        <v>93</v>
      </c>
      <c r="D139" s="228" t="s">
        <v>208</v>
      </c>
      <c r="E139" s="229" t="s">
        <v>222</v>
      </c>
      <c r="F139" s="230" t="s">
        <v>223</v>
      </c>
      <c r="G139" s="231" t="s">
        <v>224</v>
      </c>
      <c r="H139" s="232">
        <v>62</v>
      </c>
      <c r="I139" s="233"/>
      <c r="J139" s="234">
        <f>ROUND(I139*H139,2)</f>
        <v>0</v>
      </c>
      <c r="K139" s="230" t="s">
        <v>212</v>
      </c>
      <c r="L139" s="45"/>
      <c r="M139" s="235" t="s">
        <v>1</v>
      </c>
      <c r="N139" s="236" t="s">
        <v>41</v>
      </c>
      <c r="O139" s="92"/>
      <c r="P139" s="237">
        <f>O139*H139</f>
        <v>0</v>
      </c>
      <c r="Q139" s="237">
        <v>3E-05</v>
      </c>
      <c r="R139" s="237">
        <f>Q139*H139</f>
        <v>0.00186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113</v>
      </c>
      <c r="AT139" s="239" t="s">
        <v>208</v>
      </c>
      <c r="AU139" s="239" t="s">
        <v>85</v>
      </c>
      <c r="AY139" s="18" t="s">
        <v>206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83</v>
      </c>
      <c r="BK139" s="240">
        <f>ROUND(I139*H139,2)</f>
        <v>0</v>
      </c>
      <c r="BL139" s="18" t="s">
        <v>113</v>
      </c>
      <c r="BM139" s="239" t="s">
        <v>1328</v>
      </c>
    </row>
    <row r="140" spans="1:51" s="13" customFormat="1" ht="12">
      <c r="A140" s="13"/>
      <c r="B140" s="241"/>
      <c r="C140" s="242"/>
      <c r="D140" s="243" t="s">
        <v>214</v>
      </c>
      <c r="E140" s="244" t="s">
        <v>1</v>
      </c>
      <c r="F140" s="245" t="s">
        <v>1323</v>
      </c>
      <c r="G140" s="242"/>
      <c r="H140" s="244" t="s">
        <v>1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214</v>
      </c>
      <c r="AU140" s="251" t="s">
        <v>85</v>
      </c>
      <c r="AV140" s="13" t="s">
        <v>83</v>
      </c>
      <c r="AW140" s="13" t="s">
        <v>32</v>
      </c>
      <c r="AX140" s="13" t="s">
        <v>76</v>
      </c>
      <c r="AY140" s="251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539</v>
      </c>
      <c r="G141" s="253"/>
      <c r="H141" s="256">
        <v>62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83</v>
      </c>
      <c r="AY141" s="262" t="s">
        <v>206</v>
      </c>
    </row>
    <row r="142" spans="1:65" s="2" customFormat="1" ht="24.15" customHeight="1">
      <c r="A142" s="39"/>
      <c r="B142" s="40"/>
      <c r="C142" s="228" t="s">
        <v>113</v>
      </c>
      <c r="D142" s="228" t="s">
        <v>208</v>
      </c>
      <c r="E142" s="229" t="s">
        <v>228</v>
      </c>
      <c r="F142" s="230" t="s">
        <v>229</v>
      </c>
      <c r="G142" s="231" t="s">
        <v>230</v>
      </c>
      <c r="H142" s="232">
        <v>6.2</v>
      </c>
      <c r="I142" s="233"/>
      <c r="J142" s="234">
        <f>ROUND(I142*H142,2)</f>
        <v>0</v>
      </c>
      <c r="K142" s="230" t="s">
        <v>212</v>
      </c>
      <c r="L142" s="45"/>
      <c r="M142" s="235" t="s">
        <v>1</v>
      </c>
      <c r="N142" s="236" t="s">
        <v>41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113</v>
      </c>
      <c r="AT142" s="239" t="s">
        <v>208</v>
      </c>
      <c r="AU142" s="239" t="s">
        <v>85</v>
      </c>
      <c r="AY142" s="18" t="s">
        <v>206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83</v>
      </c>
      <c r="BK142" s="240">
        <f>ROUND(I142*H142,2)</f>
        <v>0</v>
      </c>
      <c r="BL142" s="18" t="s">
        <v>113</v>
      </c>
      <c r="BM142" s="239" t="s">
        <v>1329</v>
      </c>
    </row>
    <row r="143" spans="1:51" s="13" customFormat="1" ht="12">
      <c r="A143" s="13"/>
      <c r="B143" s="241"/>
      <c r="C143" s="242"/>
      <c r="D143" s="243" t="s">
        <v>214</v>
      </c>
      <c r="E143" s="244" t="s">
        <v>1</v>
      </c>
      <c r="F143" s="245" t="s">
        <v>1323</v>
      </c>
      <c r="G143" s="242"/>
      <c r="H143" s="244" t="s">
        <v>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214</v>
      </c>
      <c r="AU143" s="251" t="s">
        <v>85</v>
      </c>
      <c r="AV143" s="13" t="s">
        <v>83</v>
      </c>
      <c r="AW143" s="13" t="s">
        <v>32</v>
      </c>
      <c r="AX143" s="13" t="s">
        <v>76</v>
      </c>
      <c r="AY143" s="251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1330</v>
      </c>
      <c r="G144" s="253"/>
      <c r="H144" s="256">
        <v>6.2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83</v>
      </c>
      <c r="AY144" s="262" t="s">
        <v>206</v>
      </c>
    </row>
    <row r="145" spans="1:65" s="2" customFormat="1" ht="24.15" customHeight="1">
      <c r="A145" s="39"/>
      <c r="B145" s="40"/>
      <c r="C145" s="228" t="s">
        <v>116</v>
      </c>
      <c r="D145" s="228" t="s">
        <v>208</v>
      </c>
      <c r="E145" s="229" t="s">
        <v>1331</v>
      </c>
      <c r="F145" s="230" t="s">
        <v>1332</v>
      </c>
      <c r="G145" s="231" t="s">
        <v>235</v>
      </c>
      <c r="H145" s="232">
        <v>1.1</v>
      </c>
      <c r="I145" s="233"/>
      <c r="J145" s="234">
        <f>ROUND(I145*H145,2)</f>
        <v>0</v>
      </c>
      <c r="K145" s="230" t="s">
        <v>212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0.00868</v>
      </c>
      <c r="R145" s="237">
        <f>Q145*H145</f>
        <v>0.009548000000000001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113</v>
      </c>
      <c r="AT145" s="239" t="s">
        <v>208</v>
      </c>
      <c r="AU145" s="239" t="s">
        <v>85</v>
      </c>
      <c r="AY145" s="18" t="s">
        <v>206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83</v>
      </c>
      <c r="BK145" s="240">
        <f>ROUND(I145*H145,2)</f>
        <v>0</v>
      </c>
      <c r="BL145" s="18" t="s">
        <v>113</v>
      </c>
      <c r="BM145" s="239" t="s">
        <v>1333</v>
      </c>
    </row>
    <row r="146" spans="1:51" s="13" customFormat="1" ht="12">
      <c r="A146" s="13"/>
      <c r="B146" s="241"/>
      <c r="C146" s="242"/>
      <c r="D146" s="243" t="s">
        <v>214</v>
      </c>
      <c r="E146" s="244" t="s">
        <v>1</v>
      </c>
      <c r="F146" s="245" t="s">
        <v>1323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214</v>
      </c>
      <c r="AU146" s="251" t="s">
        <v>85</v>
      </c>
      <c r="AV146" s="13" t="s">
        <v>83</v>
      </c>
      <c r="AW146" s="13" t="s">
        <v>32</v>
      </c>
      <c r="AX146" s="13" t="s">
        <v>76</v>
      </c>
      <c r="AY146" s="251" t="s">
        <v>206</v>
      </c>
    </row>
    <row r="147" spans="1:51" s="14" customFormat="1" ht="12">
      <c r="A147" s="14"/>
      <c r="B147" s="252"/>
      <c r="C147" s="253"/>
      <c r="D147" s="243" t="s">
        <v>214</v>
      </c>
      <c r="E147" s="254" t="s">
        <v>1</v>
      </c>
      <c r="F147" s="255" t="s">
        <v>1334</v>
      </c>
      <c r="G147" s="253"/>
      <c r="H147" s="256">
        <v>1.1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214</v>
      </c>
      <c r="AU147" s="262" t="s">
        <v>85</v>
      </c>
      <c r="AV147" s="14" t="s">
        <v>85</v>
      </c>
      <c r="AW147" s="14" t="s">
        <v>32</v>
      </c>
      <c r="AX147" s="14" t="s">
        <v>83</v>
      </c>
      <c r="AY147" s="262" t="s">
        <v>206</v>
      </c>
    </row>
    <row r="148" spans="1:65" s="2" customFormat="1" ht="24.15" customHeight="1">
      <c r="A148" s="39"/>
      <c r="B148" s="40"/>
      <c r="C148" s="228" t="s">
        <v>238</v>
      </c>
      <c r="D148" s="228" t="s">
        <v>208</v>
      </c>
      <c r="E148" s="229" t="s">
        <v>239</v>
      </c>
      <c r="F148" s="230" t="s">
        <v>240</v>
      </c>
      <c r="G148" s="231" t="s">
        <v>235</v>
      </c>
      <c r="H148" s="232">
        <v>1.1</v>
      </c>
      <c r="I148" s="233"/>
      <c r="J148" s="234">
        <f>ROUND(I148*H148,2)</f>
        <v>0</v>
      </c>
      <c r="K148" s="230" t="s">
        <v>212</v>
      </c>
      <c r="L148" s="45"/>
      <c r="M148" s="235" t="s">
        <v>1</v>
      </c>
      <c r="N148" s="236" t="s">
        <v>41</v>
      </c>
      <c r="O148" s="92"/>
      <c r="P148" s="237">
        <f>O148*H148</f>
        <v>0</v>
      </c>
      <c r="Q148" s="237">
        <v>0.01269</v>
      </c>
      <c r="R148" s="237">
        <f>Q148*H148</f>
        <v>0.013959000000000001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113</v>
      </c>
      <c r="AT148" s="239" t="s">
        <v>208</v>
      </c>
      <c r="AU148" s="239" t="s">
        <v>85</v>
      </c>
      <c r="AY148" s="18" t="s">
        <v>206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83</v>
      </c>
      <c r="BK148" s="240">
        <f>ROUND(I148*H148,2)</f>
        <v>0</v>
      </c>
      <c r="BL148" s="18" t="s">
        <v>113</v>
      </c>
      <c r="BM148" s="239" t="s">
        <v>1335</v>
      </c>
    </row>
    <row r="149" spans="1:51" s="13" customFormat="1" ht="12">
      <c r="A149" s="13"/>
      <c r="B149" s="241"/>
      <c r="C149" s="242"/>
      <c r="D149" s="243" t="s">
        <v>214</v>
      </c>
      <c r="E149" s="244" t="s">
        <v>1</v>
      </c>
      <c r="F149" s="245" t="s">
        <v>1323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214</v>
      </c>
      <c r="AU149" s="251" t="s">
        <v>85</v>
      </c>
      <c r="AV149" s="13" t="s">
        <v>83</v>
      </c>
      <c r="AW149" s="13" t="s">
        <v>32</v>
      </c>
      <c r="AX149" s="13" t="s">
        <v>76</v>
      </c>
      <c r="AY149" s="251" t="s">
        <v>206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1336</v>
      </c>
      <c r="G150" s="253"/>
      <c r="H150" s="256">
        <v>1.1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83</v>
      </c>
      <c r="AY150" s="262" t="s">
        <v>206</v>
      </c>
    </row>
    <row r="151" spans="1:65" s="2" customFormat="1" ht="24.15" customHeight="1">
      <c r="A151" s="39"/>
      <c r="B151" s="40"/>
      <c r="C151" s="228" t="s">
        <v>243</v>
      </c>
      <c r="D151" s="228" t="s">
        <v>208</v>
      </c>
      <c r="E151" s="229" t="s">
        <v>244</v>
      </c>
      <c r="F151" s="230" t="s">
        <v>245</v>
      </c>
      <c r="G151" s="231" t="s">
        <v>235</v>
      </c>
      <c r="H151" s="232">
        <v>4.4</v>
      </c>
      <c r="I151" s="233"/>
      <c r="J151" s="234">
        <f>ROUND(I151*H151,2)</f>
        <v>0</v>
      </c>
      <c r="K151" s="230" t="s">
        <v>212</v>
      </c>
      <c r="L151" s="45"/>
      <c r="M151" s="235" t="s">
        <v>1</v>
      </c>
      <c r="N151" s="236" t="s">
        <v>41</v>
      </c>
      <c r="O151" s="92"/>
      <c r="P151" s="237">
        <f>O151*H151</f>
        <v>0</v>
      </c>
      <c r="Q151" s="237">
        <v>0.0369</v>
      </c>
      <c r="R151" s="237">
        <f>Q151*H151</f>
        <v>0.16236000000000003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113</v>
      </c>
      <c r="AT151" s="239" t="s">
        <v>208</v>
      </c>
      <c r="AU151" s="239" t="s">
        <v>85</v>
      </c>
      <c r="AY151" s="18" t="s">
        <v>206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83</v>
      </c>
      <c r="BK151" s="240">
        <f>ROUND(I151*H151,2)</f>
        <v>0</v>
      </c>
      <c r="BL151" s="18" t="s">
        <v>113</v>
      </c>
      <c r="BM151" s="239" t="s">
        <v>1337</v>
      </c>
    </row>
    <row r="152" spans="1:51" s="13" customFormat="1" ht="12">
      <c r="A152" s="13"/>
      <c r="B152" s="241"/>
      <c r="C152" s="242"/>
      <c r="D152" s="243" t="s">
        <v>214</v>
      </c>
      <c r="E152" s="244" t="s">
        <v>1</v>
      </c>
      <c r="F152" s="245" t="s">
        <v>1323</v>
      </c>
      <c r="G152" s="242"/>
      <c r="H152" s="244" t="s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214</v>
      </c>
      <c r="AU152" s="251" t="s">
        <v>85</v>
      </c>
      <c r="AV152" s="13" t="s">
        <v>83</v>
      </c>
      <c r="AW152" s="13" t="s">
        <v>32</v>
      </c>
      <c r="AX152" s="13" t="s">
        <v>76</v>
      </c>
      <c r="AY152" s="251" t="s">
        <v>206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1338</v>
      </c>
      <c r="G153" s="253"/>
      <c r="H153" s="256">
        <v>4.4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83</v>
      </c>
      <c r="AY153" s="262" t="s">
        <v>206</v>
      </c>
    </row>
    <row r="154" spans="1:65" s="2" customFormat="1" ht="24.15" customHeight="1">
      <c r="A154" s="39"/>
      <c r="B154" s="40"/>
      <c r="C154" s="228" t="s">
        <v>248</v>
      </c>
      <c r="D154" s="228" t="s">
        <v>208</v>
      </c>
      <c r="E154" s="229" t="s">
        <v>249</v>
      </c>
      <c r="F154" s="230" t="s">
        <v>250</v>
      </c>
      <c r="G154" s="231" t="s">
        <v>251</v>
      </c>
      <c r="H154" s="232">
        <v>15.84</v>
      </c>
      <c r="I154" s="233"/>
      <c r="J154" s="234">
        <f>ROUND(I154*H154,2)</f>
        <v>0</v>
      </c>
      <c r="K154" s="230" t="s">
        <v>212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113</v>
      </c>
      <c r="AT154" s="239" t="s">
        <v>208</v>
      </c>
      <c r="AU154" s="239" t="s">
        <v>85</v>
      </c>
      <c r="AY154" s="18" t="s">
        <v>206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83</v>
      </c>
      <c r="BK154" s="240">
        <f>ROUND(I154*H154,2)</f>
        <v>0</v>
      </c>
      <c r="BL154" s="18" t="s">
        <v>113</v>
      </c>
      <c r="BM154" s="239" t="s">
        <v>1339</v>
      </c>
    </row>
    <row r="155" spans="1:51" s="13" customFormat="1" ht="12">
      <c r="A155" s="13"/>
      <c r="B155" s="241"/>
      <c r="C155" s="242"/>
      <c r="D155" s="243" t="s">
        <v>214</v>
      </c>
      <c r="E155" s="244" t="s">
        <v>1</v>
      </c>
      <c r="F155" s="245" t="s">
        <v>1323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214</v>
      </c>
      <c r="AU155" s="251" t="s">
        <v>85</v>
      </c>
      <c r="AV155" s="13" t="s">
        <v>83</v>
      </c>
      <c r="AW155" s="13" t="s">
        <v>32</v>
      </c>
      <c r="AX155" s="13" t="s">
        <v>76</v>
      </c>
      <c r="AY155" s="251" t="s">
        <v>206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1340</v>
      </c>
      <c r="G156" s="253"/>
      <c r="H156" s="256">
        <v>15.84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83</v>
      </c>
      <c r="AY156" s="262" t="s">
        <v>206</v>
      </c>
    </row>
    <row r="157" spans="1:65" s="2" customFormat="1" ht="33" customHeight="1">
      <c r="A157" s="39"/>
      <c r="B157" s="40"/>
      <c r="C157" s="228" t="s">
        <v>254</v>
      </c>
      <c r="D157" s="228" t="s">
        <v>208</v>
      </c>
      <c r="E157" s="229" t="s">
        <v>267</v>
      </c>
      <c r="F157" s="230" t="s">
        <v>268</v>
      </c>
      <c r="G157" s="231" t="s">
        <v>251</v>
      </c>
      <c r="H157" s="232">
        <v>386.344</v>
      </c>
      <c r="I157" s="233"/>
      <c r="J157" s="234">
        <f>ROUND(I157*H157,2)</f>
        <v>0</v>
      </c>
      <c r="K157" s="230" t="s">
        <v>212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113</v>
      </c>
      <c r="AT157" s="239" t="s">
        <v>208</v>
      </c>
      <c r="AU157" s="239" t="s">
        <v>85</v>
      </c>
      <c r="AY157" s="18" t="s">
        <v>206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83</v>
      </c>
      <c r="BK157" s="240">
        <f>ROUND(I157*H157,2)</f>
        <v>0</v>
      </c>
      <c r="BL157" s="18" t="s">
        <v>113</v>
      </c>
      <c r="BM157" s="239" t="s">
        <v>1341</v>
      </c>
    </row>
    <row r="158" spans="1:51" s="13" customFormat="1" ht="12">
      <c r="A158" s="13"/>
      <c r="B158" s="241"/>
      <c r="C158" s="242"/>
      <c r="D158" s="243" t="s">
        <v>214</v>
      </c>
      <c r="E158" s="244" t="s">
        <v>1</v>
      </c>
      <c r="F158" s="245" t="s">
        <v>1323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214</v>
      </c>
      <c r="AU158" s="251" t="s">
        <v>85</v>
      </c>
      <c r="AV158" s="13" t="s">
        <v>83</v>
      </c>
      <c r="AW158" s="13" t="s">
        <v>32</v>
      </c>
      <c r="AX158" s="13" t="s">
        <v>76</v>
      </c>
      <c r="AY158" s="251" t="s">
        <v>206</v>
      </c>
    </row>
    <row r="159" spans="1:51" s="13" customFormat="1" ht="12">
      <c r="A159" s="13"/>
      <c r="B159" s="241"/>
      <c r="C159" s="242"/>
      <c r="D159" s="243" t="s">
        <v>214</v>
      </c>
      <c r="E159" s="244" t="s">
        <v>1</v>
      </c>
      <c r="F159" s="245" t="s">
        <v>1342</v>
      </c>
      <c r="G159" s="242"/>
      <c r="H159" s="244" t="s">
        <v>1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214</v>
      </c>
      <c r="AU159" s="251" t="s">
        <v>85</v>
      </c>
      <c r="AV159" s="13" t="s">
        <v>83</v>
      </c>
      <c r="AW159" s="13" t="s">
        <v>32</v>
      </c>
      <c r="AX159" s="13" t="s">
        <v>76</v>
      </c>
      <c r="AY159" s="251" t="s">
        <v>206</v>
      </c>
    </row>
    <row r="160" spans="1:51" s="14" customFormat="1" ht="12">
      <c r="A160" s="14"/>
      <c r="B160" s="252"/>
      <c r="C160" s="253"/>
      <c r="D160" s="243" t="s">
        <v>214</v>
      </c>
      <c r="E160" s="254" t="s">
        <v>1</v>
      </c>
      <c r="F160" s="255" t="s">
        <v>1343</v>
      </c>
      <c r="G160" s="253"/>
      <c r="H160" s="256">
        <v>409.46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214</v>
      </c>
      <c r="AU160" s="262" t="s">
        <v>85</v>
      </c>
      <c r="AV160" s="14" t="s">
        <v>85</v>
      </c>
      <c r="AW160" s="14" t="s">
        <v>32</v>
      </c>
      <c r="AX160" s="14" t="s">
        <v>76</v>
      </c>
      <c r="AY160" s="262" t="s">
        <v>206</v>
      </c>
    </row>
    <row r="161" spans="1:51" s="14" customFormat="1" ht="12">
      <c r="A161" s="14"/>
      <c r="B161" s="252"/>
      <c r="C161" s="253"/>
      <c r="D161" s="243" t="s">
        <v>214</v>
      </c>
      <c r="E161" s="254" t="s">
        <v>1</v>
      </c>
      <c r="F161" s="255" t="s">
        <v>1344</v>
      </c>
      <c r="G161" s="253"/>
      <c r="H161" s="256">
        <v>9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214</v>
      </c>
      <c r="AU161" s="262" t="s">
        <v>85</v>
      </c>
      <c r="AV161" s="14" t="s">
        <v>85</v>
      </c>
      <c r="AW161" s="14" t="s">
        <v>32</v>
      </c>
      <c r="AX161" s="14" t="s">
        <v>76</v>
      </c>
      <c r="AY161" s="262" t="s">
        <v>206</v>
      </c>
    </row>
    <row r="162" spans="1:51" s="14" customFormat="1" ht="12">
      <c r="A162" s="14"/>
      <c r="B162" s="252"/>
      <c r="C162" s="253"/>
      <c r="D162" s="243" t="s">
        <v>214</v>
      </c>
      <c r="E162" s="254" t="s">
        <v>1</v>
      </c>
      <c r="F162" s="255" t="s">
        <v>1345</v>
      </c>
      <c r="G162" s="253"/>
      <c r="H162" s="256">
        <v>3.6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214</v>
      </c>
      <c r="AU162" s="262" t="s">
        <v>85</v>
      </c>
      <c r="AV162" s="14" t="s">
        <v>85</v>
      </c>
      <c r="AW162" s="14" t="s">
        <v>32</v>
      </c>
      <c r="AX162" s="14" t="s">
        <v>76</v>
      </c>
      <c r="AY162" s="262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1346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1347</v>
      </c>
      <c r="G164" s="253"/>
      <c r="H164" s="256">
        <v>29.19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4" customFormat="1" ht="12">
      <c r="A165" s="14"/>
      <c r="B165" s="252"/>
      <c r="C165" s="253"/>
      <c r="D165" s="243" t="s">
        <v>214</v>
      </c>
      <c r="E165" s="254" t="s">
        <v>1</v>
      </c>
      <c r="F165" s="255" t="s">
        <v>1348</v>
      </c>
      <c r="G165" s="253"/>
      <c r="H165" s="256">
        <v>-19.176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214</v>
      </c>
      <c r="AU165" s="262" t="s">
        <v>85</v>
      </c>
      <c r="AV165" s="14" t="s">
        <v>85</v>
      </c>
      <c r="AW165" s="14" t="s">
        <v>32</v>
      </c>
      <c r="AX165" s="14" t="s">
        <v>76</v>
      </c>
      <c r="AY165" s="262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1349</v>
      </c>
      <c r="G166" s="253"/>
      <c r="H166" s="256">
        <v>-32.011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1350</v>
      </c>
      <c r="G167" s="253"/>
      <c r="H167" s="256">
        <v>-13.719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5" customFormat="1" ht="12">
      <c r="A168" s="15"/>
      <c r="B168" s="263"/>
      <c r="C168" s="264"/>
      <c r="D168" s="243" t="s">
        <v>214</v>
      </c>
      <c r="E168" s="265" t="s">
        <v>171</v>
      </c>
      <c r="F168" s="266" t="s">
        <v>169</v>
      </c>
      <c r="G168" s="264"/>
      <c r="H168" s="267">
        <v>386.344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3" t="s">
        <v>214</v>
      </c>
      <c r="AU168" s="273" t="s">
        <v>85</v>
      </c>
      <c r="AV168" s="15" t="s">
        <v>113</v>
      </c>
      <c r="AW168" s="15" t="s">
        <v>32</v>
      </c>
      <c r="AX168" s="15" t="s">
        <v>76</v>
      </c>
      <c r="AY168" s="273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266</v>
      </c>
      <c r="G169" s="253"/>
      <c r="H169" s="256">
        <v>386.344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83</v>
      </c>
      <c r="AY169" s="262" t="s">
        <v>206</v>
      </c>
    </row>
    <row r="170" spans="1:65" s="2" customFormat="1" ht="21.75" customHeight="1">
      <c r="A170" s="39"/>
      <c r="B170" s="40"/>
      <c r="C170" s="228" t="s">
        <v>139</v>
      </c>
      <c r="D170" s="228" t="s">
        <v>208</v>
      </c>
      <c r="E170" s="229" t="s">
        <v>1351</v>
      </c>
      <c r="F170" s="230" t="s">
        <v>1352</v>
      </c>
      <c r="G170" s="231" t="s">
        <v>211</v>
      </c>
      <c r="H170" s="232">
        <v>720.9</v>
      </c>
      <c r="I170" s="233"/>
      <c r="J170" s="234">
        <f>ROUND(I170*H170,2)</f>
        <v>0</v>
      </c>
      <c r="K170" s="230" t="s">
        <v>212</v>
      </c>
      <c r="L170" s="45"/>
      <c r="M170" s="235" t="s">
        <v>1</v>
      </c>
      <c r="N170" s="236" t="s">
        <v>41</v>
      </c>
      <c r="O170" s="92"/>
      <c r="P170" s="237">
        <f>O170*H170</f>
        <v>0</v>
      </c>
      <c r="Q170" s="237">
        <v>0.00058</v>
      </c>
      <c r="R170" s="237">
        <f>Q170*H170</f>
        <v>0.418122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113</v>
      </c>
      <c r="AT170" s="239" t="s">
        <v>208</v>
      </c>
      <c r="AU170" s="239" t="s">
        <v>85</v>
      </c>
      <c r="AY170" s="18" t="s">
        <v>206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83</v>
      </c>
      <c r="BK170" s="240">
        <f>ROUND(I170*H170,2)</f>
        <v>0</v>
      </c>
      <c r="BL170" s="18" t="s">
        <v>113</v>
      </c>
      <c r="BM170" s="239" t="s">
        <v>1353</v>
      </c>
    </row>
    <row r="171" spans="1:51" s="13" customFormat="1" ht="12">
      <c r="A171" s="13"/>
      <c r="B171" s="241"/>
      <c r="C171" s="242"/>
      <c r="D171" s="243" t="s">
        <v>214</v>
      </c>
      <c r="E171" s="244" t="s">
        <v>1</v>
      </c>
      <c r="F171" s="245" t="s">
        <v>1323</v>
      </c>
      <c r="G171" s="242"/>
      <c r="H171" s="244" t="s">
        <v>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214</v>
      </c>
      <c r="AU171" s="251" t="s">
        <v>85</v>
      </c>
      <c r="AV171" s="13" t="s">
        <v>83</v>
      </c>
      <c r="AW171" s="13" t="s">
        <v>32</v>
      </c>
      <c r="AX171" s="13" t="s">
        <v>76</v>
      </c>
      <c r="AY171" s="251" t="s">
        <v>206</v>
      </c>
    </row>
    <row r="172" spans="1:51" s="13" customFormat="1" ht="12">
      <c r="A172" s="13"/>
      <c r="B172" s="241"/>
      <c r="C172" s="242"/>
      <c r="D172" s="243" t="s">
        <v>214</v>
      </c>
      <c r="E172" s="244" t="s">
        <v>1</v>
      </c>
      <c r="F172" s="245" t="s">
        <v>1342</v>
      </c>
      <c r="G172" s="242"/>
      <c r="H172" s="244" t="s">
        <v>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214</v>
      </c>
      <c r="AU172" s="251" t="s">
        <v>85</v>
      </c>
      <c r="AV172" s="13" t="s">
        <v>83</v>
      </c>
      <c r="AW172" s="13" t="s">
        <v>32</v>
      </c>
      <c r="AX172" s="13" t="s">
        <v>76</v>
      </c>
      <c r="AY172" s="251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1354</v>
      </c>
      <c r="G173" s="253"/>
      <c r="H173" s="256">
        <v>720.9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5" customFormat="1" ht="12">
      <c r="A174" s="15"/>
      <c r="B174" s="263"/>
      <c r="C174" s="264"/>
      <c r="D174" s="243" t="s">
        <v>214</v>
      </c>
      <c r="E174" s="265" t="s">
        <v>1309</v>
      </c>
      <c r="F174" s="266" t="s">
        <v>169</v>
      </c>
      <c r="G174" s="264"/>
      <c r="H174" s="267">
        <v>720.9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3" t="s">
        <v>214</v>
      </c>
      <c r="AU174" s="273" t="s">
        <v>85</v>
      </c>
      <c r="AV174" s="15" t="s">
        <v>113</v>
      </c>
      <c r="AW174" s="15" t="s">
        <v>32</v>
      </c>
      <c r="AX174" s="15" t="s">
        <v>83</v>
      </c>
      <c r="AY174" s="273" t="s">
        <v>206</v>
      </c>
    </row>
    <row r="175" spans="1:65" s="2" customFormat="1" ht="21.75" customHeight="1">
      <c r="A175" s="39"/>
      <c r="B175" s="40"/>
      <c r="C175" s="228" t="s">
        <v>277</v>
      </c>
      <c r="D175" s="228" t="s">
        <v>208</v>
      </c>
      <c r="E175" s="229" t="s">
        <v>1355</v>
      </c>
      <c r="F175" s="230" t="s">
        <v>1356</v>
      </c>
      <c r="G175" s="231" t="s">
        <v>211</v>
      </c>
      <c r="H175" s="232">
        <v>720.9</v>
      </c>
      <c r="I175" s="233"/>
      <c r="J175" s="234">
        <f>ROUND(I175*H175,2)</f>
        <v>0</v>
      </c>
      <c r="K175" s="230" t="s">
        <v>212</v>
      </c>
      <c r="L175" s="45"/>
      <c r="M175" s="235" t="s">
        <v>1</v>
      </c>
      <c r="N175" s="236" t="s">
        <v>41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113</v>
      </c>
      <c r="AT175" s="239" t="s">
        <v>208</v>
      </c>
      <c r="AU175" s="239" t="s">
        <v>85</v>
      </c>
      <c r="AY175" s="18" t="s">
        <v>206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83</v>
      </c>
      <c r="BK175" s="240">
        <f>ROUND(I175*H175,2)</f>
        <v>0</v>
      </c>
      <c r="BL175" s="18" t="s">
        <v>113</v>
      </c>
      <c r="BM175" s="239" t="s">
        <v>1357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1309</v>
      </c>
      <c r="G176" s="253"/>
      <c r="H176" s="256">
        <v>720.9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83</v>
      </c>
      <c r="AY176" s="262" t="s">
        <v>206</v>
      </c>
    </row>
    <row r="177" spans="1:65" s="2" customFormat="1" ht="21.75" customHeight="1">
      <c r="A177" s="39"/>
      <c r="B177" s="40"/>
      <c r="C177" s="228" t="s">
        <v>284</v>
      </c>
      <c r="D177" s="228" t="s">
        <v>208</v>
      </c>
      <c r="E177" s="229" t="s">
        <v>1358</v>
      </c>
      <c r="F177" s="230" t="s">
        <v>1359</v>
      </c>
      <c r="G177" s="231" t="s">
        <v>211</v>
      </c>
      <c r="H177" s="232">
        <v>9.6</v>
      </c>
      <c r="I177" s="233"/>
      <c r="J177" s="234">
        <f>ROUND(I177*H177,2)</f>
        <v>0</v>
      </c>
      <c r="K177" s="230" t="s">
        <v>212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0.00059</v>
      </c>
      <c r="R177" s="237">
        <f>Q177*H177</f>
        <v>0.005664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113</v>
      </c>
      <c r="AT177" s="239" t="s">
        <v>208</v>
      </c>
      <c r="AU177" s="239" t="s">
        <v>85</v>
      </c>
      <c r="AY177" s="18" t="s">
        <v>206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83</v>
      </c>
      <c r="BK177" s="240">
        <f>ROUND(I177*H177,2)</f>
        <v>0</v>
      </c>
      <c r="BL177" s="18" t="s">
        <v>113</v>
      </c>
      <c r="BM177" s="239" t="s">
        <v>1360</v>
      </c>
    </row>
    <row r="178" spans="1:51" s="13" customFormat="1" ht="12">
      <c r="A178" s="13"/>
      <c r="B178" s="241"/>
      <c r="C178" s="242"/>
      <c r="D178" s="243" t="s">
        <v>214</v>
      </c>
      <c r="E178" s="244" t="s">
        <v>1</v>
      </c>
      <c r="F178" s="245" t="s">
        <v>1323</v>
      </c>
      <c r="G178" s="242"/>
      <c r="H178" s="244" t="s">
        <v>1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214</v>
      </c>
      <c r="AU178" s="251" t="s">
        <v>85</v>
      </c>
      <c r="AV178" s="13" t="s">
        <v>83</v>
      </c>
      <c r="AW178" s="13" t="s">
        <v>32</v>
      </c>
      <c r="AX178" s="13" t="s">
        <v>76</v>
      </c>
      <c r="AY178" s="251" t="s">
        <v>206</v>
      </c>
    </row>
    <row r="179" spans="1:51" s="14" customFormat="1" ht="12">
      <c r="A179" s="14"/>
      <c r="B179" s="252"/>
      <c r="C179" s="253"/>
      <c r="D179" s="243" t="s">
        <v>214</v>
      </c>
      <c r="E179" s="254" t="s">
        <v>1</v>
      </c>
      <c r="F179" s="255" t="s">
        <v>1361</v>
      </c>
      <c r="G179" s="253"/>
      <c r="H179" s="256">
        <v>9.6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214</v>
      </c>
      <c r="AU179" s="262" t="s">
        <v>85</v>
      </c>
      <c r="AV179" s="14" t="s">
        <v>85</v>
      </c>
      <c r="AW179" s="14" t="s">
        <v>32</v>
      </c>
      <c r="AX179" s="14" t="s">
        <v>83</v>
      </c>
      <c r="AY179" s="262" t="s">
        <v>206</v>
      </c>
    </row>
    <row r="180" spans="1:65" s="2" customFormat="1" ht="21.75" customHeight="1">
      <c r="A180" s="39"/>
      <c r="B180" s="40"/>
      <c r="C180" s="228" t="s">
        <v>288</v>
      </c>
      <c r="D180" s="228" t="s">
        <v>208</v>
      </c>
      <c r="E180" s="229" t="s">
        <v>1362</v>
      </c>
      <c r="F180" s="230" t="s">
        <v>1363</v>
      </c>
      <c r="G180" s="231" t="s">
        <v>211</v>
      </c>
      <c r="H180" s="232">
        <v>9.6</v>
      </c>
      <c r="I180" s="233"/>
      <c r="J180" s="234">
        <f>ROUND(I180*H180,2)</f>
        <v>0</v>
      </c>
      <c r="K180" s="230" t="s">
        <v>212</v>
      </c>
      <c r="L180" s="45"/>
      <c r="M180" s="235" t="s">
        <v>1</v>
      </c>
      <c r="N180" s="236" t="s">
        <v>41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113</v>
      </c>
      <c r="AT180" s="239" t="s">
        <v>208</v>
      </c>
      <c r="AU180" s="239" t="s">
        <v>85</v>
      </c>
      <c r="AY180" s="18" t="s">
        <v>206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83</v>
      </c>
      <c r="BK180" s="240">
        <f>ROUND(I180*H180,2)</f>
        <v>0</v>
      </c>
      <c r="BL180" s="18" t="s">
        <v>113</v>
      </c>
      <c r="BM180" s="239" t="s">
        <v>1364</v>
      </c>
    </row>
    <row r="181" spans="1:51" s="13" customFormat="1" ht="12">
      <c r="A181" s="13"/>
      <c r="B181" s="241"/>
      <c r="C181" s="242"/>
      <c r="D181" s="243" t="s">
        <v>214</v>
      </c>
      <c r="E181" s="244" t="s">
        <v>1</v>
      </c>
      <c r="F181" s="245" t="s">
        <v>1323</v>
      </c>
      <c r="G181" s="242"/>
      <c r="H181" s="244" t="s">
        <v>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214</v>
      </c>
      <c r="AU181" s="251" t="s">
        <v>85</v>
      </c>
      <c r="AV181" s="13" t="s">
        <v>83</v>
      </c>
      <c r="AW181" s="13" t="s">
        <v>32</v>
      </c>
      <c r="AX181" s="13" t="s">
        <v>76</v>
      </c>
      <c r="AY181" s="251" t="s">
        <v>206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</v>
      </c>
      <c r="F182" s="255" t="s">
        <v>1361</v>
      </c>
      <c r="G182" s="253"/>
      <c r="H182" s="256">
        <v>9.6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83</v>
      </c>
      <c r="AY182" s="262" t="s">
        <v>206</v>
      </c>
    </row>
    <row r="183" spans="1:65" s="2" customFormat="1" ht="37.8" customHeight="1">
      <c r="A183" s="39"/>
      <c r="B183" s="40"/>
      <c r="C183" s="228" t="s">
        <v>293</v>
      </c>
      <c r="D183" s="228" t="s">
        <v>208</v>
      </c>
      <c r="E183" s="229" t="s">
        <v>289</v>
      </c>
      <c r="F183" s="230" t="s">
        <v>290</v>
      </c>
      <c r="G183" s="231" t="s">
        <v>251</v>
      </c>
      <c r="H183" s="232">
        <v>386.344</v>
      </c>
      <c r="I183" s="233"/>
      <c r="J183" s="234">
        <f>ROUND(I183*H183,2)</f>
        <v>0</v>
      </c>
      <c r="K183" s="230" t="s">
        <v>212</v>
      </c>
      <c r="L183" s="45"/>
      <c r="M183" s="235" t="s">
        <v>1</v>
      </c>
      <c r="N183" s="236" t="s">
        <v>41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113</v>
      </c>
      <c r="AT183" s="239" t="s">
        <v>208</v>
      </c>
      <c r="AU183" s="239" t="s">
        <v>85</v>
      </c>
      <c r="AY183" s="18" t="s">
        <v>206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83</v>
      </c>
      <c r="BK183" s="240">
        <f>ROUND(I183*H183,2)</f>
        <v>0</v>
      </c>
      <c r="BL183" s="18" t="s">
        <v>113</v>
      </c>
      <c r="BM183" s="239" t="s">
        <v>1365</v>
      </c>
    </row>
    <row r="184" spans="1:51" s="13" customFormat="1" ht="12">
      <c r="A184" s="13"/>
      <c r="B184" s="241"/>
      <c r="C184" s="242"/>
      <c r="D184" s="243" t="s">
        <v>214</v>
      </c>
      <c r="E184" s="244" t="s">
        <v>1</v>
      </c>
      <c r="F184" s="245" t="s">
        <v>292</v>
      </c>
      <c r="G184" s="242"/>
      <c r="H184" s="244" t="s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214</v>
      </c>
      <c r="AU184" s="251" t="s">
        <v>85</v>
      </c>
      <c r="AV184" s="13" t="s">
        <v>83</v>
      </c>
      <c r="AW184" s="13" t="s">
        <v>32</v>
      </c>
      <c r="AX184" s="13" t="s">
        <v>76</v>
      </c>
      <c r="AY184" s="251" t="s">
        <v>206</v>
      </c>
    </row>
    <row r="185" spans="1:51" s="14" customFormat="1" ht="12">
      <c r="A185" s="14"/>
      <c r="B185" s="252"/>
      <c r="C185" s="253"/>
      <c r="D185" s="243" t="s">
        <v>214</v>
      </c>
      <c r="E185" s="254" t="s">
        <v>1</v>
      </c>
      <c r="F185" s="255" t="s">
        <v>164</v>
      </c>
      <c r="G185" s="253"/>
      <c r="H185" s="256">
        <v>386.344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214</v>
      </c>
      <c r="AU185" s="262" t="s">
        <v>85</v>
      </c>
      <c r="AV185" s="14" t="s">
        <v>85</v>
      </c>
      <c r="AW185" s="14" t="s">
        <v>32</v>
      </c>
      <c r="AX185" s="14" t="s">
        <v>83</v>
      </c>
      <c r="AY185" s="262" t="s">
        <v>206</v>
      </c>
    </row>
    <row r="186" spans="1:65" s="2" customFormat="1" ht="37.8" customHeight="1">
      <c r="A186" s="39"/>
      <c r="B186" s="40"/>
      <c r="C186" s="228" t="s">
        <v>8</v>
      </c>
      <c r="D186" s="228" t="s">
        <v>208</v>
      </c>
      <c r="E186" s="229" t="s">
        <v>294</v>
      </c>
      <c r="F186" s="230" t="s">
        <v>295</v>
      </c>
      <c r="G186" s="231" t="s">
        <v>251</v>
      </c>
      <c r="H186" s="232">
        <v>123.9</v>
      </c>
      <c r="I186" s="233"/>
      <c r="J186" s="234">
        <f>ROUND(I186*H186,2)</f>
        <v>0</v>
      </c>
      <c r="K186" s="230" t="s">
        <v>212</v>
      </c>
      <c r="L186" s="45"/>
      <c r="M186" s="235" t="s">
        <v>1</v>
      </c>
      <c r="N186" s="236" t="s">
        <v>41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113</v>
      </c>
      <c r="AT186" s="239" t="s">
        <v>208</v>
      </c>
      <c r="AU186" s="239" t="s">
        <v>85</v>
      </c>
      <c r="AY186" s="18" t="s">
        <v>206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83</v>
      </c>
      <c r="BK186" s="240">
        <f>ROUND(I186*H186,2)</f>
        <v>0</v>
      </c>
      <c r="BL186" s="18" t="s">
        <v>113</v>
      </c>
      <c r="BM186" s="239" t="s">
        <v>1366</v>
      </c>
    </row>
    <row r="187" spans="1:51" s="13" customFormat="1" ht="12">
      <c r="A187" s="13"/>
      <c r="B187" s="241"/>
      <c r="C187" s="242"/>
      <c r="D187" s="243" t="s">
        <v>214</v>
      </c>
      <c r="E187" s="244" t="s">
        <v>1</v>
      </c>
      <c r="F187" s="245" t="s">
        <v>1323</v>
      </c>
      <c r="G187" s="242"/>
      <c r="H187" s="244" t="s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214</v>
      </c>
      <c r="AU187" s="251" t="s">
        <v>85</v>
      </c>
      <c r="AV187" s="13" t="s">
        <v>83</v>
      </c>
      <c r="AW187" s="13" t="s">
        <v>32</v>
      </c>
      <c r="AX187" s="13" t="s">
        <v>76</v>
      </c>
      <c r="AY187" s="251" t="s">
        <v>206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1367</v>
      </c>
      <c r="G188" s="253"/>
      <c r="H188" s="256">
        <v>86.73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76</v>
      </c>
      <c r="AY188" s="262" t="s">
        <v>206</v>
      </c>
    </row>
    <row r="189" spans="1:51" s="14" customFormat="1" ht="12">
      <c r="A189" s="14"/>
      <c r="B189" s="252"/>
      <c r="C189" s="253"/>
      <c r="D189" s="243" t="s">
        <v>214</v>
      </c>
      <c r="E189" s="254" t="s">
        <v>1</v>
      </c>
      <c r="F189" s="255" t="s">
        <v>1368</v>
      </c>
      <c r="G189" s="253"/>
      <c r="H189" s="256">
        <v>37.17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214</v>
      </c>
      <c r="AU189" s="262" t="s">
        <v>85</v>
      </c>
      <c r="AV189" s="14" t="s">
        <v>85</v>
      </c>
      <c r="AW189" s="14" t="s">
        <v>32</v>
      </c>
      <c r="AX189" s="14" t="s">
        <v>76</v>
      </c>
      <c r="AY189" s="262" t="s">
        <v>206</v>
      </c>
    </row>
    <row r="190" spans="1:51" s="15" customFormat="1" ht="12">
      <c r="A190" s="15"/>
      <c r="B190" s="263"/>
      <c r="C190" s="264"/>
      <c r="D190" s="243" t="s">
        <v>214</v>
      </c>
      <c r="E190" s="265" t="s">
        <v>1</v>
      </c>
      <c r="F190" s="266" t="s">
        <v>169</v>
      </c>
      <c r="G190" s="264"/>
      <c r="H190" s="267">
        <v>123.9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3" t="s">
        <v>214</v>
      </c>
      <c r="AU190" s="273" t="s">
        <v>85</v>
      </c>
      <c r="AV190" s="15" t="s">
        <v>113</v>
      </c>
      <c r="AW190" s="15" t="s">
        <v>32</v>
      </c>
      <c r="AX190" s="15" t="s">
        <v>83</v>
      </c>
      <c r="AY190" s="273" t="s">
        <v>206</v>
      </c>
    </row>
    <row r="191" spans="1:65" s="2" customFormat="1" ht="37.8" customHeight="1">
      <c r="A191" s="39"/>
      <c r="B191" s="40"/>
      <c r="C191" s="228" t="s">
        <v>314</v>
      </c>
      <c r="D191" s="228" t="s">
        <v>208</v>
      </c>
      <c r="E191" s="229" t="s">
        <v>300</v>
      </c>
      <c r="F191" s="230" t="s">
        <v>301</v>
      </c>
      <c r="G191" s="231" t="s">
        <v>251</v>
      </c>
      <c r="H191" s="232">
        <v>386.344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1369</v>
      </c>
    </row>
    <row r="192" spans="1:51" s="13" customFormat="1" ht="12">
      <c r="A192" s="13"/>
      <c r="B192" s="241"/>
      <c r="C192" s="242"/>
      <c r="D192" s="243" t="s">
        <v>214</v>
      </c>
      <c r="E192" s="244" t="s">
        <v>1</v>
      </c>
      <c r="F192" s="245" t="s">
        <v>1323</v>
      </c>
      <c r="G192" s="242"/>
      <c r="H192" s="244" t="s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214</v>
      </c>
      <c r="AU192" s="251" t="s">
        <v>85</v>
      </c>
      <c r="AV192" s="13" t="s">
        <v>83</v>
      </c>
      <c r="AW192" s="13" t="s">
        <v>32</v>
      </c>
      <c r="AX192" s="13" t="s">
        <v>76</v>
      </c>
      <c r="AY192" s="251" t="s">
        <v>206</v>
      </c>
    </row>
    <row r="193" spans="1:51" s="13" customFormat="1" ht="12">
      <c r="A193" s="13"/>
      <c r="B193" s="241"/>
      <c r="C193" s="242"/>
      <c r="D193" s="243" t="s">
        <v>214</v>
      </c>
      <c r="E193" s="244" t="s">
        <v>1</v>
      </c>
      <c r="F193" s="245" t="s">
        <v>303</v>
      </c>
      <c r="G193" s="242"/>
      <c r="H193" s="244" t="s">
        <v>1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214</v>
      </c>
      <c r="AU193" s="251" t="s">
        <v>85</v>
      </c>
      <c r="AV193" s="13" t="s">
        <v>83</v>
      </c>
      <c r="AW193" s="13" t="s">
        <v>32</v>
      </c>
      <c r="AX193" s="13" t="s">
        <v>76</v>
      </c>
      <c r="AY193" s="251" t="s">
        <v>206</v>
      </c>
    </row>
    <row r="194" spans="1:51" s="13" customFormat="1" ht="12">
      <c r="A194" s="13"/>
      <c r="B194" s="241"/>
      <c r="C194" s="242"/>
      <c r="D194" s="243" t="s">
        <v>214</v>
      </c>
      <c r="E194" s="244" t="s">
        <v>1</v>
      </c>
      <c r="F194" s="245" t="s">
        <v>1370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214</v>
      </c>
      <c r="AU194" s="251" t="s">
        <v>85</v>
      </c>
      <c r="AV194" s="13" t="s">
        <v>83</v>
      </c>
      <c r="AW194" s="13" t="s">
        <v>32</v>
      </c>
      <c r="AX194" s="13" t="s">
        <v>76</v>
      </c>
      <c r="AY194" s="251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</v>
      </c>
      <c r="F195" s="255" t="s">
        <v>1371</v>
      </c>
      <c r="G195" s="253"/>
      <c r="H195" s="256">
        <v>20.46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76</v>
      </c>
      <c r="AY195" s="262" t="s">
        <v>206</v>
      </c>
    </row>
    <row r="196" spans="1:51" s="16" customFormat="1" ht="12">
      <c r="A196" s="16"/>
      <c r="B196" s="274"/>
      <c r="C196" s="275"/>
      <c r="D196" s="243" t="s">
        <v>214</v>
      </c>
      <c r="E196" s="276" t="s">
        <v>1303</v>
      </c>
      <c r="F196" s="277" t="s">
        <v>133</v>
      </c>
      <c r="G196" s="275"/>
      <c r="H196" s="278">
        <v>20.46</v>
      </c>
      <c r="I196" s="279"/>
      <c r="J196" s="275"/>
      <c r="K196" s="275"/>
      <c r="L196" s="280"/>
      <c r="M196" s="281"/>
      <c r="N196" s="282"/>
      <c r="O196" s="282"/>
      <c r="P196" s="282"/>
      <c r="Q196" s="282"/>
      <c r="R196" s="282"/>
      <c r="S196" s="282"/>
      <c r="T196" s="283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84" t="s">
        <v>214</v>
      </c>
      <c r="AU196" s="284" t="s">
        <v>85</v>
      </c>
      <c r="AV196" s="16" t="s">
        <v>93</v>
      </c>
      <c r="AW196" s="16" t="s">
        <v>32</v>
      </c>
      <c r="AX196" s="16" t="s">
        <v>76</v>
      </c>
      <c r="AY196" s="284" t="s">
        <v>206</v>
      </c>
    </row>
    <row r="197" spans="1:51" s="13" customFormat="1" ht="12">
      <c r="A197" s="13"/>
      <c r="B197" s="241"/>
      <c r="C197" s="242"/>
      <c r="D197" s="243" t="s">
        <v>214</v>
      </c>
      <c r="E197" s="244" t="s">
        <v>1</v>
      </c>
      <c r="F197" s="245" t="s">
        <v>1372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214</v>
      </c>
      <c r="AU197" s="251" t="s">
        <v>85</v>
      </c>
      <c r="AV197" s="13" t="s">
        <v>83</v>
      </c>
      <c r="AW197" s="13" t="s">
        <v>32</v>
      </c>
      <c r="AX197" s="13" t="s">
        <v>76</v>
      </c>
      <c r="AY197" s="251" t="s">
        <v>206</v>
      </c>
    </row>
    <row r="198" spans="1:51" s="14" customFormat="1" ht="12">
      <c r="A198" s="14"/>
      <c r="B198" s="252"/>
      <c r="C198" s="253"/>
      <c r="D198" s="243" t="s">
        <v>214</v>
      </c>
      <c r="E198" s="254" t="s">
        <v>1</v>
      </c>
      <c r="F198" s="255" t="s">
        <v>1373</v>
      </c>
      <c r="G198" s="253"/>
      <c r="H198" s="256">
        <v>81.84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214</v>
      </c>
      <c r="AU198" s="262" t="s">
        <v>85</v>
      </c>
      <c r="AV198" s="14" t="s">
        <v>85</v>
      </c>
      <c r="AW198" s="14" t="s">
        <v>32</v>
      </c>
      <c r="AX198" s="14" t="s">
        <v>76</v>
      </c>
      <c r="AY198" s="262" t="s">
        <v>206</v>
      </c>
    </row>
    <row r="199" spans="1:51" s="16" customFormat="1" ht="12">
      <c r="A199" s="16"/>
      <c r="B199" s="274"/>
      <c r="C199" s="275"/>
      <c r="D199" s="243" t="s">
        <v>214</v>
      </c>
      <c r="E199" s="276" t="s">
        <v>1305</v>
      </c>
      <c r="F199" s="277" t="s">
        <v>133</v>
      </c>
      <c r="G199" s="275"/>
      <c r="H199" s="278">
        <v>81.84</v>
      </c>
      <c r="I199" s="279"/>
      <c r="J199" s="275"/>
      <c r="K199" s="275"/>
      <c r="L199" s="280"/>
      <c r="M199" s="281"/>
      <c r="N199" s="282"/>
      <c r="O199" s="282"/>
      <c r="P199" s="282"/>
      <c r="Q199" s="282"/>
      <c r="R199" s="282"/>
      <c r="S199" s="282"/>
      <c r="T199" s="283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4" t="s">
        <v>214</v>
      </c>
      <c r="AU199" s="284" t="s">
        <v>85</v>
      </c>
      <c r="AV199" s="16" t="s">
        <v>93</v>
      </c>
      <c r="AW199" s="16" t="s">
        <v>32</v>
      </c>
      <c r="AX199" s="16" t="s">
        <v>76</v>
      </c>
      <c r="AY199" s="284" t="s">
        <v>206</v>
      </c>
    </row>
    <row r="200" spans="1:51" s="13" customFormat="1" ht="12">
      <c r="A200" s="13"/>
      <c r="B200" s="241"/>
      <c r="C200" s="242"/>
      <c r="D200" s="243" t="s">
        <v>214</v>
      </c>
      <c r="E200" s="244" t="s">
        <v>1</v>
      </c>
      <c r="F200" s="245" t="s">
        <v>1374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214</v>
      </c>
      <c r="AU200" s="251" t="s">
        <v>85</v>
      </c>
      <c r="AV200" s="13" t="s">
        <v>83</v>
      </c>
      <c r="AW200" s="13" t="s">
        <v>32</v>
      </c>
      <c r="AX200" s="13" t="s">
        <v>76</v>
      </c>
      <c r="AY200" s="251" t="s">
        <v>206</v>
      </c>
    </row>
    <row r="201" spans="1:51" s="14" customFormat="1" ht="12">
      <c r="A201" s="14"/>
      <c r="B201" s="252"/>
      <c r="C201" s="253"/>
      <c r="D201" s="243" t="s">
        <v>214</v>
      </c>
      <c r="E201" s="254" t="s">
        <v>1</v>
      </c>
      <c r="F201" s="255" t="s">
        <v>1375</v>
      </c>
      <c r="G201" s="253"/>
      <c r="H201" s="256">
        <v>9.428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214</v>
      </c>
      <c r="AU201" s="262" t="s">
        <v>85</v>
      </c>
      <c r="AV201" s="14" t="s">
        <v>85</v>
      </c>
      <c r="AW201" s="14" t="s">
        <v>32</v>
      </c>
      <c r="AX201" s="14" t="s">
        <v>76</v>
      </c>
      <c r="AY201" s="262" t="s">
        <v>206</v>
      </c>
    </row>
    <row r="202" spans="1:51" s="14" customFormat="1" ht="12">
      <c r="A202" s="14"/>
      <c r="B202" s="252"/>
      <c r="C202" s="253"/>
      <c r="D202" s="243" t="s">
        <v>214</v>
      </c>
      <c r="E202" s="254" t="s">
        <v>1</v>
      </c>
      <c r="F202" s="255" t="s">
        <v>1376</v>
      </c>
      <c r="G202" s="253"/>
      <c r="H202" s="256">
        <v>1.242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214</v>
      </c>
      <c r="AU202" s="262" t="s">
        <v>85</v>
      </c>
      <c r="AV202" s="14" t="s">
        <v>85</v>
      </c>
      <c r="AW202" s="14" t="s">
        <v>32</v>
      </c>
      <c r="AX202" s="14" t="s">
        <v>76</v>
      </c>
      <c r="AY202" s="262" t="s">
        <v>206</v>
      </c>
    </row>
    <row r="203" spans="1:51" s="16" customFormat="1" ht="12">
      <c r="A203" s="16"/>
      <c r="B203" s="274"/>
      <c r="C203" s="275"/>
      <c r="D203" s="243" t="s">
        <v>214</v>
      </c>
      <c r="E203" s="276" t="s">
        <v>1</v>
      </c>
      <c r="F203" s="277" t="s">
        <v>133</v>
      </c>
      <c r="G203" s="275"/>
      <c r="H203" s="278">
        <v>10.67</v>
      </c>
      <c r="I203" s="279"/>
      <c r="J203" s="275"/>
      <c r="K203" s="275"/>
      <c r="L203" s="280"/>
      <c r="M203" s="281"/>
      <c r="N203" s="282"/>
      <c r="O203" s="282"/>
      <c r="P203" s="282"/>
      <c r="Q203" s="282"/>
      <c r="R203" s="282"/>
      <c r="S203" s="282"/>
      <c r="T203" s="283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84" t="s">
        <v>214</v>
      </c>
      <c r="AU203" s="284" t="s">
        <v>85</v>
      </c>
      <c r="AV203" s="16" t="s">
        <v>93</v>
      </c>
      <c r="AW203" s="16" t="s">
        <v>32</v>
      </c>
      <c r="AX203" s="16" t="s">
        <v>76</v>
      </c>
      <c r="AY203" s="284" t="s">
        <v>206</v>
      </c>
    </row>
    <row r="204" spans="1:51" s="15" customFormat="1" ht="12">
      <c r="A204" s="15"/>
      <c r="B204" s="263"/>
      <c r="C204" s="264"/>
      <c r="D204" s="243" t="s">
        <v>214</v>
      </c>
      <c r="E204" s="265" t="s">
        <v>168</v>
      </c>
      <c r="F204" s="266" t="s">
        <v>169</v>
      </c>
      <c r="G204" s="264"/>
      <c r="H204" s="267">
        <v>112.97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3" t="s">
        <v>214</v>
      </c>
      <c r="AU204" s="273" t="s">
        <v>85</v>
      </c>
      <c r="AV204" s="15" t="s">
        <v>113</v>
      </c>
      <c r="AW204" s="15" t="s">
        <v>32</v>
      </c>
      <c r="AX204" s="15" t="s">
        <v>76</v>
      </c>
      <c r="AY204" s="273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162</v>
      </c>
      <c r="F205" s="255" t="s">
        <v>1377</v>
      </c>
      <c r="G205" s="253"/>
      <c r="H205" s="256">
        <v>273.374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76</v>
      </c>
      <c r="AY205" s="262" t="s">
        <v>206</v>
      </c>
    </row>
    <row r="206" spans="1:51" s="14" customFormat="1" ht="12">
      <c r="A206" s="14"/>
      <c r="B206" s="252"/>
      <c r="C206" s="253"/>
      <c r="D206" s="243" t="s">
        <v>214</v>
      </c>
      <c r="E206" s="254" t="s">
        <v>164</v>
      </c>
      <c r="F206" s="255" t="s">
        <v>171</v>
      </c>
      <c r="G206" s="253"/>
      <c r="H206" s="256">
        <v>386.344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2" t="s">
        <v>214</v>
      </c>
      <c r="AU206" s="262" t="s">
        <v>85</v>
      </c>
      <c r="AV206" s="14" t="s">
        <v>85</v>
      </c>
      <c r="AW206" s="14" t="s">
        <v>32</v>
      </c>
      <c r="AX206" s="14" t="s">
        <v>76</v>
      </c>
      <c r="AY206" s="262" t="s">
        <v>206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313</v>
      </c>
      <c r="G207" s="253"/>
      <c r="H207" s="256">
        <v>386.344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5" s="2" customFormat="1" ht="37.8" customHeight="1">
      <c r="A208" s="39"/>
      <c r="B208" s="40"/>
      <c r="C208" s="228" t="s">
        <v>319</v>
      </c>
      <c r="D208" s="228" t="s">
        <v>208</v>
      </c>
      <c r="E208" s="229" t="s">
        <v>315</v>
      </c>
      <c r="F208" s="230" t="s">
        <v>316</v>
      </c>
      <c r="G208" s="231" t="s">
        <v>251</v>
      </c>
      <c r="H208" s="232">
        <v>386.344</v>
      </c>
      <c r="I208" s="233"/>
      <c r="J208" s="234">
        <f>ROUND(I208*H208,2)</f>
        <v>0</v>
      </c>
      <c r="K208" s="230" t="s">
        <v>212</v>
      </c>
      <c r="L208" s="45"/>
      <c r="M208" s="235" t="s">
        <v>1</v>
      </c>
      <c r="N208" s="236" t="s">
        <v>41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113</v>
      </c>
      <c r="AT208" s="239" t="s">
        <v>208</v>
      </c>
      <c r="AU208" s="239" t="s">
        <v>85</v>
      </c>
      <c r="AY208" s="18" t="s">
        <v>206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83</v>
      </c>
      <c r="BK208" s="240">
        <f>ROUND(I208*H208,2)</f>
        <v>0</v>
      </c>
      <c r="BL208" s="18" t="s">
        <v>113</v>
      </c>
      <c r="BM208" s="239" t="s">
        <v>1378</v>
      </c>
    </row>
    <row r="209" spans="1:51" s="14" customFormat="1" ht="12">
      <c r="A209" s="14"/>
      <c r="B209" s="252"/>
      <c r="C209" s="253"/>
      <c r="D209" s="243" t="s">
        <v>214</v>
      </c>
      <c r="E209" s="254" t="s">
        <v>1</v>
      </c>
      <c r="F209" s="255" t="s">
        <v>318</v>
      </c>
      <c r="G209" s="253"/>
      <c r="H209" s="256">
        <v>386.344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214</v>
      </c>
      <c r="AU209" s="262" t="s">
        <v>85</v>
      </c>
      <c r="AV209" s="14" t="s">
        <v>85</v>
      </c>
      <c r="AW209" s="14" t="s">
        <v>32</v>
      </c>
      <c r="AX209" s="14" t="s">
        <v>83</v>
      </c>
      <c r="AY209" s="262" t="s">
        <v>206</v>
      </c>
    </row>
    <row r="210" spans="1:65" s="2" customFormat="1" ht="24.15" customHeight="1">
      <c r="A210" s="39"/>
      <c r="B210" s="40"/>
      <c r="C210" s="228" t="s">
        <v>325</v>
      </c>
      <c r="D210" s="228" t="s">
        <v>208</v>
      </c>
      <c r="E210" s="229" t="s">
        <v>320</v>
      </c>
      <c r="F210" s="230" t="s">
        <v>321</v>
      </c>
      <c r="G210" s="231" t="s">
        <v>251</v>
      </c>
      <c r="H210" s="232">
        <v>772.688</v>
      </c>
      <c r="I210" s="233"/>
      <c r="J210" s="234">
        <f>ROUND(I210*H210,2)</f>
        <v>0</v>
      </c>
      <c r="K210" s="230" t="s">
        <v>212</v>
      </c>
      <c r="L210" s="45"/>
      <c r="M210" s="235" t="s">
        <v>1</v>
      </c>
      <c r="N210" s="236" t="s">
        <v>41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113</v>
      </c>
      <c r="AT210" s="239" t="s">
        <v>208</v>
      </c>
      <c r="AU210" s="239" t="s">
        <v>85</v>
      </c>
      <c r="AY210" s="18" t="s">
        <v>206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83</v>
      </c>
      <c r="BK210" s="240">
        <f>ROUND(I210*H210,2)</f>
        <v>0</v>
      </c>
      <c r="BL210" s="18" t="s">
        <v>113</v>
      </c>
      <c r="BM210" s="239" t="s">
        <v>1379</v>
      </c>
    </row>
    <row r="211" spans="1:51" s="14" customFormat="1" ht="12">
      <c r="A211" s="14"/>
      <c r="B211" s="252"/>
      <c r="C211" s="253"/>
      <c r="D211" s="243" t="s">
        <v>214</v>
      </c>
      <c r="E211" s="254" t="s">
        <v>1</v>
      </c>
      <c r="F211" s="255" t="s">
        <v>323</v>
      </c>
      <c r="G211" s="253"/>
      <c r="H211" s="256">
        <v>386.344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214</v>
      </c>
      <c r="AU211" s="262" t="s">
        <v>85</v>
      </c>
      <c r="AV211" s="14" t="s">
        <v>85</v>
      </c>
      <c r="AW211" s="14" t="s">
        <v>32</v>
      </c>
      <c r="AX211" s="14" t="s">
        <v>76</v>
      </c>
      <c r="AY211" s="262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</v>
      </c>
      <c r="F212" s="255" t="s">
        <v>324</v>
      </c>
      <c r="G212" s="253"/>
      <c r="H212" s="256">
        <v>386.344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76</v>
      </c>
      <c r="AY212" s="262" t="s">
        <v>206</v>
      </c>
    </row>
    <row r="213" spans="1:51" s="15" customFormat="1" ht="12">
      <c r="A213" s="15"/>
      <c r="B213" s="263"/>
      <c r="C213" s="264"/>
      <c r="D213" s="243" t="s">
        <v>214</v>
      </c>
      <c r="E213" s="265" t="s">
        <v>1</v>
      </c>
      <c r="F213" s="266" t="s">
        <v>169</v>
      </c>
      <c r="G213" s="264"/>
      <c r="H213" s="267">
        <v>772.688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3" t="s">
        <v>214</v>
      </c>
      <c r="AU213" s="273" t="s">
        <v>85</v>
      </c>
      <c r="AV213" s="15" t="s">
        <v>113</v>
      </c>
      <c r="AW213" s="15" t="s">
        <v>32</v>
      </c>
      <c r="AX213" s="15" t="s">
        <v>83</v>
      </c>
      <c r="AY213" s="273" t="s">
        <v>206</v>
      </c>
    </row>
    <row r="214" spans="1:65" s="2" customFormat="1" ht="16.5" customHeight="1">
      <c r="A214" s="39"/>
      <c r="B214" s="40"/>
      <c r="C214" s="228" t="s">
        <v>331</v>
      </c>
      <c r="D214" s="228" t="s">
        <v>208</v>
      </c>
      <c r="E214" s="229" t="s">
        <v>326</v>
      </c>
      <c r="F214" s="230" t="s">
        <v>327</v>
      </c>
      <c r="G214" s="231" t="s">
        <v>251</v>
      </c>
      <c r="H214" s="232">
        <v>772.688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1380</v>
      </c>
    </row>
    <row r="215" spans="1:51" s="14" customFormat="1" ht="12">
      <c r="A215" s="14"/>
      <c r="B215" s="252"/>
      <c r="C215" s="253"/>
      <c r="D215" s="243" t="s">
        <v>214</v>
      </c>
      <c r="E215" s="254" t="s">
        <v>1</v>
      </c>
      <c r="F215" s="255" t="s">
        <v>329</v>
      </c>
      <c r="G215" s="253"/>
      <c r="H215" s="256">
        <v>386.344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214</v>
      </c>
      <c r="AU215" s="262" t="s">
        <v>85</v>
      </c>
      <c r="AV215" s="14" t="s">
        <v>85</v>
      </c>
      <c r="AW215" s="14" t="s">
        <v>32</v>
      </c>
      <c r="AX215" s="14" t="s">
        <v>76</v>
      </c>
      <c r="AY215" s="262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330</v>
      </c>
      <c r="G216" s="253"/>
      <c r="H216" s="256">
        <v>386.344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76</v>
      </c>
      <c r="AY216" s="262" t="s">
        <v>206</v>
      </c>
    </row>
    <row r="217" spans="1:51" s="15" customFormat="1" ht="12">
      <c r="A217" s="15"/>
      <c r="B217" s="263"/>
      <c r="C217" s="264"/>
      <c r="D217" s="243" t="s">
        <v>214</v>
      </c>
      <c r="E217" s="265" t="s">
        <v>1</v>
      </c>
      <c r="F217" s="266" t="s">
        <v>169</v>
      </c>
      <c r="G217" s="264"/>
      <c r="H217" s="267">
        <v>772.688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214</v>
      </c>
      <c r="AU217" s="273" t="s">
        <v>85</v>
      </c>
      <c r="AV217" s="15" t="s">
        <v>113</v>
      </c>
      <c r="AW217" s="15" t="s">
        <v>32</v>
      </c>
      <c r="AX217" s="15" t="s">
        <v>83</v>
      </c>
      <c r="AY217" s="273" t="s">
        <v>206</v>
      </c>
    </row>
    <row r="218" spans="1:65" s="2" customFormat="1" ht="33" customHeight="1">
      <c r="A218" s="39"/>
      <c r="B218" s="40"/>
      <c r="C218" s="228" t="s">
        <v>337</v>
      </c>
      <c r="D218" s="228" t="s">
        <v>208</v>
      </c>
      <c r="E218" s="229" t="s">
        <v>332</v>
      </c>
      <c r="F218" s="230" t="s">
        <v>333</v>
      </c>
      <c r="G218" s="231" t="s">
        <v>334</v>
      </c>
      <c r="H218" s="232">
        <v>695.419</v>
      </c>
      <c r="I218" s="233"/>
      <c r="J218" s="234">
        <f>ROUND(I218*H218,2)</f>
        <v>0</v>
      </c>
      <c r="K218" s="230" t="s">
        <v>212</v>
      </c>
      <c r="L218" s="45"/>
      <c r="M218" s="235" t="s">
        <v>1</v>
      </c>
      <c r="N218" s="236" t="s">
        <v>41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113</v>
      </c>
      <c r="AT218" s="239" t="s">
        <v>208</v>
      </c>
      <c r="AU218" s="239" t="s">
        <v>85</v>
      </c>
      <c r="AY218" s="18" t="s">
        <v>206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83</v>
      </c>
      <c r="BK218" s="240">
        <f>ROUND(I218*H218,2)</f>
        <v>0</v>
      </c>
      <c r="BL218" s="18" t="s">
        <v>113</v>
      </c>
      <c r="BM218" s="239" t="s">
        <v>1381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336</v>
      </c>
      <c r="G219" s="253"/>
      <c r="H219" s="256">
        <v>695.419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24.15" customHeight="1">
      <c r="A220" s="39"/>
      <c r="B220" s="40"/>
      <c r="C220" s="228" t="s">
        <v>7</v>
      </c>
      <c r="D220" s="228" t="s">
        <v>208</v>
      </c>
      <c r="E220" s="229" t="s">
        <v>338</v>
      </c>
      <c r="F220" s="230" t="s">
        <v>339</v>
      </c>
      <c r="G220" s="231" t="s">
        <v>251</v>
      </c>
      <c r="H220" s="232">
        <v>273.374</v>
      </c>
      <c r="I220" s="233"/>
      <c r="J220" s="234">
        <f>ROUND(I220*H220,2)</f>
        <v>0</v>
      </c>
      <c r="K220" s="230" t="s">
        <v>212</v>
      </c>
      <c r="L220" s="45"/>
      <c r="M220" s="235" t="s">
        <v>1</v>
      </c>
      <c r="N220" s="236" t="s">
        <v>41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113</v>
      </c>
      <c r="AT220" s="239" t="s">
        <v>208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1382</v>
      </c>
    </row>
    <row r="221" spans="1:51" s="14" customFormat="1" ht="12">
      <c r="A221" s="14"/>
      <c r="B221" s="252"/>
      <c r="C221" s="253"/>
      <c r="D221" s="243" t="s">
        <v>214</v>
      </c>
      <c r="E221" s="254" t="s">
        <v>1</v>
      </c>
      <c r="F221" s="255" t="s">
        <v>312</v>
      </c>
      <c r="G221" s="253"/>
      <c r="H221" s="256">
        <v>273.374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214</v>
      </c>
      <c r="AU221" s="262" t="s">
        <v>85</v>
      </c>
      <c r="AV221" s="14" t="s">
        <v>85</v>
      </c>
      <c r="AW221" s="14" t="s">
        <v>32</v>
      </c>
      <c r="AX221" s="14" t="s">
        <v>83</v>
      </c>
      <c r="AY221" s="262" t="s">
        <v>206</v>
      </c>
    </row>
    <row r="222" spans="1:65" s="2" customFormat="1" ht="24.15" customHeight="1">
      <c r="A222" s="39"/>
      <c r="B222" s="40"/>
      <c r="C222" s="228" t="s">
        <v>346</v>
      </c>
      <c r="D222" s="228" t="s">
        <v>208</v>
      </c>
      <c r="E222" s="229" t="s">
        <v>347</v>
      </c>
      <c r="F222" s="230" t="s">
        <v>348</v>
      </c>
      <c r="G222" s="231" t="s">
        <v>251</v>
      </c>
      <c r="H222" s="232">
        <v>71.622</v>
      </c>
      <c r="I222" s="233"/>
      <c r="J222" s="234">
        <f>ROUND(I222*H222,2)</f>
        <v>0</v>
      </c>
      <c r="K222" s="230" t="s">
        <v>212</v>
      </c>
      <c r="L222" s="45"/>
      <c r="M222" s="235" t="s">
        <v>1</v>
      </c>
      <c r="N222" s="236" t="s">
        <v>41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113</v>
      </c>
      <c r="AT222" s="239" t="s">
        <v>208</v>
      </c>
      <c r="AU222" s="239" t="s">
        <v>85</v>
      </c>
      <c r="AY222" s="18" t="s">
        <v>206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83</v>
      </c>
      <c r="BK222" s="240">
        <f>ROUND(I222*H222,2)</f>
        <v>0</v>
      </c>
      <c r="BL222" s="18" t="s">
        <v>113</v>
      </c>
      <c r="BM222" s="239" t="s">
        <v>1383</v>
      </c>
    </row>
    <row r="223" spans="1:51" s="13" customFormat="1" ht="12">
      <c r="A223" s="13"/>
      <c r="B223" s="241"/>
      <c r="C223" s="242"/>
      <c r="D223" s="243" t="s">
        <v>214</v>
      </c>
      <c r="E223" s="244" t="s">
        <v>1</v>
      </c>
      <c r="F223" s="245" t="s">
        <v>1323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214</v>
      </c>
      <c r="AU223" s="251" t="s">
        <v>85</v>
      </c>
      <c r="AV223" s="13" t="s">
        <v>83</v>
      </c>
      <c r="AW223" s="13" t="s">
        <v>32</v>
      </c>
      <c r="AX223" s="13" t="s">
        <v>76</v>
      </c>
      <c r="AY223" s="251" t="s">
        <v>206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1384</v>
      </c>
      <c r="G224" s="253"/>
      <c r="H224" s="256">
        <v>10.218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76</v>
      </c>
      <c r="AY224" s="262" t="s">
        <v>206</v>
      </c>
    </row>
    <row r="225" spans="1:51" s="16" customFormat="1" ht="12">
      <c r="A225" s="16"/>
      <c r="B225" s="274"/>
      <c r="C225" s="275"/>
      <c r="D225" s="243" t="s">
        <v>214</v>
      </c>
      <c r="E225" s="276" t="s">
        <v>1</v>
      </c>
      <c r="F225" s="277" t="s">
        <v>133</v>
      </c>
      <c r="G225" s="275"/>
      <c r="H225" s="278">
        <v>10.218</v>
      </c>
      <c r="I225" s="279"/>
      <c r="J225" s="275"/>
      <c r="K225" s="275"/>
      <c r="L225" s="280"/>
      <c r="M225" s="281"/>
      <c r="N225" s="282"/>
      <c r="O225" s="282"/>
      <c r="P225" s="282"/>
      <c r="Q225" s="282"/>
      <c r="R225" s="282"/>
      <c r="S225" s="282"/>
      <c r="T225" s="283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84" t="s">
        <v>214</v>
      </c>
      <c r="AU225" s="284" t="s">
        <v>85</v>
      </c>
      <c r="AV225" s="16" t="s">
        <v>93</v>
      </c>
      <c r="AW225" s="16" t="s">
        <v>32</v>
      </c>
      <c r="AX225" s="16" t="s">
        <v>76</v>
      </c>
      <c r="AY225" s="284" t="s">
        <v>206</v>
      </c>
    </row>
    <row r="226" spans="1:51" s="14" customFormat="1" ht="12">
      <c r="A226" s="14"/>
      <c r="B226" s="252"/>
      <c r="C226" s="253"/>
      <c r="D226" s="243" t="s">
        <v>214</v>
      </c>
      <c r="E226" s="254" t="s">
        <v>158</v>
      </c>
      <c r="F226" s="255" t="s">
        <v>1385</v>
      </c>
      <c r="G226" s="253"/>
      <c r="H226" s="256">
        <v>71.622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2" t="s">
        <v>214</v>
      </c>
      <c r="AU226" s="262" t="s">
        <v>85</v>
      </c>
      <c r="AV226" s="14" t="s">
        <v>85</v>
      </c>
      <c r="AW226" s="14" t="s">
        <v>32</v>
      </c>
      <c r="AX226" s="14" t="s">
        <v>83</v>
      </c>
      <c r="AY226" s="262" t="s">
        <v>206</v>
      </c>
    </row>
    <row r="227" spans="1:65" s="2" customFormat="1" ht="16.5" customHeight="1">
      <c r="A227" s="39"/>
      <c r="B227" s="40"/>
      <c r="C227" s="285" t="s">
        <v>352</v>
      </c>
      <c r="D227" s="285" t="s">
        <v>353</v>
      </c>
      <c r="E227" s="286" t="s">
        <v>354</v>
      </c>
      <c r="F227" s="287" t="s">
        <v>355</v>
      </c>
      <c r="G227" s="288" t="s">
        <v>334</v>
      </c>
      <c r="H227" s="289">
        <v>492.073</v>
      </c>
      <c r="I227" s="290"/>
      <c r="J227" s="291">
        <f>ROUND(I227*H227,2)</f>
        <v>0</v>
      </c>
      <c r="K227" s="287" t="s">
        <v>212</v>
      </c>
      <c r="L227" s="292"/>
      <c r="M227" s="293" t="s">
        <v>1</v>
      </c>
      <c r="N227" s="294" t="s">
        <v>41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248</v>
      </c>
      <c r="AT227" s="239" t="s">
        <v>353</v>
      </c>
      <c r="AU227" s="239" t="s">
        <v>85</v>
      </c>
      <c r="AY227" s="18" t="s">
        <v>206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83</v>
      </c>
      <c r="BK227" s="240">
        <f>ROUND(I227*H227,2)</f>
        <v>0</v>
      </c>
      <c r="BL227" s="18" t="s">
        <v>113</v>
      </c>
      <c r="BM227" s="239" t="s">
        <v>1386</v>
      </c>
    </row>
    <row r="228" spans="1:51" s="13" customFormat="1" ht="12">
      <c r="A228" s="13"/>
      <c r="B228" s="241"/>
      <c r="C228" s="242"/>
      <c r="D228" s="243" t="s">
        <v>214</v>
      </c>
      <c r="E228" s="244" t="s">
        <v>1</v>
      </c>
      <c r="F228" s="245" t="s">
        <v>1387</v>
      </c>
      <c r="G228" s="242"/>
      <c r="H228" s="244" t="s">
        <v>1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214</v>
      </c>
      <c r="AU228" s="251" t="s">
        <v>85</v>
      </c>
      <c r="AV228" s="13" t="s">
        <v>83</v>
      </c>
      <c r="AW228" s="13" t="s">
        <v>32</v>
      </c>
      <c r="AX228" s="13" t="s">
        <v>76</v>
      </c>
      <c r="AY228" s="251" t="s">
        <v>206</v>
      </c>
    </row>
    <row r="229" spans="1:51" s="14" customFormat="1" ht="12">
      <c r="A229" s="14"/>
      <c r="B229" s="252"/>
      <c r="C229" s="253"/>
      <c r="D229" s="243" t="s">
        <v>214</v>
      </c>
      <c r="E229" s="254" t="s">
        <v>1</v>
      </c>
      <c r="F229" s="255" t="s">
        <v>358</v>
      </c>
      <c r="G229" s="253"/>
      <c r="H229" s="256">
        <v>492.073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214</v>
      </c>
      <c r="AU229" s="262" t="s">
        <v>85</v>
      </c>
      <c r="AV229" s="14" t="s">
        <v>85</v>
      </c>
      <c r="AW229" s="14" t="s">
        <v>32</v>
      </c>
      <c r="AX229" s="14" t="s">
        <v>83</v>
      </c>
      <c r="AY229" s="262" t="s">
        <v>206</v>
      </c>
    </row>
    <row r="230" spans="1:65" s="2" customFormat="1" ht="16.5" customHeight="1">
      <c r="A230" s="39"/>
      <c r="B230" s="40"/>
      <c r="C230" s="285" t="s">
        <v>359</v>
      </c>
      <c r="D230" s="285" t="s">
        <v>353</v>
      </c>
      <c r="E230" s="286" t="s">
        <v>1388</v>
      </c>
      <c r="F230" s="287" t="s">
        <v>1389</v>
      </c>
      <c r="G230" s="288" t="s">
        <v>334</v>
      </c>
      <c r="H230" s="289">
        <v>128.92</v>
      </c>
      <c r="I230" s="290"/>
      <c r="J230" s="291">
        <f>ROUND(I230*H230,2)</f>
        <v>0</v>
      </c>
      <c r="K230" s="287" t="s">
        <v>212</v>
      </c>
      <c r="L230" s="292"/>
      <c r="M230" s="293" t="s">
        <v>1</v>
      </c>
      <c r="N230" s="294" t="s">
        <v>41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248</v>
      </c>
      <c r="AT230" s="239" t="s">
        <v>353</v>
      </c>
      <c r="AU230" s="239" t="s">
        <v>85</v>
      </c>
      <c r="AY230" s="18" t="s">
        <v>206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83</v>
      </c>
      <c r="BK230" s="240">
        <f>ROUND(I230*H230,2)</f>
        <v>0</v>
      </c>
      <c r="BL230" s="18" t="s">
        <v>113</v>
      </c>
      <c r="BM230" s="239" t="s">
        <v>1390</v>
      </c>
    </row>
    <row r="231" spans="1:51" s="13" customFormat="1" ht="12">
      <c r="A231" s="13"/>
      <c r="B231" s="241"/>
      <c r="C231" s="242"/>
      <c r="D231" s="243" t="s">
        <v>214</v>
      </c>
      <c r="E231" s="244" t="s">
        <v>1</v>
      </c>
      <c r="F231" s="245" t="s">
        <v>1323</v>
      </c>
      <c r="G231" s="242"/>
      <c r="H231" s="244" t="s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214</v>
      </c>
      <c r="AU231" s="251" t="s">
        <v>85</v>
      </c>
      <c r="AV231" s="13" t="s">
        <v>83</v>
      </c>
      <c r="AW231" s="13" t="s">
        <v>32</v>
      </c>
      <c r="AX231" s="13" t="s">
        <v>76</v>
      </c>
      <c r="AY231" s="251" t="s">
        <v>206</v>
      </c>
    </row>
    <row r="232" spans="1:51" s="14" customFormat="1" ht="12">
      <c r="A232" s="14"/>
      <c r="B232" s="252"/>
      <c r="C232" s="253"/>
      <c r="D232" s="243" t="s">
        <v>214</v>
      </c>
      <c r="E232" s="254" t="s">
        <v>1</v>
      </c>
      <c r="F232" s="255" t="s">
        <v>368</v>
      </c>
      <c r="G232" s="253"/>
      <c r="H232" s="256">
        <v>128.92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2" t="s">
        <v>214</v>
      </c>
      <c r="AU232" s="262" t="s">
        <v>85</v>
      </c>
      <c r="AV232" s="14" t="s">
        <v>85</v>
      </c>
      <c r="AW232" s="14" t="s">
        <v>32</v>
      </c>
      <c r="AX232" s="14" t="s">
        <v>83</v>
      </c>
      <c r="AY232" s="262" t="s">
        <v>206</v>
      </c>
    </row>
    <row r="233" spans="1:65" s="2" customFormat="1" ht="24.15" customHeight="1">
      <c r="A233" s="39"/>
      <c r="B233" s="40"/>
      <c r="C233" s="228" t="s">
        <v>364</v>
      </c>
      <c r="D233" s="228" t="s">
        <v>208</v>
      </c>
      <c r="E233" s="229" t="s">
        <v>320</v>
      </c>
      <c r="F233" s="230" t="s">
        <v>321</v>
      </c>
      <c r="G233" s="231" t="s">
        <v>251</v>
      </c>
      <c r="H233" s="232">
        <v>365.456</v>
      </c>
      <c r="I233" s="233"/>
      <c r="J233" s="234">
        <f>ROUND(I233*H233,2)</f>
        <v>0</v>
      </c>
      <c r="K233" s="230" t="s">
        <v>212</v>
      </c>
      <c r="L233" s="45"/>
      <c r="M233" s="235" t="s">
        <v>1</v>
      </c>
      <c r="N233" s="236" t="s">
        <v>41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113</v>
      </c>
      <c r="AT233" s="239" t="s">
        <v>208</v>
      </c>
      <c r="AU233" s="239" t="s">
        <v>85</v>
      </c>
      <c r="AY233" s="18" t="s">
        <v>206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83</v>
      </c>
      <c r="BK233" s="240">
        <f>ROUND(I233*H233,2)</f>
        <v>0</v>
      </c>
      <c r="BL233" s="18" t="s">
        <v>113</v>
      </c>
      <c r="BM233" s="239" t="s">
        <v>1391</v>
      </c>
    </row>
    <row r="234" spans="1:51" s="13" customFormat="1" ht="12">
      <c r="A234" s="13"/>
      <c r="B234" s="241"/>
      <c r="C234" s="242"/>
      <c r="D234" s="243" t="s">
        <v>214</v>
      </c>
      <c r="E234" s="244" t="s">
        <v>1</v>
      </c>
      <c r="F234" s="245" t="s">
        <v>1323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214</v>
      </c>
      <c r="AU234" s="251" t="s">
        <v>85</v>
      </c>
      <c r="AV234" s="13" t="s">
        <v>83</v>
      </c>
      <c r="AW234" s="13" t="s">
        <v>32</v>
      </c>
      <c r="AX234" s="13" t="s">
        <v>76</v>
      </c>
      <c r="AY234" s="251" t="s">
        <v>206</v>
      </c>
    </row>
    <row r="235" spans="1:51" s="13" customFormat="1" ht="12">
      <c r="A235" s="13"/>
      <c r="B235" s="241"/>
      <c r="C235" s="242"/>
      <c r="D235" s="243" t="s">
        <v>214</v>
      </c>
      <c r="E235" s="244" t="s">
        <v>1</v>
      </c>
      <c r="F235" s="245" t="s">
        <v>371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214</v>
      </c>
      <c r="AU235" s="251" t="s">
        <v>85</v>
      </c>
      <c r="AV235" s="13" t="s">
        <v>83</v>
      </c>
      <c r="AW235" s="13" t="s">
        <v>32</v>
      </c>
      <c r="AX235" s="13" t="s">
        <v>76</v>
      </c>
      <c r="AY235" s="251" t="s">
        <v>206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156</v>
      </c>
      <c r="F236" s="255" t="s">
        <v>1392</v>
      </c>
      <c r="G236" s="253"/>
      <c r="H236" s="256">
        <v>365.456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83</v>
      </c>
      <c r="AY236" s="262" t="s">
        <v>206</v>
      </c>
    </row>
    <row r="237" spans="1:65" s="2" customFormat="1" ht="37.8" customHeight="1">
      <c r="A237" s="39"/>
      <c r="B237" s="40"/>
      <c r="C237" s="228" t="s">
        <v>369</v>
      </c>
      <c r="D237" s="228" t="s">
        <v>208</v>
      </c>
      <c r="E237" s="229" t="s">
        <v>374</v>
      </c>
      <c r="F237" s="230" t="s">
        <v>375</v>
      </c>
      <c r="G237" s="231" t="s">
        <v>251</v>
      </c>
      <c r="H237" s="232">
        <v>365.456</v>
      </c>
      <c r="I237" s="233"/>
      <c r="J237" s="234">
        <f>ROUND(I237*H237,2)</f>
        <v>0</v>
      </c>
      <c r="K237" s="230" t="s">
        <v>212</v>
      </c>
      <c r="L237" s="45"/>
      <c r="M237" s="235" t="s">
        <v>1</v>
      </c>
      <c r="N237" s="236" t="s">
        <v>41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113</v>
      </c>
      <c r="AT237" s="239" t="s">
        <v>208</v>
      </c>
      <c r="AU237" s="239" t="s">
        <v>85</v>
      </c>
      <c r="AY237" s="18" t="s">
        <v>206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83</v>
      </c>
      <c r="BK237" s="240">
        <f>ROUND(I237*H237,2)</f>
        <v>0</v>
      </c>
      <c r="BL237" s="18" t="s">
        <v>113</v>
      </c>
      <c r="BM237" s="239" t="s">
        <v>1393</v>
      </c>
    </row>
    <row r="238" spans="1:51" s="14" customFormat="1" ht="12">
      <c r="A238" s="14"/>
      <c r="B238" s="252"/>
      <c r="C238" s="253"/>
      <c r="D238" s="243" t="s">
        <v>214</v>
      </c>
      <c r="E238" s="254" t="s">
        <v>1</v>
      </c>
      <c r="F238" s="255" t="s">
        <v>156</v>
      </c>
      <c r="G238" s="253"/>
      <c r="H238" s="256">
        <v>365.456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214</v>
      </c>
      <c r="AU238" s="262" t="s">
        <v>85</v>
      </c>
      <c r="AV238" s="14" t="s">
        <v>85</v>
      </c>
      <c r="AW238" s="14" t="s">
        <v>32</v>
      </c>
      <c r="AX238" s="14" t="s">
        <v>83</v>
      </c>
      <c r="AY238" s="262" t="s">
        <v>206</v>
      </c>
    </row>
    <row r="239" spans="1:63" s="12" customFormat="1" ht="22.8" customHeight="1">
      <c r="A239" s="12"/>
      <c r="B239" s="212"/>
      <c r="C239" s="213"/>
      <c r="D239" s="214" t="s">
        <v>75</v>
      </c>
      <c r="E239" s="226" t="s">
        <v>93</v>
      </c>
      <c r="F239" s="226" t="s">
        <v>377</v>
      </c>
      <c r="G239" s="213"/>
      <c r="H239" s="213"/>
      <c r="I239" s="216"/>
      <c r="J239" s="227">
        <f>BK239</f>
        <v>0</v>
      </c>
      <c r="K239" s="213"/>
      <c r="L239" s="218"/>
      <c r="M239" s="219"/>
      <c r="N239" s="220"/>
      <c r="O239" s="220"/>
      <c r="P239" s="221">
        <f>SUM(P240:P243)</f>
        <v>0</v>
      </c>
      <c r="Q239" s="220"/>
      <c r="R239" s="221">
        <f>SUM(R240:R243)</f>
        <v>0</v>
      </c>
      <c r="S239" s="220"/>
      <c r="T239" s="222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3" t="s">
        <v>83</v>
      </c>
      <c r="AT239" s="224" t="s">
        <v>75</v>
      </c>
      <c r="AU239" s="224" t="s">
        <v>83</v>
      </c>
      <c r="AY239" s="223" t="s">
        <v>206</v>
      </c>
      <c r="BK239" s="225">
        <f>SUM(BK240:BK243)</f>
        <v>0</v>
      </c>
    </row>
    <row r="240" spans="1:65" s="2" customFormat="1" ht="21.75" customHeight="1">
      <c r="A240" s="39"/>
      <c r="B240" s="40"/>
      <c r="C240" s="228" t="s">
        <v>373</v>
      </c>
      <c r="D240" s="228" t="s">
        <v>208</v>
      </c>
      <c r="E240" s="229" t="s">
        <v>1394</v>
      </c>
      <c r="F240" s="230" t="s">
        <v>1395</v>
      </c>
      <c r="G240" s="231" t="s">
        <v>235</v>
      </c>
      <c r="H240" s="232">
        <v>124</v>
      </c>
      <c r="I240" s="233"/>
      <c r="J240" s="234">
        <f>ROUND(I240*H240,2)</f>
        <v>0</v>
      </c>
      <c r="K240" s="230" t="s">
        <v>212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113</v>
      </c>
      <c r="AT240" s="239" t="s">
        <v>208</v>
      </c>
      <c r="AU240" s="239" t="s">
        <v>85</v>
      </c>
      <c r="AY240" s="18" t="s">
        <v>206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83</v>
      </c>
      <c r="BK240" s="240">
        <f>ROUND(I240*H240,2)</f>
        <v>0</v>
      </c>
      <c r="BL240" s="18" t="s">
        <v>113</v>
      </c>
      <c r="BM240" s="239" t="s">
        <v>1396</v>
      </c>
    </row>
    <row r="241" spans="1:51" s="13" customFormat="1" ht="12">
      <c r="A241" s="13"/>
      <c r="B241" s="241"/>
      <c r="C241" s="242"/>
      <c r="D241" s="243" t="s">
        <v>214</v>
      </c>
      <c r="E241" s="244" t="s">
        <v>1</v>
      </c>
      <c r="F241" s="245" t="s">
        <v>1323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214</v>
      </c>
      <c r="AU241" s="251" t="s">
        <v>85</v>
      </c>
      <c r="AV241" s="13" t="s">
        <v>83</v>
      </c>
      <c r="AW241" s="13" t="s">
        <v>32</v>
      </c>
      <c r="AX241" s="13" t="s">
        <v>76</v>
      </c>
      <c r="AY241" s="251" t="s">
        <v>206</v>
      </c>
    </row>
    <row r="242" spans="1:51" s="13" customFormat="1" ht="12">
      <c r="A242" s="13"/>
      <c r="B242" s="241"/>
      <c r="C242" s="242"/>
      <c r="D242" s="243" t="s">
        <v>214</v>
      </c>
      <c r="E242" s="244" t="s">
        <v>1</v>
      </c>
      <c r="F242" s="245" t="s">
        <v>1397</v>
      </c>
      <c r="G242" s="242"/>
      <c r="H242" s="244" t="s">
        <v>1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214</v>
      </c>
      <c r="AU242" s="251" t="s">
        <v>85</v>
      </c>
      <c r="AV242" s="13" t="s">
        <v>83</v>
      </c>
      <c r="AW242" s="13" t="s">
        <v>32</v>
      </c>
      <c r="AX242" s="13" t="s">
        <v>76</v>
      </c>
      <c r="AY242" s="251" t="s">
        <v>206</v>
      </c>
    </row>
    <row r="243" spans="1:51" s="14" customFormat="1" ht="12">
      <c r="A243" s="14"/>
      <c r="B243" s="252"/>
      <c r="C243" s="253"/>
      <c r="D243" s="243" t="s">
        <v>214</v>
      </c>
      <c r="E243" s="254" t="s">
        <v>1</v>
      </c>
      <c r="F243" s="255" t="s">
        <v>1398</v>
      </c>
      <c r="G243" s="253"/>
      <c r="H243" s="256">
        <v>124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214</v>
      </c>
      <c r="AU243" s="262" t="s">
        <v>85</v>
      </c>
      <c r="AV243" s="14" t="s">
        <v>85</v>
      </c>
      <c r="AW243" s="14" t="s">
        <v>32</v>
      </c>
      <c r="AX243" s="14" t="s">
        <v>83</v>
      </c>
      <c r="AY243" s="262" t="s">
        <v>206</v>
      </c>
    </row>
    <row r="244" spans="1:63" s="12" customFormat="1" ht="22.8" customHeight="1">
      <c r="A244" s="12"/>
      <c r="B244" s="212"/>
      <c r="C244" s="213"/>
      <c r="D244" s="214" t="s">
        <v>75</v>
      </c>
      <c r="E244" s="226" t="s">
        <v>113</v>
      </c>
      <c r="F244" s="226" t="s">
        <v>384</v>
      </c>
      <c r="G244" s="213"/>
      <c r="H244" s="213"/>
      <c r="I244" s="216"/>
      <c r="J244" s="227">
        <f>BK244</f>
        <v>0</v>
      </c>
      <c r="K244" s="213"/>
      <c r="L244" s="218"/>
      <c r="M244" s="219"/>
      <c r="N244" s="220"/>
      <c r="O244" s="220"/>
      <c r="P244" s="221">
        <f>SUM(P245:P256)</f>
        <v>0</v>
      </c>
      <c r="Q244" s="220"/>
      <c r="R244" s="221">
        <f>SUM(R245:R256)</f>
        <v>0.86069</v>
      </c>
      <c r="S244" s="220"/>
      <c r="T244" s="222">
        <f>SUM(T245:T256)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3" t="s">
        <v>83</v>
      </c>
      <c r="AT244" s="224" t="s">
        <v>75</v>
      </c>
      <c r="AU244" s="224" t="s">
        <v>83</v>
      </c>
      <c r="AY244" s="223" t="s">
        <v>206</v>
      </c>
      <c r="BK244" s="225">
        <f>SUM(BK245:BK256)</f>
        <v>0</v>
      </c>
    </row>
    <row r="245" spans="1:65" s="2" customFormat="1" ht="16.5" customHeight="1">
      <c r="A245" s="39"/>
      <c r="B245" s="40"/>
      <c r="C245" s="228" t="s">
        <v>378</v>
      </c>
      <c r="D245" s="228" t="s">
        <v>208</v>
      </c>
      <c r="E245" s="229" t="s">
        <v>1399</v>
      </c>
      <c r="F245" s="230" t="s">
        <v>1400</v>
      </c>
      <c r="G245" s="231" t="s">
        <v>251</v>
      </c>
      <c r="H245" s="232">
        <v>20.46</v>
      </c>
      <c r="I245" s="233"/>
      <c r="J245" s="234">
        <f>ROUND(I245*H245,2)</f>
        <v>0</v>
      </c>
      <c r="K245" s="230" t="s">
        <v>212</v>
      </c>
      <c r="L245" s="45"/>
      <c r="M245" s="235" t="s">
        <v>1</v>
      </c>
      <c r="N245" s="236" t="s">
        <v>41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113</v>
      </c>
      <c r="AT245" s="239" t="s">
        <v>208</v>
      </c>
      <c r="AU245" s="239" t="s">
        <v>85</v>
      </c>
      <c r="AY245" s="18" t="s">
        <v>206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83</v>
      </c>
      <c r="BK245" s="240">
        <f>ROUND(I245*H245,2)</f>
        <v>0</v>
      </c>
      <c r="BL245" s="18" t="s">
        <v>113</v>
      </c>
      <c r="BM245" s="239" t="s">
        <v>1401</v>
      </c>
    </row>
    <row r="246" spans="1:51" s="13" customFormat="1" ht="12">
      <c r="A246" s="13"/>
      <c r="B246" s="241"/>
      <c r="C246" s="242"/>
      <c r="D246" s="243" t="s">
        <v>214</v>
      </c>
      <c r="E246" s="244" t="s">
        <v>1</v>
      </c>
      <c r="F246" s="245" t="s">
        <v>1323</v>
      </c>
      <c r="G246" s="242"/>
      <c r="H246" s="244" t="s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214</v>
      </c>
      <c r="AU246" s="251" t="s">
        <v>85</v>
      </c>
      <c r="AV246" s="13" t="s">
        <v>83</v>
      </c>
      <c r="AW246" s="13" t="s">
        <v>32</v>
      </c>
      <c r="AX246" s="13" t="s">
        <v>76</v>
      </c>
      <c r="AY246" s="251" t="s">
        <v>206</v>
      </c>
    </row>
    <row r="247" spans="1:51" s="14" customFormat="1" ht="12">
      <c r="A247" s="14"/>
      <c r="B247" s="252"/>
      <c r="C247" s="253"/>
      <c r="D247" s="243" t="s">
        <v>214</v>
      </c>
      <c r="E247" s="254" t="s">
        <v>1</v>
      </c>
      <c r="F247" s="255" t="s">
        <v>1303</v>
      </c>
      <c r="G247" s="253"/>
      <c r="H247" s="256">
        <v>20.46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214</v>
      </c>
      <c r="AU247" s="262" t="s">
        <v>85</v>
      </c>
      <c r="AV247" s="14" t="s">
        <v>85</v>
      </c>
      <c r="AW247" s="14" t="s">
        <v>32</v>
      </c>
      <c r="AX247" s="14" t="s">
        <v>83</v>
      </c>
      <c r="AY247" s="262" t="s">
        <v>206</v>
      </c>
    </row>
    <row r="248" spans="1:65" s="2" customFormat="1" ht="21.75" customHeight="1">
      <c r="A248" s="39"/>
      <c r="B248" s="40"/>
      <c r="C248" s="228" t="s">
        <v>385</v>
      </c>
      <c r="D248" s="228" t="s">
        <v>208</v>
      </c>
      <c r="E248" s="229" t="s">
        <v>1402</v>
      </c>
      <c r="F248" s="230" t="s">
        <v>1403</v>
      </c>
      <c r="G248" s="231" t="s">
        <v>381</v>
      </c>
      <c r="H248" s="232">
        <v>3</v>
      </c>
      <c r="I248" s="233"/>
      <c r="J248" s="234">
        <f>ROUND(I248*H248,2)</f>
        <v>0</v>
      </c>
      <c r="K248" s="230" t="s">
        <v>212</v>
      </c>
      <c r="L248" s="45"/>
      <c r="M248" s="235" t="s">
        <v>1</v>
      </c>
      <c r="N248" s="236" t="s">
        <v>41</v>
      </c>
      <c r="O248" s="92"/>
      <c r="P248" s="237">
        <f>O248*H248</f>
        <v>0</v>
      </c>
      <c r="Q248" s="237">
        <v>0.22394</v>
      </c>
      <c r="R248" s="237">
        <f>Q248*H248</f>
        <v>0.67182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113</v>
      </c>
      <c r="AT248" s="239" t="s">
        <v>208</v>
      </c>
      <c r="AU248" s="239" t="s">
        <v>85</v>
      </c>
      <c r="AY248" s="18" t="s">
        <v>206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83</v>
      </c>
      <c r="BK248" s="240">
        <f>ROUND(I248*H248,2)</f>
        <v>0</v>
      </c>
      <c r="BL248" s="18" t="s">
        <v>113</v>
      </c>
      <c r="BM248" s="239" t="s">
        <v>1404</v>
      </c>
    </row>
    <row r="249" spans="1:51" s="13" customFormat="1" ht="12">
      <c r="A249" s="13"/>
      <c r="B249" s="241"/>
      <c r="C249" s="242"/>
      <c r="D249" s="243" t="s">
        <v>214</v>
      </c>
      <c r="E249" s="244" t="s">
        <v>1</v>
      </c>
      <c r="F249" s="245" t="s">
        <v>1405</v>
      </c>
      <c r="G249" s="242"/>
      <c r="H249" s="244" t="s">
        <v>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214</v>
      </c>
      <c r="AU249" s="251" t="s">
        <v>85</v>
      </c>
      <c r="AV249" s="13" t="s">
        <v>83</v>
      </c>
      <c r="AW249" s="13" t="s">
        <v>32</v>
      </c>
      <c r="AX249" s="13" t="s">
        <v>76</v>
      </c>
      <c r="AY249" s="251" t="s">
        <v>206</v>
      </c>
    </row>
    <row r="250" spans="1:51" s="14" customFormat="1" ht="12">
      <c r="A250" s="14"/>
      <c r="B250" s="252"/>
      <c r="C250" s="253"/>
      <c r="D250" s="243" t="s">
        <v>214</v>
      </c>
      <c r="E250" s="254" t="s">
        <v>1</v>
      </c>
      <c r="F250" s="255" t="s">
        <v>93</v>
      </c>
      <c r="G250" s="253"/>
      <c r="H250" s="256">
        <v>3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2" t="s">
        <v>214</v>
      </c>
      <c r="AU250" s="262" t="s">
        <v>85</v>
      </c>
      <c r="AV250" s="14" t="s">
        <v>85</v>
      </c>
      <c r="AW250" s="14" t="s">
        <v>32</v>
      </c>
      <c r="AX250" s="14" t="s">
        <v>83</v>
      </c>
      <c r="AY250" s="262" t="s">
        <v>206</v>
      </c>
    </row>
    <row r="251" spans="1:65" s="2" customFormat="1" ht="24.15" customHeight="1">
      <c r="A251" s="39"/>
      <c r="B251" s="40"/>
      <c r="C251" s="285" t="s">
        <v>390</v>
      </c>
      <c r="D251" s="285" t="s">
        <v>353</v>
      </c>
      <c r="E251" s="286" t="s">
        <v>1406</v>
      </c>
      <c r="F251" s="287" t="s">
        <v>1407</v>
      </c>
      <c r="G251" s="288" t="s">
        <v>381</v>
      </c>
      <c r="H251" s="289">
        <v>2.02</v>
      </c>
      <c r="I251" s="290"/>
      <c r="J251" s="291">
        <f>ROUND(I251*H251,2)</f>
        <v>0</v>
      </c>
      <c r="K251" s="287" t="s">
        <v>212</v>
      </c>
      <c r="L251" s="292"/>
      <c r="M251" s="293" t="s">
        <v>1</v>
      </c>
      <c r="N251" s="294" t="s">
        <v>41</v>
      </c>
      <c r="O251" s="92"/>
      <c r="P251" s="237">
        <f>O251*H251</f>
        <v>0</v>
      </c>
      <c r="Q251" s="237">
        <v>0.053</v>
      </c>
      <c r="R251" s="237">
        <f>Q251*H251</f>
        <v>0.10706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248</v>
      </c>
      <c r="AT251" s="239" t="s">
        <v>353</v>
      </c>
      <c r="AU251" s="239" t="s">
        <v>85</v>
      </c>
      <c r="AY251" s="18" t="s">
        <v>206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83</v>
      </c>
      <c r="BK251" s="240">
        <f>ROUND(I251*H251,2)</f>
        <v>0</v>
      </c>
      <c r="BL251" s="18" t="s">
        <v>113</v>
      </c>
      <c r="BM251" s="239" t="s">
        <v>1408</v>
      </c>
    </row>
    <row r="252" spans="1:51" s="13" customFormat="1" ht="12">
      <c r="A252" s="13"/>
      <c r="B252" s="241"/>
      <c r="C252" s="242"/>
      <c r="D252" s="243" t="s">
        <v>214</v>
      </c>
      <c r="E252" s="244" t="s">
        <v>1</v>
      </c>
      <c r="F252" s="245" t="s">
        <v>1405</v>
      </c>
      <c r="G252" s="242"/>
      <c r="H252" s="244" t="s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214</v>
      </c>
      <c r="AU252" s="251" t="s">
        <v>85</v>
      </c>
      <c r="AV252" s="13" t="s">
        <v>83</v>
      </c>
      <c r="AW252" s="13" t="s">
        <v>32</v>
      </c>
      <c r="AX252" s="13" t="s">
        <v>76</v>
      </c>
      <c r="AY252" s="251" t="s">
        <v>206</v>
      </c>
    </row>
    <row r="253" spans="1:51" s="14" customFormat="1" ht="12">
      <c r="A253" s="14"/>
      <c r="B253" s="252"/>
      <c r="C253" s="253"/>
      <c r="D253" s="243" t="s">
        <v>214</v>
      </c>
      <c r="E253" s="254" t="s">
        <v>1</v>
      </c>
      <c r="F253" s="255" t="s">
        <v>522</v>
      </c>
      <c r="G253" s="253"/>
      <c r="H253" s="256">
        <v>2.02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214</v>
      </c>
      <c r="AU253" s="262" t="s">
        <v>85</v>
      </c>
      <c r="AV253" s="14" t="s">
        <v>85</v>
      </c>
      <c r="AW253" s="14" t="s">
        <v>32</v>
      </c>
      <c r="AX253" s="14" t="s">
        <v>83</v>
      </c>
      <c r="AY253" s="262" t="s">
        <v>206</v>
      </c>
    </row>
    <row r="254" spans="1:65" s="2" customFormat="1" ht="24.15" customHeight="1">
      <c r="A254" s="39"/>
      <c r="B254" s="40"/>
      <c r="C254" s="285" t="s">
        <v>394</v>
      </c>
      <c r="D254" s="285" t="s">
        <v>353</v>
      </c>
      <c r="E254" s="286" t="s">
        <v>1409</v>
      </c>
      <c r="F254" s="287" t="s">
        <v>1410</v>
      </c>
      <c r="G254" s="288" t="s">
        <v>381</v>
      </c>
      <c r="H254" s="289">
        <v>1.01</v>
      </c>
      <c r="I254" s="290"/>
      <c r="J254" s="291">
        <f>ROUND(I254*H254,2)</f>
        <v>0</v>
      </c>
      <c r="K254" s="287" t="s">
        <v>212</v>
      </c>
      <c r="L254" s="292"/>
      <c r="M254" s="293" t="s">
        <v>1</v>
      </c>
      <c r="N254" s="294" t="s">
        <v>41</v>
      </c>
      <c r="O254" s="92"/>
      <c r="P254" s="237">
        <f>O254*H254</f>
        <v>0</v>
      </c>
      <c r="Q254" s="237">
        <v>0.081</v>
      </c>
      <c r="R254" s="237">
        <f>Q254*H254</f>
        <v>0.08181000000000001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248</v>
      </c>
      <c r="AT254" s="239" t="s">
        <v>353</v>
      </c>
      <c r="AU254" s="239" t="s">
        <v>85</v>
      </c>
      <c r="AY254" s="18" t="s">
        <v>206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83</v>
      </c>
      <c r="BK254" s="240">
        <f>ROUND(I254*H254,2)</f>
        <v>0</v>
      </c>
      <c r="BL254" s="18" t="s">
        <v>113</v>
      </c>
      <c r="BM254" s="239" t="s">
        <v>1411</v>
      </c>
    </row>
    <row r="255" spans="1:51" s="13" customFormat="1" ht="12">
      <c r="A255" s="13"/>
      <c r="B255" s="241"/>
      <c r="C255" s="242"/>
      <c r="D255" s="243" t="s">
        <v>214</v>
      </c>
      <c r="E255" s="244" t="s">
        <v>1</v>
      </c>
      <c r="F255" s="245" t="s">
        <v>1405</v>
      </c>
      <c r="G255" s="242"/>
      <c r="H255" s="244" t="s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214</v>
      </c>
      <c r="AU255" s="251" t="s">
        <v>85</v>
      </c>
      <c r="AV255" s="13" t="s">
        <v>83</v>
      </c>
      <c r="AW255" s="13" t="s">
        <v>32</v>
      </c>
      <c r="AX255" s="13" t="s">
        <v>76</v>
      </c>
      <c r="AY255" s="251" t="s">
        <v>206</v>
      </c>
    </row>
    <row r="256" spans="1:51" s="14" customFormat="1" ht="12">
      <c r="A256" s="14"/>
      <c r="B256" s="252"/>
      <c r="C256" s="253"/>
      <c r="D256" s="243" t="s">
        <v>214</v>
      </c>
      <c r="E256" s="254" t="s">
        <v>1</v>
      </c>
      <c r="F256" s="255" t="s">
        <v>550</v>
      </c>
      <c r="G256" s="253"/>
      <c r="H256" s="256">
        <v>1.01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2" t="s">
        <v>214</v>
      </c>
      <c r="AU256" s="262" t="s">
        <v>85</v>
      </c>
      <c r="AV256" s="14" t="s">
        <v>85</v>
      </c>
      <c r="AW256" s="14" t="s">
        <v>32</v>
      </c>
      <c r="AX256" s="14" t="s">
        <v>83</v>
      </c>
      <c r="AY256" s="262" t="s">
        <v>206</v>
      </c>
    </row>
    <row r="257" spans="1:63" s="12" customFormat="1" ht="22.8" customHeight="1">
      <c r="A257" s="12"/>
      <c r="B257" s="212"/>
      <c r="C257" s="213"/>
      <c r="D257" s="214" t="s">
        <v>75</v>
      </c>
      <c r="E257" s="226" t="s">
        <v>116</v>
      </c>
      <c r="F257" s="226" t="s">
        <v>401</v>
      </c>
      <c r="G257" s="213"/>
      <c r="H257" s="213"/>
      <c r="I257" s="216"/>
      <c r="J257" s="227">
        <f>BK257</f>
        <v>0</v>
      </c>
      <c r="K257" s="213"/>
      <c r="L257" s="218"/>
      <c r="M257" s="219"/>
      <c r="N257" s="220"/>
      <c r="O257" s="220"/>
      <c r="P257" s="221">
        <f>SUM(P258:P269)</f>
        <v>0</v>
      </c>
      <c r="Q257" s="220"/>
      <c r="R257" s="221">
        <f>SUM(R258:R269)</f>
        <v>53.74013999999999</v>
      </c>
      <c r="S257" s="220"/>
      <c r="T257" s="222">
        <f>SUM(T258:T269)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3" t="s">
        <v>83</v>
      </c>
      <c r="AT257" s="224" t="s">
        <v>75</v>
      </c>
      <c r="AU257" s="224" t="s">
        <v>83</v>
      </c>
      <c r="AY257" s="223" t="s">
        <v>206</v>
      </c>
      <c r="BK257" s="225">
        <f>SUM(BK258:BK269)</f>
        <v>0</v>
      </c>
    </row>
    <row r="258" spans="1:65" s="2" customFormat="1" ht="21.75" customHeight="1">
      <c r="A258" s="39"/>
      <c r="B258" s="40"/>
      <c r="C258" s="228" t="s">
        <v>402</v>
      </c>
      <c r="D258" s="228" t="s">
        <v>208</v>
      </c>
      <c r="E258" s="229" t="s">
        <v>403</v>
      </c>
      <c r="F258" s="230" t="s">
        <v>404</v>
      </c>
      <c r="G258" s="231" t="s">
        <v>211</v>
      </c>
      <c r="H258" s="232">
        <v>47.94</v>
      </c>
      <c r="I258" s="233"/>
      <c r="J258" s="234">
        <f>ROUND(I258*H258,2)</f>
        <v>0</v>
      </c>
      <c r="K258" s="230" t="s">
        <v>212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0.69</v>
      </c>
      <c r="R258" s="237">
        <f>Q258*H258</f>
        <v>33.078599999999994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113</v>
      </c>
      <c r="AT258" s="239" t="s">
        <v>208</v>
      </c>
      <c r="AU258" s="239" t="s">
        <v>85</v>
      </c>
      <c r="AY258" s="18" t="s">
        <v>206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83</v>
      </c>
      <c r="BK258" s="240">
        <f>ROUND(I258*H258,2)</f>
        <v>0</v>
      </c>
      <c r="BL258" s="18" t="s">
        <v>113</v>
      </c>
      <c r="BM258" s="239" t="s">
        <v>1412</v>
      </c>
    </row>
    <row r="259" spans="1:51" s="13" customFormat="1" ht="12">
      <c r="A259" s="13"/>
      <c r="B259" s="241"/>
      <c r="C259" s="242"/>
      <c r="D259" s="243" t="s">
        <v>214</v>
      </c>
      <c r="E259" s="244" t="s">
        <v>1</v>
      </c>
      <c r="F259" s="245" t="s">
        <v>1413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214</v>
      </c>
      <c r="AU259" s="251" t="s">
        <v>85</v>
      </c>
      <c r="AV259" s="13" t="s">
        <v>83</v>
      </c>
      <c r="AW259" s="13" t="s">
        <v>32</v>
      </c>
      <c r="AX259" s="13" t="s">
        <v>76</v>
      </c>
      <c r="AY259" s="251" t="s">
        <v>206</v>
      </c>
    </row>
    <row r="260" spans="1:51" s="14" customFormat="1" ht="12">
      <c r="A260" s="14"/>
      <c r="B260" s="252"/>
      <c r="C260" s="253"/>
      <c r="D260" s="243" t="s">
        <v>214</v>
      </c>
      <c r="E260" s="254" t="s">
        <v>1</v>
      </c>
      <c r="F260" s="255" t="s">
        <v>1324</v>
      </c>
      <c r="G260" s="253"/>
      <c r="H260" s="256">
        <v>47.94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214</v>
      </c>
      <c r="AU260" s="262" t="s">
        <v>85</v>
      </c>
      <c r="AV260" s="14" t="s">
        <v>85</v>
      </c>
      <c r="AW260" s="14" t="s">
        <v>32</v>
      </c>
      <c r="AX260" s="14" t="s">
        <v>83</v>
      </c>
      <c r="AY260" s="262" t="s">
        <v>206</v>
      </c>
    </row>
    <row r="261" spans="1:65" s="2" customFormat="1" ht="33" customHeight="1">
      <c r="A261" s="39"/>
      <c r="B261" s="40"/>
      <c r="C261" s="228" t="s">
        <v>407</v>
      </c>
      <c r="D261" s="228" t="s">
        <v>208</v>
      </c>
      <c r="E261" s="229" t="s">
        <v>417</v>
      </c>
      <c r="F261" s="230" t="s">
        <v>418</v>
      </c>
      <c r="G261" s="231" t="s">
        <v>211</v>
      </c>
      <c r="H261" s="232">
        <v>47.94</v>
      </c>
      <c r="I261" s="233"/>
      <c r="J261" s="234">
        <f>ROUND(I261*H261,2)</f>
        <v>0</v>
      </c>
      <c r="K261" s="230" t="s">
        <v>212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0.18463</v>
      </c>
      <c r="R261" s="237">
        <f>Q261*H261</f>
        <v>8.8511622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113</v>
      </c>
      <c r="AT261" s="239" t="s">
        <v>208</v>
      </c>
      <c r="AU261" s="239" t="s">
        <v>85</v>
      </c>
      <c r="AY261" s="18" t="s">
        <v>206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83</v>
      </c>
      <c r="BK261" s="240">
        <f>ROUND(I261*H261,2)</f>
        <v>0</v>
      </c>
      <c r="BL261" s="18" t="s">
        <v>113</v>
      </c>
      <c r="BM261" s="239" t="s">
        <v>1414</v>
      </c>
    </row>
    <row r="262" spans="1:51" s="13" customFormat="1" ht="12">
      <c r="A262" s="13"/>
      <c r="B262" s="241"/>
      <c r="C262" s="242"/>
      <c r="D262" s="243" t="s">
        <v>214</v>
      </c>
      <c r="E262" s="244" t="s">
        <v>1</v>
      </c>
      <c r="F262" s="245" t="s">
        <v>1413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214</v>
      </c>
      <c r="AU262" s="251" t="s">
        <v>85</v>
      </c>
      <c r="AV262" s="13" t="s">
        <v>83</v>
      </c>
      <c r="AW262" s="13" t="s">
        <v>32</v>
      </c>
      <c r="AX262" s="13" t="s">
        <v>76</v>
      </c>
      <c r="AY262" s="251" t="s">
        <v>206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1324</v>
      </c>
      <c r="G263" s="253"/>
      <c r="H263" s="256">
        <v>47.94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5" s="2" customFormat="1" ht="21.75" customHeight="1">
      <c r="A264" s="39"/>
      <c r="B264" s="40"/>
      <c r="C264" s="228" t="s">
        <v>411</v>
      </c>
      <c r="D264" s="228" t="s">
        <v>208</v>
      </c>
      <c r="E264" s="229" t="s">
        <v>408</v>
      </c>
      <c r="F264" s="230" t="s">
        <v>409</v>
      </c>
      <c r="G264" s="231" t="s">
        <v>211</v>
      </c>
      <c r="H264" s="232">
        <v>90.94</v>
      </c>
      <c r="I264" s="233"/>
      <c r="J264" s="234">
        <f>ROUND(I264*H264,2)</f>
        <v>0</v>
      </c>
      <c r="K264" s="230" t="s">
        <v>212</v>
      </c>
      <c r="L264" s="45"/>
      <c r="M264" s="235" t="s">
        <v>1</v>
      </c>
      <c r="N264" s="236" t="s">
        <v>41</v>
      </c>
      <c r="O264" s="92"/>
      <c r="P264" s="237">
        <f>O264*H264</f>
        <v>0</v>
      </c>
      <c r="Q264" s="237">
        <v>0.00021</v>
      </c>
      <c r="R264" s="237">
        <f>Q264*H264</f>
        <v>0.0190974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113</v>
      </c>
      <c r="AT264" s="239" t="s">
        <v>208</v>
      </c>
      <c r="AU264" s="239" t="s">
        <v>85</v>
      </c>
      <c r="AY264" s="18" t="s">
        <v>206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83</v>
      </c>
      <c r="BK264" s="240">
        <f>ROUND(I264*H264,2)</f>
        <v>0</v>
      </c>
      <c r="BL264" s="18" t="s">
        <v>113</v>
      </c>
      <c r="BM264" s="239" t="s">
        <v>1415</v>
      </c>
    </row>
    <row r="265" spans="1:51" s="13" customFormat="1" ht="12">
      <c r="A265" s="13"/>
      <c r="B265" s="241"/>
      <c r="C265" s="242"/>
      <c r="D265" s="243" t="s">
        <v>214</v>
      </c>
      <c r="E265" s="244" t="s">
        <v>1</v>
      </c>
      <c r="F265" s="245" t="s">
        <v>1413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214</v>
      </c>
      <c r="AU265" s="251" t="s">
        <v>85</v>
      </c>
      <c r="AV265" s="13" t="s">
        <v>83</v>
      </c>
      <c r="AW265" s="13" t="s">
        <v>32</v>
      </c>
      <c r="AX265" s="13" t="s">
        <v>76</v>
      </c>
      <c r="AY265" s="251" t="s">
        <v>206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1327</v>
      </c>
      <c r="G266" s="253"/>
      <c r="H266" s="256">
        <v>90.94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65" s="2" customFormat="1" ht="33" customHeight="1">
      <c r="A267" s="39"/>
      <c r="B267" s="40"/>
      <c r="C267" s="228" t="s">
        <v>416</v>
      </c>
      <c r="D267" s="228" t="s">
        <v>208</v>
      </c>
      <c r="E267" s="229" t="s">
        <v>412</v>
      </c>
      <c r="F267" s="230" t="s">
        <v>413</v>
      </c>
      <c r="G267" s="231" t="s">
        <v>211</v>
      </c>
      <c r="H267" s="232">
        <v>90.94</v>
      </c>
      <c r="I267" s="233"/>
      <c r="J267" s="234">
        <f>ROUND(I267*H267,2)</f>
        <v>0</v>
      </c>
      <c r="K267" s="230" t="s">
        <v>212</v>
      </c>
      <c r="L267" s="45"/>
      <c r="M267" s="235" t="s">
        <v>1</v>
      </c>
      <c r="N267" s="236" t="s">
        <v>41</v>
      </c>
      <c r="O267" s="92"/>
      <c r="P267" s="237">
        <f>O267*H267</f>
        <v>0</v>
      </c>
      <c r="Q267" s="237">
        <v>0.12966</v>
      </c>
      <c r="R267" s="237">
        <f>Q267*H267</f>
        <v>11.7912804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113</v>
      </c>
      <c r="AT267" s="239" t="s">
        <v>208</v>
      </c>
      <c r="AU267" s="239" t="s">
        <v>85</v>
      </c>
      <c r="AY267" s="18" t="s">
        <v>206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83</v>
      </c>
      <c r="BK267" s="240">
        <f>ROUND(I267*H267,2)</f>
        <v>0</v>
      </c>
      <c r="BL267" s="18" t="s">
        <v>113</v>
      </c>
      <c r="BM267" s="239" t="s">
        <v>1416</v>
      </c>
    </row>
    <row r="268" spans="1:51" s="13" customFormat="1" ht="12">
      <c r="A268" s="13"/>
      <c r="B268" s="241"/>
      <c r="C268" s="242"/>
      <c r="D268" s="243" t="s">
        <v>214</v>
      </c>
      <c r="E268" s="244" t="s">
        <v>1</v>
      </c>
      <c r="F268" s="245" t="s">
        <v>1417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214</v>
      </c>
      <c r="AU268" s="251" t="s">
        <v>85</v>
      </c>
      <c r="AV268" s="13" t="s">
        <v>83</v>
      </c>
      <c r="AW268" s="13" t="s">
        <v>32</v>
      </c>
      <c r="AX268" s="13" t="s">
        <v>76</v>
      </c>
      <c r="AY268" s="251" t="s">
        <v>206</v>
      </c>
    </row>
    <row r="269" spans="1:51" s="14" customFormat="1" ht="12">
      <c r="A269" s="14"/>
      <c r="B269" s="252"/>
      <c r="C269" s="253"/>
      <c r="D269" s="243" t="s">
        <v>214</v>
      </c>
      <c r="E269" s="254" t="s">
        <v>1</v>
      </c>
      <c r="F269" s="255" t="s">
        <v>1327</v>
      </c>
      <c r="G269" s="253"/>
      <c r="H269" s="256">
        <v>90.94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214</v>
      </c>
      <c r="AU269" s="262" t="s">
        <v>85</v>
      </c>
      <c r="AV269" s="14" t="s">
        <v>85</v>
      </c>
      <c r="AW269" s="14" t="s">
        <v>32</v>
      </c>
      <c r="AX269" s="14" t="s">
        <v>83</v>
      </c>
      <c r="AY269" s="262" t="s">
        <v>206</v>
      </c>
    </row>
    <row r="270" spans="1:63" s="12" customFormat="1" ht="22.8" customHeight="1">
      <c r="A270" s="12"/>
      <c r="B270" s="212"/>
      <c r="C270" s="213"/>
      <c r="D270" s="214" t="s">
        <v>75</v>
      </c>
      <c r="E270" s="226" t="s">
        <v>248</v>
      </c>
      <c r="F270" s="226" t="s">
        <v>420</v>
      </c>
      <c r="G270" s="213"/>
      <c r="H270" s="213"/>
      <c r="I270" s="216"/>
      <c r="J270" s="227">
        <f>BK270</f>
        <v>0</v>
      </c>
      <c r="K270" s="213"/>
      <c r="L270" s="218"/>
      <c r="M270" s="219"/>
      <c r="N270" s="220"/>
      <c r="O270" s="220"/>
      <c r="P270" s="221">
        <f>SUM(P271:P337)</f>
        <v>0</v>
      </c>
      <c r="Q270" s="220"/>
      <c r="R270" s="221">
        <f>SUM(R271:R337)</f>
        <v>17.5255359</v>
      </c>
      <c r="S270" s="220"/>
      <c r="T270" s="222">
        <f>SUM(T271:T337)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3" t="s">
        <v>83</v>
      </c>
      <c r="AT270" s="224" t="s">
        <v>75</v>
      </c>
      <c r="AU270" s="224" t="s">
        <v>83</v>
      </c>
      <c r="AY270" s="223" t="s">
        <v>206</v>
      </c>
      <c r="BK270" s="225">
        <f>SUM(BK271:BK337)</f>
        <v>0</v>
      </c>
    </row>
    <row r="271" spans="1:65" s="2" customFormat="1" ht="24.15" customHeight="1">
      <c r="A271" s="39"/>
      <c r="B271" s="40"/>
      <c r="C271" s="228" t="s">
        <v>421</v>
      </c>
      <c r="D271" s="228" t="s">
        <v>208</v>
      </c>
      <c r="E271" s="229" t="s">
        <v>1418</v>
      </c>
      <c r="F271" s="230" t="s">
        <v>1419</v>
      </c>
      <c r="G271" s="231" t="s">
        <v>235</v>
      </c>
      <c r="H271" s="232">
        <v>124</v>
      </c>
      <c r="I271" s="233"/>
      <c r="J271" s="234">
        <f>ROUND(I271*H271,2)</f>
        <v>0</v>
      </c>
      <c r="K271" s="230" t="s">
        <v>212</v>
      </c>
      <c r="L271" s="45"/>
      <c r="M271" s="235" t="s">
        <v>1</v>
      </c>
      <c r="N271" s="236" t="s">
        <v>41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113</v>
      </c>
      <c r="AT271" s="239" t="s">
        <v>208</v>
      </c>
      <c r="AU271" s="239" t="s">
        <v>85</v>
      </c>
      <c r="AY271" s="18" t="s">
        <v>206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83</v>
      </c>
      <c r="BK271" s="240">
        <f>ROUND(I271*H271,2)</f>
        <v>0</v>
      </c>
      <c r="BL271" s="18" t="s">
        <v>113</v>
      </c>
      <c r="BM271" s="239" t="s">
        <v>1420</v>
      </c>
    </row>
    <row r="272" spans="1:51" s="13" customFormat="1" ht="12">
      <c r="A272" s="13"/>
      <c r="B272" s="241"/>
      <c r="C272" s="242"/>
      <c r="D272" s="243" t="s">
        <v>214</v>
      </c>
      <c r="E272" s="244" t="s">
        <v>1</v>
      </c>
      <c r="F272" s="245" t="s">
        <v>1323</v>
      </c>
      <c r="G272" s="242"/>
      <c r="H272" s="244" t="s">
        <v>1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1" t="s">
        <v>214</v>
      </c>
      <c r="AU272" s="251" t="s">
        <v>85</v>
      </c>
      <c r="AV272" s="13" t="s">
        <v>83</v>
      </c>
      <c r="AW272" s="13" t="s">
        <v>32</v>
      </c>
      <c r="AX272" s="13" t="s">
        <v>76</v>
      </c>
      <c r="AY272" s="251" t="s">
        <v>206</v>
      </c>
    </row>
    <row r="273" spans="1:51" s="14" customFormat="1" ht="12">
      <c r="A273" s="14"/>
      <c r="B273" s="252"/>
      <c r="C273" s="253"/>
      <c r="D273" s="243" t="s">
        <v>214</v>
      </c>
      <c r="E273" s="254" t="s">
        <v>1311</v>
      </c>
      <c r="F273" s="255" t="s">
        <v>1421</v>
      </c>
      <c r="G273" s="253"/>
      <c r="H273" s="256">
        <v>124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2" t="s">
        <v>214</v>
      </c>
      <c r="AU273" s="262" t="s">
        <v>85</v>
      </c>
      <c r="AV273" s="14" t="s">
        <v>85</v>
      </c>
      <c r="AW273" s="14" t="s">
        <v>32</v>
      </c>
      <c r="AX273" s="14" t="s">
        <v>83</v>
      </c>
      <c r="AY273" s="262" t="s">
        <v>206</v>
      </c>
    </row>
    <row r="274" spans="1:65" s="2" customFormat="1" ht="24.15" customHeight="1">
      <c r="A274" s="39"/>
      <c r="B274" s="40"/>
      <c r="C274" s="285" t="s">
        <v>427</v>
      </c>
      <c r="D274" s="285" t="s">
        <v>353</v>
      </c>
      <c r="E274" s="286" t="s">
        <v>1422</v>
      </c>
      <c r="F274" s="287" t="s">
        <v>1423</v>
      </c>
      <c r="G274" s="288" t="s">
        <v>235</v>
      </c>
      <c r="H274" s="289">
        <v>125.86</v>
      </c>
      <c r="I274" s="290"/>
      <c r="J274" s="291">
        <f>ROUND(I274*H274,2)</f>
        <v>0</v>
      </c>
      <c r="K274" s="287" t="s">
        <v>212</v>
      </c>
      <c r="L274" s="292"/>
      <c r="M274" s="293" t="s">
        <v>1</v>
      </c>
      <c r="N274" s="294" t="s">
        <v>41</v>
      </c>
      <c r="O274" s="92"/>
      <c r="P274" s="237">
        <f>O274*H274</f>
        <v>0</v>
      </c>
      <c r="Q274" s="237">
        <v>0.0161</v>
      </c>
      <c r="R274" s="237">
        <f>Q274*H274</f>
        <v>2.0263459999999998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248</v>
      </c>
      <c r="AT274" s="239" t="s">
        <v>353</v>
      </c>
      <c r="AU274" s="239" t="s">
        <v>85</v>
      </c>
      <c r="AY274" s="18" t="s">
        <v>206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83</v>
      </c>
      <c r="BK274" s="240">
        <f>ROUND(I274*H274,2)</f>
        <v>0</v>
      </c>
      <c r="BL274" s="18" t="s">
        <v>113</v>
      </c>
      <c r="BM274" s="239" t="s">
        <v>1424</v>
      </c>
    </row>
    <row r="275" spans="1:51" s="13" customFormat="1" ht="12">
      <c r="A275" s="13"/>
      <c r="B275" s="241"/>
      <c r="C275" s="242"/>
      <c r="D275" s="243" t="s">
        <v>214</v>
      </c>
      <c r="E275" s="244" t="s">
        <v>1</v>
      </c>
      <c r="F275" s="245" t="s">
        <v>1323</v>
      </c>
      <c r="G275" s="242"/>
      <c r="H275" s="244" t="s">
        <v>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214</v>
      </c>
      <c r="AU275" s="251" t="s">
        <v>85</v>
      </c>
      <c r="AV275" s="13" t="s">
        <v>83</v>
      </c>
      <c r="AW275" s="13" t="s">
        <v>32</v>
      </c>
      <c r="AX275" s="13" t="s">
        <v>76</v>
      </c>
      <c r="AY275" s="251" t="s">
        <v>206</v>
      </c>
    </row>
    <row r="276" spans="1:51" s="13" customFormat="1" ht="12">
      <c r="A276" s="13"/>
      <c r="B276" s="241"/>
      <c r="C276" s="242"/>
      <c r="D276" s="243" t="s">
        <v>214</v>
      </c>
      <c r="E276" s="244" t="s">
        <v>1</v>
      </c>
      <c r="F276" s="245" t="s">
        <v>1425</v>
      </c>
      <c r="G276" s="242"/>
      <c r="H276" s="244" t="s">
        <v>1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1" t="s">
        <v>214</v>
      </c>
      <c r="AU276" s="251" t="s">
        <v>85</v>
      </c>
      <c r="AV276" s="13" t="s">
        <v>83</v>
      </c>
      <c r="AW276" s="13" t="s">
        <v>32</v>
      </c>
      <c r="AX276" s="13" t="s">
        <v>76</v>
      </c>
      <c r="AY276" s="251" t="s">
        <v>206</v>
      </c>
    </row>
    <row r="277" spans="1:51" s="14" customFormat="1" ht="12">
      <c r="A277" s="14"/>
      <c r="B277" s="252"/>
      <c r="C277" s="253"/>
      <c r="D277" s="243" t="s">
        <v>214</v>
      </c>
      <c r="E277" s="254" t="s">
        <v>1</v>
      </c>
      <c r="F277" s="255" t="s">
        <v>1426</v>
      </c>
      <c r="G277" s="253"/>
      <c r="H277" s="256">
        <v>125.86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2" t="s">
        <v>214</v>
      </c>
      <c r="AU277" s="262" t="s">
        <v>85</v>
      </c>
      <c r="AV277" s="14" t="s">
        <v>85</v>
      </c>
      <c r="AW277" s="14" t="s">
        <v>32</v>
      </c>
      <c r="AX277" s="14" t="s">
        <v>83</v>
      </c>
      <c r="AY277" s="262" t="s">
        <v>206</v>
      </c>
    </row>
    <row r="278" spans="1:65" s="2" customFormat="1" ht="24.15" customHeight="1">
      <c r="A278" s="39"/>
      <c r="B278" s="40"/>
      <c r="C278" s="228" t="s">
        <v>433</v>
      </c>
      <c r="D278" s="228" t="s">
        <v>208</v>
      </c>
      <c r="E278" s="229" t="s">
        <v>1427</v>
      </c>
      <c r="F278" s="230" t="s">
        <v>1428</v>
      </c>
      <c r="G278" s="231" t="s">
        <v>235</v>
      </c>
      <c r="H278" s="232">
        <v>124</v>
      </c>
      <c r="I278" s="233"/>
      <c r="J278" s="234">
        <f>ROUND(I278*H278,2)</f>
        <v>0</v>
      </c>
      <c r="K278" s="230" t="s">
        <v>1</v>
      </c>
      <c r="L278" s="45"/>
      <c r="M278" s="235" t="s">
        <v>1</v>
      </c>
      <c r="N278" s="236" t="s">
        <v>41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113</v>
      </c>
      <c r="AT278" s="239" t="s">
        <v>208</v>
      </c>
      <c r="AU278" s="239" t="s">
        <v>85</v>
      </c>
      <c r="AY278" s="18" t="s">
        <v>206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83</v>
      </c>
      <c r="BK278" s="240">
        <f>ROUND(I278*H278,2)</f>
        <v>0</v>
      </c>
      <c r="BL278" s="18" t="s">
        <v>113</v>
      </c>
      <c r="BM278" s="239" t="s">
        <v>1429</v>
      </c>
    </row>
    <row r="279" spans="1:51" s="13" customFormat="1" ht="12">
      <c r="A279" s="13"/>
      <c r="B279" s="241"/>
      <c r="C279" s="242"/>
      <c r="D279" s="243" t="s">
        <v>214</v>
      </c>
      <c r="E279" s="244" t="s">
        <v>1</v>
      </c>
      <c r="F279" s="245" t="s">
        <v>1323</v>
      </c>
      <c r="G279" s="242"/>
      <c r="H279" s="244" t="s">
        <v>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214</v>
      </c>
      <c r="AU279" s="251" t="s">
        <v>85</v>
      </c>
      <c r="AV279" s="13" t="s">
        <v>83</v>
      </c>
      <c r="AW279" s="13" t="s">
        <v>32</v>
      </c>
      <c r="AX279" s="13" t="s">
        <v>76</v>
      </c>
      <c r="AY279" s="251" t="s">
        <v>206</v>
      </c>
    </row>
    <row r="280" spans="1:51" s="14" customFormat="1" ht="12">
      <c r="A280" s="14"/>
      <c r="B280" s="252"/>
      <c r="C280" s="253"/>
      <c r="D280" s="243" t="s">
        <v>214</v>
      </c>
      <c r="E280" s="254" t="s">
        <v>1</v>
      </c>
      <c r="F280" s="255" t="s">
        <v>1421</v>
      </c>
      <c r="G280" s="253"/>
      <c r="H280" s="256">
        <v>124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214</v>
      </c>
      <c r="AU280" s="262" t="s">
        <v>85</v>
      </c>
      <c r="AV280" s="14" t="s">
        <v>85</v>
      </c>
      <c r="AW280" s="14" t="s">
        <v>32</v>
      </c>
      <c r="AX280" s="14" t="s">
        <v>83</v>
      </c>
      <c r="AY280" s="262" t="s">
        <v>206</v>
      </c>
    </row>
    <row r="281" spans="1:65" s="2" customFormat="1" ht="24.15" customHeight="1">
      <c r="A281" s="39"/>
      <c r="B281" s="40"/>
      <c r="C281" s="228" t="s">
        <v>439</v>
      </c>
      <c r="D281" s="228" t="s">
        <v>208</v>
      </c>
      <c r="E281" s="229" t="s">
        <v>1430</v>
      </c>
      <c r="F281" s="230" t="s">
        <v>1431</v>
      </c>
      <c r="G281" s="231" t="s">
        <v>381</v>
      </c>
      <c r="H281" s="232">
        <v>9</v>
      </c>
      <c r="I281" s="233"/>
      <c r="J281" s="234">
        <f>ROUND(I281*H281,2)</f>
        <v>0</v>
      </c>
      <c r="K281" s="230" t="s">
        <v>212</v>
      </c>
      <c r="L281" s="45"/>
      <c r="M281" s="235" t="s">
        <v>1</v>
      </c>
      <c r="N281" s="236" t="s">
        <v>41</v>
      </c>
      <c r="O281" s="92"/>
      <c r="P281" s="237">
        <f>O281*H281</f>
        <v>0</v>
      </c>
      <c r="Q281" s="237">
        <v>0.00012</v>
      </c>
      <c r="R281" s="237">
        <f>Q281*H281</f>
        <v>0.00108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113</v>
      </c>
      <c r="AT281" s="239" t="s">
        <v>208</v>
      </c>
      <c r="AU281" s="239" t="s">
        <v>85</v>
      </c>
      <c r="AY281" s="18" t="s">
        <v>206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83</v>
      </c>
      <c r="BK281" s="240">
        <f>ROUND(I281*H281,2)</f>
        <v>0</v>
      </c>
      <c r="BL281" s="18" t="s">
        <v>113</v>
      </c>
      <c r="BM281" s="239" t="s">
        <v>1432</v>
      </c>
    </row>
    <row r="282" spans="1:51" s="13" customFormat="1" ht="12">
      <c r="A282" s="13"/>
      <c r="B282" s="241"/>
      <c r="C282" s="242"/>
      <c r="D282" s="243" t="s">
        <v>214</v>
      </c>
      <c r="E282" s="244" t="s">
        <v>1</v>
      </c>
      <c r="F282" s="245" t="s">
        <v>1323</v>
      </c>
      <c r="G282" s="242"/>
      <c r="H282" s="244" t="s">
        <v>1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1" t="s">
        <v>214</v>
      </c>
      <c r="AU282" s="251" t="s">
        <v>85</v>
      </c>
      <c r="AV282" s="13" t="s">
        <v>83</v>
      </c>
      <c r="AW282" s="13" t="s">
        <v>32</v>
      </c>
      <c r="AX282" s="13" t="s">
        <v>76</v>
      </c>
      <c r="AY282" s="251" t="s">
        <v>206</v>
      </c>
    </row>
    <row r="283" spans="1:51" s="14" customFormat="1" ht="12">
      <c r="A283" s="14"/>
      <c r="B283" s="252"/>
      <c r="C283" s="253"/>
      <c r="D283" s="243" t="s">
        <v>214</v>
      </c>
      <c r="E283" s="254" t="s">
        <v>1</v>
      </c>
      <c r="F283" s="255" t="s">
        <v>1084</v>
      </c>
      <c r="G283" s="253"/>
      <c r="H283" s="256">
        <v>9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2" t="s">
        <v>214</v>
      </c>
      <c r="AU283" s="262" t="s">
        <v>85</v>
      </c>
      <c r="AV283" s="14" t="s">
        <v>85</v>
      </c>
      <c r="AW283" s="14" t="s">
        <v>32</v>
      </c>
      <c r="AX283" s="14" t="s">
        <v>83</v>
      </c>
      <c r="AY283" s="262" t="s">
        <v>206</v>
      </c>
    </row>
    <row r="284" spans="1:65" s="2" customFormat="1" ht="16.5" customHeight="1">
      <c r="A284" s="39"/>
      <c r="B284" s="40"/>
      <c r="C284" s="285" t="s">
        <v>141</v>
      </c>
      <c r="D284" s="285" t="s">
        <v>353</v>
      </c>
      <c r="E284" s="286" t="s">
        <v>1433</v>
      </c>
      <c r="F284" s="287" t="s">
        <v>1434</v>
      </c>
      <c r="G284" s="288" t="s">
        <v>381</v>
      </c>
      <c r="H284" s="289">
        <v>7.105</v>
      </c>
      <c r="I284" s="290"/>
      <c r="J284" s="291">
        <f>ROUND(I284*H284,2)</f>
        <v>0</v>
      </c>
      <c r="K284" s="287" t="s">
        <v>1</v>
      </c>
      <c r="L284" s="292"/>
      <c r="M284" s="293" t="s">
        <v>1</v>
      </c>
      <c r="N284" s="294" t="s">
        <v>41</v>
      </c>
      <c r="O284" s="92"/>
      <c r="P284" s="237">
        <f>O284*H284</f>
        <v>0</v>
      </c>
      <c r="Q284" s="237">
        <v>0.02174</v>
      </c>
      <c r="R284" s="237">
        <f>Q284*H284</f>
        <v>0.1544627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248</v>
      </c>
      <c r="AT284" s="239" t="s">
        <v>353</v>
      </c>
      <c r="AU284" s="239" t="s">
        <v>85</v>
      </c>
      <c r="AY284" s="18" t="s">
        <v>206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83</v>
      </c>
      <c r="BK284" s="240">
        <f>ROUND(I284*H284,2)</f>
        <v>0</v>
      </c>
      <c r="BL284" s="18" t="s">
        <v>113</v>
      </c>
      <c r="BM284" s="239" t="s">
        <v>1435</v>
      </c>
    </row>
    <row r="285" spans="1:51" s="13" customFormat="1" ht="12">
      <c r="A285" s="13"/>
      <c r="B285" s="241"/>
      <c r="C285" s="242"/>
      <c r="D285" s="243" t="s">
        <v>214</v>
      </c>
      <c r="E285" s="244" t="s">
        <v>1</v>
      </c>
      <c r="F285" s="245" t="s">
        <v>1323</v>
      </c>
      <c r="G285" s="242"/>
      <c r="H285" s="244" t="s">
        <v>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214</v>
      </c>
      <c r="AU285" s="251" t="s">
        <v>85</v>
      </c>
      <c r="AV285" s="13" t="s">
        <v>83</v>
      </c>
      <c r="AW285" s="13" t="s">
        <v>32</v>
      </c>
      <c r="AX285" s="13" t="s">
        <v>76</v>
      </c>
      <c r="AY285" s="251" t="s">
        <v>206</v>
      </c>
    </row>
    <row r="286" spans="1:51" s="14" customFormat="1" ht="12">
      <c r="A286" s="14"/>
      <c r="B286" s="252"/>
      <c r="C286" s="253"/>
      <c r="D286" s="243" t="s">
        <v>214</v>
      </c>
      <c r="E286" s="254" t="s">
        <v>1</v>
      </c>
      <c r="F286" s="255" t="s">
        <v>1436</v>
      </c>
      <c r="G286" s="253"/>
      <c r="H286" s="256">
        <v>7.105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2" t="s">
        <v>214</v>
      </c>
      <c r="AU286" s="262" t="s">
        <v>85</v>
      </c>
      <c r="AV286" s="14" t="s">
        <v>85</v>
      </c>
      <c r="AW286" s="14" t="s">
        <v>32</v>
      </c>
      <c r="AX286" s="14" t="s">
        <v>83</v>
      </c>
      <c r="AY286" s="262" t="s">
        <v>206</v>
      </c>
    </row>
    <row r="287" spans="1:65" s="2" customFormat="1" ht="16.5" customHeight="1">
      <c r="A287" s="39"/>
      <c r="B287" s="40"/>
      <c r="C287" s="285" t="s">
        <v>448</v>
      </c>
      <c r="D287" s="285" t="s">
        <v>353</v>
      </c>
      <c r="E287" s="286" t="s">
        <v>1437</v>
      </c>
      <c r="F287" s="287" t="s">
        <v>1438</v>
      </c>
      <c r="G287" s="288" t="s">
        <v>381</v>
      </c>
      <c r="H287" s="289">
        <v>2.03</v>
      </c>
      <c r="I287" s="290"/>
      <c r="J287" s="291">
        <f>ROUND(I287*H287,2)</f>
        <v>0</v>
      </c>
      <c r="K287" s="287" t="s">
        <v>1</v>
      </c>
      <c r="L287" s="292"/>
      <c r="M287" s="293" t="s">
        <v>1</v>
      </c>
      <c r="N287" s="294" t="s">
        <v>41</v>
      </c>
      <c r="O287" s="92"/>
      <c r="P287" s="237">
        <f>O287*H287</f>
        <v>0</v>
      </c>
      <c r="Q287" s="237">
        <v>0.02174</v>
      </c>
      <c r="R287" s="237">
        <f>Q287*H287</f>
        <v>0.044132199999999996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248</v>
      </c>
      <c r="AT287" s="239" t="s">
        <v>353</v>
      </c>
      <c r="AU287" s="239" t="s">
        <v>85</v>
      </c>
      <c r="AY287" s="18" t="s">
        <v>206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83</v>
      </c>
      <c r="BK287" s="240">
        <f>ROUND(I287*H287,2)</f>
        <v>0</v>
      </c>
      <c r="BL287" s="18" t="s">
        <v>113</v>
      </c>
      <c r="BM287" s="239" t="s">
        <v>1439</v>
      </c>
    </row>
    <row r="288" spans="1:51" s="13" customFormat="1" ht="12">
      <c r="A288" s="13"/>
      <c r="B288" s="241"/>
      <c r="C288" s="242"/>
      <c r="D288" s="243" t="s">
        <v>214</v>
      </c>
      <c r="E288" s="244" t="s">
        <v>1</v>
      </c>
      <c r="F288" s="245" t="s">
        <v>1323</v>
      </c>
      <c r="G288" s="242"/>
      <c r="H288" s="244" t="s">
        <v>1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1" t="s">
        <v>214</v>
      </c>
      <c r="AU288" s="251" t="s">
        <v>85</v>
      </c>
      <c r="AV288" s="13" t="s">
        <v>83</v>
      </c>
      <c r="AW288" s="13" t="s">
        <v>32</v>
      </c>
      <c r="AX288" s="13" t="s">
        <v>76</v>
      </c>
      <c r="AY288" s="251" t="s">
        <v>206</v>
      </c>
    </row>
    <row r="289" spans="1:51" s="14" customFormat="1" ht="12">
      <c r="A289" s="14"/>
      <c r="B289" s="252"/>
      <c r="C289" s="253"/>
      <c r="D289" s="243" t="s">
        <v>214</v>
      </c>
      <c r="E289" s="254" t="s">
        <v>1</v>
      </c>
      <c r="F289" s="255" t="s">
        <v>589</v>
      </c>
      <c r="G289" s="253"/>
      <c r="H289" s="256">
        <v>2.03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2" t="s">
        <v>214</v>
      </c>
      <c r="AU289" s="262" t="s">
        <v>85</v>
      </c>
      <c r="AV289" s="14" t="s">
        <v>85</v>
      </c>
      <c r="AW289" s="14" t="s">
        <v>32</v>
      </c>
      <c r="AX289" s="14" t="s">
        <v>83</v>
      </c>
      <c r="AY289" s="262" t="s">
        <v>206</v>
      </c>
    </row>
    <row r="290" spans="1:65" s="2" customFormat="1" ht="21.75" customHeight="1">
      <c r="A290" s="39"/>
      <c r="B290" s="40"/>
      <c r="C290" s="228" t="s">
        <v>453</v>
      </c>
      <c r="D290" s="228" t="s">
        <v>208</v>
      </c>
      <c r="E290" s="229" t="s">
        <v>1440</v>
      </c>
      <c r="F290" s="230" t="s">
        <v>1441</v>
      </c>
      <c r="G290" s="231" t="s">
        <v>381</v>
      </c>
      <c r="H290" s="232">
        <v>9</v>
      </c>
      <c r="I290" s="233"/>
      <c r="J290" s="234">
        <f>ROUND(I290*H290,2)</f>
        <v>0</v>
      </c>
      <c r="K290" s="230" t="s">
        <v>212</v>
      </c>
      <c r="L290" s="45"/>
      <c r="M290" s="235" t="s">
        <v>1</v>
      </c>
      <c r="N290" s="236" t="s">
        <v>41</v>
      </c>
      <c r="O290" s="92"/>
      <c r="P290" s="237">
        <f>O290*H290</f>
        <v>0</v>
      </c>
      <c r="Q290" s="237">
        <v>0.06864</v>
      </c>
      <c r="R290" s="237">
        <f>Q290*H290</f>
        <v>0.6177600000000001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113</v>
      </c>
      <c r="AT290" s="239" t="s">
        <v>208</v>
      </c>
      <c r="AU290" s="239" t="s">
        <v>85</v>
      </c>
      <c r="AY290" s="18" t="s">
        <v>206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83</v>
      </c>
      <c r="BK290" s="240">
        <f>ROUND(I290*H290,2)</f>
        <v>0</v>
      </c>
      <c r="BL290" s="18" t="s">
        <v>113</v>
      </c>
      <c r="BM290" s="239" t="s">
        <v>1442</v>
      </c>
    </row>
    <row r="291" spans="1:51" s="13" customFormat="1" ht="12">
      <c r="A291" s="13"/>
      <c r="B291" s="241"/>
      <c r="C291" s="242"/>
      <c r="D291" s="243" t="s">
        <v>214</v>
      </c>
      <c r="E291" s="244" t="s">
        <v>1</v>
      </c>
      <c r="F291" s="245" t="s">
        <v>1323</v>
      </c>
      <c r="G291" s="242"/>
      <c r="H291" s="244" t="s">
        <v>1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214</v>
      </c>
      <c r="AU291" s="251" t="s">
        <v>85</v>
      </c>
      <c r="AV291" s="13" t="s">
        <v>83</v>
      </c>
      <c r="AW291" s="13" t="s">
        <v>32</v>
      </c>
      <c r="AX291" s="13" t="s">
        <v>76</v>
      </c>
      <c r="AY291" s="251" t="s">
        <v>206</v>
      </c>
    </row>
    <row r="292" spans="1:51" s="14" customFormat="1" ht="12">
      <c r="A292" s="14"/>
      <c r="B292" s="252"/>
      <c r="C292" s="253"/>
      <c r="D292" s="243" t="s">
        <v>214</v>
      </c>
      <c r="E292" s="254" t="s">
        <v>1</v>
      </c>
      <c r="F292" s="255" t="s">
        <v>1084</v>
      </c>
      <c r="G292" s="253"/>
      <c r="H292" s="256">
        <v>9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214</v>
      </c>
      <c r="AU292" s="262" t="s">
        <v>85</v>
      </c>
      <c r="AV292" s="14" t="s">
        <v>85</v>
      </c>
      <c r="AW292" s="14" t="s">
        <v>32</v>
      </c>
      <c r="AX292" s="14" t="s">
        <v>83</v>
      </c>
      <c r="AY292" s="262" t="s">
        <v>206</v>
      </c>
    </row>
    <row r="293" spans="1:65" s="2" customFormat="1" ht="33" customHeight="1">
      <c r="A293" s="39"/>
      <c r="B293" s="40"/>
      <c r="C293" s="228" t="s">
        <v>457</v>
      </c>
      <c r="D293" s="228" t="s">
        <v>208</v>
      </c>
      <c r="E293" s="229" t="s">
        <v>1443</v>
      </c>
      <c r="F293" s="230" t="s">
        <v>1444</v>
      </c>
      <c r="G293" s="231" t="s">
        <v>381</v>
      </c>
      <c r="H293" s="232">
        <v>7</v>
      </c>
      <c r="I293" s="233"/>
      <c r="J293" s="234">
        <f>ROUND(I293*H293,2)</f>
        <v>0</v>
      </c>
      <c r="K293" s="230" t="s">
        <v>212</v>
      </c>
      <c r="L293" s="45"/>
      <c r="M293" s="235" t="s">
        <v>1</v>
      </c>
      <c r="N293" s="236" t="s">
        <v>41</v>
      </c>
      <c r="O293" s="92"/>
      <c r="P293" s="237">
        <f>O293*H293</f>
        <v>0</v>
      </c>
      <c r="Q293" s="237">
        <v>1E-05</v>
      </c>
      <c r="R293" s="237">
        <f>Q293*H293</f>
        <v>7.000000000000001E-05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113</v>
      </c>
      <c r="AT293" s="239" t="s">
        <v>208</v>
      </c>
      <c r="AU293" s="239" t="s">
        <v>85</v>
      </c>
      <c r="AY293" s="18" t="s">
        <v>206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83</v>
      </c>
      <c r="BK293" s="240">
        <f>ROUND(I293*H293,2)</f>
        <v>0</v>
      </c>
      <c r="BL293" s="18" t="s">
        <v>113</v>
      </c>
      <c r="BM293" s="239" t="s">
        <v>1445</v>
      </c>
    </row>
    <row r="294" spans="1:51" s="13" customFormat="1" ht="12">
      <c r="A294" s="13"/>
      <c r="B294" s="241"/>
      <c r="C294" s="242"/>
      <c r="D294" s="243" t="s">
        <v>214</v>
      </c>
      <c r="E294" s="244" t="s">
        <v>1</v>
      </c>
      <c r="F294" s="245" t="s">
        <v>1323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214</v>
      </c>
      <c r="AU294" s="251" t="s">
        <v>85</v>
      </c>
      <c r="AV294" s="13" t="s">
        <v>83</v>
      </c>
      <c r="AW294" s="13" t="s">
        <v>32</v>
      </c>
      <c r="AX294" s="13" t="s">
        <v>76</v>
      </c>
      <c r="AY294" s="251" t="s">
        <v>206</v>
      </c>
    </row>
    <row r="295" spans="1:51" s="14" customFormat="1" ht="12">
      <c r="A295" s="14"/>
      <c r="B295" s="252"/>
      <c r="C295" s="253"/>
      <c r="D295" s="243" t="s">
        <v>214</v>
      </c>
      <c r="E295" s="254" t="s">
        <v>1</v>
      </c>
      <c r="F295" s="255" t="s">
        <v>243</v>
      </c>
      <c r="G295" s="253"/>
      <c r="H295" s="256">
        <v>7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214</v>
      </c>
      <c r="AU295" s="262" t="s">
        <v>85</v>
      </c>
      <c r="AV295" s="14" t="s">
        <v>85</v>
      </c>
      <c r="AW295" s="14" t="s">
        <v>32</v>
      </c>
      <c r="AX295" s="14" t="s">
        <v>83</v>
      </c>
      <c r="AY295" s="262" t="s">
        <v>206</v>
      </c>
    </row>
    <row r="296" spans="1:65" s="2" customFormat="1" ht="16.5" customHeight="1">
      <c r="A296" s="39"/>
      <c r="B296" s="40"/>
      <c r="C296" s="285" t="s">
        <v>462</v>
      </c>
      <c r="D296" s="285" t="s">
        <v>353</v>
      </c>
      <c r="E296" s="286" t="s">
        <v>1446</v>
      </c>
      <c r="F296" s="287" t="s">
        <v>1447</v>
      </c>
      <c r="G296" s="288" t="s">
        <v>381</v>
      </c>
      <c r="H296" s="289">
        <v>7.105</v>
      </c>
      <c r="I296" s="290"/>
      <c r="J296" s="291">
        <f>ROUND(I296*H296,2)</f>
        <v>0</v>
      </c>
      <c r="K296" s="287" t="s">
        <v>212</v>
      </c>
      <c r="L296" s="292"/>
      <c r="M296" s="293" t="s">
        <v>1</v>
      </c>
      <c r="N296" s="294" t="s">
        <v>41</v>
      </c>
      <c r="O296" s="92"/>
      <c r="P296" s="237">
        <f>O296*H296</f>
        <v>0</v>
      </c>
      <c r="Q296" s="237">
        <v>0.0011</v>
      </c>
      <c r="R296" s="237">
        <f>Q296*H296</f>
        <v>0.007815500000000001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248</v>
      </c>
      <c r="AT296" s="239" t="s">
        <v>353</v>
      </c>
      <c r="AU296" s="239" t="s">
        <v>85</v>
      </c>
      <c r="AY296" s="18" t="s">
        <v>206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83</v>
      </c>
      <c r="BK296" s="240">
        <f>ROUND(I296*H296,2)</f>
        <v>0</v>
      </c>
      <c r="BL296" s="18" t="s">
        <v>113</v>
      </c>
      <c r="BM296" s="239" t="s">
        <v>1448</v>
      </c>
    </row>
    <row r="297" spans="1:51" s="13" customFormat="1" ht="12">
      <c r="A297" s="13"/>
      <c r="B297" s="241"/>
      <c r="C297" s="242"/>
      <c r="D297" s="243" t="s">
        <v>214</v>
      </c>
      <c r="E297" s="244" t="s">
        <v>1</v>
      </c>
      <c r="F297" s="245" t="s">
        <v>1323</v>
      </c>
      <c r="G297" s="242"/>
      <c r="H297" s="244" t="s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214</v>
      </c>
      <c r="AU297" s="251" t="s">
        <v>85</v>
      </c>
      <c r="AV297" s="13" t="s">
        <v>83</v>
      </c>
      <c r="AW297" s="13" t="s">
        <v>32</v>
      </c>
      <c r="AX297" s="13" t="s">
        <v>76</v>
      </c>
      <c r="AY297" s="251" t="s">
        <v>206</v>
      </c>
    </row>
    <row r="298" spans="1:51" s="14" customFormat="1" ht="12">
      <c r="A298" s="14"/>
      <c r="B298" s="252"/>
      <c r="C298" s="253"/>
      <c r="D298" s="243" t="s">
        <v>214</v>
      </c>
      <c r="E298" s="254" t="s">
        <v>1</v>
      </c>
      <c r="F298" s="255" t="s">
        <v>1436</v>
      </c>
      <c r="G298" s="253"/>
      <c r="H298" s="256">
        <v>7.105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214</v>
      </c>
      <c r="AU298" s="262" t="s">
        <v>85</v>
      </c>
      <c r="AV298" s="14" t="s">
        <v>85</v>
      </c>
      <c r="AW298" s="14" t="s">
        <v>32</v>
      </c>
      <c r="AX298" s="14" t="s">
        <v>83</v>
      </c>
      <c r="AY298" s="262" t="s">
        <v>206</v>
      </c>
    </row>
    <row r="299" spans="1:65" s="2" customFormat="1" ht="33" customHeight="1">
      <c r="A299" s="39"/>
      <c r="B299" s="40"/>
      <c r="C299" s="228" t="s">
        <v>467</v>
      </c>
      <c r="D299" s="228" t="s">
        <v>208</v>
      </c>
      <c r="E299" s="229" t="s">
        <v>1449</v>
      </c>
      <c r="F299" s="230" t="s">
        <v>1450</v>
      </c>
      <c r="G299" s="231" t="s">
        <v>381</v>
      </c>
      <c r="H299" s="232">
        <v>2</v>
      </c>
      <c r="I299" s="233"/>
      <c r="J299" s="234">
        <f>ROUND(I299*H299,2)</f>
        <v>0</v>
      </c>
      <c r="K299" s="230" t="s">
        <v>212</v>
      </c>
      <c r="L299" s="45"/>
      <c r="M299" s="235" t="s">
        <v>1</v>
      </c>
      <c r="N299" s="236" t="s">
        <v>41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113</v>
      </c>
      <c r="AT299" s="239" t="s">
        <v>208</v>
      </c>
      <c r="AU299" s="239" t="s">
        <v>85</v>
      </c>
      <c r="AY299" s="18" t="s">
        <v>206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83</v>
      </c>
      <c r="BK299" s="240">
        <f>ROUND(I299*H299,2)</f>
        <v>0</v>
      </c>
      <c r="BL299" s="18" t="s">
        <v>113</v>
      </c>
      <c r="BM299" s="239" t="s">
        <v>1451</v>
      </c>
    </row>
    <row r="300" spans="1:51" s="13" customFormat="1" ht="12">
      <c r="A300" s="13"/>
      <c r="B300" s="241"/>
      <c r="C300" s="242"/>
      <c r="D300" s="243" t="s">
        <v>214</v>
      </c>
      <c r="E300" s="244" t="s">
        <v>1</v>
      </c>
      <c r="F300" s="245" t="s">
        <v>1323</v>
      </c>
      <c r="G300" s="242"/>
      <c r="H300" s="244" t="s">
        <v>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1" t="s">
        <v>214</v>
      </c>
      <c r="AU300" s="251" t="s">
        <v>85</v>
      </c>
      <c r="AV300" s="13" t="s">
        <v>83</v>
      </c>
      <c r="AW300" s="13" t="s">
        <v>32</v>
      </c>
      <c r="AX300" s="13" t="s">
        <v>76</v>
      </c>
      <c r="AY300" s="251" t="s">
        <v>206</v>
      </c>
    </row>
    <row r="301" spans="1:51" s="14" customFormat="1" ht="12">
      <c r="A301" s="14"/>
      <c r="B301" s="252"/>
      <c r="C301" s="253"/>
      <c r="D301" s="243" t="s">
        <v>214</v>
      </c>
      <c r="E301" s="254" t="s">
        <v>1</v>
      </c>
      <c r="F301" s="255" t="s">
        <v>85</v>
      </c>
      <c r="G301" s="253"/>
      <c r="H301" s="256">
        <v>2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214</v>
      </c>
      <c r="AU301" s="262" t="s">
        <v>85</v>
      </c>
      <c r="AV301" s="14" t="s">
        <v>85</v>
      </c>
      <c r="AW301" s="14" t="s">
        <v>32</v>
      </c>
      <c r="AX301" s="14" t="s">
        <v>83</v>
      </c>
      <c r="AY301" s="262" t="s">
        <v>206</v>
      </c>
    </row>
    <row r="302" spans="1:65" s="2" customFormat="1" ht="16.5" customHeight="1">
      <c r="A302" s="39"/>
      <c r="B302" s="40"/>
      <c r="C302" s="285" t="s">
        <v>472</v>
      </c>
      <c r="D302" s="285" t="s">
        <v>353</v>
      </c>
      <c r="E302" s="286" t="s">
        <v>1452</v>
      </c>
      <c r="F302" s="287" t="s">
        <v>1453</v>
      </c>
      <c r="G302" s="288" t="s">
        <v>381</v>
      </c>
      <c r="H302" s="289">
        <v>2.03</v>
      </c>
      <c r="I302" s="290"/>
      <c r="J302" s="291">
        <f>ROUND(I302*H302,2)</f>
        <v>0</v>
      </c>
      <c r="K302" s="287" t="s">
        <v>212</v>
      </c>
      <c r="L302" s="292"/>
      <c r="M302" s="293" t="s">
        <v>1</v>
      </c>
      <c r="N302" s="294" t="s">
        <v>41</v>
      </c>
      <c r="O302" s="92"/>
      <c r="P302" s="237">
        <f>O302*H302</f>
        <v>0</v>
      </c>
      <c r="Q302" s="237">
        <v>0.00065</v>
      </c>
      <c r="R302" s="237">
        <f>Q302*H302</f>
        <v>0.0013194999999999997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248</v>
      </c>
      <c r="AT302" s="239" t="s">
        <v>353</v>
      </c>
      <c r="AU302" s="239" t="s">
        <v>85</v>
      </c>
      <c r="AY302" s="18" t="s">
        <v>206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83</v>
      </c>
      <c r="BK302" s="240">
        <f>ROUND(I302*H302,2)</f>
        <v>0</v>
      </c>
      <c r="BL302" s="18" t="s">
        <v>113</v>
      </c>
      <c r="BM302" s="239" t="s">
        <v>1454</v>
      </c>
    </row>
    <row r="303" spans="1:51" s="13" customFormat="1" ht="12">
      <c r="A303" s="13"/>
      <c r="B303" s="241"/>
      <c r="C303" s="242"/>
      <c r="D303" s="243" t="s">
        <v>214</v>
      </c>
      <c r="E303" s="244" t="s">
        <v>1</v>
      </c>
      <c r="F303" s="245" t="s">
        <v>1323</v>
      </c>
      <c r="G303" s="242"/>
      <c r="H303" s="244" t="s">
        <v>1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1" t="s">
        <v>214</v>
      </c>
      <c r="AU303" s="251" t="s">
        <v>85</v>
      </c>
      <c r="AV303" s="13" t="s">
        <v>83</v>
      </c>
      <c r="AW303" s="13" t="s">
        <v>32</v>
      </c>
      <c r="AX303" s="13" t="s">
        <v>76</v>
      </c>
      <c r="AY303" s="251" t="s">
        <v>206</v>
      </c>
    </row>
    <row r="304" spans="1:51" s="14" customFormat="1" ht="12">
      <c r="A304" s="14"/>
      <c r="B304" s="252"/>
      <c r="C304" s="253"/>
      <c r="D304" s="243" t="s">
        <v>214</v>
      </c>
      <c r="E304" s="254" t="s">
        <v>1</v>
      </c>
      <c r="F304" s="255" t="s">
        <v>589</v>
      </c>
      <c r="G304" s="253"/>
      <c r="H304" s="256">
        <v>2.03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2" t="s">
        <v>214</v>
      </c>
      <c r="AU304" s="262" t="s">
        <v>85</v>
      </c>
      <c r="AV304" s="14" t="s">
        <v>85</v>
      </c>
      <c r="AW304" s="14" t="s">
        <v>32</v>
      </c>
      <c r="AX304" s="14" t="s">
        <v>83</v>
      </c>
      <c r="AY304" s="262" t="s">
        <v>206</v>
      </c>
    </row>
    <row r="305" spans="1:65" s="2" customFormat="1" ht="16.5" customHeight="1">
      <c r="A305" s="39"/>
      <c r="B305" s="40"/>
      <c r="C305" s="228" t="s">
        <v>476</v>
      </c>
      <c r="D305" s="228" t="s">
        <v>208</v>
      </c>
      <c r="E305" s="229" t="s">
        <v>1455</v>
      </c>
      <c r="F305" s="230" t="s">
        <v>1456</v>
      </c>
      <c r="G305" s="231" t="s">
        <v>381</v>
      </c>
      <c r="H305" s="232">
        <v>8</v>
      </c>
      <c r="I305" s="233"/>
      <c r="J305" s="234">
        <f>ROUND(I305*H305,2)</f>
        <v>0</v>
      </c>
      <c r="K305" s="230" t="s">
        <v>212</v>
      </c>
      <c r="L305" s="45"/>
      <c r="M305" s="235" t="s">
        <v>1</v>
      </c>
      <c r="N305" s="236" t="s">
        <v>41</v>
      </c>
      <c r="O305" s="92"/>
      <c r="P305" s="237">
        <f>O305*H305</f>
        <v>0</v>
      </c>
      <c r="Q305" s="237">
        <v>0.03573</v>
      </c>
      <c r="R305" s="237">
        <f>Q305*H305</f>
        <v>0.28584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113</v>
      </c>
      <c r="AT305" s="239" t="s">
        <v>208</v>
      </c>
      <c r="AU305" s="239" t="s">
        <v>85</v>
      </c>
      <c r="AY305" s="18" t="s">
        <v>206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83</v>
      </c>
      <c r="BK305" s="240">
        <f>ROUND(I305*H305,2)</f>
        <v>0</v>
      </c>
      <c r="BL305" s="18" t="s">
        <v>113</v>
      </c>
      <c r="BM305" s="239" t="s">
        <v>1457</v>
      </c>
    </row>
    <row r="306" spans="1:51" s="13" customFormat="1" ht="12">
      <c r="A306" s="13"/>
      <c r="B306" s="241"/>
      <c r="C306" s="242"/>
      <c r="D306" s="243" t="s">
        <v>214</v>
      </c>
      <c r="E306" s="244" t="s">
        <v>1</v>
      </c>
      <c r="F306" s="245" t="s">
        <v>1405</v>
      </c>
      <c r="G306" s="242"/>
      <c r="H306" s="244" t="s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214</v>
      </c>
      <c r="AU306" s="251" t="s">
        <v>85</v>
      </c>
      <c r="AV306" s="13" t="s">
        <v>83</v>
      </c>
      <c r="AW306" s="13" t="s">
        <v>32</v>
      </c>
      <c r="AX306" s="13" t="s">
        <v>76</v>
      </c>
      <c r="AY306" s="251" t="s">
        <v>206</v>
      </c>
    </row>
    <row r="307" spans="1:51" s="14" customFormat="1" ht="12">
      <c r="A307" s="14"/>
      <c r="B307" s="252"/>
      <c r="C307" s="253"/>
      <c r="D307" s="243" t="s">
        <v>214</v>
      </c>
      <c r="E307" s="254" t="s">
        <v>1</v>
      </c>
      <c r="F307" s="255" t="s">
        <v>248</v>
      </c>
      <c r="G307" s="253"/>
      <c r="H307" s="256">
        <v>8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214</v>
      </c>
      <c r="AU307" s="262" t="s">
        <v>85</v>
      </c>
      <c r="AV307" s="14" t="s">
        <v>85</v>
      </c>
      <c r="AW307" s="14" t="s">
        <v>32</v>
      </c>
      <c r="AX307" s="14" t="s">
        <v>83</v>
      </c>
      <c r="AY307" s="262" t="s">
        <v>206</v>
      </c>
    </row>
    <row r="308" spans="1:65" s="2" customFormat="1" ht="33" customHeight="1">
      <c r="A308" s="39"/>
      <c r="B308" s="40"/>
      <c r="C308" s="228" t="s">
        <v>480</v>
      </c>
      <c r="D308" s="228" t="s">
        <v>208</v>
      </c>
      <c r="E308" s="229" t="s">
        <v>1458</v>
      </c>
      <c r="F308" s="230" t="s">
        <v>1459</v>
      </c>
      <c r="G308" s="231" t="s">
        <v>381</v>
      </c>
      <c r="H308" s="232">
        <v>3</v>
      </c>
      <c r="I308" s="233"/>
      <c r="J308" s="234">
        <f>ROUND(I308*H308,2)</f>
        <v>0</v>
      </c>
      <c r="K308" s="230" t="s">
        <v>212</v>
      </c>
      <c r="L308" s="45"/>
      <c r="M308" s="235" t="s">
        <v>1</v>
      </c>
      <c r="N308" s="236" t="s">
        <v>41</v>
      </c>
      <c r="O308" s="92"/>
      <c r="P308" s="237">
        <f>O308*H308</f>
        <v>0</v>
      </c>
      <c r="Q308" s="237">
        <v>2.11676</v>
      </c>
      <c r="R308" s="237">
        <f>Q308*H308</f>
        <v>6.350280000000001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113</v>
      </c>
      <c r="AT308" s="239" t="s">
        <v>208</v>
      </c>
      <c r="AU308" s="239" t="s">
        <v>85</v>
      </c>
      <c r="AY308" s="18" t="s">
        <v>206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83</v>
      </c>
      <c r="BK308" s="240">
        <f>ROUND(I308*H308,2)</f>
        <v>0</v>
      </c>
      <c r="BL308" s="18" t="s">
        <v>113</v>
      </c>
      <c r="BM308" s="239" t="s">
        <v>1460</v>
      </c>
    </row>
    <row r="309" spans="1:51" s="13" customFormat="1" ht="12">
      <c r="A309" s="13"/>
      <c r="B309" s="241"/>
      <c r="C309" s="242"/>
      <c r="D309" s="243" t="s">
        <v>214</v>
      </c>
      <c r="E309" s="244" t="s">
        <v>1</v>
      </c>
      <c r="F309" s="245" t="s">
        <v>1405</v>
      </c>
      <c r="G309" s="242"/>
      <c r="H309" s="244" t="s">
        <v>1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214</v>
      </c>
      <c r="AU309" s="251" t="s">
        <v>85</v>
      </c>
      <c r="AV309" s="13" t="s">
        <v>83</v>
      </c>
      <c r="AW309" s="13" t="s">
        <v>32</v>
      </c>
      <c r="AX309" s="13" t="s">
        <v>76</v>
      </c>
      <c r="AY309" s="251" t="s">
        <v>206</v>
      </c>
    </row>
    <row r="310" spans="1:51" s="14" customFormat="1" ht="12">
      <c r="A310" s="14"/>
      <c r="B310" s="252"/>
      <c r="C310" s="253"/>
      <c r="D310" s="243" t="s">
        <v>214</v>
      </c>
      <c r="E310" s="254" t="s">
        <v>1</v>
      </c>
      <c r="F310" s="255" t="s">
        <v>93</v>
      </c>
      <c r="G310" s="253"/>
      <c r="H310" s="256">
        <v>3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2" t="s">
        <v>214</v>
      </c>
      <c r="AU310" s="262" t="s">
        <v>85</v>
      </c>
      <c r="AV310" s="14" t="s">
        <v>85</v>
      </c>
      <c r="AW310" s="14" t="s">
        <v>32</v>
      </c>
      <c r="AX310" s="14" t="s">
        <v>83</v>
      </c>
      <c r="AY310" s="262" t="s">
        <v>206</v>
      </c>
    </row>
    <row r="311" spans="1:65" s="2" customFormat="1" ht="24.15" customHeight="1">
      <c r="A311" s="39"/>
      <c r="B311" s="40"/>
      <c r="C311" s="228" t="s">
        <v>484</v>
      </c>
      <c r="D311" s="228" t="s">
        <v>208</v>
      </c>
      <c r="E311" s="229" t="s">
        <v>1461</v>
      </c>
      <c r="F311" s="230" t="s">
        <v>1462</v>
      </c>
      <c r="G311" s="231" t="s">
        <v>381</v>
      </c>
      <c r="H311" s="232">
        <v>3</v>
      </c>
      <c r="I311" s="233"/>
      <c r="J311" s="234">
        <f>ROUND(I311*H311,2)</f>
        <v>0</v>
      </c>
      <c r="K311" s="230" t="s">
        <v>212</v>
      </c>
      <c r="L311" s="45"/>
      <c r="M311" s="235" t="s">
        <v>1</v>
      </c>
      <c r="N311" s="236" t="s">
        <v>41</v>
      </c>
      <c r="O311" s="92"/>
      <c r="P311" s="237">
        <f>O311*H311</f>
        <v>0</v>
      </c>
      <c r="Q311" s="237">
        <v>0.21734</v>
      </c>
      <c r="R311" s="237">
        <f>Q311*H311</f>
        <v>0.65202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113</v>
      </c>
      <c r="AT311" s="239" t="s">
        <v>208</v>
      </c>
      <c r="AU311" s="239" t="s">
        <v>85</v>
      </c>
      <c r="AY311" s="18" t="s">
        <v>206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83</v>
      </c>
      <c r="BK311" s="240">
        <f>ROUND(I311*H311,2)</f>
        <v>0</v>
      </c>
      <c r="BL311" s="18" t="s">
        <v>113</v>
      </c>
      <c r="BM311" s="239" t="s">
        <v>1463</v>
      </c>
    </row>
    <row r="312" spans="1:51" s="13" customFormat="1" ht="12">
      <c r="A312" s="13"/>
      <c r="B312" s="241"/>
      <c r="C312" s="242"/>
      <c r="D312" s="243" t="s">
        <v>214</v>
      </c>
      <c r="E312" s="244" t="s">
        <v>1</v>
      </c>
      <c r="F312" s="245" t="s">
        <v>1405</v>
      </c>
      <c r="G312" s="242"/>
      <c r="H312" s="244" t="s">
        <v>1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214</v>
      </c>
      <c r="AU312" s="251" t="s">
        <v>85</v>
      </c>
      <c r="AV312" s="13" t="s">
        <v>83</v>
      </c>
      <c r="AW312" s="13" t="s">
        <v>32</v>
      </c>
      <c r="AX312" s="13" t="s">
        <v>76</v>
      </c>
      <c r="AY312" s="251" t="s">
        <v>206</v>
      </c>
    </row>
    <row r="313" spans="1:51" s="14" customFormat="1" ht="12">
      <c r="A313" s="14"/>
      <c r="B313" s="252"/>
      <c r="C313" s="253"/>
      <c r="D313" s="243" t="s">
        <v>214</v>
      </c>
      <c r="E313" s="254" t="s">
        <v>1</v>
      </c>
      <c r="F313" s="255" t="s">
        <v>93</v>
      </c>
      <c r="G313" s="253"/>
      <c r="H313" s="256">
        <v>3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214</v>
      </c>
      <c r="AU313" s="262" t="s">
        <v>85</v>
      </c>
      <c r="AV313" s="14" t="s">
        <v>85</v>
      </c>
      <c r="AW313" s="14" t="s">
        <v>32</v>
      </c>
      <c r="AX313" s="14" t="s">
        <v>83</v>
      </c>
      <c r="AY313" s="262" t="s">
        <v>206</v>
      </c>
    </row>
    <row r="314" spans="1:65" s="2" customFormat="1" ht="24.15" customHeight="1">
      <c r="A314" s="39"/>
      <c r="B314" s="40"/>
      <c r="C314" s="285" t="s">
        <v>488</v>
      </c>
      <c r="D314" s="285" t="s">
        <v>353</v>
      </c>
      <c r="E314" s="286" t="s">
        <v>1464</v>
      </c>
      <c r="F314" s="287" t="s">
        <v>1465</v>
      </c>
      <c r="G314" s="288" t="s">
        <v>381</v>
      </c>
      <c r="H314" s="289">
        <v>3</v>
      </c>
      <c r="I314" s="290"/>
      <c r="J314" s="291">
        <f>ROUND(I314*H314,2)</f>
        <v>0</v>
      </c>
      <c r="K314" s="287" t="s">
        <v>212</v>
      </c>
      <c r="L314" s="292"/>
      <c r="M314" s="293" t="s">
        <v>1</v>
      </c>
      <c r="N314" s="294" t="s">
        <v>41</v>
      </c>
      <c r="O314" s="92"/>
      <c r="P314" s="237">
        <f>O314*H314</f>
        <v>0</v>
      </c>
      <c r="Q314" s="237">
        <v>0.079</v>
      </c>
      <c r="R314" s="237">
        <f>Q314*H314</f>
        <v>0.237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248</v>
      </c>
      <c r="AT314" s="239" t="s">
        <v>353</v>
      </c>
      <c r="AU314" s="239" t="s">
        <v>85</v>
      </c>
      <c r="AY314" s="18" t="s">
        <v>206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83</v>
      </c>
      <c r="BK314" s="240">
        <f>ROUND(I314*H314,2)</f>
        <v>0</v>
      </c>
      <c r="BL314" s="18" t="s">
        <v>113</v>
      </c>
      <c r="BM314" s="239" t="s">
        <v>1466</v>
      </c>
    </row>
    <row r="315" spans="1:51" s="13" customFormat="1" ht="12">
      <c r="A315" s="13"/>
      <c r="B315" s="241"/>
      <c r="C315" s="242"/>
      <c r="D315" s="243" t="s">
        <v>214</v>
      </c>
      <c r="E315" s="244" t="s">
        <v>1</v>
      </c>
      <c r="F315" s="245" t="s">
        <v>1405</v>
      </c>
      <c r="G315" s="242"/>
      <c r="H315" s="244" t="s">
        <v>1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1" t="s">
        <v>214</v>
      </c>
      <c r="AU315" s="251" t="s">
        <v>85</v>
      </c>
      <c r="AV315" s="13" t="s">
        <v>83</v>
      </c>
      <c r="AW315" s="13" t="s">
        <v>32</v>
      </c>
      <c r="AX315" s="13" t="s">
        <v>76</v>
      </c>
      <c r="AY315" s="251" t="s">
        <v>206</v>
      </c>
    </row>
    <row r="316" spans="1:51" s="14" customFormat="1" ht="12">
      <c r="A316" s="14"/>
      <c r="B316" s="252"/>
      <c r="C316" s="253"/>
      <c r="D316" s="243" t="s">
        <v>214</v>
      </c>
      <c r="E316" s="254" t="s">
        <v>1</v>
      </c>
      <c r="F316" s="255" t="s">
        <v>93</v>
      </c>
      <c r="G316" s="253"/>
      <c r="H316" s="256">
        <v>3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2" t="s">
        <v>214</v>
      </c>
      <c r="AU316" s="262" t="s">
        <v>85</v>
      </c>
      <c r="AV316" s="14" t="s">
        <v>85</v>
      </c>
      <c r="AW316" s="14" t="s">
        <v>32</v>
      </c>
      <c r="AX316" s="14" t="s">
        <v>83</v>
      </c>
      <c r="AY316" s="262" t="s">
        <v>206</v>
      </c>
    </row>
    <row r="317" spans="1:65" s="2" customFormat="1" ht="24.15" customHeight="1">
      <c r="A317" s="39"/>
      <c r="B317" s="40"/>
      <c r="C317" s="285" t="s">
        <v>492</v>
      </c>
      <c r="D317" s="285" t="s">
        <v>353</v>
      </c>
      <c r="E317" s="286" t="s">
        <v>1467</v>
      </c>
      <c r="F317" s="287" t="s">
        <v>1468</v>
      </c>
      <c r="G317" s="288" t="s">
        <v>381</v>
      </c>
      <c r="H317" s="289">
        <v>3.03</v>
      </c>
      <c r="I317" s="290"/>
      <c r="J317" s="291">
        <f>ROUND(I317*H317,2)</f>
        <v>0</v>
      </c>
      <c r="K317" s="287" t="s">
        <v>212</v>
      </c>
      <c r="L317" s="292"/>
      <c r="M317" s="293" t="s">
        <v>1</v>
      </c>
      <c r="N317" s="294" t="s">
        <v>41</v>
      </c>
      <c r="O317" s="92"/>
      <c r="P317" s="237">
        <f>O317*H317</f>
        <v>0</v>
      </c>
      <c r="Q317" s="237">
        <v>0.585</v>
      </c>
      <c r="R317" s="237">
        <f>Q317*H317</f>
        <v>1.7725499999999998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248</v>
      </c>
      <c r="AT317" s="239" t="s">
        <v>353</v>
      </c>
      <c r="AU317" s="239" t="s">
        <v>85</v>
      </c>
      <c r="AY317" s="18" t="s">
        <v>206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83</v>
      </c>
      <c r="BK317" s="240">
        <f>ROUND(I317*H317,2)</f>
        <v>0</v>
      </c>
      <c r="BL317" s="18" t="s">
        <v>113</v>
      </c>
      <c r="BM317" s="239" t="s">
        <v>1469</v>
      </c>
    </row>
    <row r="318" spans="1:51" s="13" customFormat="1" ht="12">
      <c r="A318" s="13"/>
      <c r="B318" s="241"/>
      <c r="C318" s="242"/>
      <c r="D318" s="243" t="s">
        <v>214</v>
      </c>
      <c r="E318" s="244" t="s">
        <v>1</v>
      </c>
      <c r="F318" s="245" t="s">
        <v>1405</v>
      </c>
      <c r="G318" s="242"/>
      <c r="H318" s="244" t="s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214</v>
      </c>
      <c r="AU318" s="251" t="s">
        <v>85</v>
      </c>
      <c r="AV318" s="13" t="s">
        <v>83</v>
      </c>
      <c r="AW318" s="13" t="s">
        <v>32</v>
      </c>
      <c r="AX318" s="13" t="s">
        <v>76</v>
      </c>
      <c r="AY318" s="251" t="s">
        <v>206</v>
      </c>
    </row>
    <row r="319" spans="1:51" s="14" customFormat="1" ht="12">
      <c r="A319" s="14"/>
      <c r="B319" s="252"/>
      <c r="C319" s="253"/>
      <c r="D319" s="243" t="s">
        <v>214</v>
      </c>
      <c r="E319" s="254" t="s">
        <v>1</v>
      </c>
      <c r="F319" s="255" t="s">
        <v>1470</v>
      </c>
      <c r="G319" s="253"/>
      <c r="H319" s="256">
        <v>3.03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2" t="s">
        <v>214</v>
      </c>
      <c r="AU319" s="262" t="s">
        <v>85</v>
      </c>
      <c r="AV319" s="14" t="s">
        <v>85</v>
      </c>
      <c r="AW319" s="14" t="s">
        <v>32</v>
      </c>
      <c r="AX319" s="14" t="s">
        <v>83</v>
      </c>
      <c r="AY319" s="262" t="s">
        <v>206</v>
      </c>
    </row>
    <row r="320" spans="1:65" s="2" customFormat="1" ht="24.15" customHeight="1">
      <c r="A320" s="39"/>
      <c r="B320" s="40"/>
      <c r="C320" s="285" t="s">
        <v>496</v>
      </c>
      <c r="D320" s="285" t="s">
        <v>353</v>
      </c>
      <c r="E320" s="286" t="s">
        <v>1471</v>
      </c>
      <c r="F320" s="287" t="s">
        <v>1472</v>
      </c>
      <c r="G320" s="288" t="s">
        <v>381</v>
      </c>
      <c r="H320" s="289">
        <v>2.02</v>
      </c>
      <c r="I320" s="290"/>
      <c r="J320" s="291">
        <f>ROUND(I320*H320,2)</f>
        <v>0</v>
      </c>
      <c r="K320" s="287" t="s">
        <v>212</v>
      </c>
      <c r="L320" s="292"/>
      <c r="M320" s="293" t="s">
        <v>1</v>
      </c>
      <c r="N320" s="294" t="s">
        <v>41</v>
      </c>
      <c r="O320" s="92"/>
      <c r="P320" s="237">
        <f>O320*H320</f>
        <v>0</v>
      </c>
      <c r="Q320" s="237">
        <v>0.254</v>
      </c>
      <c r="R320" s="237">
        <f>Q320*H320</f>
        <v>0.51308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248</v>
      </c>
      <c r="AT320" s="239" t="s">
        <v>353</v>
      </c>
      <c r="AU320" s="239" t="s">
        <v>85</v>
      </c>
      <c r="AY320" s="18" t="s">
        <v>206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83</v>
      </c>
      <c r="BK320" s="240">
        <f>ROUND(I320*H320,2)</f>
        <v>0</v>
      </c>
      <c r="BL320" s="18" t="s">
        <v>113</v>
      </c>
      <c r="BM320" s="239" t="s">
        <v>1473</v>
      </c>
    </row>
    <row r="321" spans="1:51" s="13" customFormat="1" ht="12">
      <c r="A321" s="13"/>
      <c r="B321" s="241"/>
      <c r="C321" s="242"/>
      <c r="D321" s="243" t="s">
        <v>214</v>
      </c>
      <c r="E321" s="244" t="s">
        <v>1</v>
      </c>
      <c r="F321" s="245" t="s">
        <v>1405</v>
      </c>
      <c r="G321" s="242"/>
      <c r="H321" s="244" t="s">
        <v>1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1" t="s">
        <v>214</v>
      </c>
      <c r="AU321" s="251" t="s">
        <v>85</v>
      </c>
      <c r="AV321" s="13" t="s">
        <v>83</v>
      </c>
      <c r="AW321" s="13" t="s">
        <v>32</v>
      </c>
      <c r="AX321" s="13" t="s">
        <v>76</v>
      </c>
      <c r="AY321" s="251" t="s">
        <v>206</v>
      </c>
    </row>
    <row r="322" spans="1:51" s="14" customFormat="1" ht="12">
      <c r="A322" s="14"/>
      <c r="B322" s="252"/>
      <c r="C322" s="253"/>
      <c r="D322" s="243" t="s">
        <v>214</v>
      </c>
      <c r="E322" s="254" t="s">
        <v>1</v>
      </c>
      <c r="F322" s="255" t="s">
        <v>522</v>
      </c>
      <c r="G322" s="253"/>
      <c r="H322" s="256">
        <v>2.02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2" t="s">
        <v>214</v>
      </c>
      <c r="AU322" s="262" t="s">
        <v>85</v>
      </c>
      <c r="AV322" s="14" t="s">
        <v>85</v>
      </c>
      <c r="AW322" s="14" t="s">
        <v>32</v>
      </c>
      <c r="AX322" s="14" t="s">
        <v>83</v>
      </c>
      <c r="AY322" s="262" t="s">
        <v>206</v>
      </c>
    </row>
    <row r="323" spans="1:65" s="2" customFormat="1" ht="24.15" customHeight="1">
      <c r="A323" s="39"/>
      <c r="B323" s="40"/>
      <c r="C323" s="285" t="s">
        <v>501</v>
      </c>
      <c r="D323" s="285" t="s">
        <v>353</v>
      </c>
      <c r="E323" s="286" t="s">
        <v>1474</v>
      </c>
      <c r="F323" s="287" t="s">
        <v>1475</v>
      </c>
      <c r="G323" s="288" t="s">
        <v>381</v>
      </c>
      <c r="H323" s="289">
        <v>1.01</v>
      </c>
      <c r="I323" s="290"/>
      <c r="J323" s="291">
        <f>ROUND(I323*H323,2)</f>
        <v>0</v>
      </c>
      <c r="K323" s="287" t="s">
        <v>212</v>
      </c>
      <c r="L323" s="292"/>
      <c r="M323" s="293" t="s">
        <v>1</v>
      </c>
      <c r="N323" s="294" t="s">
        <v>41</v>
      </c>
      <c r="O323" s="92"/>
      <c r="P323" s="237">
        <f>O323*H323</f>
        <v>0</v>
      </c>
      <c r="Q323" s="237">
        <v>0.506</v>
      </c>
      <c r="R323" s="237">
        <f>Q323*H323</f>
        <v>0.51106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248</v>
      </c>
      <c r="AT323" s="239" t="s">
        <v>353</v>
      </c>
      <c r="AU323" s="239" t="s">
        <v>85</v>
      </c>
      <c r="AY323" s="18" t="s">
        <v>206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83</v>
      </c>
      <c r="BK323" s="240">
        <f>ROUND(I323*H323,2)</f>
        <v>0</v>
      </c>
      <c r="BL323" s="18" t="s">
        <v>113</v>
      </c>
      <c r="BM323" s="239" t="s">
        <v>1476</v>
      </c>
    </row>
    <row r="324" spans="1:51" s="13" customFormat="1" ht="12">
      <c r="A324" s="13"/>
      <c r="B324" s="241"/>
      <c r="C324" s="242"/>
      <c r="D324" s="243" t="s">
        <v>214</v>
      </c>
      <c r="E324" s="244" t="s">
        <v>1</v>
      </c>
      <c r="F324" s="245" t="s">
        <v>1405</v>
      </c>
      <c r="G324" s="242"/>
      <c r="H324" s="244" t="s">
        <v>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1" t="s">
        <v>214</v>
      </c>
      <c r="AU324" s="251" t="s">
        <v>85</v>
      </c>
      <c r="AV324" s="13" t="s">
        <v>83</v>
      </c>
      <c r="AW324" s="13" t="s">
        <v>32</v>
      </c>
      <c r="AX324" s="13" t="s">
        <v>76</v>
      </c>
      <c r="AY324" s="251" t="s">
        <v>206</v>
      </c>
    </row>
    <row r="325" spans="1:51" s="14" customFormat="1" ht="12">
      <c r="A325" s="14"/>
      <c r="B325" s="252"/>
      <c r="C325" s="253"/>
      <c r="D325" s="243" t="s">
        <v>214</v>
      </c>
      <c r="E325" s="254" t="s">
        <v>1</v>
      </c>
      <c r="F325" s="255" t="s">
        <v>550</v>
      </c>
      <c r="G325" s="253"/>
      <c r="H325" s="256">
        <v>1.01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2" t="s">
        <v>214</v>
      </c>
      <c r="AU325" s="262" t="s">
        <v>85</v>
      </c>
      <c r="AV325" s="14" t="s">
        <v>85</v>
      </c>
      <c r="AW325" s="14" t="s">
        <v>32</v>
      </c>
      <c r="AX325" s="14" t="s">
        <v>83</v>
      </c>
      <c r="AY325" s="262" t="s">
        <v>206</v>
      </c>
    </row>
    <row r="326" spans="1:65" s="2" customFormat="1" ht="24.15" customHeight="1">
      <c r="A326" s="39"/>
      <c r="B326" s="40"/>
      <c r="C326" s="285" t="s">
        <v>505</v>
      </c>
      <c r="D326" s="285" t="s">
        <v>353</v>
      </c>
      <c r="E326" s="286" t="s">
        <v>1477</v>
      </c>
      <c r="F326" s="287" t="s">
        <v>1478</v>
      </c>
      <c r="G326" s="288" t="s">
        <v>381</v>
      </c>
      <c r="H326" s="289">
        <v>3.03</v>
      </c>
      <c r="I326" s="290"/>
      <c r="J326" s="291">
        <f>ROUND(I326*H326,2)</f>
        <v>0</v>
      </c>
      <c r="K326" s="287" t="s">
        <v>212</v>
      </c>
      <c r="L326" s="292"/>
      <c r="M326" s="293" t="s">
        <v>1</v>
      </c>
      <c r="N326" s="294" t="s">
        <v>41</v>
      </c>
      <c r="O326" s="92"/>
      <c r="P326" s="237">
        <f>O326*H326</f>
        <v>0</v>
      </c>
      <c r="Q326" s="237">
        <v>1.013</v>
      </c>
      <c r="R326" s="237">
        <f>Q326*H326</f>
        <v>3.0693899999999994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248</v>
      </c>
      <c r="AT326" s="239" t="s">
        <v>353</v>
      </c>
      <c r="AU326" s="239" t="s">
        <v>85</v>
      </c>
      <c r="AY326" s="18" t="s">
        <v>206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83</v>
      </c>
      <c r="BK326" s="240">
        <f>ROUND(I326*H326,2)</f>
        <v>0</v>
      </c>
      <c r="BL326" s="18" t="s">
        <v>113</v>
      </c>
      <c r="BM326" s="239" t="s">
        <v>1479</v>
      </c>
    </row>
    <row r="327" spans="1:51" s="13" customFormat="1" ht="12">
      <c r="A327" s="13"/>
      <c r="B327" s="241"/>
      <c r="C327" s="242"/>
      <c r="D327" s="243" t="s">
        <v>214</v>
      </c>
      <c r="E327" s="244" t="s">
        <v>1</v>
      </c>
      <c r="F327" s="245" t="s">
        <v>1405</v>
      </c>
      <c r="G327" s="242"/>
      <c r="H327" s="244" t="s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214</v>
      </c>
      <c r="AU327" s="251" t="s">
        <v>85</v>
      </c>
      <c r="AV327" s="13" t="s">
        <v>83</v>
      </c>
      <c r="AW327" s="13" t="s">
        <v>32</v>
      </c>
      <c r="AX327" s="13" t="s">
        <v>76</v>
      </c>
      <c r="AY327" s="251" t="s">
        <v>206</v>
      </c>
    </row>
    <row r="328" spans="1:51" s="14" customFormat="1" ht="12">
      <c r="A328" s="14"/>
      <c r="B328" s="252"/>
      <c r="C328" s="253"/>
      <c r="D328" s="243" t="s">
        <v>214</v>
      </c>
      <c r="E328" s="254" t="s">
        <v>1</v>
      </c>
      <c r="F328" s="255" t="s">
        <v>1470</v>
      </c>
      <c r="G328" s="253"/>
      <c r="H328" s="256">
        <v>3.03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2" t="s">
        <v>214</v>
      </c>
      <c r="AU328" s="262" t="s">
        <v>85</v>
      </c>
      <c r="AV328" s="14" t="s">
        <v>85</v>
      </c>
      <c r="AW328" s="14" t="s">
        <v>32</v>
      </c>
      <c r="AX328" s="14" t="s">
        <v>83</v>
      </c>
      <c r="AY328" s="262" t="s">
        <v>206</v>
      </c>
    </row>
    <row r="329" spans="1:65" s="2" customFormat="1" ht="24.15" customHeight="1">
      <c r="A329" s="39"/>
      <c r="B329" s="40"/>
      <c r="C329" s="285" t="s">
        <v>510</v>
      </c>
      <c r="D329" s="285" t="s">
        <v>353</v>
      </c>
      <c r="E329" s="286" t="s">
        <v>1480</v>
      </c>
      <c r="F329" s="287" t="s">
        <v>1481</v>
      </c>
      <c r="G329" s="288" t="s">
        <v>381</v>
      </c>
      <c r="H329" s="289">
        <v>9</v>
      </c>
      <c r="I329" s="290"/>
      <c r="J329" s="291">
        <f>ROUND(I329*H329,2)</f>
        <v>0</v>
      </c>
      <c r="K329" s="287" t="s">
        <v>212</v>
      </c>
      <c r="L329" s="292"/>
      <c r="M329" s="293" t="s">
        <v>1</v>
      </c>
      <c r="N329" s="294" t="s">
        <v>41</v>
      </c>
      <c r="O329" s="92"/>
      <c r="P329" s="237">
        <f>O329*H329</f>
        <v>0</v>
      </c>
      <c r="Q329" s="237">
        <v>0.002</v>
      </c>
      <c r="R329" s="237">
        <f>Q329*H329</f>
        <v>0.018000000000000002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248</v>
      </c>
      <c r="AT329" s="239" t="s">
        <v>353</v>
      </c>
      <c r="AU329" s="239" t="s">
        <v>85</v>
      </c>
      <c r="AY329" s="18" t="s">
        <v>206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83</v>
      </c>
      <c r="BK329" s="240">
        <f>ROUND(I329*H329,2)</f>
        <v>0</v>
      </c>
      <c r="BL329" s="18" t="s">
        <v>113</v>
      </c>
      <c r="BM329" s="239" t="s">
        <v>1482</v>
      </c>
    </row>
    <row r="330" spans="1:51" s="13" customFormat="1" ht="12">
      <c r="A330" s="13"/>
      <c r="B330" s="241"/>
      <c r="C330" s="242"/>
      <c r="D330" s="243" t="s">
        <v>214</v>
      </c>
      <c r="E330" s="244" t="s">
        <v>1</v>
      </c>
      <c r="F330" s="245" t="s">
        <v>1405</v>
      </c>
      <c r="G330" s="242"/>
      <c r="H330" s="244" t="s">
        <v>1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214</v>
      </c>
      <c r="AU330" s="251" t="s">
        <v>85</v>
      </c>
      <c r="AV330" s="13" t="s">
        <v>83</v>
      </c>
      <c r="AW330" s="13" t="s">
        <v>32</v>
      </c>
      <c r="AX330" s="13" t="s">
        <v>76</v>
      </c>
      <c r="AY330" s="251" t="s">
        <v>206</v>
      </c>
    </row>
    <row r="331" spans="1:51" s="14" customFormat="1" ht="12">
      <c r="A331" s="14"/>
      <c r="B331" s="252"/>
      <c r="C331" s="253"/>
      <c r="D331" s="243" t="s">
        <v>214</v>
      </c>
      <c r="E331" s="254" t="s">
        <v>1</v>
      </c>
      <c r="F331" s="255" t="s">
        <v>254</v>
      </c>
      <c r="G331" s="253"/>
      <c r="H331" s="256">
        <v>9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214</v>
      </c>
      <c r="AU331" s="262" t="s">
        <v>85</v>
      </c>
      <c r="AV331" s="14" t="s">
        <v>85</v>
      </c>
      <c r="AW331" s="14" t="s">
        <v>32</v>
      </c>
      <c r="AX331" s="14" t="s">
        <v>83</v>
      </c>
      <c r="AY331" s="262" t="s">
        <v>206</v>
      </c>
    </row>
    <row r="332" spans="1:65" s="2" customFormat="1" ht="24.15" customHeight="1">
      <c r="A332" s="39"/>
      <c r="B332" s="40"/>
      <c r="C332" s="228" t="s">
        <v>514</v>
      </c>
      <c r="D332" s="228" t="s">
        <v>208</v>
      </c>
      <c r="E332" s="229" t="s">
        <v>1483</v>
      </c>
      <c r="F332" s="230" t="s">
        <v>1484</v>
      </c>
      <c r="G332" s="231" t="s">
        <v>1485</v>
      </c>
      <c r="H332" s="232">
        <v>3</v>
      </c>
      <c r="I332" s="233"/>
      <c r="J332" s="234">
        <f>ROUND(I332*H332,2)</f>
        <v>0</v>
      </c>
      <c r="K332" s="230" t="s">
        <v>212</v>
      </c>
      <c r="L332" s="45"/>
      <c r="M332" s="235" t="s">
        <v>1</v>
      </c>
      <c r="N332" s="236" t="s">
        <v>41</v>
      </c>
      <c r="O332" s="92"/>
      <c r="P332" s="237">
        <f>O332*H332</f>
        <v>0</v>
      </c>
      <c r="Q332" s="237">
        <v>0.00031</v>
      </c>
      <c r="R332" s="237">
        <f>Q332*H332</f>
        <v>0.00093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113</v>
      </c>
      <c r="AT332" s="239" t="s">
        <v>208</v>
      </c>
      <c r="AU332" s="239" t="s">
        <v>85</v>
      </c>
      <c r="AY332" s="18" t="s">
        <v>206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83</v>
      </c>
      <c r="BK332" s="240">
        <f>ROUND(I332*H332,2)</f>
        <v>0</v>
      </c>
      <c r="BL332" s="18" t="s">
        <v>113</v>
      </c>
      <c r="BM332" s="239" t="s">
        <v>1486</v>
      </c>
    </row>
    <row r="333" spans="1:51" s="13" customFormat="1" ht="12">
      <c r="A333" s="13"/>
      <c r="B333" s="241"/>
      <c r="C333" s="242"/>
      <c r="D333" s="243" t="s">
        <v>214</v>
      </c>
      <c r="E333" s="244" t="s">
        <v>1</v>
      </c>
      <c r="F333" s="245" t="s">
        <v>1323</v>
      </c>
      <c r="G333" s="242"/>
      <c r="H333" s="244" t="s">
        <v>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214</v>
      </c>
      <c r="AU333" s="251" t="s">
        <v>85</v>
      </c>
      <c r="AV333" s="13" t="s">
        <v>83</v>
      </c>
      <c r="AW333" s="13" t="s">
        <v>32</v>
      </c>
      <c r="AX333" s="13" t="s">
        <v>76</v>
      </c>
      <c r="AY333" s="251" t="s">
        <v>206</v>
      </c>
    </row>
    <row r="334" spans="1:51" s="14" customFormat="1" ht="12">
      <c r="A334" s="14"/>
      <c r="B334" s="252"/>
      <c r="C334" s="253"/>
      <c r="D334" s="243" t="s">
        <v>214</v>
      </c>
      <c r="E334" s="254" t="s">
        <v>1</v>
      </c>
      <c r="F334" s="255" t="s">
        <v>93</v>
      </c>
      <c r="G334" s="253"/>
      <c r="H334" s="256">
        <v>3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2" t="s">
        <v>214</v>
      </c>
      <c r="AU334" s="262" t="s">
        <v>85</v>
      </c>
      <c r="AV334" s="14" t="s">
        <v>85</v>
      </c>
      <c r="AW334" s="14" t="s">
        <v>32</v>
      </c>
      <c r="AX334" s="14" t="s">
        <v>83</v>
      </c>
      <c r="AY334" s="262" t="s">
        <v>206</v>
      </c>
    </row>
    <row r="335" spans="1:65" s="2" customFormat="1" ht="24.15" customHeight="1">
      <c r="A335" s="39"/>
      <c r="B335" s="40"/>
      <c r="C335" s="228" t="s">
        <v>518</v>
      </c>
      <c r="D335" s="228" t="s">
        <v>208</v>
      </c>
      <c r="E335" s="229" t="s">
        <v>1487</v>
      </c>
      <c r="F335" s="230" t="s">
        <v>1488</v>
      </c>
      <c r="G335" s="231" t="s">
        <v>381</v>
      </c>
      <c r="H335" s="232">
        <v>3</v>
      </c>
      <c r="I335" s="233"/>
      <c r="J335" s="234">
        <f>ROUND(I335*H335,2)</f>
        <v>0</v>
      </c>
      <c r="K335" s="230" t="s">
        <v>212</v>
      </c>
      <c r="L335" s="45"/>
      <c r="M335" s="235" t="s">
        <v>1</v>
      </c>
      <c r="N335" s="236" t="s">
        <v>41</v>
      </c>
      <c r="O335" s="92"/>
      <c r="P335" s="237">
        <f>O335*H335</f>
        <v>0</v>
      </c>
      <c r="Q335" s="237">
        <v>0.4208</v>
      </c>
      <c r="R335" s="237">
        <f>Q335*H335</f>
        <v>1.2624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113</v>
      </c>
      <c r="AT335" s="239" t="s">
        <v>208</v>
      </c>
      <c r="AU335" s="239" t="s">
        <v>85</v>
      </c>
      <c r="AY335" s="18" t="s">
        <v>206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83</v>
      </c>
      <c r="BK335" s="240">
        <f>ROUND(I335*H335,2)</f>
        <v>0</v>
      </c>
      <c r="BL335" s="18" t="s">
        <v>113</v>
      </c>
      <c r="BM335" s="239" t="s">
        <v>1489</v>
      </c>
    </row>
    <row r="336" spans="1:51" s="13" customFormat="1" ht="12">
      <c r="A336" s="13"/>
      <c r="B336" s="241"/>
      <c r="C336" s="242"/>
      <c r="D336" s="243" t="s">
        <v>214</v>
      </c>
      <c r="E336" s="244" t="s">
        <v>1</v>
      </c>
      <c r="F336" s="245" t="s">
        <v>1323</v>
      </c>
      <c r="G336" s="242"/>
      <c r="H336" s="244" t="s">
        <v>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1" t="s">
        <v>214</v>
      </c>
      <c r="AU336" s="251" t="s">
        <v>85</v>
      </c>
      <c r="AV336" s="13" t="s">
        <v>83</v>
      </c>
      <c r="AW336" s="13" t="s">
        <v>32</v>
      </c>
      <c r="AX336" s="13" t="s">
        <v>76</v>
      </c>
      <c r="AY336" s="251" t="s">
        <v>206</v>
      </c>
    </row>
    <row r="337" spans="1:51" s="14" customFormat="1" ht="12">
      <c r="A337" s="14"/>
      <c r="B337" s="252"/>
      <c r="C337" s="253"/>
      <c r="D337" s="243" t="s">
        <v>214</v>
      </c>
      <c r="E337" s="254" t="s">
        <v>1</v>
      </c>
      <c r="F337" s="255" t="s">
        <v>93</v>
      </c>
      <c r="G337" s="253"/>
      <c r="H337" s="256">
        <v>3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2" t="s">
        <v>214</v>
      </c>
      <c r="AU337" s="262" t="s">
        <v>85</v>
      </c>
      <c r="AV337" s="14" t="s">
        <v>85</v>
      </c>
      <c r="AW337" s="14" t="s">
        <v>32</v>
      </c>
      <c r="AX337" s="14" t="s">
        <v>83</v>
      </c>
      <c r="AY337" s="262" t="s">
        <v>206</v>
      </c>
    </row>
    <row r="338" spans="1:63" s="12" customFormat="1" ht="22.8" customHeight="1">
      <c r="A338" s="12"/>
      <c r="B338" s="212"/>
      <c r="C338" s="213"/>
      <c r="D338" s="214" t="s">
        <v>75</v>
      </c>
      <c r="E338" s="226" t="s">
        <v>254</v>
      </c>
      <c r="F338" s="226" t="s">
        <v>1490</v>
      </c>
      <c r="G338" s="213"/>
      <c r="H338" s="213"/>
      <c r="I338" s="216"/>
      <c r="J338" s="227">
        <f>BK338</f>
        <v>0</v>
      </c>
      <c r="K338" s="213"/>
      <c r="L338" s="218"/>
      <c r="M338" s="219"/>
      <c r="N338" s="220"/>
      <c r="O338" s="220"/>
      <c r="P338" s="221">
        <f>SUM(P339:P357)</f>
        <v>0</v>
      </c>
      <c r="Q338" s="220"/>
      <c r="R338" s="221">
        <f>SUM(R339:R357)</f>
        <v>0.0153275</v>
      </c>
      <c r="S338" s="220"/>
      <c r="T338" s="222">
        <f>SUM(T339:T357)</f>
        <v>0.025199999999999997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3" t="s">
        <v>83</v>
      </c>
      <c r="AT338" s="224" t="s">
        <v>75</v>
      </c>
      <c r="AU338" s="224" t="s">
        <v>83</v>
      </c>
      <c r="AY338" s="223" t="s">
        <v>206</v>
      </c>
      <c r="BK338" s="225">
        <f>SUM(BK339:BK357)</f>
        <v>0</v>
      </c>
    </row>
    <row r="339" spans="1:65" s="2" customFormat="1" ht="24.15" customHeight="1">
      <c r="A339" s="39"/>
      <c r="B339" s="40"/>
      <c r="C339" s="228" t="s">
        <v>523</v>
      </c>
      <c r="D339" s="228" t="s">
        <v>208</v>
      </c>
      <c r="E339" s="229" t="s">
        <v>669</v>
      </c>
      <c r="F339" s="230" t="s">
        <v>670</v>
      </c>
      <c r="G339" s="231" t="s">
        <v>235</v>
      </c>
      <c r="H339" s="232">
        <v>82.8</v>
      </c>
      <c r="I339" s="233"/>
      <c r="J339" s="234">
        <f>ROUND(I339*H339,2)</f>
        <v>0</v>
      </c>
      <c r="K339" s="230" t="s">
        <v>212</v>
      </c>
      <c r="L339" s="45"/>
      <c r="M339" s="235" t="s">
        <v>1</v>
      </c>
      <c r="N339" s="236" t="s">
        <v>41</v>
      </c>
      <c r="O339" s="92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113</v>
      </c>
      <c r="AT339" s="239" t="s">
        <v>208</v>
      </c>
      <c r="AU339" s="239" t="s">
        <v>85</v>
      </c>
      <c r="AY339" s="18" t="s">
        <v>206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83</v>
      </c>
      <c r="BK339" s="240">
        <f>ROUND(I339*H339,2)</f>
        <v>0</v>
      </c>
      <c r="BL339" s="18" t="s">
        <v>113</v>
      </c>
      <c r="BM339" s="239" t="s">
        <v>1491</v>
      </c>
    </row>
    <row r="340" spans="1:51" s="13" customFormat="1" ht="12">
      <c r="A340" s="13"/>
      <c r="B340" s="241"/>
      <c r="C340" s="242"/>
      <c r="D340" s="243" t="s">
        <v>214</v>
      </c>
      <c r="E340" s="244" t="s">
        <v>1</v>
      </c>
      <c r="F340" s="245" t="s">
        <v>1492</v>
      </c>
      <c r="G340" s="242"/>
      <c r="H340" s="244" t="s">
        <v>1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214</v>
      </c>
      <c r="AU340" s="251" t="s">
        <v>85</v>
      </c>
      <c r="AV340" s="13" t="s">
        <v>83</v>
      </c>
      <c r="AW340" s="13" t="s">
        <v>32</v>
      </c>
      <c r="AX340" s="13" t="s">
        <v>76</v>
      </c>
      <c r="AY340" s="251" t="s">
        <v>206</v>
      </c>
    </row>
    <row r="341" spans="1:51" s="14" customFormat="1" ht="12">
      <c r="A341" s="14"/>
      <c r="B341" s="252"/>
      <c r="C341" s="253"/>
      <c r="D341" s="243" t="s">
        <v>214</v>
      </c>
      <c r="E341" s="254" t="s">
        <v>1</v>
      </c>
      <c r="F341" s="255" t="s">
        <v>1493</v>
      </c>
      <c r="G341" s="253"/>
      <c r="H341" s="256">
        <v>82.8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2" t="s">
        <v>214</v>
      </c>
      <c r="AU341" s="262" t="s">
        <v>85</v>
      </c>
      <c r="AV341" s="14" t="s">
        <v>85</v>
      </c>
      <c r="AW341" s="14" t="s">
        <v>32</v>
      </c>
      <c r="AX341" s="14" t="s">
        <v>83</v>
      </c>
      <c r="AY341" s="262" t="s">
        <v>206</v>
      </c>
    </row>
    <row r="342" spans="1:65" s="2" customFormat="1" ht="24.15" customHeight="1">
      <c r="A342" s="39"/>
      <c r="B342" s="40"/>
      <c r="C342" s="228" t="s">
        <v>527</v>
      </c>
      <c r="D342" s="228" t="s">
        <v>208</v>
      </c>
      <c r="E342" s="229" t="s">
        <v>674</v>
      </c>
      <c r="F342" s="230" t="s">
        <v>675</v>
      </c>
      <c r="G342" s="231" t="s">
        <v>235</v>
      </c>
      <c r="H342" s="232">
        <v>82.8</v>
      </c>
      <c r="I342" s="233"/>
      <c r="J342" s="234">
        <f>ROUND(I342*H342,2)</f>
        <v>0</v>
      </c>
      <c r="K342" s="230" t="s">
        <v>212</v>
      </c>
      <c r="L342" s="45"/>
      <c r="M342" s="235" t="s">
        <v>1</v>
      </c>
      <c r="N342" s="236" t="s">
        <v>41</v>
      </c>
      <c r="O342" s="92"/>
      <c r="P342" s="237">
        <f>O342*H342</f>
        <v>0</v>
      </c>
      <c r="Q342" s="237">
        <v>0.00011</v>
      </c>
      <c r="R342" s="237">
        <f>Q342*H342</f>
        <v>0.009108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113</v>
      </c>
      <c r="AT342" s="239" t="s">
        <v>208</v>
      </c>
      <c r="AU342" s="239" t="s">
        <v>85</v>
      </c>
      <c r="AY342" s="18" t="s">
        <v>206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83</v>
      </c>
      <c r="BK342" s="240">
        <f>ROUND(I342*H342,2)</f>
        <v>0</v>
      </c>
      <c r="BL342" s="18" t="s">
        <v>113</v>
      </c>
      <c r="BM342" s="239" t="s">
        <v>1494</v>
      </c>
    </row>
    <row r="343" spans="1:51" s="13" customFormat="1" ht="12">
      <c r="A343" s="13"/>
      <c r="B343" s="241"/>
      <c r="C343" s="242"/>
      <c r="D343" s="243" t="s">
        <v>214</v>
      </c>
      <c r="E343" s="244" t="s">
        <v>1</v>
      </c>
      <c r="F343" s="245" t="s">
        <v>1492</v>
      </c>
      <c r="G343" s="242"/>
      <c r="H343" s="244" t="s">
        <v>1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1" t="s">
        <v>214</v>
      </c>
      <c r="AU343" s="251" t="s">
        <v>85</v>
      </c>
      <c r="AV343" s="13" t="s">
        <v>83</v>
      </c>
      <c r="AW343" s="13" t="s">
        <v>32</v>
      </c>
      <c r="AX343" s="13" t="s">
        <v>76</v>
      </c>
      <c r="AY343" s="251" t="s">
        <v>206</v>
      </c>
    </row>
    <row r="344" spans="1:51" s="14" customFormat="1" ht="12">
      <c r="A344" s="14"/>
      <c r="B344" s="252"/>
      <c r="C344" s="253"/>
      <c r="D344" s="243" t="s">
        <v>214</v>
      </c>
      <c r="E344" s="254" t="s">
        <v>1</v>
      </c>
      <c r="F344" s="255" t="s">
        <v>1493</v>
      </c>
      <c r="G344" s="253"/>
      <c r="H344" s="256">
        <v>82.8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2" t="s">
        <v>214</v>
      </c>
      <c r="AU344" s="262" t="s">
        <v>85</v>
      </c>
      <c r="AV344" s="14" t="s">
        <v>85</v>
      </c>
      <c r="AW344" s="14" t="s">
        <v>32</v>
      </c>
      <c r="AX344" s="14" t="s">
        <v>83</v>
      </c>
      <c r="AY344" s="262" t="s">
        <v>206</v>
      </c>
    </row>
    <row r="345" spans="1:65" s="2" customFormat="1" ht="21.75" customHeight="1">
      <c r="A345" s="39"/>
      <c r="B345" s="40"/>
      <c r="C345" s="228" t="s">
        <v>531</v>
      </c>
      <c r="D345" s="228" t="s">
        <v>208</v>
      </c>
      <c r="E345" s="229" t="s">
        <v>678</v>
      </c>
      <c r="F345" s="230" t="s">
        <v>679</v>
      </c>
      <c r="G345" s="231" t="s">
        <v>235</v>
      </c>
      <c r="H345" s="232">
        <v>86</v>
      </c>
      <c r="I345" s="233"/>
      <c r="J345" s="234">
        <f>ROUND(I345*H345,2)</f>
        <v>0</v>
      </c>
      <c r="K345" s="230" t="s">
        <v>212</v>
      </c>
      <c r="L345" s="45"/>
      <c r="M345" s="235" t="s">
        <v>1</v>
      </c>
      <c r="N345" s="236" t="s">
        <v>41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113</v>
      </c>
      <c r="AT345" s="239" t="s">
        <v>208</v>
      </c>
      <c r="AU345" s="239" t="s">
        <v>85</v>
      </c>
      <c r="AY345" s="18" t="s">
        <v>206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83</v>
      </c>
      <c r="BK345" s="240">
        <f>ROUND(I345*H345,2)</f>
        <v>0</v>
      </c>
      <c r="BL345" s="18" t="s">
        <v>113</v>
      </c>
      <c r="BM345" s="239" t="s">
        <v>1495</v>
      </c>
    </row>
    <row r="346" spans="1:51" s="13" customFormat="1" ht="12">
      <c r="A346" s="13"/>
      <c r="B346" s="241"/>
      <c r="C346" s="242"/>
      <c r="D346" s="243" t="s">
        <v>214</v>
      </c>
      <c r="E346" s="244" t="s">
        <v>1</v>
      </c>
      <c r="F346" s="245" t="s">
        <v>1323</v>
      </c>
      <c r="G346" s="242"/>
      <c r="H346" s="244" t="s">
        <v>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214</v>
      </c>
      <c r="AU346" s="251" t="s">
        <v>85</v>
      </c>
      <c r="AV346" s="13" t="s">
        <v>83</v>
      </c>
      <c r="AW346" s="13" t="s">
        <v>32</v>
      </c>
      <c r="AX346" s="13" t="s">
        <v>76</v>
      </c>
      <c r="AY346" s="251" t="s">
        <v>206</v>
      </c>
    </row>
    <row r="347" spans="1:51" s="14" customFormat="1" ht="12">
      <c r="A347" s="14"/>
      <c r="B347" s="252"/>
      <c r="C347" s="253"/>
      <c r="D347" s="243" t="s">
        <v>214</v>
      </c>
      <c r="E347" s="254" t="s">
        <v>1</v>
      </c>
      <c r="F347" s="255" t="s">
        <v>1496</v>
      </c>
      <c r="G347" s="253"/>
      <c r="H347" s="256">
        <v>86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2" t="s">
        <v>214</v>
      </c>
      <c r="AU347" s="262" t="s">
        <v>85</v>
      </c>
      <c r="AV347" s="14" t="s">
        <v>85</v>
      </c>
      <c r="AW347" s="14" t="s">
        <v>32</v>
      </c>
      <c r="AX347" s="14" t="s">
        <v>83</v>
      </c>
      <c r="AY347" s="262" t="s">
        <v>206</v>
      </c>
    </row>
    <row r="348" spans="1:65" s="2" customFormat="1" ht="24.15" customHeight="1">
      <c r="A348" s="39"/>
      <c r="B348" s="40"/>
      <c r="C348" s="228" t="s">
        <v>535</v>
      </c>
      <c r="D348" s="228" t="s">
        <v>208</v>
      </c>
      <c r="E348" s="229" t="s">
        <v>1497</v>
      </c>
      <c r="F348" s="230" t="s">
        <v>1498</v>
      </c>
      <c r="G348" s="231" t="s">
        <v>235</v>
      </c>
      <c r="H348" s="232">
        <v>1.017</v>
      </c>
      <c r="I348" s="233"/>
      <c r="J348" s="234">
        <f>ROUND(I348*H348,2)</f>
        <v>0</v>
      </c>
      <c r="K348" s="230" t="s">
        <v>212</v>
      </c>
      <c r="L348" s="45"/>
      <c r="M348" s="235" t="s">
        <v>1</v>
      </c>
      <c r="N348" s="236" t="s">
        <v>41</v>
      </c>
      <c r="O348" s="92"/>
      <c r="P348" s="237">
        <f>O348*H348</f>
        <v>0</v>
      </c>
      <c r="Q348" s="237">
        <v>0.0007</v>
      </c>
      <c r="R348" s="237">
        <f>Q348*H348</f>
        <v>0.0007118999999999999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113</v>
      </c>
      <c r="AT348" s="239" t="s">
        <v>208</v>
      </c>
      <c r="AU348" s="239" t="s">
        <v>85</v>
      </c>
      <c r="AY348" s="18" t="s">
        <v>206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83</v>
      </c>
      <c r="BK348" s="240">
        <f>ROUND(I348*H348,2)</f>
        <v>0</v>
      </c>
      <c r="BL348" s="18" t="s">
        <v>113</v>
      </c>
      <c r="BM348" s="239" t="s">
        <v>1499</v>
      </c>
    </row>
    <row r="349" spans="1:51" s="13" customFormat="1" ht="12">
      <c r="A349" s="13"/>
      <c r="B349" s="241"/>
      <c r="C349" s="242"/>
      <c r="D349" s="243" t="s">
        <v>214</v>
      </c>
      <c r="E349" s="244" t="s">
        <v>1</v>
      </c>
      <c r="F349" s="245" t="s">
        <v>1323</v>
      </c>
      <c r="G349" s="242"/>
      <c r="H349" s="244" t="s">
        <v>1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214</v>
      </c>
      <c r="AU349" s="251" t="s">
        <v>85</v>
      </c>
      <c r="AV349" s="13" t="s">
        <v>83</v>
      </c>
      <c r="AW349" s="13" t="s">
        <v>32</v>
      </c>
      <c r="AX349" s="13" t="s">
        <v>76</v>
      </c>
      <c r="AY349" s="251" t="s">
        <v>206</v>
      </c>
    </row>
    <row r="350" spans="1:51" s="13" customFormat="1" ht="12">
      <c r="A350" s="13"/>
      <c r="B350" s="241"/>
      <c r="C350" s="242"/>
      <c r="D350" s="243" t="s">
        <v>214</v>
      </c>
      <c r="E350" s="244" t="s">
        <v>1</v>
      </c>
      <c r="F350" s="245" t="s">
        <v>1500</v>
      </c>
      <c r="G350" s="242"/>
      <c r="H350" s="244" t="s">
        <v>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214</v>
      </c>
      <c r="AU350" s="251" t="s">
        <v>85</v>
      </c>
      <c r="AV350" s="13" t="s">
        <v>83</v>
      </c>
      <c r="AW350" s="13" t="s">
        <v>32</v>
      </c>
      <c r="AX350" s="13" t="s">
        <v>76</v>
      </c>
      <c r="AY350" s="251" t="s">
        <v>206</v>
      </c>
    </row>
    <row r="351" spans="1:51" s="14" customFormat="1" ht="12">
      <c r="A351" s="14"/>
      <c r="B351" s="252"/>
      <c r="C351" s="253"/>
      <c r="D351" s="243" t="s">
        <v>214</v>
      </c>
      <c r="E351" s="254" t="s">
        <v>1</v>
      </c>
      <c r="F351" s="255" t="s">
        <v>1501</v>
      </c>
      <c r="G351" s="253"/>
      <c r="H351" s="256">
        <v>1.017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2" t="s">
        <v>214</v>
      </c>
      <c r="AU351" s="262" t="s">
        <v>85</v>
      </c>
      <c r="AV351" s="14" t="s">
        <v>85</v>
      </c>
      <c r="AW351" s="14" t="s">
        <v>32</v>
      </c>
      <c r="AX351" s="14" t="s">
        <v>83</v>
      </c>
      <c r="AY351" s="262" t="s">
        <v>206</v>
      </c>
    </row>
    <row r="352" spans="1:65" s="2" customFormat="1" ht="24.15" customHeight="1">
      <c r="A352" s="39"/>
      <c r="B352" s="40"/>
      <c r="C352" s="285" t="s">
        <v>539</v>
      </c>
      <c r="D352" s="285" t="s">
        <v>353</v>
      </c>
      <c r="E352" s="286" t="s">
        <v>1502</v>
      </c>
      <c r="F352" s="287" t="s">
        <v>1503</v>
      </c>
      <c r="G352" s="288" t="s">
        <v>949</v>
      </c>
      <c r="H352" s="289">
        <v>5</v>
      </c>
      <c r="I352" s="290"/>
      <c r="J352" s="291">
        <f>ROUND(I352*H352,2)</f>
        <v>0</v>
      </c>
      <c r="K352" s="287" t="s">
        <v>1504</v>
      </c>
      <c r="L352" s="292"/>
      <c r="M352" s="293" t="s">
        <v>1</v>
      </c>
      <c r="N352" s="294" t="s">
        <v>41</v>
      </c>
      <c r="O352" s="92"/>
      <c r="P352" s="237">
        <f>O352*H352</f>
        <v>0</v>
      </c>
      <c r="Q352" s="237">
        <v>0.001</v>
      </c>
      <c r="R352" s="237">
        <f>Q352*H352</f>
        <v>0.005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248</v>
      </c>
      <c r="AT352" s="239" t="s">
        <v>353</v>
      </c>
      <c r="AU352" s="239" t="s">
        <v>85</v>
      </c>
      <c r="AY352" s="18" t="s">
        <v>206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83</v>
      </c>
      <c r="BK352" s="240">
        <f>ROUND(I352*H352,2)</f>
        <v>0</v>
      </c>
      <c r="BL352" s="18" t="s">
        <v>113</v>
      </c>
      <c r="BM352" s="239" t="s">
        <v>1505</v>
      </c>
    </row>
    <row r="353" spans="1:51" s="13" customFormat="1" ht="12">
      <c r="A353" s="13"/>
      <c r="B353" s="241"/>
      <c r="C353" s="242"/>
      <c r="D353" s="243" t="s">
        <v>214</v>
      </c>
      <c r="E353" s="244" t="s">
        <v>1</v>
      </c>
      <c r="F353" s="245" t="s">
        <v>1323</v>
      </c>
      <c r="G353" s="242"/>
      <c r="H353" s="244" t="s">
        <v>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214</v>
      </c>
      <c r="AU353" s="251" t="s">
        <v>85</v>
      </c>
      <c r="AV353" s="13" t="s">
        <v>83</v>
      </c>
      <c r="AW353" s="13" t="s">
        <v>32</v>
      </c>
      <c r="AX353" s="13" t="s">
        <v>76</v>
      </c>
      <c r="AY353" s="251" t="s">
        <v>206</v>
      </c>
    </row>
    <row r="354" spans="1:51" s="14" customFormat="1" ht="12">
      <c r="A354" s="14"/>
      <c r="B354" s="252"/>
      <c r="C354" s="253"/>
      <c r="D354" s="243" t="s">
        <v>214</v>
      </c>
      <c r="E354" s="254" t="s">
        <v>1</v>
      </c>
      <c r="F354" s="255" t="s">
        <v>1506</v>
      </c>
      <c r="G354" s="253"/>
      <c r="H354" s="256">
        <v>5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214</v>
      </c>
      <c r="AU354" s="262" t="s">
        <v>85</v>
      </c>
      <c r="AV354" s="14" t="s">
        <v>85</v>
      </c>
      <c r="AW354" s="14" t="s">
        <v>32</v>
      </c>
      <c r="AX354" s="14" t="s">
        <v>83</v>
      </c>
      <c r="AY354" s="262" t="s">
        <v>206</v>
      </c>
    </row>
    <row r="355" spans="1:65" s="2" customFormat="1" ht="24.15" customHeight="1">
      <c r="A355" s="39"/>
      <c r="B355" s="40"/>
      <c r="C355" s="228" t="s">
        <v>227</v>
      </c>
      <c r="D355" s="228" t="s">
        <v>208</v>
      </c>
      <c r="E355" s="229" t="s">
        <v>1507</v>
      </c>
      <c r="F355" s="230" t="s">
        <v>1508</v>
      </c>
      <c r="G355" s="231" t="s">
        <v>235</v>
      </c>
      <c r="H355" s="232">
        <v>0.12</v>
      </c>
      <c r="I355" s="233"/>
      <c r="J355" s="234">
        <f>ROUND(I355*H355,2)</f>
        <v>0</v>
      </c>
      <c r="K355" s="230" t="s">
        <v>212</v>
      </c>
      <c r="L355" s="45"/>
      <c r="M355" s="235" t="s">
        <v>1</v>
      </c>
      <c r="N355" s="236" t="s">
        <v>41</v>
      </c>
      <c r="O355" s="92"/>
      <c r="P355" s="237">
        <f>O355*H355</f>
        <v>0</v>
      </c>
      <c r="Q355" s="237">
        <v>0.00423</v>
      </c>
      <c r="R355" s="237">
        <f>Q355*H355</f>
        <v>0.0005076</v>
      </c>
      <c r="S355" s="237">
        <v>0.21</v>
      </c>
      <c r="T355" s="238">
        <f>S355*H355</f>
        <v>0.025199999999999997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113</v>
      </c>
      <c r="AT355" s="239" t="s">
        <v>208</v>
      </c>
      <c r="AU355" s="239" t="s">
        <v>85</v>
      </c>
      <c r="AY355" s="18" t="s">
        <v>206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83</v>
      </c>
      <c r="BK355" s="240">
        <f>ROUND(I355*H355,2)</f>
        <v>0</v>
      </c>
      <c r="BL355" s="18" t="s">
        <v>113</v>
      </c>
      <c r="BM355" s="239" t="s">
        <v>1509</v>
      </c>
    </row>
    <row r="356" spans="1:51" s="13" customFormat="1" ht="12">
      <c r="A356" s="13"/>
      <c r="B356" s="241"/>
      <c r="C356" s="242"/>
      <c r="D356" s="243" t="s">
        <v>214</v>
      </c>
      <c r="E356" s="244" t="s">
        <v>1</v>
      </c>
      <c r="F356" s="245" t="s">
        <v>1323</v>
      </c>
      <c r="G356" s="242"/>
      <c r="H356" s="244" t="s">
        <v>1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214</v>
      </c>
      <c r="AU356" s="251" t="s">
        <v>85</v>
      </c>
      <c r="AV356" s="13" t="s">
        <v>83</v>
      </c>
      <c r="AW356" s="13" t="s">
        <v>32</v>
      </c>
      <c r="AX356" s="13" t="s">
        <v>76</v>
      </c>
      <c r="AY356" s="251" t="s">
        <v>206</v>
      </c>
    </row>
    <row r="357" spans="1:51" s="14" customFormat="1" ht="12">
      <c r="A357" s="14"/>
      <c r="B357" s="252"/>
      <c r="C357" s="253"/>
      <c r="D357" s="243" t="s">
        <v>214</v>
      </c>
      <c r="E357" s="254" t="s">
        <v>1</v>
      </c>
      <c r="F357" s="255" t="s">
        <v>1510</v>
      </c>
      <c r="G357" s="253"/>
      <c r="H357" s="256">
        <v>0.12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2" t="s">
        <v>214</v>
      </c>
      <c r="AU357" s="262" t="s">
        <v>85</v>
      </c>
      <c r="AV357" s="14" t="s">
        <v>85</v>
      </c>
      <c r="AW357" s="14" t="s">
        <v>32</v>
      </c>
      <c r="AX357" s="14" t="s">
        <v>83</v>
      </c>
      <c r="AY357" s="262" t="s">
        <v>206</v>
      </c>
    </row>
    <row r="358" spans="1:63" s="12" customFormat="1" ht="22.8" customHeight="1">
      <c r="A358" s="12"/>
      <c r="B358" s="212"/>
      <c r="C358" s="213"/>
      <c r="D358" s="214" t="s">
        <v>75</v>
      </c>
      <c r="E358" s="226" t="s">
        <v>683</v>
      </c>
      <c r="F358" s="226" t="s">
        <v>684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SUM(P359:P360)</f>
        <v>0</v>
      </c>
      <c r="Q358" s="220"/>
      <c r="R358" s="221">
        <f>SUM(R359:R360)</f>
        <v>0</v>
      </c>
      <c r="S358" s="220"/>
      <c r="T358" s="222">
        <f>SUM(T359:T360)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83</v>
      </c>
      <c r="AT358" s="224" t="s">
        <v>75</v>
      </c>
      <c r="AU358" s="224" t="s">
        <v>83</v>
      </c>
      <c r="AY358" s="223" t="s">
        <v>206</v>
      </c>
      <c r="BK358" s="225">
        <f>SUM(BK359:BK360)</f>
        <v>0</v>
      </c>
    </row>
    <row r="359" spans="1:65" s="2" customFormat="1" ht="24.15" customHeight="1">
      <c r="A359" s="39"/>
      <c r="B359" s="40"/>
      <c r="C359" s="228" t="s">
        <v>546</v>
      </c>
      <c r="D359" s="228" t="s">
        <v>208</v>
      </c>
      <c r="E359" s="229" t="s">
        <v>686</v>
      </c>
      <c r="F359" s="230" t="s">
        <v>687</v>
      </c>
      <c r="G359" s="231" t="s">
        <v>334</v>
      </c>
      <c r="H359" s="232">
        <v>19.013</v>
      </c>
      <c r="I359" s="233"/>
      <c r="J359" s="234">
        <f>ROUND(I359*H359,2)</f>
        <v>0</v>
      </c>
      <c r="K359" s="230" t="s">
        <v>212</v>
      </c>
      <c r="L359" s="45"/>
      <c r="M359" s="235" t="s">
        <v>1</v>
      </c>
      <c r="N359" s="236" t="s">
        <v>41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3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113</v>
      </c>
      <c r="AT359" s="239" t="s">
        <v>208</v>
      </c>
      <c r="AU359" s="239" t="s">
        <v>85</v>
      </c>
      <c r="AY359" s="18" t="s">
        <v>206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83</v>
      </c>
      <c r="BK359" s="240">
        <f>ROUND(I359*H359,2)</f>
        <v>0</v>
      </c>
      <c r="BL359" s="18" t="s">
        <v>113</v>
      </c>
      <c r="BM359" s="239" t="s">
        <v>1511</v>
      </c>
    </row>
    <row r="360" spans="1:51" s="14" customFormat="1" ht="12">
      <c r="A360" s="14"/>
      <c r="B360" s="252"/>
      <c r="C360" s="253"/>
      <c r="D360" s="243" t="s">
        <v>214</v>
      </c>
      <c r="E360" s="254" t="s">
        <v>1</v>
      </c>
      <c r="F360" s="255" t="s">
        <v>1512</v>
      </c>
      <c r="G360" s="253"/>
      <c r="H360" s="256">
        <v>19.013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2" t="s">
        <v>214</v>
      </c>
      <c r="AU360" s="262" t="s">
        <v>85</v>
      </c>
      <c r="AV360" s="14" t="s">
        <v>85</v>
      </c>
      <c r="AW360" s="14" t="s">
        <v>32</v>
      </c>
      <c r="AX360" s="14" t="s">
        <v>83</v>
      </c>
      <c r="AY360" s="262" t="s">
        <v>206</v>
      </c>
    </row>
    <row r="361" spans="1:63" s="12" customFormat="1" ht="22.8" customHeight="1">
      <c r="A361" s="12"/>
      <c r="B361" s="212"/>
      <c r="C361" s="213"/>
      <c r="D361" s="214" t="s">
        <v>75</v>
      </c>
      <c r="E361" s="226" t="s">
        <v>690</v>
      </c>
      <c r="F361" s="226" t="s">
        <v>691</v>
      </c>
      <c r="G361" s="213"/>
      <c r="H361" s="213"/>
      <c r="I361" s="216"/>
      <c r="J361" s="227">
        <f>BK361</f>
        <v>0</v>
      </c>
      <c r="K361" s="213"/>
      <c r="L361" s="218"/>
      <c r="M361" s="219"/>
      <c r="N361" s="220"/>
      <c r="O361" s="220"/>
      <c r="P361" s="221">
        <f>SUM(P362:P378)</f>
        <v>0</v>
      </c>
      <c r="Q361" s="220"/>
      <c r="R361" s="221">
        <f>SUM(R362:R378)</f>
        <v>0</v>
      </c>
      <c r="S361" s="220"/>
      <c r="T361" s="222">
        <f>SUM(T362:T378)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3" t="s">
        <v>83</v>
      </c>
      <c r="AT361" s="224" t="s">
        <v>75</v>
      </c>
      <c r="AU361" s="224" t="s">
        <v>83</v>
      </c>
      <c r="AY361" s="223" t="s">
        <v>206</v>
      </c>
      <c r="BK361" s="225">
        <f>SUM(BK362:BK378)</f>
        <v>0</v>
      </c>
    </row>
    <row r="362" spans="1:65" s="2" customFormat="1" ht="21.75" customHeight="1">
      <c r="A362" s="39"/>
      <c r="B362" s="40"/>
      <c r="C362" s="228" t="s">
        <v>551</v>
      </c>
      <c r="D362" s="228" t="s">
        <v>208</v>
      </c>
      <c r="E362" s="229" t="s">
        <v>693</v>
      </c>
      <c r="F362" s="230" t="s">
        <v>694</v>
      </c>
      <c r="G362" s="231" t="s">
        <v>334</v>
      </c>
      <c r="H362" s="232">
        <v>82.252</v>
      </c>
      <c r="I362" s="233"/>
      <c r="J362" s="234">
        <f>ROUND(I362*H362,2)</f>
        <v>0</v>
      </c>
      <c r="K362" s="230" t="s">
        <v>212</v>
      </c>
      <c r="L362" s="45"/>
      <c r="M362" s="235" t="s">
        <v>1</v>
      </c>
      <c r="N362" s="236" t="s">
        <v>41</v>
      </c>
      <c r="O362" s="92"/>
      <c r="P362" s="237">
        <f>O362*H362</f>
        <v>0</v>
      </c>
      <c r="Q362" s="237">
        <v>0</v>
      </c>
      <c r="R362" s="237">
        <f>Q362*H362</f>
        <v>0</v>
      </c>
      <c r="S362" s="237">
        <v>0</v>
      </c>
      <c r="T362" s="238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9" t="s">
        <v>113</v>
      </c>
      <c r="AT362" s="239" t="s">
        <v>208</v>
      </c>
      <c r="AU362" s="239" t="s">
        <v>85</v>
      </c>
      <c r="AY362" s="18" t="s">
        <v>206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8" t="s">
        <v>83</v>
      </c>
      <c r="BK362" s="240">
        <f>ROUND(I362*H362,2)</f>
        <v>0</v>
      </c>
      <c r="BL362" s="18" t="s">
        <v>113</v>
      </c>
      <c r="BM362" s="239" t="s">
        <v>1513</v>
      </c>
    </row>
    <row r="363" spans="1:51" s="14" customFormat="1" ht="12">
      <c r="A363" s="14"/>
      <c r="B363" s="252"/>
      <c r="C363" s="253"/>
      <c r="D363" s="243" t="s">
        <v>214</v>
      </c>
      <c r="E363" s="254" t="s">
        <v>142</v>
      </c>
      <c r="F363" s="255" t="s">
        <v>1514</v>
      </c>
      <c r="G363" s="253"/>
      <c r="H363" s="256">
        <v>41.126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2" t="s">
        <v>214</v>
      </c>
      <c r="AU363" s="262" t="s">
        <v>85</v>
      </c>
      <c r="AV363" s="14" t="s">
        <v>85</v>
      </c>
      <c r="AW363" s="14" t="s">
        <v>32</v>
      </c>
      <c r="AX363" s="14" t="s">
        <v>76</v>
      </c>
      <c r="AY363" s="262" t="s">
        <v>206</v>
      </c>
    </row>
    <row r="364" spans="1:51" s="14" customFormat="1" ht="12">
      <c r="A364" s="14"/>
      <c r="B364" s="252"/>
      <c r="C364" s="253"/>
      <c r="D364" s="243" t="s">
        <v>214</v>
      </c>
      <c r="E364" s="254" t="s">
        <v>1</v>
      </c>
      <c r="F364" s="255" t="s">
        <v>697</v>
      </c>
      <c r="G364" s="253"/>
      <c r="H364" s="256">
        <v>41.126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2" t="s">
        <v>214</v>
      </c>
      <c r="AU364" s="262" t="s">
        <v>85</v>
      </c>
      <c r="AV364" s="14" t="s">
        <v>85</v>
      </c>
      <c r="AW364" s="14" t="s">
        <v>32</v>
      </c>
      <c r="AX364" s="14" t="s">
        <v>76</v>
      </c>
      <c r="AY364" s="262" t="s">
        <v>206</v>
      </c>
    </row>
    <row r="365" spans="1:51" s="15" customFormat="1" ht="12">
      <c r="A365" s="15"/>
      <c r="B365" s="263"/>
      <c r="C365" s="264"/>
      <c r="D365" s="243" t="s">
        <v>214</v>
      </c>
      <c r="E365" s="265" t="s">
        <v>1</v>
      </c>
      <c r="F365" s="266" t="s">
        <v>169</v>
      </c>
      <c r="G365" s="264"/>
      <c r="H365" s="267">
        <v>82.252</v>
      </c>
      <c r="I365" s="268"/>
      <c r="J365" s="264"/>
      <c r="K365" s="264"/>
      <c r="L365" s="269"/>
      <c r="M365" s="270"/>
      <c r="N365" s="271"/>
      <c r="O365" s="271"/>
      <c r="P365" s="271"/>
      <c r="Q365" s="271"/>
      <c r="R365" s="271"/>
      <c r="S365" s="271"/>
      <c r="T365" s="272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3" t="s">
        <v>214</v>
      </c>
      <c r="AU365" s="273" t="s">
        <v>85</v>
      </c>
      <c r="AV365" s="15" t="s">
        <v>113</v>
      </c>
      <c r="AW365" s="15" t="s">
        <v>32</v>
      </c>
      <c r="AX365" s="15" t="s">
        <v>83</v>
      </c>
      <c r="AY365" s="273" t="s">
        <v>206</v>
      </c>
    </row>
    <row r="366" spans="1:65" s="2" customFormat="1" ht="24.15" customHeight="1">
      <c r="A366" s="39"/>
      <c r="B366" s="40"/>
      <c r="C366" s="228" t="s">
        <v>555</v>
      </c>
      <c r="D366" s="228" t="s">
        <v>208</v>
      </c>
      <c r="E366" s="229" t="s">
        <v>699</v>
      </c>
      <c r="F366" s="230" t="s">
        <v>700</v>
      </c>
      <c r="G366" s="231" t="s">
        <v>334</v>
      </c>
      <c r="H366" s="232">
        <v>411.26</v>
      </c>
      <c r="I366" s="233"/>
      <c r="J366" s="234">
        <f>ROUND(I366*H366,2)</f>
        <v>0</v>
      </c>
      <c r="K366" s="230" t="s">
        <v>212</v>
      </c>
      <c r="L366" s="45"/>
      <c r="M366" s="235" t="s">
        <v>1</v>
      </c>
      <c r="N366" s="236" t="s">
        <v>41</v>
      </c>
      <c r="O366" s="92"/>
      <c r="P366" s="237">
        <f>O366*H366</f>
        <v>0</v>
      </c>
      <c r="Q366" s="237">
        <v>0</v>
      </c>
      <c r="R366" s="237">
        <f>Q366*H366</f>
        <v>0</v>
      </c>
      <c r="S366" s="237">
        <v>0</v>
      </c>
      <c r="T366" s="238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9" t="s">
        <v>113</v>
      </c>
      <c r="AT366" s="239" t="s">
        <v>208</v>
      </c>
      <c r="AU366" s="239" t="s">
        <v>85</v>
      </c>
      <c r="AY366" s="18" t="s">
        <v>206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8" t="s">
        <v>83</v>
      </c>
      <c r="BK366" s="240">
        <f>ROUND(I366*H366,2)</f>
        <v>0</v>
      </c>
      <c r="BL366" s="18" t="s">
        <v>113</v>
      </c>
      <c r="BM366" s="239" t="s">
        <v>1515</v>
      </c>
    </row>
    <row r="367" spans="1:51" s="13" customFormat="1" ht="12">
      <c r="A367" s="13"/>
      <c r="B367" s="241"/>
      <c r="C367" s="242"/>
      <c r="D367" s="243" t="s">
        <v>214</v>
      </c>
      <c r="E367" s="244" t="s">
        <v>1</v>
      </c>
      <c r="F367" s="245" t="s">
        <v>702</v>
      </c>
      <c r="G367" s="242"/>
      <c r="H367" s="244" t="s">
        <v>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1" t="s">
        <v>214</v>
      </c>
      <c r="AU367" s="251" t="s">
        <v>85</v>
      </c>
      <c r="AV367" s="13" t="s">
        <v>83</v>
      </c>
      <c r="AW367" s="13" t="s">
        <v>32</v>
      </c>
      <c r="AX367" s="13" t="s">
        <v>76</v>
      </c>
      <c r="AY367" s="251" t="s">
        <v>206</v>
      </c>
    </row>
    <row r="368" spans="1:51" s="14" customFormat="1" ht="12">
      <c r="A368" s="14"/>
      <c r="B368" s="252"/>
      <c r="C368" s="253"/>
      <c r="D368" s="243" t="s">
        <v>214</v>
      </c>
      <c r="E368" s="254" t="s">
        <v>1</v>
      </c>
      <c r="F368" s="255" t="s">
        <v>703</v>
      </c>
      <c r="G368" s="253"/>
      <c r="H368" s="256">
        <v>411.26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2" t="s">
        <v>214</v>
      </c>
      <c r="AU368" s="262" t="s">
        <v>85</v>
      </c>
      <c r="AV368" s="14" t="s">
        <v>85</v>
      </c>
      <c r="AW368" s="14" t="s">
        <v>32</v>
      </c>
      <c r="AX368" s="14" t="s">
        <v>83</v>
      </c>
      <c r="AY368" s="262" t="s">
        <v>206</v>
      </c>
    </row>
    <row r="369" spans="1:65" s="2" customFormat="1" ht="24.15" customHeight="1">
      <c r="A369" s="39"/>
      <c r="B369" s="40"/>
      <c r="C369" s="228" t="s">
        <v>559</v>
      </c>
      <c r="D369" s="228" t="s">
        <v>208</v>
      </c>
      <c r="E369" s="229" t="s">
        <v>705</v>
      </c>
      <c r="F369" s="230" t="s">
        <v>706</v>
      </c>
      <c r="G369" s="231" t="s">
        <v>334</v>
      </c>
      <c r="H369" s="232">
        <v>82.252</v>
      </c>
      <c r="I369" s="233"/>
      <c r="J369" s="234">
        <f>ROUND(I369*H369,2)</f>
        <v>0</v>
      </c>
      <c r="K369" s="230" t="s">
        <v>212</v>
      </c>
      <c r="L369" s="45"/>
      <c r="M369" s="235" t="s">
        <v>1</v>
      </c>
      <c r="N369" s="236" t="s">
        <v>41</v>
      </c>
      <c r="O369" s="92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113</v>
      </c>
      <c r="AT369" s="239" t="s">
        <v>208</v>
      </c>
      <c r="AU369" s="239" t="s">
        <v>85</v>
      </c>
      <c r="AY369" s="18" t="s">
        <v>206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83</v>
      </c>
      <c r="BK369" s="240">
        <f>ROUND(I369*H369,2)</f>
        <v>0</v>
      </c>
      <c r="BL369" s="18" t="s">
        <v>113</v>
      </c>
      <c r="BM369" s="239" t="s">
        <v>1516</v>
      </c>
    </row>
    <row r="370" spans="1:51" s="14" customFormat="1" ht="12">
      <c r="A370" s="14"/>
      <c r="B370" s="252"/>
      <c r="C370" s="253"/>
      <c r="D370" s="243" t="s">
        <v>214</v>
      </c>
      <c r="E370" s="254" t="s">
        <v>1</v>
      </c>
      <c r="F370" s="255" t="s">
        <v>708</v>
      </c>
      <c r="G370" s="253"/>
      <c r="H370" s="256">
        <v>41.126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2" t="s">
        <v>214</v>
      </c>
      <c r="AU370" s="262" t="s">
        <v>85</v>
      </c>
      <c r="AV370" s="14" t="s">
        <v>85</v>
      </c>
      <c r="AW370" s="14" t="s">
        <v>32</v>
      </c>
      <c r="AX370" s="14" t="s">
        <v>76</v>
      </c>
      <c r="AY370" s="262" t="s">
        <v>206</v>
      </c>
    </row>
    <row r="371" spans="1:51" s="14" customFormat="1" ht="12">
      <c r="A371" s="14"/>
      <c r="B371" s="252"/>
      <c r="C371" s="253"/>
      <c r="D371" s="243" t="s">
        <v>214</v>
      </c>
      <c r="E371" s="254" t="s">
        <v>1</v>
      </c>
      <c r="F371" s="255" t="s">
        <v>709</v>
      </c>
      <c r="G371" s="253"/>
      <c r="H371" s="256">
        <v>41.126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2" t="s">
        <v>214</v>
      </c>
      <c r="AU371" s="262" t="s">
        <v>85</v>
      </c>
      <c r="AV371" s="14" t="s">
        <v>85</v>
      </c>
      <c r="AW371" s="14" t="s">
        <v>32</v>
      </c>
      <c r="AX371" s="14" t="s">
        <v>76</v>
      </c>
      <c r="AY371" s="262" t="s">
        <v>206</v>
      </c>
    </row>
    <row r="372" spans="1:51" s="15" customFormat="1" ht="12">
      <c r="A372" s="15"/>
      <c r="B372" s="263"/>
      <c r="C372" s="264"/>
      <c r="D372" s="243" t="s">
        <v>214</v>
      </c>
      <c r="E372" s="265" t="s">
        <v>1</v>
      </c>
      <c r="F372" s="266" t="s">
        <v>169</v>
      </c>
      <c r="G372" s="264"/>
      <c r="H372" s="267">
        <v>82.252</v>
      </c>
      <c r="I372" s="268"/>
      <c r="J372" s="264"/>
      <c r="K372" s="264"/>
      <c r="L372" s="269"/>
      <c r="M372" s="270"/>
      <c r="N372" s="271"/>
      <c r="O372" s="271"/>
      <c r="P372" s="271"/>
      <c r="Q372" s="271"/>
      <c r="R372" s="271"/>
      <c r="S372" s="271"/>
      <c r="T372" s="27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3" t="s">
        <v>214</v>
      </c>
      <c r="AU372" s="273" t="s">
        <v>85</v>
      </c>
      <c r="AV372" s="15" t="s">
        <v>113</v>
      </c>
      <c r="AW372" s="15" t="s">
        <v>32</v>
      </c>
      <c r="AX372" s="15" t="s">
        <v>83</v>
      </c>
      <c r="AY372" s="273" t="s">
        <v>206</v>
      </c>
    </row>
    <row r="373" spans="1:65" s="2" customFormat="1" ht="37.8" customHeight="1">
      <c r="A373" s="39"/>
      <c r="B373" s="40"/>
      <c r="C373" s="228" t="s">
        <v>563</v>
      </c>
      <c r="D373" s="228" t="s">
        <v>208</v>
      </c>
      <c r="E373" s="229" t="s">
        <v>1517</v>
      </c>
      <c r="F373" s="230" t="s">
        <v>1518</v>
      </c>
      <c r="G373" s="231" t="s">
        <v>334</v>
      </c>
      <c r="H373" s="232">
        <v>0.001</v>
      </c>
      <c r="I373" s="233"/>
      <c r="J373" s="234">
        <f>ROUND(I373*H373,2)</f>
        <v>0</v>
      </c>
      <c r="K373" s="230" t="s">
        <v>212</v>
      </c>
      <c r="L373" s="45"/>
      <c r="M373" s="235" t="s">
        <v>1</v>
      </c>
      <c r="N373" s="236" t="s">
        <v>41</v>
      </c>
      <c r="O373" s="92"/>
      <c r="P373" s="237">
        <f>O373*H373</f>
        <v>0</v>
      </c>
      <c r="Q373" s="237">
        <v>0</v>
      </c>
      <c r="R373" s="237">
        <f>Q373*H373</f>
        <v>0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113</v>
      </c>
      <c r="AT373" s="239" t="s">
        <v>208</v>
      </c>
      <c r="AU373" s="239" t="s">
        <v>85</v>
      </c>
      <c r="AY373" s="18" t="s">
        <v>206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83</v>
      </c>
      <c r="BK373" s="240">
        <f>ROUND(I373*H373,2)</f>
        <v>0</v>
      </c>
      <c r="BL373" s="18" t="s">
        <v>113</v>
      </c>
      <c r="BM373" s="239" t="s">
        <v>1519</v>
      </c>
    </row>
    <row r="374" spans="1:51" s="14" customFormat="1" ht="12">
      <c r="A374" s="14"/>
      <c r="B374" s="252"/>
      <c r="C374" s="253"/>
      <c r="D374" s="243" t="s">
        <v>214</v>
      </c>
      <c r="E374" s="254" t="s">
        <v>1</v>
      </c>
      <c r="F374" s="255" t="s">
        <v>12</v>
      </c>
      <c r="G374" s="253"/>
      <c r="H374" s="256">
        <v>0.001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2" t="s">
        <v>214</v>
      </c>
      <c r="AU374" s="262" t="s">
        <v>85</v>
      </c>
      <c r="AV374" s="14" t="s">
        <v>85</v>
      </c>
      <c r="AW374" s="14" t="s">
        <v>32</v>
      </c>
      <c r="AX374" s="14" t="s">
        <v>83</v>
      </c>
      <c r="AY374" s="262" t="s">
        <v>206</v>
      </c>
    </row>
    <row r="375" spans="1:65" s="2" customFormat="1" ht="44.25" customHeight="1">
      <c r="A375" s="39"/>
      <c r="B375" s="40"/>
      <c r="C375" s="228" t="s">
        <v>567</v>
      </c>
      <c r="D375" s="228" t="s">
        <v>208</v>
      </c>
      <c r="E375" s="229" t="s">
        <v>710</v>
      </c>
      <c r="F375" s="230" t="s">
        <v>711</v>
      </c>
      <c r="G375" s="231" t="s">
        <v>334</v>
      </c>
      <c r="H375" s="232">
        <v>20.007</v>
      </c>
      <c r="I375" s="233"/>
      <c r="J375" s="234">
        <f>ROUND(I375*H375,2)</f>
        <v>0</v>
      </c>
      <c r="K375" s="230" t="s">
        <v>212</v>
      </c>
      <c r="L375" s="45"/>
      <c r="M375" s="235" t="s">
        <v>1</v>
      </c>
      <c r="N375" s="236" t="s">
        <v>41</v>
      </c>
      <c r="O375" s="92"/>
      <c r="P375" s="237">
        <f>O375*H375</f>
        <v>0</v>
      </c>
      <c r="Q375" s="237">
        <v>0</v>
      </c>
      <c r="R375" s="237">
        <f>Q375*H375</f>
        <v>0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113</v>
      </c>
      <c r="AT375" s="239" t="s">
        <v>208</v>
      </c>
      <c r="AU375" s="239" t="s">
        <v>85</v>
      </c>
      <c r="AY375" s="18" t="s">
        <v>206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83</v>
      </c>
      <c r="BK375" s="240">
        <f>ROUND(I375*H375,2)</f>
        <v>0</v>
      </c>
      <c r="BL375" s="18" t="s">
        <v>113</v>
      </c>
      <c r="BM375" s="239" t="s">
        <v>1520</v>
      </c>
    </row>
    <row r="376" spans="1:51" s="14" customFormat="1" ht="12">
      <c r="A376" s="14"/>
      <c r="B376" s="252"/>
      <c r="C376" s="253"/>
      <c r="D376" s="243" t="s">
        <v>214</v>
      </c>
      <c r="E376" s="254" t="s">
        <v>1</v>
      </c>
      <c r="F376" s="255" t="s">
        <v>1521</v>
      </c>
      <c r="G376" s="253"/>
      <c r="H376" s="256">
        <v>20.007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2" t="s">
        <v>214</v>
      </c>
      <c r="AU376" s="262" t="s">
        <v>85</v>
      </c>
      <c r="AV376" s="14" t="s">
        <v>85</v>
      </c>
      <c r="AW376" s="14" t="s">
        <v>32</v>
      </c>
      <c r="AX376" s="14" t="s">
        <v>83</v>
      </c>
      <c r="AY376" s="262" t="s">
        <v>206</v>
      </c>
    </row>
    <row r="377" spans="1:65" s="2" customFormat="1" ht="44.25" customHeight="1">
      <c r="A377" s="39"/>
      <c r="B377" s="40"/>
      <c r="C377" s="228" t="s">
        <v>573</v>
      </c>
      <c r="D377" s="228" t="s">
        <v>208</v>
      </c>
      <c r="E377" s="229" t="s">
        <v>715</v>
      </c>
      <c r="F377" s="230" t="s">
        <v>716</v>
      </c>
      <c r="G377" s="231" t="s">
        <v>334</v>
      </c>
      <c r="H377" s="232">
        <v>21.118</v>
      </c>
      <c r="I377" s="233"/>
      <c r="J377" s="234">
        <f>ROUND(I377*H377,2)</f>
        <v>0</v>
      </c>
      <c r="K377" s="230" t="s">
        <v>212</v>
      </c>
      <c r="L377" s="45"/>
      <c r="M377" s="235" t="s">
        <v>1</v>
      </c>
      <c r="N377" s="236" t="s">
        <v>41</v>
      </c>
      <c r="O377" s="92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3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9" t="s">
        <v>113</v>
      </c>
      <c r="AT377" s="239" t="s">
        <v>208</v>
      </c>
      <c r="AU377" s="239" t="s">
        <v>85</v>
      </c>
      <c r="AY377" s="18" t="s">
        <v>206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8" t="s">
        <v>83</v>
      </c>
      <c r="BK377" s="240">
        <f>ROUND(I377*H377,2)</f>
        <v>0</v>
      </c>
      <c r="BL377" s="18" t="s">
        <v>113</v>
      </c>
      <c r="BM377" s="239" t="s">
        <v>1522</v>
      </c>
    </row>
    <row r="378" spans="1:51" s="14" customFormat="1" ht="12">
      <c r="A378" s="14"/>
      <c r="B378" s="252"/>
      <c r="C378" s="253"/>
      <c r="D378" s="243" t="s">
        <v>214</v>
      </c>
      <c r="E378" s="254" t="s">
        <v>1</v>
      </c>
      <c r="F378" s="255" t="s">
        <v>1523</v>
      </c>
      <c r="G378" s="253"/>
      <c r="H378" s="256">
        <v>21.118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2" t="s">
        <v>214</v>
      </c>
      <c r="AU378" s="262" t="s">
        <v>85</v>
      </c>
      <c r="AV378" s="14" t="s">
        <v>85</v>
      </c>
      <c r="AW378" s="14" t="s">
        <v>32</v>
      </c>
      <c r="AX378" s="14" t="s">
        <v>83</v>
      </c>
      <c r="AY378" s="262" t="s">
        <v>206</v>
      </c>
    </row>
    <row r="379" spans="1:63" s="12" customFormat="1" ht="22.8" customHeight="1">
      <c r="A379" s="12"/>
      <c r="B379" s="212"/>
      <c r="C379" s="213"/>
      <c r="D379" s="214" t="s">
        <v>75</v>
      </c>
      <c r="E379" s="226" t="s">
        <v>719</v>
      </c>
      <c r="F379" s="226" t="s">
        <v>684</v>
      </c>
      <c r="G379" s="213"/>
      <c r="H379" s="213"/>
      <c r="I379" s="216"/>
      <c r="J379" s="227">
        <f>BK379</f>
        <v>0</v>
      </c>
      <c r="K379" s="213"/>
      <c r="L379" s="218"/>
      <c r="M379" s="219"/>
      <c r="N379" s="220"/>
      <c r="O379" s="220"/>
      <c r="P379" s="221">
        <f>SUM(P380:P381)</f>
        <v>0</v>
      </c>
      <c r="Q379" s="220"/>
      <c r="R379" s="221">
        <f>SUM(R380:R381)</f>
        <v>0</v>
      </c>
      <c r="S379" s="220"/>
      <c r="T379" s="222">
        <f>SUM(T380:T381)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3" t="s">
        <v>83</v>
      </c>
      <c r="AT379" s="224" t="s">
        <v>75</v>
      </c>
      <c r="AU379" s="224" t="s">
        <v>83</v>
      </c>
      <c r="AY379" s="223" t="s">
        <v>206</v>
      </c>
      <c r="BK379" s="225">
        <f>SUM(BK380:BK381)</f>
        <v>0</v>
      </c>
    </row>
    <row r="380" spans="1:65" s="2" customFormat="1" ht="33" customHeight="1">
      <c r="A380" s="39"/>
      <c r="B380" s="40"/>
      <c r="C380" s="228" t="s">
        <v>577</v>
      </c>
      <c r="D380" s="228" t="s">
        <v>208</v>
      </c>
      <c r="E380" s="229" t="s">
        <v>721</v>
      </c>
      <c r="F380" s="230" t="s">
        <v>722</v>
      </c>
      <c r="G380" s="231" t="s">
        <v>334</v>
      </c>
      <c r="H380" s="232">
        <v>53.74</v>
      </c>
      <c r="I380" s="233"/>
      <c r="J380" s="234">
        <f>ROUND(I380*H380,2)</f>
        <v>0</v>
      </c>
      <c r="K380" s="230" t="s">
        <v>212</v>
      </c>
      <c r="L380" s="45"/>
      <c r="M380" s="235" t="s">
        <v>1</v>
      </c>
      <c r="N380" s="236" t="s">
        <v>41</v>
      </c>
      <c r="O380" s="92"/>
      <c r="P380" s="237">
        <f>O380*H380</f>
        <v>0</v>
      </c>
      <c r="Q380" s="237">
        <v>0</v>
      </c>
      <c r="R380" s="237">
        <f>Q380*H380</f>
        <v>0</v>
      </c>
      <c r="S380" s="237">
        <v>0</v>
      </c>
      <c r="T380" s="23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9" t="s">
        <v>113</v>
      </c>
      <c r="AT380" s="239" t="s">
        <v>208</v>
      </c>
      <c r="AU380" s="239" t="s">
        <v>85</v>
      </c>
      <c r="AY380" s="18" t="s">
        <v>206</v>
      </c>
      <c r="BE380" s="240">
        <f>IF(N380="základní",J380,0)</f>
        <v>0</v>
      </c>
      <c r="BF380" s="240">
        <f>IF(N380="snížená",J380,0)</f>
        <v>0</v>
      </c>
      <c r="BG380" s="240">
        <f>IF(N380="zákl. přenesená",J380,0)</f>
        <v>0</v>
      </c>
      <c r="BH380" s="240">
        <f>IF(N380="sníž. přenesená",J380,0)</f>
        <v>0</v>
      </c>
      <c r="BI380" s="240">
        <f>IF(N380="nulová",J380,0)</f>
        <v>0</v>
      </c>
      <c r="BJ380" s="18" t="s">
        <v>83</v>
      </c>
      <c r="BK380" s="240">
        <f>ROUND(I380*H380,2)</f>
        <v>0</v>
      </c>
      <c r="BL380" s="18" t="s">
        <v>113</v>
      </c>
      <c r="BM380" s="239" t="s">
        <v>1524</v>
      </c>
    </row>
    <row r="381" spans="1:51" s="14" customFormat="1" ht="12">
      <c r="A381" s="14"/>
      <c r="B381" s="252"/>
      <c r="C381" s="253"/>
      <c r="D381" s="243" t="s">
        <v>214</v>
      </c>
      <c r="E381" s="254" t="s">
        <v>1</v>
      </c>
      <c r="F381" s="255" t="s">
        <v>1525</v>
      </c>
      <c r="G381" s="253"/>
      <c r="H381" s="256">
        <v>53.74</v>
      </c>
      <c r="I381" s="257"/>
      <c r="J381" s="253"/>
      <c r="K381" s="253"/>
      <c r="L381" s="258"/>
      <c r="M381" s="300"/>
      <c r="N381" s="301"/>
      <c r="O381" s="301"/>
      <c r="P381" s="301"/>
      <c r="Q381" s="301"/>
      <c r="R381" s="301"/>
      <c r="S381" s="301"/>
      <c r="T381" s="30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2" t="s">
        <v>214</v>
      </c>
      <c r="AU381" s="262" t="s">
        <v>85</v>
      </c>
      <c r="AV381" s="14" t="s">
        <v>85</v>
      </c>
      <c r="AW381" s="14" t="s">
        <v>32</v>
      </c>
      <c r="AX381" s="14" t="s">
        <v>83</v>
      </c>
      <c r="AY381" s="262" t="s">
        <v>206</v>
      </c>
    </row>
    <row r="382" spans="1:31" s="2" customFormat="1" ht="6.95" customHeight="1">
      <c r="A382" s="39"/>
      <c r="B382" s="67"/>
      <c r="C382" s="68"/>
      <c r="D382" s="68"/>
      <c r="E382" s="68"/>
      <c r="F382" s="68"/>
      <c r="G382" s="68"/>
      <c r="H382" s="68"/>
      <c r="I382" s="68"/>
      <c r="J382" s="68"/>
      <c r="K382" s="68"/>
      <c r="L382" s="45"/>
      <c r="M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</sheetData>
  <sheetProtection password="CC35" sheet="1" objects="1" scenarios="1" formatColumns="0" formatRows="0" autoFilter="0"/>
  <autoFilter ref="C129:K3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147" t="s">
        <v>1303</v>
      </c>
      <c r="BA2" s="147" t="s">
        <v>1</v>
      </c>
      <c r="BB2" s="147" t="s">
        <v>1</v>
      </c>
      <c r="BC2" s="147" t="s">
        <v>1526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1527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1309</v>
      </c>
      <c r="BA4" s="147" t="s">
        <v>1</v>
      </c>
      <c r="BB4" s="147" t="s">
        <v>1</v>
      </c>
      <c r="BC4" s="147" t="s">
        <v>1528</v>
      </c>
      <c r="BD4" s="147" t="s">
        <v>85</v>
      </c>
    </row>
    <row r="5" spans="2:56" s="1" customFormat="1" ht="6.95" customHeight="1">
      <c r="B5" s="21"/>
      <c r="L5" s="21"/>
      <c r="AZ5" s="147" t="s">
        <v>1529</v>
      </c>
      <c r="BA5" s="147" t="s">
        <v>1</v>
      </c>
      <c r="BB5" s="147" t="s">
        <v>1</v>
      </c>
      <c r="BC5" s="147" t="s">
        <v>615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156</v>
      </c>
      <c r="BA6" s="147" t="s">
        <v>1</v>
      </c>
      <c r="BB6" s="147" t="s">
        <v>1</v>
      </c>
      <c r="BC6" s="147" t="s">
        <v>1530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158</v>
      </c>
      <c r="BA7" s="147" t="s">
        <v>1</v>
      </c>
      <c r="BB7" s="147" t="s">
        <v>1</v>
      </c>
      <c r="BC7" s="147" t="s">
        <v>1531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162</v>
      </c>
      <c r="BA8" s="147" t="s">
        <v>1</v>
      </c>
      <c r="BB8" s="147" t="s">
        <v>1</v>
      </c>
      <c r="BC8" s="147" t="s">
        <v>1532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1315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164</v>
      </c>
      <c r="BA9" s="147" t="s">
        <v>1</v>
      </c>
      <c r="BB9" s="147" t="s">
        <v>1</v>
      </c>
      <c r="BC9" s="147" t="s">
        <v>1533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168</v>
      </c>
      <c r="BA10" s="147" t="s">
        <v>169</v>
      </c>
      <c r="BB10" s="147" t="s">
        <v>1</v>
      </c>
      <c r="BC10" s="147" t="s">
        <v>1534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1535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171</v>
      </c>
      <c r="BA11" s="147" t="s">
        <v>1</v>
      </c>
      <c r="BB11" s="147" t="s">
        <v>1</v>
      </c>
      <c r="BC11" s="147" t="s">
        <v>1533</v>
      </c>
      <c r="BD11" s="147" t="s">
        <v>85</v>
      </c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ROUND((SUM(BE126:BE270)),2)</f>
        <v>0</v>
      </c>
      <c r="G35" s="39"/>
      <c r="H35" s="39"/>
      <c r="I35" s="166">
        <v>0.21</v>
      </c>
      <c r="J35" s="165">
        <f>ROUND(((SUM(BE126:BE270))*I35),2)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ROUND((SUM(BF126:BF270)),2)</f>
        <v>0</v>
      </c>
      <c r="G36" s="39"/>
      <c r="H36" s="39"/>
      <c r="I36" s="166">
        <v>0.15</v>
      </c>
      <c r="J36" s="165">
        <f>ROUND(((SUM(BF126:BF270))*I36),2)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ROUND((SUM(BG126:BG270)),2)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ROUND((SUM(BH126:BH270)),2)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ROUND((SUM(BI126:BI270)),2)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2 - Splašková stoka SA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J128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J208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J213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J226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186</v>
      </c>
      <c r="E104" s="198"/>
      <c r="F104" s="198"/>
      <c r="G104" s="198"/>
      <c r="H104" s="198"/>
      <c r="I104" s="198"/>
      <c r="J104" s="199">
        <f>J268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191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5" t="str">
        <f>E7</f>
        <v>Veřejná infrastruktura Obytná zóna - NOVÁ DUKLA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146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5" t="s">
        <v>1315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152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2 - Splašková stoka SA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Ústí nad Orlicí</v>
      </c>
      <c r="G120" s="41"/>
      <c r="H120" s="41"/>
      <c r="I120" s="33" t="s">
        <v>22</v>
      </c>
      <c r="J120" s="80" t="str">
        <f>IF(J14="","",J14)</f>
        <v>20. 2. 2023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30</v>
      </c>
      <c r="J122" s="37" t="str">
        <f>E23</f>
        <v>Ing. Pravec František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Kašparová Věra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192</v>
      </c>
      <c r="D125" s="204" t="s">
        <v>61</v>
      </c>
      <c r="E125" s="204" t="s">
        <v>57</v>
      </c>
      <c r="F125" s="204" t="s">
        <v>58</v>
      </c>
      <c r="G125" s="204" t="s">
        <v>193</v>
      </c>
      <c r="H125" s="204" t="s">
        <v>194</v>
      </c>
      <c r="I125" s="204" t="s">
        <v>195</v>
      </c>
      <c r="J125" s="204" t="s">
        <v>176</v>
      </c>
      <c r="K125" s="205" t="s">
        <v>196</v>
      </c>
      <c r="L125" s="206"/>
      <c r="M125" s="101" t="s">
        <v>1</v>
      </c>
      <c r="N125" s="102" t="s">
        <v>40</v>
      </c>
      <c r="O125" s="102" t="s">
        <v>197</v>
      </c>
      <c r="P125" s="102" t="s">
        <v>198</v>
      </c>
      <c r="Q125" s="102" t="s">
        <v>199</v>
      </c>
      <c r="R125" s="102" t="s">
        <v>200</v>
      </c>
      <c r="S125" s="102" t="s">
        <v>201</v>
      </c>
      <c r="T125" s="103" t="s">
        <v>202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203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</f>
        <v>0</v>
      </c>
      <c r="Q126" s="105"/>
      <c r="R126" s="209">
        <f>R127</f>
        <v>10.760704</v>
      </c>
      <c r="S126" s="105"/>
      <c r="T126" s="210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178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75</v>
      </c>
      <c r="E127" s="215" t="s">
        <v>204</v>
      </c>
      <c r="F127" s="215" t="s">
        <v>205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P128+P208+P213+P226+P268</f>
        <v>0</v>
      </c>
      <c r="Q127" s="220"/>
      <c r="R127" s="221">
        <f>R128+R208+R213+R226+R268</f>
        <v>10.760704</v>
      </c>
      <c r="S127" s="220"/>
      <c r="T127" s="222">
        <f>T128+T208+T213+T226+T268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83</v>
      </c>
      <c r="AT127" s="224" t="s">
        <v>75</v>
      </c>
      <c r="AU127" s="224" t="s">
        <v>76</v>
      </c>
      <c r="AY127" s="223" t="s">
        <v>206</v>
      </c>
      <c r="BK127" s="225">
        <f>BK128+BK208+BK213+BK226+BK268</f>
        <v>0</v>
      </c>
    </row>
    <row r="128" spans="1:63" s="12" customFormat="1" ht="22.8" customHeight="1">
      <c r="A128" s="12"/>
      <c r="B128" s="212"/>
      <c r="C128" s="213"/>
      <c r="D128" s="214" t="s">
        <v>75</v>
      </c>
      <c r="E128" s="226" t="s">
        <v>83</v>
      </c>
      <c r="F128" s="226" t="s">
        <v>207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SUM(P129:P207)</f>
        <v>0</v>
      </c>
      <c r="Q128" s="220"/>
      <c r="R128" s="221">
        <f>SUM(R129:R207)</f>
        <v>0.233084</v>
      </c>
      <c r="S128" s="220"/>
      <c r="T128" s="222">
        <f>SUM(T129:T207)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83</v>
      </c>
      <c r="AT128" s="224" t="s">
        <v>75</v>
      </c>
      <c r="AU128" s="224" t="s">
        <v>83</v>
      </c>
      <c r="AY128" s="223" t="s">
        <v>206</v>
      </c>
      <c r="BK128" s="225">
        <f>SUM(BK129:BK207)</f>
        <v>0</v>
      </c>
    </row>
    <row r="129" spans="1:65" s="2" customFormat="1" ht="24.15" customHeight="1">
      <c r="A129" s="39"/>
      <c r="B129" s="40"/>
      <c r="C129" s="228" t="s">
        <v>83</v>
      </c>
      <c r="D129" s="228" t="s">
        <v>208</v>
      </c>
      <c r="E129" s="229" t="s">
        <v>222</v>
      </c>
      <c r="F129" s="230" t="s">
        <v>223</v>
      </c>
      <c r="G129" s="231" t="s">
        <v>224</v>
      </c>
      <c r="H129" s="232">
        <v>40</v>
      </c>
      <c r="I129" s="233"/>
      <c r="J129" s="234">
        <f>ROUND(I129*H129,2)</f>
        <v>0</v>
      </c>
      <c r="K129" s="230" t="s">
        <v>212</v>
      </c>
      <c r="L129" s="45"/>
      <c r="M129" s="235" t="s">
        <v>1</v>
      </c>
      <c r="N129" s="236" t="s">
        <v>41</v>
      </c>
      <c r="O129" s="92"/>
      <c r="P129" s="237">
        <f>O129*H129</f>
        <v>0</v>
      </c>
      <c r="Q129" s="237">
        <v>3E-05</v>
      </c>
      <c r="R129" s="237">
        <f>Q129*H129</f>
        <v>0.0012000000000000001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113</v>
      </c>
      <c r="AT129" s="239" t="s">
        <v>208</v>
      </c>
      <c r="AU129" s="239" t="s">
        <v>85</v>
      </c>
      <c r="AY129" s="18" t="s">
        <v>206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83</v>
      </c>
      <c r="BK129" s="240">
        <f>ROUND(I129*H129,2)</f>
        <v>0</v>
      </c>
      <c r="BL129" s="18" t="s">
        <v>113</v>
      </c>
      <c r="BM129" s="239" t="s">
        <v>1536</v>
      </c>
    </row>
    <row r="130" spans="1:51" s="13" customFormat="1" ht="12">
      <c r="A130" s="13"/>
      <c r="B130" s="241"/>
      <c r="C130" s="242"/>
      <c r="D130" s="243" t="s">
        <v>214</v>
      </c>
      <c r="E130" s="244" t="s">
        <v>1</v>
      </c>
      <c r="F130" s="245" t="s">
        <v>1323</v>
      </c>
      <c r="G130" s="242"/>
      <c r="H130" s="244" t="s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214</v>
      </c>
      <c r="AU130" s="251" t="s">
        <v>85</v>
      </c>
      <c r="AV130" s="13" t="s">
        <v>83</v>
      </c>
      <c r="AW130" s="13" t="s">
        <v>32</v>
      </c>
      <c r="AX130" s="13" t="s">
        <v>76</v>
      </c>
      <c r="AY130" s="251" t="s">
        <v>206</v>
      </c>
    </row>
    <row r="131" spans="1:51" s="14" customFormat="1" ht="12">
      <c r="A131" s="14"/>
      <c r="B131" s="252"/>
      <c r="C131" s="253"/>
      <c r="D131" s="243" t="s">
        <v>214</v>
      </c>
      <c r="E131" s="254" t="s">
        <v>1</v>
      </c>
      <c r="F131" s="255" t="s">
        <v>141</v>
      </c>
      <c r="G131" s="253"/>
      <c r="H131" s="256">
        <v>40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2" t="s">
        <v>214</v>
      </c>
      <c r="AU131" s="262" t="s">
        <v>85</v>
      </c>
      <c r="AV131" s="14" t="s">
        <v>85</v>
      </c>
      <c r="AW131" s="14" t="s">
        <v>32</v>
      </c>
      <c r="AX131" s="14" t="s">
        <v>83</v>
      </c>
      <c r="AY131" s="262" t="s">
        <v>206</v>
      </c>
    </row>
    <row r="132" spans="1:65" s="2" customFormat="1" ht="24.15" customHeight="1">
      <c r="A132" s="39"/>
      <c r="B132" s="40"/>
      <c r="C132" s="228" t="s">
        <v>85</v>
      </c>
      <c r="D132" s="228" t="s">
        <v>208</v>
      </c>
      <c r="E132" s="229" t="s">
        <v>228</v>
      </c>
      <c r="F132" s="230" t="s">
        <v>229</v>
      </c>
      <c r="G132" s="231" t="s">
        <v>230</v>
      </c>
      <c r="H132" s="232">
        <v>4</v>
      </c>
      <c r="I132" s="233"/>
      <c r="J132" s="234">
        <f>ROUND(I132*H132,2)</f>
        <v>0</v>
      </c>
      <c r="K132" s="230" t="s">
        <v>212</v>
      </c>
      <c r="L132" s="45"/>
      <c r="M132" s="235" t="s">
        <v>1</v>
      </c>
      <c r="N132" s="236" t="s">
        <v>41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113</v>
      </c>
      <c r="AT132" s="239" t="s">
        <v>208</v>
      </c>
      <c r="AU132" s="239" t="s">
        <v>85</v>
      </c>
      <c r="AY132" s="18" t="s">
        <v>206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83</v>
      </c>
      <c r="BK132" s="240">
        <f>ROUND(I132*H132,2)</f>
        <v>0</v>
      </c>
      <c r="BL132" s="18" t="s">
        <v>113</v>
      </c>
      <c r="BM132" s="239" t="s">
        <v>1537</v>
      </c>
    </row>
    <row r="133" spans="1:51" s="13" customFormat="1" ht="12">
      <c r="A133" s="13"/>
      <c r="B133" s="241"/>
      <c r="C133" s="242"/>
      <c r="D133" s="243" t="s">
        <v>214</v>
      </c>
      <c r="E133" s="244" t="s">
        <v>1</v>
      </c>
      <c r="F133" s="245" t="s">
        <v>1323</v>
      </c>
      <c r="G133" s="242"/>
      <c r="H133" s="244" t="s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214</v>
      </c>
      <c r="AU133" s="251" t="s">
        <v>85</v>
      </c>
      <c r="AV133" s="13" t="s">
        <v>83</v>
      </c>
      <c r="AW133" s="13" t="s">
        <v>32</v>
      </c>
      <c r="AX133" s="13" t="s">
        <v>76</v>
      </c>
      <c r="AY133" s="251" t="s">
        <v>206</v>
      </c>
    </row>
    <row r="134" spans="1:51" s="14" customFormat="1" ht="12">
      <c r="A134" s="14"/>
      <c r="B134" s="252"/>
      <c r="C134" s="253"/>
      <c r="D134" s="243" t="s">
        <v>214</v>
      </c>
      <c r="E134" s="254" t="s">
        <v>1</v>
      </c>
      <c r="F134" s="255" t="s">
        <v>113</v>
      </c>
      <c r="G134" s="253"/>
      <c r="H134" s="256">
        <v>4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214</v>
      </c>
      <c r="AU134" s="262" t="s">
        <v>85</v>
      </c>
      <c r="AV134" s="14" t="s">
        <v>85</v>
      </c>
      <c r="AW134" s="14" t="s">
        <v>32</v>
      </c>
      <c r="AX134" s="14" t="s">
        <v>83</v>
      </c>
      <c r="AY134" s="262" t="s">
        <v>206</v>
      </c>
    </row>
    <row r="135" spans="1:65" s="2" customFormat="1" ht="33" customHeight="1">
      <c r="A135" s="39"/>
      <c r="B135" s="40"/>
      <c r="C135" s="228" t="s">
        <v>93</v>
      </c>
      <c r="D135" s="228" t="s">
        <v>208</v>
      </c>
      <c r="E135" s="229" t="s">
        <v>267</v>
      </c>
      <c r="F135" s="230" t="s">
        <v>268</v>
      </c>
      <c r="G135" s="231" t="s">
        <v>251</v>
      </c>
      <c r="H135" s="232">
        <v>200.915</v>
      </c>
      <c r="I135" s="233"/>
      <c r="J135" s="234">
        <f>ROUND(I135*H135,2)</f>
        <v>0</v>
      </c>
      <c r="K135" s="230" t="s">
        <v>212</v>
      </c>
      <c r="L135" s="45"/>
      <c r="M135" s="235" t="s">
        <v>1</v>
      </c>
      <c r="N135" s="236" t="s">
        <v>41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113</v>
      </c>
      <c r="AT135" s="239" t="s">
        <v>208</v>
      </c>
      <c r="AU135" s="239" t="s">
        <v>85</v>
      </c>
      <c r="AY135" s="18" t="s">
        <v>206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83</v>
      </c>
      <c r="BK135" s="240">
        <f>ROUND(I135*H135,2)</f>
        <v>0</v>
      </c>
      <c r="BL135" s="18" t="s">
        <v>113</v>
      </c>
      <c r="BM135" s="239" t="s">
        <v>1538</v>
      </c>
    </row>
    <row r="136" spans="1:51" s="13" customFormat="1" ht="12">
      <c r="A136" s="13"/>
      <c r="B136" s="241"/>
      <c r="C136" s="242"/>
      <c r="D136" s="243" t="s">
        <v>214</v>
      </c>
      <c r="E136" s="244" t="s">
        <v>1</v>
      </c>
      <c r="F136" s="245" t="s">
        <v>1323</v>
      </c>
      <c r="G136" s="242"/>
      <c r="H136" s="244" t="s">
        <v>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214</v>
      </c>
      <c r="AU136" s="251" t="s">
        <v>85</v>
      </c>
      <c r="AV136" s="13" t="s">
        <v>83</v>
      </c>
      <c r="AW136" s="13" t="s">
        <v>32</v>
      </c>
      <c r="AX136" s="13" t="s">
        <v>76</v>
      </c>
      <c r="AY136" s="251" t="s">
        <v>206</v>
      </c>
    </row>
    <row r="137" spans="1:51" s="13" customFormat="1" ht="12">
      <c r="A137" s="13"/>
      <c r="B137" s="241"/>
      <c r="C137" s="242"/>
      <c r="D137" s="243" t="s">
        <v>214</v>
      </c>
      <c r="E137" s="244" t="s">
        <v>1</v>
      </c>
      <c r="F137" s="245" t="s">
        <v>1342</v>
      </c>
      <c r="G137" s="242"/>
      <c r="H137" s="244" t="s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214</v>
      </c>
      <c r="AU137" s="251" t="s">
        <v>85</v>
      </c>
      <c r="AV137" s="13" t="s">
        <v>83</v>
      </c>
      <c r="AW137" s="13" t="s">
        <v>32</v>
      </c>
      <c r="AX137" s="13" t="s">
        <v>76</v>
      </c>
      <c r="AY137" s="251" t="s">
        <v>206</v>
      </c>
    </row>
    <row r="138" spans="1:51" s="14" customFormat="1" ht="12">
      <c r="A138" s="14"/>
      <c r="B138" s="252"/>
      <c r="C138" s="253"/>
      <c r="D138" s="243" t="s">
        <v>214</v>
      </c>
      <c r="E138" s="254" t="s">
        <v>1</v>
      </c>
      <c r="F138" s="255" t="s">
        <v>1539</v>
      </c>
      <c r="G138" s="253"/>
      <c r="H138" s="256">
        <v>228.5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214</v>
      </c>
      <c r="AU138" s="262" t="s">
        <v>85</v>
      </c>
      <c r="AV138" s="14" t="s">
        <v>85</v>
      </c>
      <c r="AW138" s="14" t="s">
        <v>32</v>
      </c>
      <c r="AX138" s="14" t="s">
        <v>76</v>
      </c>
      <c r="AY138" s="262" t="s">
        <v>206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1346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1540</v>
      </c>
      <c r="G140" s="253"/>
      <c r="H140" s="256">
        <v>16.415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4" customFormat="1" ht="12">
      <c r="A141" s="14"/>
      <c r="B141" s="252"/>
      <c r="C141" s="253"/>
      <c r="D141" s="243" t="s">
        <v>214</v>
      </c>
      <c r="E141" s="254" t="s">
        <v>1</v>
      </c>
      <c r="F141" s="255" t="s">
        <v>1541</v>
      </c>
      <c r="G141" s="253"/>
      <c r="H141" s="256">
        <v>-30.8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214</v>
      </c>
      <c r="AU141" s="262" t="s">
        <v>85</v>
      </c>
      <c r="AV141" s="14" t="s">
        <v>85</v>
      </c>
      <c r="AW141" s="14" t="s">
        <v>32</v>
      </c>
      <c r="AX141" s="14" t="s">
        <v>76</v>
      </c>
      <c r="AY141" s="262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1542</v>
      </c>
      <c r="G142" s="253"/>
      <c r="H142" s="256">
        <v>-13.2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5" customFormat="1" ht="12">
      <c r="A143" s="15"/>
      <c r="B143" s="263"/>
      <c r="C143" s="264"/>
      <c r="D143" s="243" t="s">
        <v>214</v>
      </c>
      <c r="E143" s="265" t="s">
        <v>171</v>
      </c>
      <c r="F143" s="266" t="s">
        <v>169</v>
      </c>
      <c r="G143" s="264"/>
      <c r="H143" s="267">
        <v>200.915</v>
      </c>
      <c r="I143" s="268"/>
      <c r="J143" s="264"/>
      <c r="K143" s="264"/>
      <c r="L143" s="269"/>
      <c r="M143" s="270"/>
      <c r="N143" s="271"/>
      <c r="O143" s="271"/>
      <c r="P143" s="271"/>
      <c r="Q143" s="271"/>
      <c r="R143" s="271"/>
      <c r="S143" s="271"/>
      <c r="T143" s="27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3" t="s">
        <v>214</v>
      </c>
      <c r="AU143" s="273" t="s">
        <v>85</v>
      </c>
      <c r="AV143" s="15" t="s">
        <v>113</v>
      </c>
      <c r="AW143" s="15" t="s">
        <v>32</v>
      </c>
      <c r="AX143" s="15" t="s">
        <v>76</v>
      </c>
      <c r="AY143" s="273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266</v>
      </c>
      <c r="G144" s="253"/>
      <c r="H144" s="256">
        <v>200.915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83</v>
      </c>
      <c r="AY144" s="262" t="s">
        <v>206</v>
      </c>
    </row>
    <row r="145" spans="1:65" s="2" customFormat="1" ht="21.75" customHeight="1">
      <c r="A145" s="39"/>
      <c r="B145" s="40"/>
      <c r="C145" s="228" t="s">
        <v>113</v>
      </c>
      <c r="D145" s="228" t="s">
        <v>208</v>
      </c>
      <c r="E145" s="229" t="s">
        <v>1351</v>
      </c>
      <c r="F145" s="230" t="s">
        <v>1352</v>
      </c>
      <c r="G145" s="231" t="s">
        <v>211</v>
      </c>
      <c r="H145" s="232">
        <v>399.8</v>
      </c>
      <c r="I145" s="233"/>
      <c r="J145" s="234">
        <f>ROUND(I145*H145,2)</f>
        <v>0</v>
      </c>
      <c r="K145" s="230" t="s">
        <v>212</v>
      </c>
      <c r="L145" s="45"/>
      <c r="M145" s="235" t="s">
        <v>1</v>
      </c>
      <c r="N145" s="236" t="s">
        <v>41</v>
      </c>
      <c r="O145" s="92"/>
      <c r="P145" s="237">
        <f>O145*H145</f>
        <v>0</v>
      </c>
      <c r="Q145" s="237">
        <v>0.00058</v>
      </c>
      <c r="R145" s="237">
        <f>Q145*H145</f>
        <v>0.231884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113</v>
      </c>
      <c r="AT145" s="239" t="s">
        <v>208</v>
      </c>
      <c r="AU145" s="239" t="s">
        <v>85</v>
      </c>
      <c r="AY145" s="18" t="s">
        <v>206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83</v>
      </c>
      <c r="BK145" s="240">
        <f>ROUND(I145*H145,2)</f>
        <v>0</v>
      </c>
      <c r="BL145" s="18" t="s">
        <v>113</v>
      </c>
      <c r="BM145" s="239" t="s">
        <v>1543</v>
      </c>
    </row>
    <row r="146" spans="1:51" s="13" customFormat="1" ht="12">
      <c r="A146" s="13"/>
      <c r="B146" s="241"/>
      <c r="C146" s="242"/>
      <c r="D146" s="243" t="s">
        <v>214</v>
      </c>
      <c r="E146" s="244" t="s">
        <v>1</v>
      </c>
      <c r="F146" s="245" t="s">
        <v>1323</v>
      </c>
      <c r="G146" s="242"/>
      <c r="H146" s="244" t="s">
        <v>1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214</v>
      </c>
      <c r="AU146" s="251" t="s">
        <v>85</v>
      </c>
      <c r="AV146" s="13" t="s">
        <v>83</v>
      </c>
      <c r="AW146" s="13" t="s">
        <v>32</v>
      </c>
      <c r="AX146" s="13" t="s">
        <v>76</v>
      </c>
      <c r="AY146" s="251" t="s">
        <v>206</v>
      </c>
    </row>
    <row r="147" spans="1:51" s="13" customFormat="1" ht="12">
      <c r="A147" s="13"/>
      <c r="B147" s="241"/>
      <c r="C147" s="242"/>
      <c r="D147" s="243" t="s">
        <v>214</v>
      </c>
      <c r="E147" s="244" t="s">
        <v>1</v>
      </c>
      <c r="F147" s="245" t="s">
        <v>1342</v>
      </c>
      <c r="G147" s="242"/>
      <c r="H147" s="244" t="s">
        <v>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214</v>
      </c>
      <c r="AU147" s="251" t="s">
        <v>85</v>
      </c>
      <c r="AV147" s="13" t="s">
        <v>83</v>
      </c>
      <c r="AW147" s="13" t="s">
        <v>32</v>
      </c>
      <c r="AX147" s="13" t="s">
        <v>76</v>
      </c>
      <c r="AY147" s="251" t="s">
        <v>206</v>
      </c>
    </row>
    <row r="148" spans="1:51" s="14" customFormat="1" ht="12">
      <c r="A148" s="14"/>
      <c r="B148" s="252"/>
      <c r="C148" s="253"/>
      <c r="D148" s="243" t="s">
        <v>214</v>
      </c>
      <c r="E148" s="254" t="s">
        <v>1</v>
      </c>
      <c r="F148" s="255" t="s">
        <v>1544</v>
      </c>
      <c r="G148" s="253"/>
      <c r="H148" s="256">
        <v>399.8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214</v>
      </c>
      <c r="AU148" s="262" t="s">
        <v>85</v>
      </c>
      <c r="AV148" s="14" t="s">
        <v>85</v>
      </c>
      <c r="AW148" s="14" t="s">
        <v>32</v>
      </c>
      <c r="AX148" s="14" t="s">
        <v>76</v>
      </c>
      <c r="AY148" s="262" t="s">
        <v>206</v>
      </c>
    </row>
    <row r="149" spans="1:51" s="15" customFormat="1" ht="12">
      <c r="A149" s="15"/>
      <c r="B149" s="263"/>
      <c r="C149" s="264"/>
      <c r="D149" s="243" t="s">
        <v>214</v>
      </c>
      <c r="E149" s="265" t="s">
        <v>1309</v>
      </c>
      <c r="F149" s="266" t="s">
        <v>169</v>
      </c>
      <c r="G149" s="264"/>
      <c r="H149" s="267">
        <v>399.8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3" t="s">
        <v>214</v>
      </c>
      <c r="AU149" s="273" t="s">
        <v>85</v>
      </c>
      <c r="AV149" s="15" t="s">
        <v>113</v>
      </c>
      <c r="AW149" s="15" t="s">
        <v>32</v>
      </c>
      <c r="AX149" s="15" t="s">
        <v>83</v>
      </c>
      <c r="AY149" s="273" t="s">
        <v>206</v>
      </c>
    </row>
    <row r="150" spans="1:65" s="2" customFormat="1" ht="21.75" customHeight="1">
      <c r="A150" s="39"/>
      <c r="B150" s="40"/>
      <c r="C150" s="228" t="s">
        <v>116</v>
      </c>
      <c r="D150" s="228" t="s">
        <v>208</v>
      </c>
      <c r="E150" s="229" t="s">
        <v>1355</v>
      </c>
      <c r="F150" s="230" t="s">
        <v>1356</v>
      </c>
      <c r="G150" s="231" t="s">
        <v>211</v>
      </c>
      <c r="H150" s="232">
        <v>399.8</v>
      </c>
      <c r="I150" s="233"/>
      <c r="J150" s="234">
        <f>ROUND(I150*H150,2)</f>
        <v>0</v>
      </c>
      <c r="K150" s="230" t="s">
        <v>212</v>
      </c>
      <c r="L150" s="45"/>
      <c r="M150" s="235" t="s">
        <v>1</v>
      </c>
      <c r="N150" s="236" t="s">
        <v>41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113</v>
      </c>
      <c r="AT150" s="239" t="s">
        <v>208</v>
      </c>
      <c r="AU150" s="239" t="s">
        <v>85</v>
      </c>
      <c r="AY150" s="18" t="s">
        <v>206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83</v>
      </c>
      <c r="BK150" s="240">
        <f>ROUND(I150*H150,2)</f>
        <v>0</v>
      </c>
      <c r="BL150" s="18" t="s">
        <v>113</v>
      </c>
      <c r="BM150" s="239" t="s">
        <v>1545</v>
      </c>
    </row>
    <row r="151" spans="1:51" s="14" customFormat="1" ht="12">
      <c r="A151" s="14"/>
      <c r="B151" s="252"/>
      <c r="C151" s="253"/>
      <c r="D151" s="243" t="s">
        <v>214</v>
      </c>
      <c r="E151" s="254" t="s">
        <v>1</v>
      </c>
      <c r="F151" s="255" t="s">
        <v>1309</v>
      </c>
      <c r="G151" s="253"/>
      <c r="H151" s="256">
        <v>399.8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214</v>
      </c>
      <c r="AU151" s="262" t="s">
        <v>85</v>
      </c>
      <c r="AV151" s="14" t="s">
        <v>85</v>
      </c>
      <c r="AW151" s="14" t="s">
        <v>32</v>
      </c>
      <c r="AX151" s="14" t="s">
        <v>83</v>
      </c>
      <c r="AY151" s="262" t="s">
        <v>206</v>
      </c>
    </row>
    <row r="152" spans="1:65" s="2" customFormat="1" ht="37.8" customHeight="1">
      <c r="A152" s="39"/>
      <c r="B152" s="40"/>
      <c r="C152" s="228" t="s">
        <v>238</v>
      </c>
      <c r="D152" s="228" t="s">
        <v>208</v>
      </c>
      <c r="E152" s="229" t="s">
        <v>289</v>
      </c>
      <c r="F152" s="230" t="s">
        <v>290</v>
      </c>
      <c r="G152" s="231" t="s">
        <v>251</v>
      </c>
      <c r="H152" s="232">
        <v>200.915</v>
      </c>
      <c r="I152" s="233"/>
      <c r="J152" s="234">
        <f>ROUND(I152*H152,2)</f>
        <v>0</v>
      </c>
      <c r="K152" s="230" t="s">
        <v>212</v>
      </c>
      <c r="L152" s="45"/>
      <c r="M152" s="235" t="s">
        <v>1</v>
      </c>
      <c r="N152" s="236" t="s">
        <v>41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113</v>
      </c>
      <c r="AT152" s="239" t="s">
        <v>208</v>
      </c>
      <c r="AU152" s="239" t="s">
        <v>85</v>
      </c>
      <c r="AY152" s="18" t="s">
        <v>206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83</v>
      </c>
      <c r="BK152" s="240">
        <f>ROUND(I152*H152,2)</f>
        <v>0</v>
      </c>
      <c r="BL152" s="18" t="s">
        <v>113</v>
      </c>
      <c r="BM152" s="239" t="s">
        <v>1546</v>
      </c>
    </row>
    <row r="153" spans="1:51" s="13" customFormat="1" ht="12">
      <c r="A153" s="13"/>
      <c r="B153" s="241"/>
      <c r="C153" s="242"/>
      <c r="D153" s="243" t="s">
        <v>214</v>
      </c>
      <c r="E153" s="244" t="s">
        <v>1</v>
      </c>
      <c r="F153" s="245" t="s">
        <v>292</v>
      </c>
      <c r="G153" s="242"/>
      <c r="H153" s="244" t="s">
        <v>1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214</v>
      </c>
      <c r="AU153" s="251" t="s">
        <v>85</v>
      </c>
      <c r="AV153" s="13" t="s">
        <v>83</v>
      </c>
      <c r="AW153" s="13" t="s">
        <v>32</v>
      </c>
      <c r="AX153" s="13" t="s">
        <v>76</v>
      </c>
      <c r="AY153" s="251" t="s">
        <v>206</v>
      </c>
    </row>
    <row r="154" spans="1:51" s="14" customFormat="1" ht="12">
      <c r="A154" s="14"/>
      <c r="B154" s="252"/>
      <c r="C154" s="253"/>
      <c r="D154" s="243" t="s">
        <v>214</v>
      </c>
      <c r="E154" s="254" t="s">
        <v>1</v>
      </c>
      <c r="F154" s="255" t="s">
        <v>164</v>
      </c>
      <c r="G154" s="253"/>
      <c r="H154" s="256">
        <v>200.915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214</v>
      </c>
      <c r="AU154" s="262" t="s">
        <v>85</v>
      </c>
      <c r="AV154" s="14" t="s">
        <v>85</v>
      </c>
      <c r="AW154" s="14" t="s">
        <v>32</v>
      </c>
      <c r="AX154" s="14" t="s">
        <v>83</v>
      </c>
      <c r="AY154" s="262" t="s">
        <v>206</v>
      </c>
    </row>
    <row r="155" spans="1:65" s="2" customFormat="1" ht="37.8" customHeight="1">
      <c r="A155" s="39"/>
      <c r="B155" s="40"/>
      <c r="C155" s="228" t="s">
        <v>243</v>
      </c>
      <c r="D155" s="228" t="s">
        <v>208</v>
      </c>
      <c r="E155" s="229" t="s">
        <v>294</v>
      </c>
      <c r="F155" s="230" t="s">
        <v>295</v>
      </c>
      <c r="G155" s="231" t="s">
        <v>251</v>
      </c>
      <c r="H155" s="232">
        <v>120</v>
      </c>
      <c r="I155" s="233"/>
      <c r="J155" s="234">
        <f>ROUND(I155*H155,2)</f>
        <v>0</v>
      </c>
      <c r="K155" s="230" t="s">
        <v>212</v>
      </c>
      <c r="L155" s="45"/>
      <c r="M155" s="235" t="s">
        <v>1</v>
      </c>
      <c r="N155" s="236" t="s">
        <v>41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113</v>
      </c>
      <c r="AT155" s="239" t="s">
        <v>208</v>
      </c>
      <c r="AU155" s="239" t="s">
        <v>85</v>
      </c>
      <c r="AY155" s="18" t="s">
        <v>206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83</v>
      </c>
      <c r="BK155" s="240">
        <f>ROUND(I155*H155,2)</f>
        <v>0</v>
      </c>
      <c r="BL155" s="18" t="s">
        <v>113</v>
      </c>
      <c r="BM155" s="239" t="s">
        <v>1547</v>
      </c>
    </row>
    <row r="156" spans="1:51" s="13" customFormat="1" ht="12">
      <c r="A156" s="13"/>
      <c r="B156" s="241"/>
      <c r="C156" s="242"/>
      <c r="D156" s="243" t="s">
        <v>214</v>
      </c>
      <c r="E156" s="244" t="s">
        <v>1</v>
      </c>
      <c r="F156" s="245" t="s">
        <v>1323</v>
      </c>
      <c r="G156" s="242"/>
      <c r="H156" s="244" t="s">
        <v>1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214</v>
      </c>
      <c r="AU156" s="251" t="s">
        <v>85</v>
      </c>
      <c r="AV156" s="13" t="s">
        <v>83</v>
      </c>
      <c r="AW156" s="13" t="s">
        <v>32</v>
      </c>
      <c r="AX156" s="13" t="s">
        <v>76</v>
      </c>
      <c r="AY156" s="251" t="s">
        <v>206</v>
      </c>
    </row>
    <row r="157" spans="1:51" s="14" customFormat="1" ht="12">
      <c r="A157" s="14"/>
      <c r="B157" s="252"/>
      <c r="C157" s="253"/>
      <c r="D157" s="243" t="s">
        <v>214</v>
      </c>
      <c r="E157" s="254" t="s">
        <v>1</v>
      </c>
      <c r="F157" s="255" t="s">
        <v>1548</v>
      </c>
      <c r="G157" s="253"/>
      <c r="H157" s="256">
        <v>84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214</v>
      </c>
      <c r="AU157" s="262" t="s">
        <v>85</v>
      </c>
      <c r="AV157" s="14" t="s">
        <v>85</v>
      </c>
      <c r="AW157" s="14" t="s">
        <v>32</v>
      </c>
      <c r="AX157" s="14" t="s">
        <v>76</v>
      </c>
      <c r="AY157" s="262" t="s">
        <v>206</v>
      </c>
    </row>
    <row r="158" spans="1:51" s="14" customFormat="1" ht="12">
      <c r="A158" s="14"/>
      <c r="B158" s="252"/>
      <c r="C158" s="253"/>
      <c r="D158" s="243" t="s">
        <v>214</v>
      </c>
      <c r="E158" s="254" t="s">
        <v>1</v>
      </c>
      <c r="F158" s="255" t="s">
        <v>1549</v>
      </c>
      <c r="G158" s="253"/>
      <c r="H158" s="256">
        <v>36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214</v>
      </c>
      <c r="AU158" s="262" t="s">
        <v>85</v>
      </c>
      <c r="AV158" s="14" t="s">
        <v>85</v>
      </c>
      <c r="AW158" s="14" t="s">
        <v>32</v>
      </c>
      <c r="AX158" s="14" t="s">
        <v>76</v>
      </c>
      <c r="AY158" s="262" t="s">
        <v>206</v>
      </c>
    </row>
    <row r="159" spans="1:51" s="15" customFormat="1" ht="12">
      <c r="A159" s="15"/>
      <c r="B159" s="263"/>
      <c r="C159" s="264"/>
      <c r="D159" s="243" t="s">
        <v>214</v>
      </c>
      <c r="E159" s="265" t="s">
        <v>1</v>
      </c>
      <c r="F159" s="266" t="s">
        <v>169</v>
      </c>
      <c r="G159" s="264"/>
      <c r="H159" s="267">
        <v>120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214</v>
      </c>
      <c r="AU159" s="273" t="s">
        <v>85</v>
      </c>
      <c r="AV159" s="15" t="s">
        <v>113</v>
      </c>
      <c r="AW159" s="15" t="s">
        <v>32</v>
      </c>
      <c r="AX159" s="15" t="s">
        <v>83</v>
      </c>
      <c r="AY159" s="273" t="s">
        <v>206</v>
      </c>
    </row>
    <row r="160" spans="1:65" s="2" customFormat="1" ht="37.8" customHeight="1">
      <c r="A160" s="39"/>
      <c r="B160" s="40"/>
      <c r="C160" s="228" t="s">
        <v>248</v>
      </c>
      <c r="D160" s="228" t="s">
        <v>208</v>
      </c>
      <c r="E160" s="229" t="s">
        <v>300</v>
      </c>
      <c r="F160" s="230" t="s">
        <v>301</v>
      </c>
      <c r="G160" s="231" t="s">
        <v>251</v>
      </c>
      <c r="H160" s="232">
        <v>200.915</v>
      </c>
      <c r="I160" s="233"/>
      <c r="J160" s="234">
        <f>ROUND(I160*H160,2)</f>
        <v>0</v>
      </c>
      <c r="K160" s="230" t="s">
        <v>212</v>
      </c>
      <c r="L160" s="45"/>
      <c r="M160" s="235" t="s">
        <v>1</v>
      </c>
      <c r="N160" s="236" t="s">
        <v>41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113</v>
      </c>
      <c r="AT160" s="239" t="s">
        <v>208</v>
      </c>
      <c r="AU160" s="239" t="s">
        <v>85</v>
      </c>
      <c r="AY160" s="18" t="s">
        <v>206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83</v>
      </c>
      <c r="BK160" s="240">
        <f>ROUND(I160*H160,2)</f>
        <v>0</v>
      </c>
      <c r="BL160" s="18" t="s">
        <v>113</v>
      </c>
      <c r="BM160" s="239" t="s">
        <v>1550</v>
      </c>
    </row>
    <row r="161" spans="1:51" s="13" customFormat="1" ht="12">
      <c r="A161" s="13"/>
      <c r="B161" s="241"/>
      <c r="C161" s="242"/>
      <c r="D161" s="243" t="s">
        <v>214</v>
      </c>
      <c r="E161" s="244" t="s">
        <v>1</v>
      </c>
      <c r="F161" s="245" t="s">
        <v>1323</v>
      </c>
      <c r="G161" s="242"/>
      <c r="H161" s="244" t="s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214</v>
      </c>
      <c r="AU161" s="251" t="s">
        <v>85</v>
      </c>
      <c r="AV161" s="13" t="s">
        <v>83</v>
      </c>
      <c r="AW161" s="13" t="s">
        <v>32</v>
      </c>
      <c r="AX161" s="13" t="s">
        <v>76</v>
      </c>
      <c r="AY161" s="251" t="s">
        <v>206</v>
      </c>
    </row>
    <row r="162" spans="1:51" s="13" customFormat="1" ht="12">
      <c r="A162" s="13"/>
      <c r="B162" s="241"/>
      <c r="C162" s="242"/>
      <c r="D162" s="243" t="s">
        <v>214</v>
      </c>
      <c r="E162" s="244" t="s">
        <v>1</v>
      </c>
      <c r="F162" s="245" t="s">
        <v>303</v>
      </c>
      <c r="G162" s="242"/>
      <c r="H162" s="244" t="s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214</v>
      </c>
      <c r="AU162" s="251" t="s">
        <v>85</v>
      </c>
      <c r="AV162" s="13" t="s">
        <v>83</v>
      </c>
      <c r="AW162" s="13" t="s">
        <v>32</v>
      </c>
      <c r="AX162" s="13" t="s">
        <v>76</v>
      </c>
      <c r="AY162" s="251" t="s">
        <v>206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1370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4" customFormat="1" ht="12">
      <c r="A164" s="14"/>
      <c r="B164" s="252"/>
      <c r="C164" s="253"/>
      <c r="D164" s="243" t="s">
        <v>214</v>
      </c>
      <c r="E164" s="254" t="s">
        <v>1</v>
      </c>
      <c r="F164" s="255" t="s">
        <v>1551</v>
      </c>
      <c r="G164" s="253"/>
      <c r="H164" s="256">
        <v>13.2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214</v>
      </c>
      <c r="AU164" s="262" t="s">
        <v>85</v>
      </c>
      <c r="AV164" s="14" t="s">
        <v>85</v>
      </c>
      <c r="AW164" s="14" t="s">
        <v>32</v>
      </c>
      <c r="AX164" s="14" t="s">
        <v>76</v>
      </c>
      <c r="AY164" s="262" t="s">
        <v>206</v>
      </c>
    </row>
    <row r="165" spans="1:51" s="16" customFormat="1" ht="12">
      <c r="A165" s="16"/>
      <c r="B165" s="274"/>
      <c r="C165" s="275"/>
      <c r="D165" s="243" t="s">
        <v>214</v>
      </c>
      <c r="E165" s="276" t="s">
        <v>1303</v>
      </c>
      <c r="F165" s="277" t="s">
        <v>133</v>
      </c>
      <c r="G165" s="275"/>
      <c r="H165" s="278">
        <v>13.2</v>
      </c>
      <c r="I165" s="279"/>
      <c r="J165" s="275"/>
      <c r="K165" s="275"/>
      <c r="L165" s="280"/>
      <c r="M165" s="281"/>
      <c r="N165" s="282"/>
      <c r="O165" s="282"/>
      <c r="P165" s="282"/>
      <c r="Q165" s="282"/>
      <c r="R165" s="282"/>
      <c r="S165" s="282"/>
      <c r="T165" s="28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4" t="s">
        <v>214</v>
      </c>
      <c r="AU165" s="284" t="s">
        <v>85</v>
      </c>
      <c r="AV165" s="16" t="s">
        <v>93</v>
      </c>
      <c r="AW165" s="16" t="s">
        <v>32</v>
      </c>
      <c r="AX165" s="16" t="s">
        <v>76</v>
      </c>
      <c r="AY165" s="284" t="s">
        <v>206</v>
      </c>
    </row>
    <row r="166" spans="1:51" s="13" customFormat="1" ht="12">
      <c r="A166" s="13"/>
      <c r="B166" s="241"/>
      <c r="C166" s="242"/>
      <c r="D166" s="243" t="s">
        <v>214</v>
      </c>
      <c r="E166" s="244" t="s">
        <v>1</v>
      </c>
      <c r="F166" s="245" t="s">
        <v>1372</v>
      </c>
      <c r="G166" s="242"/>
      <c r="H166" s="244" t="s">
        <v>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214</v>
      </c>
      <c r="AU166" s="251" t="s">
        <v>85</v>
      </c>
      <c r="AV166" s="13" t="s">
        <v>83</v>
      </c>
      <c r="AW166" s="13" t="s">
        <v>32</v>
      </c>
      <c r="AX166" s="13" t="s">
        <v>76</v>
      </c>
      <c r="AY166" s="251" t="s">
        <v>206</v>
      </c>
    </row>
    <row r="167" spans="1:51" s="14" customFormat="1" ht="12">
      <c r="A167" s="14"/>
      <c r="B167" s="252"/>
      <c r="C167" s="253"/>
      <c r="D167" s="243" t="s">
        <v>214</v>
      </c>
      <c r="E167" s="254" t="s">
        <v>1</v>
      </c>
      <c r="F167" s="255" t="s">
        <v>1552</v>
      </c>
      <c r="G167" s="253"/>
      <c r="H167" s="256">
        <v>48.4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214</v>
      </c>
      <c r="AU167" s="262" t="s">
        <v>85</v>
      </c>
      <c r="AV167" s="14" t="s">
        <v>85</v>
      </c>
      <c r="AW167" s="14" t="s">
        <v>32</v>
      </c>
      <c r="AX167" s="14" t="s">
        <v>76</v>
      </c>
      <c r="AY167" s="262" t="s">
        <v>206</v>
      </c>
    </row>
    <row r="168" spans="1:51" s="16" customFormat="1" ht="12">
      <c r="A168" s="16"/>
      <c r="B168" s="274"/>
      <c r="C168" s="275"/>
      <c r="D168" s="243" t="s">
        <v>214</v>
      </c>
      <c r="E168" s="276" t="s">
        <v>1305</v>
      </c>
      <c r="F168" s="277" t="s">
        <v>133</v>
      </c>
      <c r="G168" s="275"/>
      <c r="H168" s="278">
        <v>48.4</v>
      </c>
      <c r="I168" s="279"/>
      <c r="J168" s="275"/>
      <c r="K168" s="275"/>
      <c r="L168" s="280"/>
      <c r="M168" s="281"/>
      <c r="N168" s="282"/>
      <c r="O168" s="282"/>
      <c r="P168" s="282"/>
      <c r="Q168" s="282"/>
      <c r="R168" s="282"/>
      <c r="S168" s="282"/>
      <c r="T168" s="283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4" t="s">
        <v>214</v>
      </c>
      <c r="AU168" s="284" t="s">
        <v>85</v>
      </c>
      <c r="AV168" s="16" t="s">
        <v>93</v>
      </c>
      <c r="AW168" s="16" t="s">
        <v>32</v>
      </c>
      <c r="AX168" s="16" t="s">
        <v>76</v>
      </c>
      <c r="AY168" s="284" t="s">
        <v>206</v>
      </c>
    </row>
    <row r="169" spans="1:51" s="13" customFormat="1" ht="12">
      <c r="A169" s="13"/>
      <c r="B169" s="241"/>
      <c r="C169" s="242"/>
      <c r="D169" s="243" t="s">
        <v>214</v>
      </c>
      <c r="E169" s="244" t="s">
        <v>1</v>
      </c>
      <c r="F169" s="245" t="s">
        <v>1374</v>
      </c>
      <c r="G169" s="242"/>
      <c r="H169" s="244" t="s">
        <v>1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214</v>
      </c>
      <c r="AU169" s="251" t="s">
        <v>85</v>
      </c>
      <c r="AV169" s="13" t="s">
        <v>83</v>
      </c>
      <c r="AW169" s="13" t="s">
        <v>32</v>
      </c>
      <c r="AX169" s="13" t="s">
        <v>76</v>
      </c>
      <c r="AY169" s="251" t="s">
        <v>206</v>
      </c>
    </row>
    <row r="170" spans="1:51" s="14" customFormat="1" ht="12">
      <c r="A170" s="14"/>
      <c r="B170" s="252"/>
      <c r="C170" s="253"/>
      <c r="D170" s="243" t="s">
        <v>214</v>
      </c>
      <c r="E170" s="254" t="s">
        <v>1</v>
      </c>
      <c r="F170" s="255" t="s">
        <v>1553</v>
      </c>
      <c r="G170" s="253"/>
      <c r="H170" s="256">
        <v>5.302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2" t="s">
        <v>214</v>
      </c>
      <c r="AU170" s="262" t="s">
        <v>85</v>
      </c>
      <c r="AV170" s="14" t="s">
        <v>85</v>
      </c>
      <c r="AW170" s="14" t="s">
        <v>32</v>
      </c>
      <c r="AX170" s="14" t="s">
        <v>76</v>
      </c>
      <c r="AY170" s="262" t="s">
        <v>206</v>
      </c>
    </row>
    <row r="171" spans="1:51" s="14" customFormat="1" ht="12">
      <c r="A171" s="14"/>
      <c r="B171" s="252"/>
      <c r="C171" s="253"/>
      <c r="D171" s="243" t="s">
        <v>214</v>
      </c>
      <c r="E171" s="254" t="s">
        <v>1</v>
      </c>
      <c r="F171" s="255" t="s">
        <v>1554</v>
      </c>
      <c r="G171" s="253"/>
      <c r="H171" s="256">
        <v>0.828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214</v>
      </c>
      <c r="AU171" s="262" t="s">
        <v>85</v>
      </c>
      <c r="AV171" s="14" t="s">
        <v>85</v>
      </c>
      <c r="AW171" s="14" t="s">
        <v>32</v>
      </c>
      <c r="AX171" s="14" t="s">
        <v>76</v>
      </c>
      <c r="AY171" s="262" t="s">
        <v>206</v>
      </c>
    </row>
    <row r="172" spans="1:51" s="16" customFormat="1" ht="12">
      <c r="A172" s="16"/>
      <c r="B172" s="274"/>
      <c r="C172" s="275"/>
      <c r="D172" s="243" t="s">
        <v>214</v>
      </c>
      <c r="E172" s="276" t="s">
        <v>1</v>
      </c>
      <c r="F172" s="277" t="s">
        <v>133</v>
      </c>
      <c r="G172" s="275"/>
      <c r="H172" s="278">
        <v>6.13</v>
      </c>
      <c r="I172" s="279"/>
      <c r="J172" s="275"/>
      <c r="K172" s="275"/>
      <c r="L172" s="280"/>
      <c r="M172" s="281"/>
      <c r="N172" s="282"/>
      <c r="O172" s="282"/>
      <c r="P172" s="282"/>
      <c r="Q172" s="282"/>
      <c r="R172" s="282"/>
      <c r="S172" s="282"/>
      <c r="T172" s="283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84" t="s">
        <v>214</v>
      </c>
      <c r="AU172" s="284" t="s">
        <v>85</v>
      </c>
      <c r="AV172" s="16" t="s">
        <v>93</v>
      </c>
      <c r="AW172" s="16" t="s">
        <v>32</v>
      </c>
      <c r="AX172" s="16" t="s">
        <v>76</v>
      </c>
      <c r="AY172" s="284" t="s">
        <v>206</v>
      </c>
    </row>
    <row r="173" spans="1:51" s="15" customFormat="1" ht="12">
      <c r="A173" s="15"/>
      <c r="B173" s="263"/>
      <c r="C173" s="264"/>
      <c r="D173" s="243" t="s">
        <v>214</v>
      </c>
      <c r="E173" s="265" t="s">
        <v>168</v>
      </c>
      <c r="F173" s="266" t="s">
        <v>169</v>
      </c>
      <c r="G173" s="264"/>
      <c r="H173" s="267">
        <v>67.73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3" t="s">
        <v>214</v>
      </c>
      <c r="AU173" s="273" t="s">
        <v>85</v>
      </c>
      <c r="AV173" s="15" t="s">
        <v>113</v>
      </c>
      <c r="AW173" s="15" t="s">
        <v>32</v>
      </c>
      <c r="AX173" s="15" t="s">
        <v>76</v>
      </c>
      <c r="AY173" s="273" t="s">
        <v>206</v>
      </c>
    </row>
    <row r="174" spans="1:51" s="14" customFormat="1" ht="12">
      <c r="A174" s="14"/>
      <c r="B174" s="252"/>
      <c r="C174" s="253"/>
      <c r="D174" s="243" t="s">
        <v>214</v>
      </c>
      <c r="E174" s="254" t="s">
        <v>162</v>
      </c>
      <c r="F174" s="255" t="s">
        <v>1377</v>
      </c>
      <c r="G174" s="253"/>
      <c r="H174" s="256">
        <v>133.185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214</v>
      </c>
      <c r="AU174" s="262" t="s">
        <v>85</v>
      </c>
      <c r="AV174" s="14" t="s">
        <v>85</v>
      </c>
      <c r="AW174" s="14" t="s">
        <v>32</v>
      </c>
      <c r="AX174" s="14" t="s">
        <v>76</v>
      </c>
      <c r="AY174" s="262" t="s">
        <v>206</v>
      </c>
    </row>
    <row r="175" spans="1:51" s="14" customFormat="1" ht="12">
      <c r="A175" s="14"/>
      <c r="B175" s="252"/>
      <c r="C175" s="253"/>
      <c r="D175" s="243" t="s">
        <v>214</v>
      </c>
      <c r="E175" s="254" t="s">
        <v>164</v>
      </c>
      <c r="F175" s="255" t="s">
        <v>171</v>
      </c>
      <c r="G175" s="253"/>
      <c r="H175" s="256">
        <v>200.915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214</v>
      </c>
      <c r="AU175" s="262" t="s">
        <v>85</v>
      </c>
      <c r="AV175" s="14" t="s">
        <v>85</v>
      </c>
      <c r="AW175" s="14" t="s">
        <v>32</v>
      </c>
      <c r="AX175" s="14" t="s">
        <v>76</v>
      </c>
      <c r="AY175" s="262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</v>
      </c>
      <c r="F176" s="255" t="s">
        <v>313</v>
      </c>
      <c r="G176" s="253"/>
      <c r="H176" s="256">
        <v>200.915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83</v>
      </c>
      <c r="AY176" s="262" t="s">
        <v>206</v>
      </c>
    </row>
    <row r="177" spans="1:65" s="2" customFormat="1" ht="37.8" customHeight="1">
      <c r="A177" s="39"/>
      <c r="B177" s="40"/>
      <c r="C177" s="228" t="s">
        <v>254</v>
      </c>
      <c r="D177" s="228" t="s">
        <v>208</v>
      </c>
      <c r="E177" s="229" t="s">
        <v>315</v>
      </c>
      <c r="F177" s="230" t="s">
        <v>316</v>
      </c>
      <c r="G177" s="231" t="s">
        <v>251</v>
      </c>
      <c r="H177" s="232">
        <v>200.915</v>
      </c>
      <c r="I177" s="233"/>
      <c r="J177" s="234">
        <f>ROUND(I177*H177,2)</f>
        <v>0</v>
      </c>
      <c r="K177" s="230" t="s">
        <v>212</v>
      </c>
      <c r="L177" s="45"/>
      <c r="M177" s="235" t="s">
        <v>1</v>
      </c>
      <c r="N177" s="236" t="s">
        <v>41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113</v>
      </c>
      <c r="AT177" s="239" t="s">
        <v>208</v>
      </c>
      <c r="AU177" s="239" t="s">
        <v>85</v>
      </c>
      <c r="AY177" s="18" t="s">
        <v>206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83</v>
      </c>
      <c r="BK177" s="240">
        <f>ROUND(I177*H177,2)</f>
        <v>0</v>
      </c>
      <c r="BL177" s="18" t="s">
        <v>113</v>
      </c>
      <c r="BM177" s="239" t="s">
        <v>1555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318</v>
      </c>
      <c r="G178" s="253"/>
      <c r="H178" s="256">
        <v>200.915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83</v>
      </c>
      <c r="AY178" s="262" t="s">
        <v>206</v>
      </c>
    </row>
    <row r="179" spans="1:65" s="2" customFormat="1" ht="24.15" customHeight="1">
      <c r="A179" s="39"/>
      <c r="B179" s="40"/>
      <c r="C179" s="228" t="s">
        <v>139</v>
      </c>
      <c r="D179" s="228" t="s">
        <v>208</v>
      </c>
      <c r="E179" s="229" t="s">
        <v>320</v>
      </c>
      <c r="F179" s="230" t="s">
        <v>321</v>
      </c>
      <c r="G179" s="231" t="s">
        <v>251</v>
      </c>
      <c r="H179" s="232">
        <v>401.83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1556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323</v>
      </c>
      <c r="G180" s="253"/>
      <c r="H180" s="256">
        <v>200.915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76</v>
      </c>
      <c r="AY180" s="262" t="s">
        <v>206</v>
      </c>
    </row>
    <row r="181" spans="1:51" s="14" customFormat="1" ht="12">
      <c r="A181" s="14"/>
      <c r="B181" s="252"/>
      <c r="C181" s="253"/>
      <c r="D181" s="243" t="s">
        <v>214</v>
      </c>
      <c r="E181" s="254" t="s">
        <v>1</v>
      </c>
      <c r="F181" s="255" t="s">
        <v>324</v>
      </c>
      <c r="G181" s="253"/>
      <c r="H181" s="256">
        <v>200.915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214</v>
      </c>
      <c r="AU181" s="262" t="s">
        <v>85</v>
      </c>
      <c r="AV181" s="14" t="s">
        <v>85</v>
      </c>
      <c r="AW181" s="14" t="s">
        <v>32</v>
      </c>
      <c r="AX181" s="14" t="s">
        <v>76</v>
      </c>
      <c r="AY181" s="262" t="s">
        <v>206</v>
      </c>
    </row>
    <row r="182" spans="1:51" s="15" customFormat="1" ht="12">
      <c r="A182" s="15"/>
      <c r="B182" s="263"/>
      <c r="C182" s="264"/>
      <c r="D182" s="243" t="s">
        <v>214</v>
      </c>
      <c r="E182" s="265" t="s">
        <v>1</v>
      </c>
      <c r="F182" s="266" t="s">
        <v>169</v>
      </c>
      <c r="G182" s="264"/>
      <c r="H182" s="267">
        <v>401.83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3" t="s">
        <v>214</v>
      </c>
      <c r="AU182" s="273" t="s">
        <v>85</v>
      </c>
      <c r="AV182" s="15" t="s">
        <v>113</v>
      </c>
      <c r="AW182" s="15" t="s">
        <v>32</v>
      </c>
      <c r="AX182" s="15" t="s">
        <v>83</v>
      </c>
      <c r="AY182" s="273" t="s">
        <v>206</v>
      </c>
    </row>
    <row r="183" spans="1:65" s="2" customFormat="1" ht="16.5" customHeight="1">
      <c r="A183" s="39"/>
      <c r="B183" s="40"/>
      <c r="C183" s="228" t="s">
        <v>277</v>
      </c>
      <c r="D183" s="228" t="s">
        <v>208</v>
      </c>
      <c r="E183" s="229" t="s">
        <v>326</v>
      </c>
      <c r="F183" s="230" t="s">
        <v>327</v>
      </c>
      <c r="G183" s="231" t="s">
        <v>251</v>
      </c>
      <c r="H183" s="232">
        <v>401.83</v>
      </c>
      <c r="I183" s="233"/>
      <c r="J183" s="234">
        <f>ROUND(I183*H183,2)</f>
        <v>0</v>
      </c>
      <c r="K183" s="230" t="s">
        <v>212</v>
      </c>
      <c r="L183" s="45"/>
      <c r="M183" s="235" t="s">
        <v>1</v>
      </c>
      <c r="N183" s="236" t="s">
        <v>41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113</v>
      </c>
      <c r="AT183" s="239" t="s">
        <v>208</v>
      </c>
      <c r="AU183" s="239" t="s">
        <v>85</v>
      </c>
      <c r="AY183" s="18" t="s">
        <v>206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83</v>
      </c>
      <c r="BK183" s="240">
        <f>ROUND(I183*H183,2)</f>
        <v>0</v>
      </c>
      <c r="BL183" s="18" t="s">
        <v>113</v>
      </c>
      <c r="BM183" s="239" t="s">
        <v>1557</v>
      </c>
    </row>
    <row r="184" spans="1:51" s="14" customFormat="1" ht="12">
      <c r="A184" s="14"/>
      <c r="B184" s="252"/>
      <c r="C184" s="253"/>
      <c r="D184" s="243" t="s">
        <v>214</v>
      </c>
      <c r="E184" s="254" t="s">
        <v>1</v>
      </c>
      <c r="F184" s="255" t="s">
        <v>329</v>
      </c>
      <c r="G184" s="253"/>
      <c r="H184" s="256">
        <v>200.915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214</v>
      </c>
      <c r="AU184" s="262" t="s">
        <v>85</v>
      </c>
      <c r="AV184" s="14" t="s">
        <v>85</v>
      </c>
      <c r="AW184" s="14" t="s">
        <v>32</v>
      </c>
      <c r="AX184" s="14" t="s">
        <v>76</v>
      </c>
      <c r="AY184" s="262" t="s">
        <v>206</v>
      </c>
    </row>
    <row r="185" spans="1:51" s="14" customFormat="1" ht="12">
      <c r="A185" s="14"/>
      <c r="B185" s="252"/>
      <c r="C185" s="253"/>
      <c r="D185" s="243" t="s">
        <v>214</v>
      </c>
      <c r="E185" s="254" t="s">
        <v>1</v>
      </c>
      <c r="F185" s="255" t="s">
        <v>330</v>
      </c>
      <c r="G185" s="253"/>
      <c r="H185" s="256">
        <v>200.915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214</v>
      </c>
      <c r="AU185" s="262" t="s">
        <v>85</v>
      </c>
      <c r="AV185" s="14" t="s">
        <v>85</v>
      </c>
      <c r="AW185" s="14" t="s">
        <v>32</v>
      </c>
      <c r="AX185" s="14" t="s">
        <v>76</v>
      </c>
      <c r="AY185" s="262" t="s">
        <v>206</v>
      </c>
    </row>
    <row r="186" spans="1:51" s="15" customFormat="1" ht="12">
      <c r="A186" s="15"/>
      <c r="B186" s="263"/>
      <c r="C186" s="264"/>
      <c r="D186" s="243" t="s">
        <v>214</v>
      </c>
      <c r="E186" s="265" t="s">
        <v>1</v>
      </c>
      <c r="F186" s="266" t="s">
        <v>169</v>
      </c>
      <c r="G186" s="264"/>
      <c r="H186" s="267">
        <v>401.83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214</v>
      </c>
      <c r="AU186" s="273" t="s">
        <v>85</v>
      </c>
      <c r="AV186" s="15" t="s">
        <v>113</v>
      </c>
      <c r="AW186" s="15" t="s">
        <v>32</v>
      </c>
      <c r="AX186" s="15" t="s">
        <v>83</v>
      </c>
      <c r="AY186" s="273" t="s">
        <v>206</v>
      </c>
    </row>
    <row r="187" spans="1:65" s="2" customFormat="1" ht="33" customHeight="1">
      <c r="A187" s="39"/>
      <c r="B187" s="40"/>
      <c r="C187" s="228" t="s">
        <v>284</v>
      </c>
      <c r="D187" s="228" t="s">
        <v>208</v>
      </c>
      <c r="E187" s="229" t="s">
        <v>332</v>
      </c>
      <c r="F187" s="230" t="s">
        <v>333</v>
      </c>
      <c r="G187" s="231" t="s">
        <v>334</v>
      </c>
      <c r="H187" s="232">
        <v>361.647</v>
      </c>
      <c r="I187" s="233"/>
      <c r="J187" s="234">
        <f>ROUND(I187*H187,2)</f>
        <v>0</v>
      </c>
      <c r="K187" s="230" t="s">
        <v>212</v>
      </c>
      <c r="L187" s="45"/>
      <c r="M187" s="235" t="s">
        <v>1</v>
      </c>
      <c r="N187" s="236" t="s">
        <v>41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113</v>
      </c>
      <c r="AT187" s="239" t="s">
        <v>208</v>
      </c>
      <c r="AU187" s="239" t="s">
        <v>85</v>
      </c>
      <c r="AY187" s="18" t="s">
        <v>206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83</v>
      </c>
      <c r="BK187" s="240">
        <f>ROUND(I187*H187,2)</f>
        <v>0</v>
      </c>
      <c r="BL187" s="18" t="s">
        <v>113</v>
      </c>
      <c r="BM187" s="239" t="s">
        <v>1558</v>
      </c>
    </row>
    <row r="188" spans="1:51" s="14" customFormat="1" ht="12">
      <c r="A188" s="14"/>
      <c r="B188" s="252"/>
      <c r="C188" s="253"/>
      <c r="D188" s="243" t="s">
        <v>214</v>
      </c>
      <c r="E188" s="254" t="s">
        <v>1</v>
      </c>
      <c r="F188" s="255" t="s">
        <v>336</v>
      </c>
      <c r="G188" s="253"/>
      <c r="H188" s="256">
        <v>361.647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214</v>
      </c>
      <c r="AU188" s="262" t="s">
        <v>85</v>
      </c>
      <c r="AV188" s="14" t="s">
        <v>85</v>
      </c>
      <c r="AW188" s="14" t="s">
        <v>32</v>
      </c>
      <c r="AX188" s="14" t="s">
        <v>83</v>
      </c>
      <c r="AY188" s="262" t="s">
        <v>206</v>
      </c>
    </row>
    <row r="189" spans="1:65" s="2" customFormat="1" ht="24.15" customHeight="1">
      <c r="A189" s="39"/>
      <c r="B189" s="40"/>
      <c r="C189" s="228" t="s">
        <v>288</v>
      </c>
      <c r="D189" s="228" t="s">
        <v>208</v>
      </c>
      <c r="E189" s="229" t="s">
        <v>338</v>
      </c>
      <c r="F189" s="230" t="s">
        <v>339</v>
      </c>
      <c r="G189" s="231" t="s">
        <v>251</v>
      </c>
      <c r="H189" s="232">
        <v>133.185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1559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312</v>
      </c>
      <c r="G190" s="253"/>
      <c r="H190" s="256">
        <v>133.185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83</v>
      </c>
      <c r="AY190" s="262" t="s">
        <v>206</v>
      </c>
    </row>
    <row r="191" spans="1:65" s="2" customFormat="1" ht="24.15" customHeight="1">
      <c r="A191" s="39"/>
      <c r="B191" s="40"/>
      <c r="C191" s="228" t="s">
        <v>293</v>
      </c>
      <c r="D191" s="228" t="s">
        <v>208</v>
      </c>
      <c r="E191" s="229" t="s">
        <v>347</v>
      </c>
      <c r="F191" s="230" t="s">
        <v>348</v>
      </c>
      <c r="G191" s="231" t="s">
        <v>251</v>
      </c>
      <c r="H191" s="232">
        <v>43.754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1560</v>
      </c>
    </row>
    <row r="192" spans="1:51" s="13" customFormat="1" ht="12">
      <c r="A192" s="13"/>
      <c r="B192" s="241"/>
      <c r="C192" s="242"/>
      <c r="D192" s="243" t="s">
        <v>214</v>
      </c>
      <c r="E192" s="244" t="s">
        <v>1</v>
      </c>
      <c r="F192" s="245" t="s">
        <v>1323</v>
      </c>
      <c r="G192" s="242"/>
      <c r="H192" s="244" t="s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214</v>
      </c>
      <c r="AU192" s="251" t="s">
        <v>85</v>
      </c>
      <c r="AV192" s="13" t="s">
        <v>83</v>
      </c>
      <c r="AW192" s="13" t="s">
        <v>32</v>
      </c>
      <c r="AX192" s="13" t="s">
        <v>76</v>
      </c>
      <c r="AY192" s="251" t="s">
        <v>206</v>
      </c>
    </row>
    <row r="193" spans="1:51" s="14" customFormat="1" ht="12">
      <c r="A193" s="14"/>
      <c r="B193" s="252"/>
      <c r="C193" s="253"/>
      <c r="D193" s="243" t="s">
        <v>214</v>
      </c>
      <c r="E193" s="254" t="s">
        <v>1</v>
      </c>
      <c r="F193" s="255" t="s">
        <v>1561</v>
      </c>
      <c r="G193" s="253"/>
      <c r="H193" s="256">
        <v>4.646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214</v>
      </c>
      <c r="AU193" s="262" t="s">
        <v>85</v>
      </c>
      <c r="AV193" s="14" t="s">
        <v>85</v>
      </c>
      <c r="AW193" s="14" t="s">
        <v>32</v>
      </c>
      <c r="AX193" s="14" t="s">
        <v>76</v>
      </c>
      <c r="AY193" s="262" t="s">
        <v>206</v>
      </c>
    </row>
    <row r="194" spans="1:51" s="16" customFormat="1" ht="12">
      <c r="A194" s="16"/>
      <c r="B194" s="274"/>
      <c r="C194" s="275"/>
      <c r="D194" s="243" t="s">
        <v>214</v>
      </c>
      <c r="E194" s="276" t="s">
        <v>1</v>
      </c>
      <c r="F194" s="277" t="s">
        <v>133</v>
      </c>
      <c r="G194" s="275"/>
      <c r="H194" s="278">
        <v>4.646</v>
      </c>
      <c r="I194" s="279"/>
      <c r="J194" s="275"/>
      <c r="K194" s="275"/>
      <c r="L194" s="280"/>
      <c r="M194" s="281"/>
      <c r="N194" s="282"/>
      <c r="O194" s="282"/>
      <c r="P194" s="282"/>
      <c r="Q194" s="282"/>
      <c r="R194" s="282"/>
      <c r="S194" s="282"/>
      <c r="T194" s="283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4" t="s">
        <v>214</v>
      </c>
      <c r="AU194" s="284" t="s">
        <v>85</v>
      </c>
      <c r="AV194" s="16" t="s">
        <v>93</v>
      </c>
      <c r="AW194" s="16" t="s">
        <v>32</v>
      </c>
      <c r="AX194" s="16" t="s">
        <v>76</v>
      </c>
      <c r="AY194" s="284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158</v>
      </c>
      <c r="F195" s="255" t="s">
        <v>1562</v>
      </c>
      <c r="G195" s="253"/>
      <c r="H195" s="256">
        <v>43.754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83</v>
      </c>
      <c r="AY195" s="262" t="s">
        <v>206</v>
      </c>
    </row>
    <row r="196" spans="1:65" s="2" customFormat="1" ht="16.5" customHeight="1">
      <c r="A196" s="39"/>
      <c r="B196" s="40"/>
      <c r="C196" s="285" t="s">
        <v>8</v>
      </c>
      <c r="D196" s="285" t="s">
        <v>353</v>
      </c>
      <c r="E196" s="286" t="s">
        <v>354</v>
      </c>
      <c r="F196" s="287" t="s">
        <v>355</v>
      </c>
      <c r="G196" s="288" t="s">
        <v>334</v>
      </c>
      <c r="H196" s="289">
        <v>239.733</v>
      </c>
      <c r="I196" s="290"/>
      <c r="J196" s="291">
        <f>ROUND(I196*H196,2)</f>
        <v>0</v>
      </c>
      <c r="K196" s="287" t="s">
        <v>212</v>
      </c>
      <c r="L196" s="292"/>
      <c r="M196" s="293" t="s">
        <v>1</v>
      </c>
      <c r="N196" s="294" t="s">
        <v>41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248</v>
      </c>
      <c r="AT196" s="239" t="s">
        <v>353</v>
      </c>
      <c r="AU196" s="239" t="s">
        <v>85</v>
      </c>
      <c r="AY196" s="18" t="s">
        <v>206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83</v>
      </c>
      <c r="BK196" s="240">
        <f>ROUND(I196*H196,2)</f>
        <v>0</v>
      </c>
      <c r="BL196" s="18" t="s">
        <v>113</v>
      </c>
      <c r="BM196" s="239" t="s">
        <v>1563</v>
      </c>
    </row>
    <row r="197" spans="1:51" s="13" customFormat="1" ht="12">
      <c r="A197" s="13"/>
      <c r="B197" s="241"/>
      <c r="C197" s="242"/>
      <c r="D197" s="243" t="s">
        <v>214</v>
      </c>
      <c r="E197" s="244" t="s">
        <v>1</v>
      </c>
      <c r="F197" s="245" t="s">
        <v>1387</v>
      </c>
      <c r="G197" s="242"/>
      <c r="H197" s="244" t="s">
        <v>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214</v>
      </c>
      <c r="AU197" s="251" t="s">
        <v>85</v>
      </c>
      <c r="AV197" s="13" t="s">
        <v>83</v>
      </c>
      <c r="AW197" s="13" t="s">
        <v>32</v>
      </c>
      <c r="AX197" s="13" t="s">
        <v>76</v>
      </c>
      <c r="AY197" s="251" t="s">
        <v>206</v>
      </c>
    </row>
    <row r="198" spans="1:51" s="14" customFormat="1" ht="12">
      <c r="A198" s="14"/>
      <c r="B198" s="252"/>
      <c r="C198" s="253"/>
      <c r="D198" s="243" t="s">
        <v>214</v>
      </c>
      <c r="E198" s="254" t="s">
        <v>1</v>
      </c>
      <c r="F198" s="255" t="s">
        <v>358</v>
      </c>
      <c r="G198" s="253"/>
      <c r="H198" s="256">
        <v>239.733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214</v>
      </c>
      <c r="AU198" s="262" t="s">
        <v>85</v>
      </c>
      <c r="AV198" s="14" t="s">
        <v>85</v>
      </c>
      <c r="AW198" s="14" t="s">
        <v>32</v>
      </c>
      <c r="AX198" s="14" t="s">
        <v>83</v>
      </c>
      <c r="AY198" s="262" t="s">
        <v>206</v>
      </c>
    </row>
    <row r="199" spans="1:65" s="2" customFormat="1" ht="16.5" customHeight="1">
      <c r="A199" s="39"/>
      <c r="B199" s="40"/>
      <c r="C199" s="285" t="s">
        <v>314</v>
      </c>
      <c r="D199" s="285" t="s">
        <v>353</v>
      </c>
      <c r="E199" s="286" t="s">
        <v>1388</v>
      </c>
      <c r="F199" s="287" t="s">
        <v>1389</v>
      </c>
      <c r="G199" s="288" t="s">
        <v>334</v>
      </c>
      <c r="H199" s="289">
        <v>78.757</v>
      </c>
      <c r="I199" s="290"/>
      <c r="J199" s="291">
        <f>ROUND(I199*H199,2)</f>
        <v>0</v>
      </c>
      <c r="K199" s="287" t="s">
        <v>212</v>
      </c>
      <c r="L199" s="292"/>
      <c r="M199" s="293" t="s">
        <v>1</v>
      </c>
      <c r="N199" s="294" t="s">
        <v>41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248</v>
      </c>
      <c r="AT199" s="239" t="s">
        <v>353</v>
      </c>
      <c r="AU199" s="239" t="s">
        <v>85</v>
      </c>
      <c r="AY199" s="18" t="s">
        <v>206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83</v>
      </c>
      <c r="BK199" s="240">
        <f>ROUND(I199*H199,2)</f>
        <v>0</v>
      </c>
      <c r="BL199" s="18" t="s">
        <v>113</v>
      </c>
      <c r="BM199" s="239" t="s">
        <v>1564</v>
      </c>
    </row>
    <row r="200" spans="1:51" s="13" customFormat="1" ht="12">
      <c r="A200" s="13"/>
      <c r="B200" s="241"/>
      <c r="C200" s="242"/>
      <c r="D200" s="243" t="s">
        <v>214</v>
      </c>
      <c r="E200" s="244" t="s">
        <v>1</v>
      </c>
      <c r="F200" s="245" t="s">
        <v>1323</v>
      </c>
      <c r="G200" s="242"/>
      <c r="H200" s="244" t="s">
        <v>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214</v>
      </c>
      <c r="AU200" s="251" t="s">
        <v>85</v>
      </c>
      <c r="AV200" s="13" t="s">
        <v>83</v>
      </c>
      <c r="AW200" s="13" t="s">
        <v>32</v>
      </c>
      <c r="AX200" s="13" t="s">
        <v>76</v>
      </c>
      <c r="AY200" s="251" t="s">
        <v>206</v>
      </c>
    </row>
    <row r="201" spans="1:51" s="14" customFormat="1" ht="12">
      <c r="A201" s="14"/>
      <c r="B201" s="252"/>
      <c r="C201" s="253"/>
      <c r="D201" s="243" t="s">
        <v>214</v>
      </c>
      <c r="E201" s="254" t="s">
        <v>1</v>
      </c>
      <c r="F201" s="255" t="s">
        <v>368</v>
      </c>
      <c r="G201" s="253"/>
      <c r="H201" s="256">
        <v>78.757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2" t="s">
        <v>214</v>
      </c>
      <c r="AU201" s="262" t="s">
        <v>85</v>
      </c>
      <c r="AV201" s="14" t="s">
        <v>85</v>
      </c>
      <c r="AW201" s="14" t="s">
        <v>32</v>
      </c>
      <c r="AX201" s="14" t="s">
        <v>83</v>
      </c>
      <c r="AY201" s="262" t="s">
        <v>206</v>
      </c>
    </row>
    <row r="202" spans="1:65" s="2" customFormat="1" ht="24.15" customHeight="1">
      <c r="A202" s="39"/>
      <c r="B202" s="40"/>
      <c r="C202" s="228" t="s">
        <v>319</v>
      </c>
      <c r="D202" s="228" t="s">
        <v>208</v>
      </c>
      <c r="E202" s="229" t="s">
        <v>320</v>
      </c>
      <c r="F202" s="230" t="s">
        <v>321</v>
      </c>
      <c r="G202" s="231" t="s">
        <v>251</v>
      </c>
      <c r="H202" s="232">
        <v>190.139</v>
      </c>
      <c r="I202" s="233"/>
      <c r="J202" s="234">
        <f>ROUND(I202*H202,2)</f>
        <v>0</v>
      </c>
      <c r="K202" s="230" t="s">
        <v>212</v>
      </c>
      <c r="L202" s="45"/>
      <c r="M202" s="235" t="s">
        <v>1</v>
      </c>
      <c r="N202" s="236" t="s">
        <v>41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113</v>
      </c>
      <c r="AT202" s="239" t="s">
        <v>208</v>
      </c>
      <c r="AU202" s="239" t="s">
        <v>85</v>
      </c>
      <c r="AY202" s="18" t="s">
        <v>206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83</v>
      </c>
      <c r="BK202" s="240">
        <f>ROUND(I202*H202,2)</f>
        <v>0</v>
      </c>
      <c r="BL202" s="18" t="s">
        <v>113</v>
      </c>
      <c r="BM202" s="239" t="s">
        <v>1565</v>
      </c>
    </row>
    <row r="203" spans="1:51" s="13" customFormat="1" ht="12">
      <c r="A203" s="13"/>
      <c r="B203" s="241"/>
      <c r="C203" s="242"/>
      <c r="D203" s="243" t="s">
        <v>214</v>
      </c>
      <c r="E203" s="244" t="s">
        <v>1</v>
      </c>
      <c r="F203" s="245" t="s">
        <v>1323</v>
      </c>
      <c r="G203" s="242"/>
      <c r="H203" s="244" t="s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214</v>
      </c>
      <c r="AU203" s="251" t="s">
        <v>85</v>
      </c>
      <c r="AV203" s="13" t="s">
        <v>83</v>
      </c>
      <c r="AW203" s="13" t="s">
        <v>32</v>
      </c>
      <c r="AX203" s="13" t="s">
        <v>76</v>
      </c>
      <c r="AY203" s="251" t="s">
        <v>206</v>
      </c>
    </row>
    <row r="204" spans="1:51" s="13" customFormat="1" ht="12">
      <c r="A204" s="13"/>
      <c r="B204" s="241"/>
      <c r="C204" s="242"/>
      <c r="D204" s="243" t="s">
        <v>214</v>
      </c>
      <c r="E204" s="244" t="s">
        <v>1</v>
      </c>
      <c r="F204" s="245" t="s">
        <v>371</v>
      </c>
      <c r="G204" s="242"/>
      <c r="H204" s="244" t="s">
        <v>1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214</v>
      </c>
      <c r="AU204" s="251" t="s">
        <v>85</v>
      </c>
      <c r="AV204" s="13" t="s">
        <v>83</v>
      </c>
      <c r="AW204" s="13" t="s">
        <v>32</v>
      </c>
      <c r="AX204" s="13" t="s">
        <v>76</v>
      </c>
      <c r="AY204" s="251" t="s">
        <v>206</v>
      </c>
    </row>
    <row r="205" spans="1:51" s="14" customFormat="1" ht="12">
      <c r="A205" s="14"/>
      <c r="B205" s="252"/>
      <c r="C205" s="253"/>
      <c r="D205" s="243" t="s">
        <v>214</v>
      </c>
      <c r="E205" s="254" t="s">
        <v>156</v>
      </c>
      <c r="F205" s="255" t="s">
        <v>1392</v>
      </c>
      <c r="G205" s="253"/>
      <c r="H205" s="256">
        <v>190.139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214</v>
      </c>
      <c r="AU205" s="262" t="s">
        <v>85</v>
      </c>
      <c r="AV205" s="14" t="s">
        <v>85</v>
      </c>
      <c r="AW205" s="14" t="s">
        <v>32</v>
      </c>
      <c r="AX205" s="14" t="s">
        <v>83</v>
      </c>
      <c r="AY205" s="262" t="s">
        <v>206</v>
      </c>
    </row>
    <row r="206" spans="1:65" s="2" customFormat="1" ht="37.8" customHeight="1">
      <c r="A206" s="39"/>
      <c r="B206" s="40"/>
      <c r="C206" s="228" t="s">
        <v>325</v>
      </c>
      <c r="D206" s="228" t="s">
        <v>208</v>
      </c>
      <c r="E206" s="229" t="s">
        <v>374</v>
      </c>
      <c r="F206" s="230" t="s">
        <v>375</v>
      </c>
      <c r="G206" s="231" t="s">
        <v>251</v>
      </c>
      <c r="H206" s="232">
        <v>190.139</v>
      </c>
      <c r="I206" s="233"/>
      <c r="J206" s="234">
        <f>ROUND(I206*H206,2)</f>
        <v>0</v>
      </c>
      <c r="K206" s="230" t="s">
        <v>212</v>
      </c>
      <c r="L206" s="45"/>
      <c r="M206" s="235" t="s">
        <v>1</v>
      </c>
      <c r="N206" s="236" t="s">
        <v>41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113</v>
      </c>
      <c r="AT206" s="239" t="s">
        <v>208</v>
      </c>
      <c r="AU206" s="239" t="s">
        <v>85</v>
      </c>
      <c r="AY206" s="18" t="s">
        <v>206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83</v>
      </c>
      <c r="BK206" s="240">
        <f>ROUND(I206*H206,2)</f>
        <v>0</v>
      </c>
      <c r="BL206" s="18" t="s">
        <v>113</v>
      </c>
      <c r="BM206" s="239" t="s">
        <v>1566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</v>
      </c>
      <c r="F207" s="255" t="s">
        <v>156</v>
      </c>
      <c r="G207" s="253"/>
      <c r="H207" s="256">
        <v>190.139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3" s="12" customFormat="1" ht="22.8" customHeight="1">
      <c r="A208" s="12"/>
      <c r="B208" s="212"/>
      <c r="C208" s="213"/>
      <c r="D208" s="214" t="s">
        <v>75</v>
      </c>
      <c r="E208" s="226" t="s">
        <v>93</v>
      </c>
      <c r="F208" s="226" t="s">
        <v>377</v>
      </c>
      <c r="G208" s="213"/>
      <c r="H208" s="213"/>
      <c r="I208" s="216"/>
      <c r="J208" s="227">
        <f>BK208</f>
        <v>0</v>
      </c>
      <c r="K208" s="213"/>
      <c r="L208" s="218"/>
      <c r="M208" s="219"/>
      <c r="N208" s="220"/>
      <c r="O208" s="220"/>
      <c r="P208" s="221">
        <f>SUM(P209:P212)</f>
        <v>0</v>
      </c>
      <c r="Q208" s="220"/>
      <c r="R208" s="221">
        <f>SUM(R209:R212)</f>
        <v>0</v>
      </c>
      <c r="S208" s="220"/>
      <c r="T208" s="222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83</v>
      </c>
      <c r="AT208" s="224" t="s">
        <v>75</v>
      </c>
      <c r="AU208" s="224" t="s">
        <v>83</v>
      </c>
      <c r="AY208" s="223" t="s">
        <v>206</v>
      </c>
      <c r="BK208" s="225">
        <f>SUM(BK209:BK212)</f>
        <v>0</v>
      </c>
    </row>
    <row r="209" spans="1:65" s="2" customFormat="1" ht="21.75" customHeight="1">
      <c r="A209" s="39"/>
      <c r="B209" s="40"/>
      <c r="C209" s="228" t="s">
        <v>331</v>
      </c>
      <c r="D209" s="228" t="s">
        <v>208</v>
      </c>
      <c r="E209" s="229" t="s">
        <v>1394</v>
      </c>
      <c r="F209" s="230" t="s">
        <v>1395</v>
      </c>
      <c r="G209" s="231" t="s">
        <v>235</v>
      </c>
      <c r="H209" s="232">
        <v>80</v>
      </c>
      <c r="I209" s="233"/>
      <c r="J209" s="234">
        <f>ROUND(I209*H209,2)</f>
        <v>0</v>
      </c>
      <c r="K209" s="230" t="s">
        <v>212</v>
      </c>
      <c r="L209" s="45"/>
      <c r="M209" s="235" t="s">
        <v>1</v>
      </c>
      <c r="N209" s="236" t="s">
        <v>41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113</v>
      </c>
      <c r="AT209" s="239" t="s">
        <v>208</v>
      </c>
      <c r="AU209" s="239" t="s">
        <v>85</v>
      </c>
      <c r="AY209" s="18" t="s">
        <v>206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83</v>
      </c>
      <c r="BK209" s="240">
        <f>ROUND(I209*H209,2)</f>
        <v>0</v>
      </c>
      <c r="BL209" s="18" t="s">
        <v>113</v>
      </c>
      <c r="BM209" s="239" t="s">
        <v>1567</v>
      </c>
    </row>
    <row r="210" spans="1:51" s="13" customFormat="1" ht="12">
      <c r="A210" s="13"/>
      <c r="B210" s="241"/>
      <c r="C210" s="242"/>
      <c r="D210" s="243" t="s">
        <v>214</v>
      </c>
      <c r="E210" s="244" t="s">
        <v>1</v>
      </c>
      <c r="F210" s="245" t="s">
        <v>1323</v>
      </c>
      <c r="G210" s="242"/>
      <c r="H210" s="244" t="s">
        <v>1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214</v>
      </c>
      <c r="AU210" s="251" t="s">
        <v>85</v>
      </c>
      <c r="AV210" s="13" t="s">
        <v>83</v>
      </c>
      <c r="AW210" s="13" t="s">
        <v>32</v>
      </c>
      <c r="AX210" s="13" t="s">
        <v>76</v>
      </c>
      <c r="AY210" s="251" t="s">
        <v>206</v>
      </c>
    </row>
    <row r="211" spans="1:51" s="13" customFormat="1" ht="12">
      <c r="A211" s="13"/>
      <c r="B211" s="241"/>
      <c r="C211" s="242"/>
      <c r="D211" s="243" t="s">
        <v>214</v>
      </c>
      <c r="E211" s="244" t="s">
        <v>1</v>
      </c>
      <c r="F211" s="245" t="s">
        <v>1397</v>
      </c>
      <c r="G211" s="242"/>
      <c r="H211" s="244" t="s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214</v>
      </c>
      <c r="AU211" s="251" t="s">
        <v>85</v>
      </c>
      <c r="AV211" s="13" t="s">
        <v>83</v>
      </c>
      <c r="AW211" s="13" t="s">
        <v>32</v>
      </c>
      <c r="AX211" s="13" t="s">
        <v>76</v>
      </c>
      <c r="AY211" s="251" t="s">
        <v>206</v>
      </c>
    </row>
    <row r="212" spans="1:51" s="14" customFormat="1" ht="12">
      <c r="A212" s="14"/>
      <c r="B212" s="252"/>
      <c r="C212" s="253"/>
      <c r="D212" s="243" t="s">
        <v>214</v>
      </c>
      <c r="E212" s="254" t="s">
        <v>1</v>
      </c>
      <c r="F212" s="255" t="s">
        <v>1568</v>
      </c>
      <c r="G212" s="253"/>
      <c r="H212" s="256">
        <v>80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214</v>
      </c>
      <c r="AU212" s="262" t="s">
        <v>85</v>
      </c>
      <c r="AV212" s="14" t="s">
        <v>85</v>
      </c>
      <c r="AW212" s="14" t="s">
        <v>32</v>
      </c>
      <c r="AX212" s="14" t="s">
        <v>83</v>
      </c>
      <c r="AY212" s="262" t="s">
        <v>206</v>
      </c>
    </row>
    <row r="213" spans="1:63" s="12" customFormat="1" ht="22.8" customHeight="1">
      <c r="A213" s="12"/>
      <c r="B213" s="212"/>
      <c r="C213" s="213"/>
      <c r="D213" s="214" t="s">
        <v>75</v>
      </c>
      <c r="E213" s="226" t="s">
        <v>113</v>
      </c>
      <c r="F213" s="226" t="s">
        <v>384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SUM(P214:P225)</f>
        <v>0</v>
      </c>
      <c r="Q213" s="220"/>
      <c r="R213" s="221">
        <f>SUM(R214:R225)</f>
        <v>0.8081699999999999</v>
      </c>
      <c r="S213" s="220"/>
      <c r="T213" s="222">
        <f>SUM(T214:T225)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83</v>
      </c>
      <c r="AT213" s="224" t="s">
        <v>75</v>
      </c>
      <c r="AU213" s="224" t="s">
        <v>83</v>
      </c>
      <c r="AY213" s="223" t="s">
        <v>206</v>
      </c>
      <c r="BK213" s="225">
        <f>SUM(BK214:BK225)</f>
        <v>0</v>
      </c>
    </row>
    <row r="214" spans="1:65" s="2" customFormat="1" ht="16.5" customHeight="1">
      <c r="A214" s="39"/>
      <c r="B214" s="40"/>
      <c r="C214" s="228" t="s">
        <v>337</v>
      </c>
      <c r="D214" s="228" t="s">
        <v>208</v>
      </c>
      <c r="E214" s="229" t="s">
        <v>1399</v>
      </c>
      <c r="F214" s="230" t="s">
        <v>1400</v>
      </c>
      <c r="G214" s="231" t="s">
        <v>251</v>
      </c>
      <c r="H214" s="232">
        <v>13.2</v>
      </c>
      <c r="I214" s="233"/>
      <c r="J214" s="234">
        <f>ROUND(I214*H214,2)</f>
        <v>0</v>
      </c>
      <c r="K214" s="230" t="s">
        <v>212</v>
      </c>
      <c r="L214" s="45"/>
      <c r="M214" s="235" t="s">
        <v>1</v>
      </c>
      <c r="N214" s="236" t="s">
        <v>41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113</v>
      </c>
      <c r="AT214" s="239" t="s">
        <v>208</v>
      </c>
      <c r="AU214" s="239" t="s">
        <v>85</v>
      </c>
      <c r="AY214" s="18" t="s">
        <v>206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83</v>
      </c>
      <c r="BK214" s="240">
        <f>ROUND(I214*H214,2)</f>
        <v>0</v>
      </c>
      <c r="BL214" s="18" t="s">
        <v>113</v>
      </c>
      <c r="BM214" s="239" t="s">
        <v>1569</v>
      </c>
    </row>
    <row r="215" spans="1:51" s="13" customFormat="1" ht="12">
      <c r="A215" s="13"/>
      <c r="B215" s="241"/>
      <c r="C215" s="242"/>
      <c r="D215" s="243" t="s">
        <v>214</v>
      </c>
      <c r="E215" s="244" t="s">
        <v>1</v>
      </c>
      <c r="F215" s="245" t="s">
        <v>1323</v>
      </c>
      <c r="G215" s="242"/>
      <c r="H215" s="244" t="s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214</v>
      </c>
      <c r="AU215" s="251" t="s">
        <v>85</v>
      </c>
      <c r="AV215" s="13" t="s">
        <v>83</v>
      </c>
      <c r="AW215" s="13" t="s">
        <v>32</v>
      </c>
      <c r="AX215" s="13" t="s">
        <v>76</v>
      </c>
      <c r="AY215" s="251" t="s">
        <v>206</v>
      </c>
    </row>
    <row r="216" spans="1:51" s="14" customFormat="1" ht="12">
      <c r="A216" s="14"/>
      <c r="B216" s="252"/>
      <c r="C216" s="253"/>
      <c r="D216" s="243" t="s">
        <v>214</v>
      </c>
      <c r="E216" s="254" t="s">
        <v>1</v>
      </c>
      <c r="F216" s="255" t="s">
        <v>1303</v>
      </c>
      <c r="G216" s="253"/>
      <c r="H216" s="256">
        <v>13.2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214</v>
      </c>
      <c r="AU216" s="262" t="s">
        <v>85</v>
      </c>
      <c r="AV216" s="14" t="s">
        <v>85</v>
      </c>
      <c r="AW216" s="14" t="s">
        <v>32</v>
      </c>
      <c r="AX216" s="14" t="s">
        <v>83</v>
      </c>
      <c r="AY216" s="262" t="s">
        <v>206</v>
      </c>
    </row>
    <row r="217" spans="1:65" s="2" customFormat="1" ht="21.75" customHeight="1">
      <c r="A217" s="39"/>
      <c r="B217" s="40"/>
      <c r="C217" s="228" t="s">
        <v>7</v>
      </c>
      <c r="D217" s="228" t="s">
        <v>208</v>
      </c>
      <c r="E217" s="229" t="s">
        <v>1402</v>
      </c>
      <c r="F217" s="230" t="s">
        <v>1403</v>
      </c>
      <c r="G217" s="231" t="s">
        <v>381</v>
      </c>
      <c r="H217" s="232">
        <v>3</v>
      </c>
      <c r="I217" s="233"/>
      <c r="J217" s="234">
        <f>ROUND(I217*H217,2)</f>
        <v>0</v>
      </c>
      <c r="K217" s="230" t="s">
        <v>212</v>
      </c>
      <c r="L217" s="45"/>
      <c r="M217" s="235" t="s">
        <v>1</v>
      </c>
      <c r="N217" s="236" t="s">
        <v>41</v>
      </c>
      <c r="O217" s="92"/>
      <c r="P217" s="237">
        <f>O217*H217</f>
        <v>0</v>
      </c>
      <c r="Q217" s="237">
        <v>0.22394</v>
      </c>
      <c r="R217" s="237">
        <f>Q217*H217</f>
        <v>0.67182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113</v>
      </c>
      <c r="AT217" s="239" t="s">
        <v>208</v>
      </c>
      <c r="AU217" s="239" t="s">
        <v>85</v>
      </c>
      <c r="AY217" s="18" t="s">
        <v>206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83</v>
      </c>
      <c r="BK217" s="240">
        <f>ROUND(I217*H217,2)</f>
        <v>0</v>
      </c>
      <c r="BL217" s="18" t="s">
        <v>113</v>
      </c>
      <c r="BM217" s="239" t="s">
        <v>1570</v>
      </c>
    </row>
    <row r="218" spans="1:51" s="13" customFormat="1" ht="12">
      <c r="A218" s="13"/>
      <c r="B218" s="241"/>
      <c r="C218" s="242"/>
      <c r="D218" s="243" t="s">
        <v>214</v>
      </c>
      <c r="E218" s="244" t="s">
        <v>1</v>
      </c>
      <c r="F218" s="245" t="s">
        <v>1405</v>
      </c>
      <c r="G218" s="242"/>
      <c r="H218" s="244" t="s">
        <v>1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214</v>
      </c>
      <c r="AU218" s="251" t="s">
        <v>85</v>
      </c>
      <c r="AV218" s="13" t="s">
        <v>83</v>
      </c>
      <c r="AW218" s="13" t="s">
        <v>32</v>
      </c>
      <c r="AX218" s="13" t="s">
        <v>76</v>
      </c>
      <c r="AY218" s="251" t="s">
        <v>206</v>
      </c>
    </row>
    <row r="219" spans="1:51" s="14" customFormat="1" ht="12">
      <c r="A219" s="14"/>
      <c r="B219" s="252"/>
      <c r="C219" s="253"/>
      <c r="D219" s="243" t="s">
        <v>214</v>
      </c>
      <c r="E219" s="254" t="s">
        <v>1</v>
      </c>
      <c r="F219" s="255" t="s">
        <v>1070</v>
      </c>
      <c r="G219" s="253"/>
      <c r="H219" s="256">
        <v>3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214</v>
      </c>
      <c r="AU219" s="262" t="s">
        <v>85</v>
      </c>
      <c r="AV219" s="14" t="s">
        <v>85</v>
      </c>
      <c r="AW219" s="14" t="s">
        <v>32</v>
      </c>
      <c r="AX219" s="14" t="s">
        <v>83</v>
      </c>
      <c r="AY219" s="262" t="s">
        <v>206</v>
      </c>
    </row>
    <row r="220" spans="1:65" s="2" customFormat="1" ht="24.15" customHeight="1">
      <c r="A220" s="39"/>
      <c r="B220" s="40"/>
      <c r="C220" s="285" t="s">
        <v>346</v>
      </c>
      <c r="D220" s="285" t="s">
        <v>353</v>
      </c>
      <c r="E220" s="286" t="s">
        <v>1571</v>
      </c>
      <c r="F220" s="287" t="s">
        <v>1572</v>
      </c>
      <c r="G220" s="288" t="s">
        <v>381</v>
      </c>
      <c r="H220" s="289">
        <v>2.02</v>
      </c>
      <c r="I220" s="290"/>
      <c r="J220" s="291">
        <f>ROUND(I220*H220,2)</f>
        <v>0</v>
      </c>
      <c r="K220" s="287" t="s">
        <v>212</v>
      </c>
      <c r="L220" s="292"/>
      <c r="M220" s="293" t="s">
        <v>1</v>
      </c>
      <c r="N220" s="294" t="s">
        <v>41</v>
      </c>
      <c r="O220" s="92"/>
      <c r="P220" s="237">
        <f>O220*H220</f>
        <v>0</v>
      </c>
      <c r="Q220" s="237">
        <v>0.041</v>
      </c>
      <c r="R220" s="237">
        <f>Q220*H220</f>
        <v>0.08282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248</v>
      </c>
      <c r="AT220" s="239" t="s">
        <v>353</v>
      </c>
      <c r="AU220" s="239" t="s">
        <v>85</v>
      </c>
      <c r="AY220" s="18" t="s">
        <v>206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83</v>
      </c>
      <c r="BK220" s="240">
        <f>ROUND(I220*H220,2)</f>
        <v>0</v>
      </c>
      <c r="BL220" s="18" t="s">
        <v>113</v>
      </c>
      <c r="BM220" s="239" t="s">
        <v>1573</v>
      </c>
    </row>
    <row r="221" spans="1:51" s="13" customFormat="1" ht="12">
      <c r="A221" s="13"/>
      <c r="B221" s="241"/>
      <c r="C221" s="242"/>
      <c r="D221" s="243" t="s">
        <v>214</v>
      </c>
      <c r="E221" s="244" t="s">
        <v>1</v>
      </c>
      <c r="F221" s="245" t="s">
        <v>1405</v>
      </c>
      <c r="G221" s="242"/>
      <c r="H221" s="244" t="s">
        <v>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214</v>
      </c>
      <c r="AU221" s="251" t="s">
        <v>85</v>
      </c>
      <c r="AV221" s="13" t="s">
        <v>83</v>
      </c>
      <c r="AW221" s="13" t="s">
        <v>32</v>
      </c>
      <c r="AX221" s="13" t="s">
        <v>76</v>
      </c>
      <c r="AY221" s="251" t="s">
        <v>206</v>
      </c>
    </row>
    <row r="222" spans="1:51" s="14" customFormat="1" ht="12">
      <c r="A222" s="14"/>
      <c r="B222" s="252"/>
      <c r="C222" s="253"/>
      <c r="D222" s="243" t="s">
        <v>214</v>
      </c>
      <c r="E222" s="254" t="s">
        <v>1</v>
      </c>
      <c r="F222" s="255" t="s">
        <v>522</v>
      </c>
      <c r="G222" s="253"/>
      <c r="H222" s="256">
        <v>2.02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214</v>
      </c>
      <c r="AU222" s="262" t="s">
        <v>85</v>
      </c>
      <c r="AV222" s="14" t="s">
        <v>85</v>
      </c>
      <c r="AW222" s="14" t="s">
        <v>32</v>
      </c>
      <c r="AX222" s="14" t="s">
        <v>83</v>
      </c>
      <c r="AY222" s="262" t="s">
        <v>206</v>
      </c>
    </row>
    <row r="223" spans="1:65" s="2" customFormat="1" ht="24.15" customHeight="1">
      <c r="A223" s="39"/>
      <c r="B223" s="40"/>
      <c r="C223" s="285" t="s">
        <v>352</v>
      </c>
      <c r="D223" s="285" t="s">
        <v>353</v>
      </c>
      <c r="E223" s="286" t="s">
        <v>1406</v>
      </c>
      <c r="F223" s="287" t="s">
        <v>1407</v>
      </c>
      <c r="G223" s="288" t="s">
        <v>381</v>
      </c>
      <c r="H223" s="289">
        <v>1.01</v>
      </c>
      <c r="I223" s="290"/>
      <c r="J223" s="291">
        <f>ROUND(I223*H223,2)</f>
        <v>0</v>
      </c>
      <c r="K223" s="287" t="s">
        <v>212</v>
      </c>
      <c r="L223" s="292"/>
      <c r="M223" s="293" t="s">
        <v>1</v>
      </c>
      <c r="N223" s="294" t="s">
        <v>41</v>
      </c>
      <c r="O223" s="92"/>
      <c r="P223" s="237">
        <f>O223*H223</f>
        <v>0</v>
      </c>
      <c r="Q223" s="237">
        <v>0.053</v>
      </c>
      <c r="R223" s="237">
        <f>Q223*H223</f>
        <v>0.05353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248</v>
      </c>
      <c r="AT223" s="239" t="s">
        <v>353</v>
      </c>
      <c r="AU223" s="239" t="s">
        <v>85</v>
      </c>
      <c r="AY223" s="18" t="s">
        <v>206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83</v>
      </c>
      <c r="BK223" s="240">
        <f>ROUND(I223*H223,2)</f>
        <v>0</v>
      </c>
      <c r="BL223" s="18" t="s">
        <v>113</v>
      </c>
      <c r="BM223" s="239" t="s">
        <v>1574</v>
      </c>
    </row>
    <row r="224" spans="1:51" s="13" customFormat="1" ht="12">
      <c r="A224" s="13"/>
      <c r="B224" s="241"/>
      <c r="C224" s="242"/>
      <c r="D224" s="243" t="s">
        <v>214</v>
      </c>
      <c r="E224" s="244" t="s">
        <v>1</v>
      </c>
      <c r="F224" s="245" t="s">
        <v>1405</v>
      </c>
      <c r="G224" s="242"/>
      <c r="H224" s="244" t="s">
        <v>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214</v>
      </c>
      <c r="AU224" s="251" t="s">
        <v>85</v>
      </c>
      <c r="AV224" s="13" t="s">
        <v>83</v>
      </c>
      <c r="AW224" s="13" t="s">
        <v>32</v>
      </c>
      <c r="AX224" s="13" t="s">
        <v>76</v>
      </c>
      <c r="AY224" s="251" t="s">
        <v>206</v>
      </c>
    </row>
    <row r="225" spans="1:51" s="14" customFormat="1" ht="12">
      <c r="A225" s="14"/>
      <c r="B225" s="252"/>
      <c r="C225" s="253"/>
      <c r="D225" s="243" t="s">
        <v>214</v>
      </c>
      <c r="E225" s="254" t="s">
        <v>1</v>
      </c>
      <c r="F225" s="255" t="s">
        <v>550</v>
      </c>
      <c r="G225" s="253"/>
      <c r="H225" s="256">
        <v>1.01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214</v>
      </c>
      <c r="AU225" s="262" t="s">
        <v>85</v>
      </c>
      <c r="AV225" s="14" t="s">
        <v>85</v>
      </c>
      <c r="AW225" s="14" t="s">
        <v>32</v>
      </c>
      <c r="AX225" s="14" t="s">
        <v>83</v>
      </c>
      <c r="AY225" s="262" t="s">
        <v>206</v>
      </c>
    </row>
    <row r="226" spans="1:63" s="12" customFormat="1" ht="22.8" customHeight="1">
      <c r="A226" s="12"/>
      <c r="B226" s="212"/>
      <c r="C226" s="213"/>
      <c r="D226" s="214" t="s">
        <v>75</v>
      </c>
      <c r="E226" s="226" t="s">
        <v>248</v>
      </c>
      <c r="F226" s="226" t="s">
        <v>420</v>
      </c>
      <c r="G226" s="213"/>
      <c r="H226" s="213"/>
      <c r="I226" s="216"/>
      <c r="J226" s="227">
        <f>BK226</f>
        <v>0</v>
      </c>
      <c r="K226" s="213"/>
      <c r="L226" s="218"/>
      <c r="M226" s="219"/>
      <c r="N226" s="220"/>
      <c r="O226" s="220"/>
      <c r="P226" s="221">
        <f>SUM(P227:P267)</f>
        <v>0</v>
      </c>
      <c r="Q226" s="220"/>
      <c r="R226" s="221">
        <f>SUM(R227:R267)</f>
        <v>9.71945</v>
      </c>
      <c r="S226" s="220"/>
      <c r="T226" s="222">
        <f>SUM(T227:T267)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3" t="s">
        <v>83</v>
      </c>
      <c r="AT226" s="224" t="s">
        <v>75</v>
      </c>
      <c r="AU226" s="224" t="s">
        <v>83</v>
      </c>
      <c r="AY226" s="223" t="s">
        <v>206</v>
      </c>
      <c r="BK226" s="225">
        <f>SUM(BK227:BK267)</f>
        <v>0</v>
      </c>
    </row>
    <row r="227" spans="1:65" s="2" customFormat="1" ht="24.15" customHeight="1">
      <c r="A227" s="39"/>
      <c r="B227" s="40"/>
      <c r="C227" s="228" t="s">
        <v>359</v>
      </c>
      <c r="D227" s="228" t="s">
        <v>208</v>
      </c>
      <c r="E227" s="229" t="s">
        <v>1575</v>
      </c>
      <c r="F227" s="230" t="s">
        <v>1576</v>
      </c>
      <c r="G227" s="231" t="s">
        <v>235</v>
      </c>
      <c r="H227" s="232">
        <v>80</v>
      </c>
      <c r="I227" s="233"/>
      <c r="J227" s="234">
        <f>ROUND(I227*H227,2)</f>
        <v>0</v>
      </c>
      <c r="K227" s="230" t="s">
        <v>212</v>
      </c>
      <c r="L227" s="45"/>
      <c r="M227" s="235" t="s">
        <v>1</v>
      </c>
      <c r="N227" s="236" t="s">
        <v>41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113</v>
      </c>
      <c r="AT227" s="239" t="s">
        <v>208</v>
      </c>
      <c r="AU227" s="239" t="s">
        <v>85</v>
      </c>
      <c r="AY227" s="18" t="s">
        <v>206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83</v>
      </c>
      <c r="BK227" s="240">
        <f>ROUND(I227*H227,2)</f>
        <v>0</v>
      </c>
      <c r="BL227" s="18" t="s">
        <v>113</v>
      </c>
      <c r="BM227" s="239" t="s">
        <v>1577</v>
      </c>
    </row>
    <row r="228" spans="1:65" s="2" customFormat="1" ht="24.15" customHeight="1">
      <c r="A228" s="39"/>
      <c r="B228" s="40"/>
      <c r="C228" s="285" t="s">
        <v>364</v>
      </c>
      <c r="D228" s="285" t="s">
        <v>353</v>
      </c>
      <c r="E228" s="286" t="s">
        <v>1578</v>
      </c>
      <c r="F228" s="287" t="s">
        <v>1579</v>
      </c>
      <c r="G228" s="288" t="s">
        <v>235</v>
      </c>
      <c r="H228" s="289">
        <v>81.2</v>
      </c>
      <c r="I228" s="290"/>
      <c r="J228" s="291">
        <f>ROUND(I228*H228,2)</f>
        <v>0</v>
      </c>
      <c r="K228" s="287" t="s">
        <v>212</v>
      </c>
      <c r="L228" s="292"/>
      <c r="M228" s="293" t="s">
        <v>1</v>
      </c>
      <c r="N228" s="294" t="s">
        <v>41</v>
      </c>
      <c r="O228" s="92"/>
      <c r="P228" s="237">
        <f>O228*H228</f>
        <v>0</v>
      </c>
      <c r="Q228" s="237">
        <v>0.0114</v>
      </c>
      <c r="R228" s="237">
        <f>Q228*H228</f>
        <v>0.9256800000000001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248</v>
      </c>
      <c r="AT228" s="239" t="s">
        <v>353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1580</v>
      </c>
    </row>
    <row r="229" spans="1:51" s="13" customFormat="1" ht="12">
      <c r="A229" s="13"/>
      <c r="B229" s="241"/>
      <c r="C229" s="242"/>
      <c r="D229" s="243" t="s">
        <v>214</v>
      </c>
      <c r="E229" s="244" t="s">
        <v>1</v>
      </c>
      <c r="F229" s="245" t="s">
        <v>1323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214</v>
      </c>
      <c r="AU229" s="251" t="s">
        <v>85</v>
      </c>
      <c r="AV229" s="13" t="s">
        <v>83</v>
      </c>
      <c r="AW229" s="13" t="s">
        <v>32</v>
      </c>
      <c r="AX229" s="13" t="s">
        <v>76</v>
      </c>
      <c r="AY229" s="251" t="s">
        <v>206</v>
      </c>
    </row>
    <row r="230" spans="1:51" s="13" customFormat="1" ht="12">
      <c r="A230" s="13"/>
      <c r="B230" s="241"/>
      <c r="C230" s="242"/>
      <c r="D230" s="243" t="s">
        <v>214</v>
      </c>
      <c r="E230" s="244" t="s">
        <v>1</v>
      </c>
      <c r="F230" s="245" t="s">
        <v>1425</v>
      </c>
      <c r="G230" s="242"/>
      <c r="H230" s="244" t="s">
        <v>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214</v>
      </c>
      <c r="AU230" s="251" t="s">
        <v>85</v>
      </c>
      <c r="AV230" s="13" t="s">
        <v>83</v>
      </c>
      <c r="AW230" s="13" t="s">
        <v>32</v>
      </c>
      <c r="AX230" s="13" t="s">
        <v>76</v>
      </c>
      <c r="AY230" s="251" t="s">
        <v>206</v>
      </c>
    </row>
    <row r="231" spans="1:51" s="14" customFormat="1" ht="12">
      <c r="A231" s="14"/>
      <c r="B231" s="252"/>
      <c r="C231" s="253"/>
      <c r="D231" s="243" t="s">
        <v>214</v>
      </c>
      <c r="E231" s="254" t="s">
        <v>1</v>
      </c>
      <c r="F231" s="255" t="s">
        <v>1581</v>
      </c>
      <c r="G231" s="253"/>
      <c r="H231" s="256">
        <v>81.2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2" t="s">
        <v>214</v>
      </c>
      <c r="AU231" s="262" t="s">
        <v>85</v>
      </c>
      <c r="AV231" s="14" t="s">
        <v>85</v>
      </c>
      <c r="AW231" s="14" t="s">
        <v>32</v>
      </c>
      <c r="AX231" s="14" t="s">
        <v>83</v>
      </c>
      <c r="AY231" s="262" t="s">
        <v>206</v>
      </c>
    </row>
    <row r="232" spans="1:65" s="2" customFormat="1" ht="24.15" customHeight="1">
      <c r="A232" s="39"/>
      <c r="B232" s="40"/>
      <c r="C232" s="228" t="s">
        <v>369</v>
      </c>
      <c r="D232" s="228" t="s">
        <v>208</v>
      </c>
      <c r="E232" s="229" t="s">
        <v>1427</v>
      </c>
      <c r="F232" s="230" t="s">
        <v>1428</v>
      </c>
      <c r="G232" s="231" t="s">
        <v>235</v>
      </c>
      <c r="H232" s="232">
        <v>80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113</v>
      </c>
      <c r="AT232" s="239" t="s">
        <v>208</v>
      </c>
      <c r="AU232" s="239" t="s">
        <v>85</v>
      </c>
      <c r="AY232" s="18" t="s">
        <v>206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83</v>
      </c>
      <c r="BK232" s="240">
        <f>ROUND(I232*H232,2)</f>
        <v>0</v>
      </c>
      <c r="BL232" s="18" t="s">
        <v>113</v>
      </c>
      <c r="BM232" s="239" t="s">
        <v>1582</v>
      </c>
    </row>
    <row r="233" spans="1:51" s="13" customFormat="1" ht="12">
      <c r="A233" s="13"/>
      <c r="B233" s="241"/>
      <c r="C233" s="242"/>
      <c r="D233" s="243" t="s">
        <v>214</v>
      </c>
      <c r="E233" s="244" t="s">
        <v>1</v>
      </c>
      <c r="F233" s="245" t="s">
        <v>1323</v>
      </c>
      <c r="G233" s="242"/>
      <c r="H233" s="244" t="s">
        <v>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214</v>
      </c>
      <c r="AU233" s="251" t="s">
        <v>85</v>
      </c>
      <c r="AV233" s="13" t="s">
        <v>83</v>
      </c>
      <c r="AW233" s="13" t="s">
        <v>32</v>
      </c>
      <c r="AX233" s="13" t="s">
        <v>76</v>
      </c>
      <c r="AY233" s="251" t="s">
        <v>206</v>
      </c>
    </row>
    <row r="234" spans="1:51" s="14" customFormat="1" ht="12">
      <c r="A234" s="14"/>
      <c r="B234" s="252"/>
      <c r="C234" s="253"/>
      <c r="D234" s="243" t="s">
        <v>214</v>
      </c>
      <c r="E234" s="254" t="s">
        <v>1</v>
      </c>
      <c r="F234" s="255" t="s">
        <v>1583</v>
      </c>
      <c r="G234" s="253"/>
      <c r="H234" s="256">
        <v>80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214</v>
      </c>
      <c r="AU234" s="262" t="s">
        <v>85</v>
      </c>
      <c r="AV234" s="14" t="s">
        <v>85</v>
      </c>
      <c r="AW234" s="14" t="s">
        <v>32</v>
      </c>
      <c r="AX234" s="14" t="s">
        <v>83</v>
      </c>
      <c r="AY234" s="262" t="s">
        <v>206</v>
      </c>
    </row>
    <row r="235" spans="1:65" s="2" customFormat="1" ht="16.5" customHeight="1">
      <c r="A235" s="39"/>
      <c r="B235" s="40"/>
      <c r="C235" s="228" t="s">
        <v>373</v>
      </c>
      <c r="D235" s="228" t="s">
        <v>208</v>
      </c>
      <c r="E235" s="229" t="s">
        <v>1455</v>
      </c>
      <c r="F235" s="230" t="s">
        <v>1456</v>
      </c>
      <c r="G235" s="231" t="s">
        <v>381</v>
      </c>
      <c r="H235" s="232">
        <v>4</v>
      </c>
      <c r="I235" s="233"/>
      <c r="J235" s="234">
        <f>ROUND(I235*H235,2)</f>
        <v>0</v>
      </c>
      <c r="K235" s="230" t="s">
        <v>212</v>
      </c>
      <c r="L235" s="45"/>
      <c r="M235" s="235" t="s">
        <v>1</v>
      </c>
      <c r="N235" s="236" t="s">
        <v>41</v>
      </c>
      <c r="O235" s="92"/>
      <c r="P235" s="237">
        <f>O235*H235</f>
        <v>0</v>
      </c>
      <c r="Q235" s="237">
        <v>0.03573</v>
      </c>
      <c r="R235" s="237">
        <f>Q235*H235</f>
        <v>0.14292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113</v>
      </c>
      <c r="AT235" s="239" t="s">
        <v>208</v>
      </c>
      <c r="AU235" s="239" t="s">
        <v>85</v>
      </c>
      <c r="AY235" s="18" t="s">
        <v>206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83</v>
      </c>
      <c r="BK235" s="240">
        <f>ROUND(I235*H235,2)</f>
        <v>0</v>
      </c>
      <c r="BL235" s="18" t="s">
        <v>113</v>
      </c>
      <c r="BM235" s="239" t="s">
        <v>1584</v>
      </c>
    </row>
    <row r="236" spans="1:51" s="13" customFormat="1" ht="12">
      <c r="A236" s="13"/>
      <c r="B236" s="241"/>
      <c r="C236" s="242"/>
      <c r="D236" s="243" t="s">
        <v>214</v>
      </c>
      <c r="E236" s="244" t="s">
        <v>1</v>
      </c>
      <c r="F236" s="245" t="s">
        <v>1405</v>
      </c>
      <c r="G236" s="242"/>
      <c r="H236" s="244" t="s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214</v>
      </c>
      <c r="AU236" s="251" t="s">
        <v>85</v>
      </c>
      <c r="AV236" s="13" t="s">
        <v>83</v>
      </c>
      <c r="AW236" s="13" t="s">
        <v>32</v>
      </c>
      <c r="AX236" s="13" t="s">
        <v>76</v>
      </c>
      <c r="AY236" s="251" t="s">
        <v>206</v>
      </c>
    </row>
    <row r="237" spans="1:51" s="14" customFormat="1" ht="12">
      <c r="A237" s="14"/>
      <c r="B237" s="252"/>
      <c r="C237" s="253"/>
      <c r="D237" s="243" t="s">
        <v>214</v>
      </c>
      <c r="E237" s="254" t="s">
        <v>1</v>
      </c>
      <c r="F237" s="255" t="s">
        <v>113</v>
      </c>
      <c r="G237" s="253"/>
      <c r="H237" s="256">
        <v>4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2" t="s">
        <v>214</v>
      </c>
      <c r="AU237" s="262" t="s">
        <v>85</v>
      </c>
      <c r="AV237" s="14" t="s">
        <v>85</v>
      </c>
      <c r="AW237" s="14" t="s">
        <v>32</v>
      </c>
      <c r="AX237" s="14" t="s">
        <v>83</v>
      </c>
      <c r="AY237" s="262" t="s">
        <v>206</v>
      </c>
    </row>
    <row r="238" spans="1:65" s="2" customFormat="1" ht="33" customHeight="1">
      <c r="A238" s="39"/>
      <c r="B238" s="40"/>
      <c r="C238" s="228" t="s">
        <v>378</v>
      </c>
      <c r="D238" s="228" t="s">
        <v>208</v>
      </c>
      <c r="E238" s="229" t="s">
        <v>1458</v>
      </c>
      <c r="F238" s="230" t="s">
        <v>1459</v>
      </c>
      <c r="G238" s="231" t="s">
        <v>381</v>
      </c>
      <c r="H238" s="232">
        <v>2</v>
      </c>
      <c r="I238" s="233"/>
      <c r="J238" s="234">
        <f>ROUND(I238*H238,2)</f>
        <v>0</v>
      </c>
      <c r="K238" s="230" t="s">
        <v>212</v>
      </c>
      <c r="L238" s="45"/>
      <c r="M238" s="235" t="s">
        <v>1</v>
      </c>
      <c r="N238" s="236" t="s">
        <v>41</v>
      </c>
      <c r="O238" s="92"/>
      <c r="P238" s="237">
        <f>O238*H238</f>
        <v>0</v>
      </c>
      <c r="Q238" s="237">
        <v>2.11676</v>
      </c>
      <c r="R238" s="237">
        <f>Q238*H238</f>
        <v>4.23352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113</v>
      </c>
      <c r="AT238" s="239" t="s">
        <v>208</v>
      </c>
      <c r="AU238" s="239" t="s">
        <v>85</v>
      </c>
      <c r="AY238" s="18" t="s">
        <v>206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83</v>
      </c>
      <c r="BK238" s="240">
        <f>ROUND(I238*H238,2)</f>
        <v>0</v>
      </c>
      <c r="BL238" s="18" t="s">
        <v>113</v>
      </c>
      <c r="BM238" s="239" t="s">
        <v>1585</v>
      </c>
    </row>
    <row r="239" spans="1:51" s="13" customFormat="1" ht="12">
      <c r="A239" s="13"/>
      <c r="B239" s="241"/>
      <c r="C239" s="242"/>
      <c r="D239" s="243" t="s">
        <v>214</v>
      </c>
      <c r="E239" s="244" t="s">
        <v>1</v>
      </c>
      <c r="F239" s="245" t="s">
        <v>1405</v>
      </c>
      <c r="G239" s="242"/>
      <c r="H239" s="244" t="s">
        <v>1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214</v>
      </c>
      <c r="AU239" s="251" t="s">
        <v>85</v>
      </c>
      <c r="AV239" s="13" t="s">
        <v>83</v>
      </c>
      <c r="AW239" s="13" t="s">
        <v>32</v>
      </c>
      <c r="AX239" s="13" t="s">
        <v>76</v>
      </c>
      <c r="AY239" s="251" t="s">
        <v>206</v>
      </c>
    </row>
    <row r="240" spans="1:51" s="14" customFormat="1" ht="12">
      <c r="A240" s="14"/>
      <c r="B240" s="252"/>
      <c r="C240" s="253"/>
      <c r="D240" s="243" t="s">
        <v>214</v>
      </c>
      <c r="E240" s="254" t="s">
        <v>1</v>
      </c>
      <c r="F240" s="255" t="s">
        <v>85</v>
      </c>
      <c r="G240" s="253"/>
      <c r="H240" s="256">
        <v>2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2" t="s">
        <v>214</v>
      </c>
      <c r="AU240" s="262" t="s">
        <v>85</v>
      </c>
      <c r="AV240" s="14" t="s">
        <v>85</v>
      </c>
      <c r="AW240" s="14" t="s">
        <v>32</v>
      </c>
      <c r="AX240" s="14" t="s">
        <v>83</v>
      </c>
      <c r="AY240" s="262" t="s">
        <v>206</v>
      </c>
    </row>
    <row r="241" spans="1:65" s="2" customFormat="1" ht="24.15" customHeight="1">
      <c r="A241" s="39"/>
      <c r="B241" s="40"/>
      <c r="C241" s="228" t="s">
        <v>385</v>
      </c>
      <c r="D241" s="228" t="s">
        <v>208</v>
      </c>
      <c r="E241" s="229" t="s">
        <v>1461</v>
      </c>
      <c r="F241" s="230" t="s">
        <v>1462</v>
      </c>
      <c r="G241" s="231" t="s">
        <v>381</v>
      </c>
      <c r="H241" s="232">
        <v>2</v>
      </c>
      <c r="I241" s="233"/>
      <c r="J241" s="234">
        <f>ROUND(I241*H241,2)</f>
        <v>0</v>
      </c>
      <c r="K241" s="230" t="s">
        <v>212</v>
      </c>
      <c r="L241" s="45"/>
      <c r="M241" s="235" t="s">
        <v>1</v>
      </c>
      <c r="N241" s="236" t="s">
        <v>41</v>
      </c>
      <c r="O241" s="92"/>
      <c r="P241" s="237">
        <f>O241*H241</f>
        <v>0</v>
      </c>
      <c r="Q241" s="237">
        <v>0.21734</v>
      </c>
      <c r="R241" s="237">
        <f>Q241*H241</f>
        <v>0.43468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113</v>
      </c>
      <c r="AT241" s="239" t="s">
        <v>208</v>
      </c>
      <c r="AU241" s="239" t="s">
        <v>85</v>
      </c>
      <c r="AY241" s="18" t="s">
        <v>206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83</v>
      </c>
      <c r="BK241" s="240">
        <f>ROUND(I241*H241,2)</f>
        <v>0</v>
      </c>
      <c r="BL241" s="18" t="s">
        <v>113</v>
      </c>
      <c r="BM241" s="239" t="s">
        <v>1586</v>
      </c>
    </row>
    <row r="242" spans="1:51" s="13" customFormat="1" ht="12">
      <c r="A242" s="13"/>
      <c r="B242" s="241"/>
      <c r="C242" s="242"/>
      <c r="D242" s="243" t="s">
        <v>214</v>
      </c>
      <c r="E242" s="244" t="s">
        <v>1</v>
      </c>
      <c r="F242" s="245" t="s">
        <v>1405</v>
      </c>
      <c r="G242" s="242"/>
      <c r="H242" s="244" t="s">
        <v>1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214</v>
      </c>
      <c r="AU242" s="251" t="s">
        <v>85</v>
      </c>
      <c r="AV242" s="13" t="s">
        <v>83</v>
      </c>
      <c r="AW242" s="13" t="s">
        <v>32</v>
      </c>
      <c r="AX242" s="13" t="s">
        <v>76</v>
      </c>
      <c r="AY242" s="251" t="s">
        <v>206</v>
      </c>
    </row>
    <row r="243" spans="1:51" s="14" customFormat="1" ht="12">
      <c r="A243" s="14"/>
      <c r="B243" s="252"/>
      <c r="C243" s="253"/>
      <c r="D243" s="243" t="s">
        <v>214</v>
      </c>
      <c r="E243" s="254" t="s">
        <v>1</v>
      </c>
      <c r="F243" s="255" t="s">
        <v>85</v>
      </c>
      <c r="G243" s="253"/>
      <c r="H243" s="256">
        <v>2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2" t="s">
        <v>214</v>
      </c>
      <c r="AU243" s="262" t="s">
        <v>85</v>
      </c>
      <c r="AV243" s="14" t="s">
        <v>85</v>
      </c>
      <c r="AW243" s="14" t="s">
        <v>32</v>
      </c>
      <c r="AX243" s="14" t="s">
        <v>83</v>
      </c>
      <c r="AY243" s="262" t="s">
        <v>206</v>
      </c>
    </row>
    <row r="244" spans="1:65" s="2" customFormat="1" ht="24.15" customHeight="1">
      <c r="A244" s="39"/>
      <c r="B244" s="40"/>
      <c r="C244" s="285" t="s">
        <v>390</v>
      </c>
      <c r="D244" s="285" t="s">
        <v>353</v>
      </c>
      <c r="E244" s="286" t="s">
        <v>1464</v>
      </c>
      <c r="F244" s="287" t="s">
        <v>1465</v>
      </c>
      <c r="G244" s="288" t="s">
        <v>381</v>
      </c>
      <c r="H244" s="289">
        <v>2</v>
      </c>
      <c r="I244" s="290"/>
      <c r="J244" s="291">
        <f>ROUND(I244*H244,2)</f>
        <v>0</v>
      </c>
      <c r="K244" s="287" t="s">
        <v>212</v>
      </c>
      <c r="L244" s="292"/>
      <c r="M244" s="293" t="s">
        <v>1</v>
      </c>
      <c r="N244" s="294" t="s">
        <v>41</v>
      </c>
      <c r="O244" s="92"/>
      <c r="P244" s="237">
        <f>O244*H244</f>
        <v>0</v>
      </c>
      <c r="Q244" s="237">
        <v>0.079</v>
      </c>
      <c r="R244" s="237">
        <f>Q244*H244</f>
        <v>0.158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248</v>
      </c>
      <c r="AT244" s="239" t="s">
        <v>353</v>
      </c>
      <c r="AU244" s="239" t="s">
        <v>85</v>
      </c>
      <c r="AY244" s="18" t="s">
        <v>206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83</v>
      </c>
      <c r="BK244" s="240">
        <f>ROUND(I244*H244,2)</f>
        <v>0</v>
      </c>
      <c r="BL244" s="18" t="s">
        <v>113</v>
      </c>
      <c r="BM244" s="239" t="s">
        <v>1587</v>
      </c>
    </row>
    <row r="245" spans="1:51" s="13" customFormat="1" ht="12">
      <c r="A245" s="13"/>
      <c r="B245" s="241"/>
      <c r="C245" s="242"/>
      <c r="D245" s="243" t="s">
        <v>214</v>
      </c>
      <c r="E245" s="244" t="s">
        <v>1</v>
      </c>
      <c r="F245" s="245" t="s">
        <v>1405</v>
      </c>
      <c r="G245" s="242"/>
      <c r="H245" s="244" t="s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214</v>
      </c>
      <c r="AU245" s="251" t="s">
        <v>85</v>
      </c>
      <c r="AV245" s="13" t="s">
        <v>83</v>
      </c>
      <c r="AW245" s="13" t="s">
        <v>32</v>
      </c>
      <c r="AX245" s="13" t="s">
        <v>76</v>
      </c>
      <c r="AY245" s="251" t="s">
        <v>206</v>
      </c>
    </row>
    <row r="246" spans="1:51" s="14" customFormat="1" ht="12">
      <c r="A246" s="14"/>
      <c r="B246" s="252"/>
      <c r="C246" s="253"/>
      <c r="D246" s="243" t="s">
        <v>214</v>
      </c>
      <c r="E246" s="254" t="s">
        <v>1</v>
      </c>
      <c r="F246" s="255" t="s">
        <v>85</v>
      </c>
      <c r="G246" s="253"/>
      <c r="H246" s="256">
        <v>2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214</v>
      </c>
      <c r="AU246" s="262" t="s">
        <v>85</v>
      </c>
      <c r="AV246" s="14" t="s">
        <v>85</v>
      </c>
      <c r="AW246" s="14" t="s">
        <v>32</v>
      </c>
      <c r="AX246" s="14" t="s">
        <v>83</v>
      </c>
      <c r="AY246" s="262" t="s">
        <v>206</v>
      </c>
    </row>
    <row r="247" spans="1:65" s="2" customFormat="1" ht="24.15" customHeight="1">
      <c r="A247" s="39"/>
      <c r="B247" s="40"/>
      <c r="C247" s="285" t="s">
        <v>394</v>
      </c>
      <c r="D247" s="285" t="s">
        <v>353</v>
      </c>
      <c r="E247" s="286" t="s">
        <v>1467</v>
      </c>
      <c r="F247" s="287" t="s">
        <v>1468</v>
      </c>
      <c r="G247" s="288" t="s">
        <v>381</v>
      </c>
      <c r="H247" s="289">
        <v>2.02</v>
      </c>
      <c r="I247" s="290"/>
      <c r="J247" s="291">
        <f>ROUND(I247*H247,2)</f>
        <v>0</v>
      </c>
      <c r="K247" s="287" t="s">
        <v>212</v>
      </c>
      <c r="L247" s="292"/>
      <c r="M247" s="293" t="s">
        <v>1</v>
      </c>
      <c r="N247" s="294" t="s">
        <v>41</v>
      </c>
      <c r="O247" s="92"/>
      <c r="P247" s="237">
        <f>O247*H247</f>
        <v>0</v>
      </c>
      <c r="Q247" s="237">
        <v>0.585</v>
      </c>
      <c r="R247" s="237">
        <f>Q247*H247</f>
        <v>1.1817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248</v>
      </c>
      <c r="AT247" s="239" t="s">
        <v>353</v>
      </c>
      <c r="AU247" s="239" t="s">
        <v>85</v>
      </c>
      <c r="AY247" s="18" t="s">
        <v>206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83</v>
      </c>
      <c r="BK247" s="240">
        <f>ROUND(I247*H247,2)</f>
        <v>0</v>
      </c>
      <c r="BL247" s="18" t="s">
        <v>113</v>
      </c>
      <c r="BM247" s="239" t="s">
        <v>1588</v>
      </c>
    </row>
    <row r="248" spans="1:51" s="13" customFormat="1" ht="12">
      <c r="A248" s="13"/>
      <c r="B248" s="241"/>
      <c r="C248" s="242"/>
      <c r="D248" s="243" t="s">
        <v>214</v>
      </c>
      <c r="E248" s="244" t="s">
        <v>1</v>
      </c>
      <c r="F248" s="245" t="s">
        <v>1405</v>
      </c>
      <c r="G248" s="242"/>
      <c r="H248" s="244" t="s">
        <v>1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214</v>
      </c>
      <c r="AU248" s="251" t="s">
        <v>85</v>
      </c>
      <c r="AV248" s="13" t="s">
        <v>83</v>
      </c>
      <c r="AW248" s="13" t="s">
        <v>32</v>
      </c>
      <c r="AX248" s="13" t="s">
        <v>76</v>
      </c>
      <c r="AY248" s="251" t="s">
        <v>206</v>
      </c>
    </row>
    <row r="249" spans="1:51" s="14" customFormat="1" ht="12">
      <c r="A249" s="14"/>
      <c r="B249" s="252"/>
      <c r="C249" s="253"/>
      <c r="D249" s="243" t="s">
        <v>214</v>
      </c>
      <c r="E249" s="254" t="s">
        <v>1</v>
      </c>
      <c r="F249" s="255" t="s">
        <v>522</v>
      </c>
      <c r="G249" s="253"/>
      <c r="H249" s="256">
        <v>2.02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2" t="s">
        <v>214</v>
      </c>
      <c r="AU249" s="262" t="s">
        <v>85</v>
      </c>
      <c r="AV249" s="14" t="s">
        <v>85</v>
      </c>
      <c r="AW249" s="14" t="s">
        <v>32</v>
      </c>
      <c r="AX249" s="14" t="s">
        <v>83</v>
      </c>
      <c r="AY249" s="262" t="s">
        <v>206</v>
      </c>
    </row>
    <row r="250" spans="1:65" s="2" customFormat="1" ht="24.15" customHeight="1">
      <c r="A250" s="39"/>
      <c r="B250" s="40"/>
      <c r="C250" s="285" t="s">
        <v>402</v>
      </c>
      <c r="D250" s="285" t="s">
        <v>353</v>
      </c>
      <c r="E250" s="286" t="s">
        <v>1471</v>
      </c>
      <c r="F250" s="287" t="s">
        <v>1472</v>
      </c>
      <c r="G250" s="288" t="s">
        <v>381</v>
      </c>
      <c r="H250" s="289">
        <v>1.01</v>
      </c>
      <c r="I250" s="290"/>
      <c r="J250" s="291">
        <f>ROUND(I250*H250,2)</f>
        <v>0</v>
      </c>
      <c r="K250" s="287" t="s">
        <v>212</v>
      </c>
      <c r="L250" s="292"/>
      <c r="M250" s="293" t="s">
        <v>1</v>
      </c>
      <c r="N250" s="294" t="s">
        <v>41</v>
      </c>
      <c r="O250" s="92"/>
      <c r="P250" s="237">
        <f>O250*H250</f>
        <v>0</v>
      </c>
      <c r="Q250" s="237">
        <v>0.254</v>
      </c>
      <c r="R250" s="237">
        <f>Q250*H250</f>
        <v>0.25654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248</v>
      </c>
      <c r="AT250" s="239" t="s">
        <v>353</v>
      </c>
      <c r="AU250" s="239" t="s">
        <v>85</v>
      </c>
      <c r="AY250" s="18" t="s">
        <v>206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83</v>
      </c>
      <c r="BK250" s="240">
        <f>ROUND(I250*H250,2)</f>
        <v>0</v>
      </c>
      <c r="BL250" s="18" t="s">
        <v>113</v>
      </c>
      <c r="BM250" s="239" t="s">
        <v>1589</v>
      </c>
    </row>
    <row r="251" spans="1:51" s="13" customFormat="1" ht="12">
      <c r="A251" s="13"/>
      <c r="B251" s="241"/>
      <c r="C251" s="242"/>
      <c r="D251" s="243" t="s">
        <v>214</v>
      </c>
      <c r="E251" s="244" t="s">
        <v>1</v>
      </c>
      <c r="F251" s="245" t="s">
        <v>1405</v>
      </c>
      <c r="G251" s="242"/>
      <c r="H251" s="244" t="s">
        <v>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214</v>
      </c>
      <c r="AU251" s="251" t="s">
        <v>85</v>
      </c>
      <c r="AV251" s="13" t="s">
        <v>83</v>
      </c>
      <c r="AW251" s="13" t="s">
        <v>32</v>
      </c>
      <c r="AX251" s="13" t="s">
        <v>76</v>
      </c>
      <c r="AY251" s="251" t="s">
        <v>206</v>
      </c>
    </row>
    <row r="252" spans="1:51" s="14" customFormat="1" ht="12">
      <c r="A252" s="14"/>
      <c r="B252" s="252"/>
      <c r="C252" s="253"/>
      <c r="D252" s="243" t="s">
        <v>214</v>
      </c>
      <c r="E252" s="254" t="s">
        <v>1</v>
      </c>
      <c r="F252" s="255" t="s">
        <v>550</v>
      </c>
      <c r="G252" s="253"/>
      <c r="H252" s="256">
        <v>1.01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214</v>
      </c>
      <c r="AU252" s="262" t="s">
        <v>85</v>
      </c>
      <c r="AV252" s="14" t="s">
        <v>85</v>
      </c>
      <c r="AW252" s="14" t="s">
        <v>32</v>
      </c>
      <c r="AX252" s="14" t="s">
        <v>83</v>
      </c>
      <c r="AY252" s="262" t="s">
        <v>206</v>
      </c>
    </row>
    <row r="253" spans="1:65" s="2" customFormat="1" ht="24.15" customHeight="1">
      <c r="A253" s="39"/>
      <c r="B253" s="40"/>
      <c r="C253" s="285" t="s">
        <v>407</v>
      </c>
      <c r="D253" s="285" t="s">
        <v>353</v>
      </c>
      <c r="E253" s="286" t="s">
        <v>1474</v>
      </c>
      <c r="F253" s="287" t="s">
        <v>1475</v>
      </c>
      <c r="G253" s="288" t="s">
        <v>381</v>
      </c>
      <c r="H253" s="289">
        <v>1.01</v>
      </c>
      <c r="I253" s="290"/>
      <c r="J253" s="291">
        <f>ROUND(I253*H253,2)</f>
        <v>0</v>
      </c>
      <c r="K253" s="287" t="s">
        <v>212</v>
      </c>
      <c r="L253" s="292"/>
      <c r="M253" s="293" t="s">
        <v>1</v>
      </c>
      <c r="N253" s="294" t="s">
        <v>41</v>
      </c>
      <c r="O253" s="92"/>
      <c r="P253" s="237">
        <f>O253*H253</f>
        <v>0</v>
      </c>
      <c r="Q253" s="237">
        <v>0.506</v>
      </c>
      <c r="R253" s="237">
        <f>Q253*H253</f>
        <v>0.51106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248</v>
      </c>
      <c r="AT253" s="239" t="s">
        <v>353</v>
      </c>
      <c r="AU253" s="239" t="s">
        <v>85</v>
      </c>
      <c r="AY253" s="18" t="s">
        <v>206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83</v>
      </c>
      <c r="BK253" s="240">
        <f>ROUND(I253*H253,2)</f>
        <v>0</v>
      </c>
      <c r="BL253" s="18" t="s">
        <v>113</v>
      </c>
      <c r="BM253" s="239" t="s">
        <v>1590</v>
      </c>
    </row>
    <row r="254" spans="1:51" s="13" customFormat="1" ht="12">
      <c r="A254" s="13"/>
      <c r="B254" s="241"/>
      <c r="C254" s="242"/>
      <c r="D254" s="243" t="s">
        <v>214</v>
      </c>
      <c r="E254" s="244" t="s">
        <v>1</v>
      </c>
      <c r="F254" s="245" t="s">
        <v>1405</v>
      </c>
      <c r="G254" s="242"/>
      <c r="H254" s="244" t="s">
        <v>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214</v>
      </c>
      <c r="AU254" s="251" t="s">
        <v>85</v>
      </c>
      <c r="AV254" s="13" t="s">
        <v>83</v>
      </c>
      <c r="AW254" s="13" t="s">
        <v>32</v>
      </c>
      <c r="AX254" s="13" t="s">
        <v>76</v>
      </c>
      <c r="AY254" s="251" t="s">
        <v>206</v>
      </c>
    </row>
    <row r="255" spans="1:51" s="14" customFormat="1" ht="12">
      <c r="A255" s="14"/>
      <c r="B255" s="252"/>
      <c r="C255" s="253"/>
      <c r="D255" s="243" t="s">
        <v>214</v>
      </c>
      <c r="E255" s="254" t="s">
        <v>1</v>
      </c>
      <c r="F255" s="255" t="s">
        <v>550</v>
      </c>
      <c r="G255" s="253"/>
      <c r="H255" s="256">
        <v>1.01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214</v>
      </c>
      <c r="AU255" s="262" t="s">
        <v>85</v>
      </c>
      <c r="AV255" s="14" t="s">
        <v>85</v>
      </c>
      <c r="AW255" s="14" t="s">
        <v>32</v>
      </c>
      <c r="AX255" s="14" t="s">
        <v>83</v>
      </c>
      <c r="AY255" s="262" t="s">
        <v>206</v>
      </c>
    </row>
    <row r="256" spans="1:65" s="2" customFormat="1" ht="24.15" customHeight="1">
      <c r="A256" s="39"/>
      <c r="B256" s="40"/>
      <c r="C256" s="285" t="s">
        <v>411</v>
      </c>
      <c r="D256" s="285" t="s">
        <v>353</v>
      </c>
      <c r="E256" s="286" t="s">
        <v>1477</v>
      </c>
      <c r="F256" s="287" t="s">
        <v>1478</v>
      </c>
      <c r="G256" s="288" t="s">
        <v>381</v>
      </c>
      <c r="H256" s="289">
        <v>1.01</v>
      </c>
      <c r="I256" s="290"/>
      <c r="J256" s="291">
        <f>ROUND(I256*H256,2)</f>
        <v>0</v>
      </c>
      <c r="K256" s="287" t="s">
        <v>212</v>
      </c>
      <c r="L256" s="292"/>
      <c r="M256" s="293" t="s">
        <v>1</v>
      </c>
      <c r="N256" s="294" t="s">
        <v>41</v>
      </c>
      <c r="O256" s="92"/>
      <c r="P256" s="237">
        <f>O256*H256</f>
        <v>0</v>
      </c>
      <c r="Q256" s="237">
        <v>1.013</v>
      </c>
      <c r="R256" s="237">
        <f>Q256*H256</f>
        <v>1.0231299999999999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248</v>
      </c>
      <c r="AT256" s="239" t="s">
        <v>353</v>
      </c>
      <c r="AU256" s="239" t="s">
        <v>85</v>
      </c>
      <c r="AY256" s="18" t="s">
        <v>206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83</v>
      </c>
      <c r="BK256" s="240">
        <f>ROUND(I256*H256,2)</f>
        <v>0</v>
      </c>
      <c r="BL256" s="18" t="s">
        <v>113</v>
      </c>
      <c r="BM256" s="239" t="s">
        <v>1591</v>
      </c>
    </row>
    <row r="257" spans="1:51" s="13" customFormat="1" ht="12">
      <c r="A257" s="13"/>
      <c r="B257" s="241"/>
      <c r="C257" s="242"/>
      <c r="D257" s="243" t="s">
        <v>214</v>
      </c>
      <c r="E257" s="244" t="s">
        <v>1</v>
      </c>
      <c r="F257" s="245" t="s">
        <v>1405</v>
      </c>
      <c r="G257" s="242"/>
      <c r="H257" s="244" t="s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214</v>
      </c>
      <c r="AU257" s="251" t="s">
        <v>85</v>
      </c>
      <c r="AV257" s="13" t="s">
        <v>83</v>
      </c>
      <c r="AW257" s="13" t="s">
        <v>32</v>
      </c>
      <c r="AX257" s="13" t="s">
        <v>76</v>
      </c>
      <c r="AY257" s="251" t="s">
        <v>206</v>
      </c>
    </row>
    <row r="258" spans="1:51" s="14" customFormat="1" ht="12">
      <c r="A258" s="14"/>
      <c r="B258" s="252"/>
      <c r="C258" s="253"/>
      <c r="D258" s="243" t="s">
        <v>214</v>
      </c>
      <c r="E258" s="254" t="s">
        <v>1</v>
      </c>
      <c r="F258" s="255" t="s">
        <v>550</v>
      </c>
      <c r="G258" s="253"/>
      <c r="H258" s="256">
        <v>1.01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2" t="s">
        <v>214</v>
      </c>
      <c r="AU258" s="262" t="s">
        <v>85</v>
      </c>
      <c r="AV258" s="14" t="s">
        <v>85</v>
      </c>
      <c r="AW258" s="14" t="s">
        <v>32</v>
      </c>
      <c r="AX258" s="14" t="s">
        <v>83</v>
      </c>
      <c r="AY258" s="262" t="s">
        <v>206</v>
      </c>
    </row>
    <row r="259" spans="1:65" s="2" customFormat="1" ht="24.15" customHeight="1">
      <c r="A259" s="39"/>
      <c r="B259" s="40"/>
      <c r="C259" s="285" t="s">
        <v>416</v>
      </c>
      <c r="D259" s="285" t="s">
        <v>353</v>
      </c>
      <c r="E259" s="286" t="s">
        <v>1480</v>
      </c>
      <c r="F259" s="287" t="s">
        <v>1481</v>
      </c>
      <c r="G259" s="288" t="s">
        <v>381</v>
      </c>
      <c r="H259" s="289">
        <v>5</v>
      </c>
      <c r="I259" s="290"/>
      <c r="J259" s="291">
        <f>ROUND(I259*H259,2)</f>
        <v>0</v>
      </c>
      <c r="K259" s="287" t="s">
        <v>212</v>
      </c>
      <c r="L259" s="292"/>
      <c r="M259" s="293" t="s">
        <v>1</v>
      </c>
      <c r="N259" s="294" t="s">
        <v>41</v>
      </c>
      <c r="O259" s="92"/>
      <c r="P259" s="237">
        <f>O259*H259</f>
        <v>0</v>
      </c>
      <c r="Q259" s="237">
        <v>0.002</v>
      </c>
      <c r="R259" s="237">
        <f>Q259*H259</f>
        <v>0.01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248</v>
      </c>
      <c r="AT259" s="239" t="s">
        <v>353</v>
      </c>
      <c r="AU259" s="239" t="s">
        <v>85</v>
      </c>
      <c r="AY259" s="18" t="s">
        <v>206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83</v>
      </c>
      <c r="BK259" s="240">
        <f>ROUND(I259*H259,2)</f>
        <v>0</v>
      </c>
      <c r="BL259" s="18" t="s">
        <v>113</v>
      </c>
      <c r="BM259" s="239" t="s">
        <v>1592</v>
      </c>
    </row>
    <row r="260" spans="1:51" s="13" customFormat="1" ht="12">
      <c r="A260" s="13"/>
      <c r="B260" s="241"/>
      <c r="C260" s="242"/>
      <c r="D260" s="243" t="s">
        <v>214</v>
      </c>
      <c r="E260" s="244" t="s">
        <v>1</v>
      </c>
      <c r="F260" s="245" t="s">
        <v>1405</v>
      </c>
      <c r="G260" s="242"/>
      <c r="H260" s="244" t="s">
        <v>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214</v>
      </c>
      <c r="AU260" s="251" t="s">
        <v>85</v>
      </c>
      <c r="AV260" s="13" t="s">
        <v>83</v>
      </c>
      <c r="AW260" s="13" t="s">
        <v>32</v>
      </c>
      <c r="AX260" s="13" t="s">
        <v>76</v>
      </c>
      <c r="AY260" s="251" t="s">
        <v>206</v>
      </c>
    </row>
    <row r="261" spans="1:51" s="14" customFormat="1" ht="12">
      <c r="A261" s="14"/>
      <c r="B261" s="252"/>
      <c r="C261" s="253"/>
      <c r="D261" s="243" t="s">
        <v>214</v>
      </c>
      <c r="E261" s="254" t="s">
        <v>1</v>
      </c>
      <c r="F261" s="255" t="s">
        <v>116</v>
      </c>
      <c r="G261" s="253"/>
      <c r="H261" s="256">
        <v>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214</v>
      </c>
      <c r="AU261" s="262" t="s">
        <v>85</v>
      </c>
      <c r="AV261" s="14" t="s">
        <v>85</v>
      </c>
      <c r="AW261" s="14" t="s">
        <v>32</v>
      </c>
      <c r="AX261" s="14" t="s">
        <v>83</v>
      </c>
      <c r="AY261" s="262" t="s">
        <v>206</v>
      </c>
    </row>
    <row r="262" spans="1:65" s="2" customFormat="1" ht="24.15" customHeight="1">
      <c r="A262" s="39"/>
      <c r="B262" s="40"/>
      <c r="C262" s="228" t="s">
        <v>421</v>
      </c>
      <c r="D262" s="228" t="s">
        <v>208</v>
      </c>
      <c r="E262" s="229" t="s">
        <v>1593</v>
      </c>
      <c r="F262" s="230" t="s">
        <v>1594</v>
      </c>
      <c r="G262" s="231" t="s">
        <v>1485</v>
      </c>
      <c r="H262" s="232">
        <v>2</v>
      </c>
      <c r="I262" s="233"/>
      <c r="J262" s="234">
        <f>ROUND(I262*H262,2)</f>
        <v>0</v>
      </c>
      <c r="K262" s="230" t="s">
        <v>212</v>
      </c>
      <c r="L262" s="45"/>
      <c r="M262" s="235" t="s">
        <v>1</v>
      </c>
      <c r="N262" s="236" t="s">
        <v>41</v>
      </c>
      <c r="O262" s="92"/>
      <c r="P262" s="237">
        <f>O262*H262</f>
        <v>0</v>
      </c>
      <c r="Q262" s="237">
        <v>0.00031</v>
      </c>
      <c r="R262" s="237">
        <f>Q262*H262</f>
        <v>0.00062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113</v>
      </c>
      <c r="AT262" s="239" t="s">
        <v>208</v>
      </c>
      <c r="AU262" s="239" t="s">
        <v>85</v>
      </c>
      <c r="AY262" s="18" t="s">
        <v>206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83</v>
      </c>
      <c r="BK262" s="240">
        <f>ROUND(I262*H262,2)</f>
        <v>0</v>
      </c>
      <c r="BL262" s="18" t="s">
        <v>113</v>
      </c>
      <c r="BM262" s="239" t="s">
        <v>1595</v>
      </c>
    </row>
    <row r="263" spans="1:51" s="13" customFormat="1" ht="12">
      <c r="A263" s="13"/>
      <c r="B263" s="241"/>
      <c r="C263" s="242"/>
      <c r="D263" s="243" t="s">
        <v>214</v>
      </c>
      <c r="E263" s="244" t="s">
        <v>1</v>
      </c>
      <c r="F263" s="245" t="s">
        <v>1323</v>
      </c>
      <c r="G263" s="242"/>
      <c r="H263" s="244" t="s">
        <v>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214</v>
      </c>
      <c r="AU263" s="251" t="s">
        <v>85</v>
      </c>
      <c r="AV263" s="13" t="s">
        <v>83</v>
      </c>
      <c r="AW263" s="13" t="s">
        <v>32</v>
      </c>
      <c r="AX263" s="13" t="s">
        <v>76</v>
      </c>
      <c r="AY263" s="251" t="s">
        <v>206</v>
      </c>
    </row>
    <row r="264" spans="1:51" s="14" customFormat="1" ht="12">
      <c r="A264" s="14"/>
      <c r="B264" s="252"/>
      <c r="C264" s="253"/>
      <c r="D264" s="243" t="s">
        <v>214</v>
      </c>
      <c r="E264" s="254" t="s">
        <v>1</v>
      </c>
      <c r="F264" s="255" t="s">
        <v>85</v>
      </c>
      <c r="G264" s="253"/>
      <c r="H264" s="256">
        <v>2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214</v>
      </c>
      <c r="AU264" s="262" t="s">
        <v>85</v>
      </c>
      <c r="AV264" s="14" t="s">
        <v>85</v>
      </c>
      <c r="AW264" s="14" t="s">
        <v>32</v>
      </c>
      <c r="AX264" s="14" t="s">
        <v>83</v>
      </c>
      <c r="AY264" s="262" t="s">
        <v>206</v>
      </c>
    </row>
    <row r="265" spans="1:65" s="2" customFormat="1" ht="24.15" customHeight="1">
      <c r="A265" s="39"/>
      <c r="B265" s="40"/>
      <c r="C265" s="228" t="s">
        <v>427</v>
      </c>
      <c r="D265" s="228" t="s">
        <v>208</v>
      </c>
      <c r="E265" s="229" t="s">
        <v>1487</v>
      </c>
      <c r="F265" s="230" t="s">
        <v>1488</v>
      </c>
      <c r="G265" s="231" t="s">
        <v>381</v>
      </c>
      <c r="H265" s="232">
        <v>2</v>
      </c>
      <c r="I265" s="233"/>
      <c r="J265" s="234">
        <f>ROUND(I265*H265,2)</f>
        <v>0</v>
      </c>
      <c r="K265" s="230" t="s">
        <v>212</v>
      </c>
      <c r="L265" s="45"/>
      <c r="M265" s="235" t="s">
        <v>1</v>
      </c>
      <c r="N265" s="236" t="s">
        <v>41</v>
      </c>
      <c r="O265" s="92"/>
      <c r="P265" s="237">
        <f>O265*H265</f>
        <v>0</v>
      </c>
      <c r="Q265" s="237">
        <v>0.4208</v>
      </c>
      <c r="R265" s="237">
        <f>Q265*H265</f>
        <v>0.8416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113</v>
      </c>
      <c r="AT265" s="239" t="s">
        <v>208</v>
      </c>
      <c r="AU265" s="239" t="s">
        <v>85</v>
      </c>
      <c r="AY265" s="18" t="s">
        <v>206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83</v>
      </c>
      <c r="BK265" s="240">
        <f>ROUND(I265*H265,2)</f>
        <v>0</v>
      </c>
      <c r="BL265" s="18" t="s">
        <v>113</v>
      </c>
      <c r="BM265" s="239" t="s">
        <v>1596</v>
      </c>
    </row>
    <row r="266" spans="1:51" s="13" customFormat="1" ht="12">
      <c r="A266" s="13"/>
      <c r="B266" s="241"/>
      <c r="C266" s="242"/>
      <c r="D266" s="243" t="s">
        <v>214</v>
      </c>
      <c r="E266" s="244" t="s">
        <v>1</v>
      </c>
      <c r="F266" s="245" t="s">
        <v>1323</v>
      </c>
      <c r="G266" s="242"/>
      <c r="H266" s="244" t="s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214</v>
      </c>
      <c r="AU266" s="251" t="s">
        <v>85</v>
      </c>
      <c r="AV266" s="13" t="s">
        <v>83</v>
      </c>
      <c r="AW266" s="13" t="s">
        <v>32</v>
      </c>
      <c r="AX266" s="13" t="s">
        <v>76</v>
      </c>
      <c r="AY266" s="251" t="s">
        <v>206</v>
      </c>
    </row>
    <row r="267" spans="1:51" s="14" customFormat="1" ht="12">
      <c r="A267" s="14"/>
      <c r="B267" s="252"/>
      <c r="C267" s="253"/>
      <c r="D267" s="243" t="s">
        <v>214</v>
      </c>
      <c r="E267" s="254" t="s">
        <v>1</v>
      </c>
      <c r="F267" s="255" t="s">
        <v>85</v>
      </c>
      <c r="G267" s="253"/>
      <c r="H267" s="256">
        <v>2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2" t="s">
        <v>214</v>
      </c>
      <c r="AU267" s="262" t="s">
        <v>85</v>
      </c>
      <c r="AV267" s="14" t="s">
        <v>85</v>
      </c>
      <c r="AW267" s="14" t="s">
        <v>32</v>
      </c>
      <c r="AX267" s="14" t="s">
        <v>83</v>
      </c>
      <c r="AY267" s="262" t="s">
        <v>206</v>
      </c>
    </row>
    <row r="268" spans="1:63" s="12" customFormat="1" ht="22.8" customHeight="1">
      <c r="A268" s="12"/>
      <c r="B268" s="212"/>
      <c r="C268" s="213"/>
      <c r="D268" s="214" t="s">
        <v>75</v>
      </c>
      <c r="E268" s="226" t="s">
        <v>683</v>
      </c>
      <c r="F268" s="226" t="s">
        <v>684</v>
      </c>
      <c r="G268" s="213"/>
      <c r="H268" s="213"/>
      <c r="I268" s="216"/>
      <c r="J268" s="227">
        <f>BK268</f>
        <v>0</v>
      </c>
      <c r="K268" s="213"/>
      <c r="L268" s="218"/>
      <c r="M268" s="219"/>
      <c r="N268" s="220"/>
      <c r="O268" s="220"/>
      <c r="P268" s="221">
        <f>SUM(P269:P270)</f>
        <v>0</v>
      </c>
      <c r="Q268" s="220"/>
      <c r="R268" s="221">
        <f>SUM(R269:R270)</f>
        <v>0</v>
      </c>
      <c r="S268" s="220"/>
      <c r="T268" s="222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83</v>
      </c>
      <c r="AT268" s="224" t="s">
        <v>75</v>
      </c>
      <c r="AU268" s="224" t="s">
        <v>83</v>
      </c>
      <c r="AY268" s="223" t="s">
        <v>206</v>
      </c>
      <c r="BK268" s="225">
        <f>SUM(BK269:BK270)</f>
        <v>0</v>
      </c>
    </row>
    <row r="269" spans="1:65" s="2" customFormat="1" ht="24.15" customHeight="1">
      <c r="A269" s="39"/>
      <c r="B269" s="40"/>
      <c r="C269" s="228" t="s">
        <v>433</v>
      </c>
      <c r="D269" s="228" t="s">
        <v>208</v>
      </c>
      <c r="E269" s="229" t="s">
        <v>686</v>
      </c>
      <c r="F269" s="230" t="s">
        <v>687</v>
      </c>
      <c r="G269" s="231" t="s">
        <v>334</v>
      </c>
      <c r="H269" s="232">
        <v>10.761</v>
      </c>
      <c r="I269" s="233"/>
      <c r="J269" s="234">
        <f>ROUND(I269*H269,2)</f>
        <v>0</v>
      </c>
      <c r="K269" s="230" t="s">
        <v>212</v>
      </c>
      <c r="L269" s="45"/>
      <c r="M269" s="235" t="s">
        <v>1</v>
      </c>
      <c r="N269" s="236" t="s">
        <v>41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113</v>
      </c>
      <c r="AT269" s="239" t="s">
        <v>208</v>
      </c>
      <c r="AU269" s="239" t="s">
        <v>85</v>
      </c>
      <c r="AY269" s="18" t="s">
        <v>206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83</v>
      </c>
      <c r="BK269" s="240">
        <f>ROUND(I269*H269,2)</f>
        <v>0</v>
      </c>
      <c r="BL269" s="18" t="s">
        <v>113</v>
      </c>
      <c r="BM269" s="239" t="s">
        <v>1597</v>
      </c>
    </row>
    <row r="270" spans="1:51" s="14" customFormat="1" ht="12">
      <c r="A270" s="14"/>
      <c r="B270" s="252"/>
      <c r="C270" s="253"/>
      <c r="D270" s="243" t="s">
        <v>214</v>
      </c>
      <c r="E270" s="254" t="s">
        <v>1</v>
      </c>
      <c r="F270" s="255" t="s">
        <v>1598</v>
      </c>
      <c r="G270" s="253"/>
      <c r="H270" s="256">
        <v>10.761</v>
      </c>
      <c r="I270" s="257"/>
      <c r="J270" s="253"/>
      <c r="K270" s="253"/>
      <c r="L270" s="258"/>
      <c r="M270" s="300"/>
      <c r="N270" s="301"/>
      <c r="O270" s="301"/>
      <c r="P270" s="301"/>
      <c r="Q270" s="301"/>
      <c r="R270" s="301"/>
      <c r="S270" s="301"/>
      <c r="T270" s="30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214</v>
      </c>
      <c r="AU270" s="262" t="s">
        <v>85</v>
      </c>
      <c r="AV270" s="14" t="s">
        <v>85</v>
      </c>
      <c r="AW270" s="14" t="s">
        <v>32</v>
      </c>
      <c r="AX270" s="14" t="s">
        <v>83</v>
      </c>
      <c r="AY270" s="262" t="s">
        <v>206</v>
      </c>
    </row>
    <row r="271" spans="1:31" s="2" customFormat="1" ht="6.95" customHeight="1">
      <c r="A271" s="39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125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  <c r="AZ2" s="147" t="s">
        <v>1303</v>
      </c>
      <c r="BA2" s="147" t="s">
        <v>1</v>
      </c>
      <c r="BB2" s="147" t="s">
        <v>1</v>
      </c>
      <c r="BC2" s="147" t="s">
        <v>1599</v>
      </c>
      <c r="BD2" s="147" t="s">
        <v>85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85</v>
      </c>
      <c r="AZ3" s="147" t="s">
        <v>1305</v>
      </c>
      <c r="BA3" s="147" t="s">
        <v>1306</v>
      </c>
      <c r="BB3" s="147" t="s">
        <v>1</v>
      </c>
      <c r="BC3" s="147" t="s">
        <v>1600</v>
      </c>
      <c r="BD3" s="147" t="s">
        <v>85</v>
      </c>
    </row>
    <row r="4" spans="2:56" s="1" customFormat="1" ht="24.95" customHeight="1">
      <c r="B4" s="21"/>
      <c r="D4" s="150" t="s">
        <v>137</v>
      </c>
      <c r="L4" s="21"/>
      <c r="M4" s="151" t="s">
        <v>10</v>
      </c>
      <c r="AT4" s="18" t="s">
        <v>4</v>
      </c>
      <c r="AZ4" s="147" t="s">
        <v>142</v>
      </c>
      <c r="BA4" s="147" t="s">
        <v>1</v>
      </c>
      <c r="BB4" s="147" t="s">
        <v>1</v>
      </c>
      <c r="BC4" s="147" t="s">
        <v>1601</v>
      </c>
      <c r="BD4" s="147" t="s">
        <v>85</v>
      </c>
    </row>
    <row r="5" spans="2:56" s="1" customFormat="1" ht="6.95" customHeight="1">
      <c r="B5" s="21"/>
      <c r="L5" s="21"/>
      <c r="AZ5" s="147" t="s">
        <v>1309</v>
      </c>
      <c r="BA5" s="147" t="s">
        <v>1</v>
      </c>
      <c r="BB5" s="147" t="s">
        <v>1</v>
      </c>
      <c r="BC5" s="147" t="s">
        <v>1602</v>
      </c>
      <c r="BD5" s="147" t="s">
        <v>85</v>
      </c>
    </row>
    <row r="6" spans="2:56" s="1" customFormat="1" ht="12" customHeight="1">
      <c r="B6" s="21"/>
      <c r="D6" s="152" t="s">
        <v>16</v>
      </c>
      <c r="L6" s="21"/>
      <c r="AZ6" s="147" t="s">
        <v>1529</v>
      </c>
      <c r="BA6" s="147" t="s">
        <v>1</v>
      </c>
      <c r="BB6" s="147" t="s">
        <v>1</v>
      </c>
      <c r="BC6" s="147" t="s">
        <v>1603</v>
      </c>
      <c r="BD6" s="147" t="s">
        <v>85</v>
      </c>
    </row>
    <row r="7" spans="2:56" s="1" customFormat="1" ht="16.5" customHeight="1">
      <c r="B7" s="21"/>
      <c r="E7" s="153" t="str">
        <f>'Rekapitulace stavby'!K6</f>
        <v>Veřejná infrastruktura Obytná zóna - NOVÁ DUKLA</v>
      </c>
      <c r="F7" s="152"/>
      <c r="G7" s="152"/>
      <c r="H7" s="152"/>
      <c r="L7" s="21"/>
      <c r="AZ7" s="147" t="s">
        <v>156</v>
      </c>
      <c r="BA7" s="147" t="s">
        <v>1</v>
      </c>
      <c r="BB7" s="147" t="s">
        <v>1</v>
      </c>
      <c r="BC7" s="147" t="s">
        <v>1604</v>
      </c>
      <c r="BD7" s="147" t="s">
        <v>85</v>
      </c>
    </row>
    <row r="8" spans="2:56" s="1" customFormat="1" ht="12" customHeight="1">
      <c r="B8" s="21"/>
      <c r="D8" s="152" t="s">
        <v>146</v>
      </c>
      <c r="L8" s="21"/>
      <c r="AZ8" s="147" t="s">
        <v>158</v>
      </c>
      <c r="BA8" s="147" t="s">
        <v>1</v>
      </c>
      <c r="BB8" s="147" t="s">
        <v>1</v>
      </c>
      <c r="BC8" s="147" t="s">
        <v>1605</v>
      </c>
      <c r="BD8" s="147" t="s">
        <v>85</v>
      </c>
    </row>
    <row r="9" spans="1:56" s="2" customFormat="1" ht="16.5" customHeight="1">
      <c r="A9" s="39"/>
      <c r="B9" s="45"/>
      <c r="C9" s="39"/>
      <c r="D9" s="39"/>
      <c r="E9" s="153" t="s">
        <v>1315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162</v>
      </c>
      <c r="BA9" s="147" t="s">
        <v>1</v>
      </c>
      <c r="BB9" s="147" t="s">
        <v>1</v>
      </c>
      <c r="BC9" s="147" t="s">
        <v>1606</v>
      </c>
      <c r="BD9" s="147" t="s">
        <v>85</v>
      </c>
    </row>
    <row r="10" spans="1:56" s="2" customFormat="1" ht="12" customHeight="1">
      <c r="A10" s="39"/>
      <c r="B10" s="45"/>
      <c r="C10" s="39"/>
      <c r="D10" s="152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164</v>
      </c>
      <c r="BA10" s="147" t="s">
        <v>1</v>
      </c>
      <c r="BB10" s="147" t="s">
        <v>1</v>
      </c>
      <c r="BC10" s="147" t="s">
        <v>1607</v>
      </c>
      <c r="BD10" s="147" t="s">
        <v>85</v>
      </c>
    </row>
    <row r="11" spans="1:56" s="2" customFormat="1" ht="16.5" customHeight="1">
      <c r="A11" s="39"/>
      <c r="B11" s="45"/>
      <c r="C11" s="39"/>
      <c r="D11" s="39"/>
      <c r="E11" s="154" t="s">
        <v>1608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168</v>
      </c>
      <c r="BA11" s="147" t="s">
        <v>169</v>
      </c>
      <c r="BB11" s="147" t="s">
        <v>1</v>
      </c>
      <c r="BC11" s="147" t="s">
        <v>1609</v>
      </c>
      <c r="BD11" s="147" t="s">
        <v>85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171</v>
      </c>
      <c r="BA12" s="147" t="s">
        <v>1</v>
      </c>
      <c r="BB12" s="147" t="s">
        <v>1</v>
      </c>
      <c r="BC12" s="147" t="s">
        <v>1607</v>
      </c>
      <c r="BD12" s="147" t="s">
        <v>85</v>
      </c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108</v>
      </c>
      <c r="G13" s="39"/>
      <c r="H13" s="39"/>
      <c r="I13" s="152" t="s">
        <v>19</v>
      </c>
      <c r="J13" s="142" t="s">
        <v>1320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20. 2. 2023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36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38</v>
      </c>
      <c r="G34" s="39"/>
      <c r="H34" s="39"/>
      <c r="I34" s="163" t="s">
        <v>37</v>
      </c>
      <c r="J34" s="163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40</v>
      </c>
      <c r="E35" s="152" t="s">
        <v>41</v>
      </c>
      <c r="F35" s="165">
        <f>ROUND((SUM(BE128:BE315)),2)</f>
        <v>0</v>
      </c>
      <c r="G35" s="39"/>
      <c r="H35" s="39"/>
      <c r="I35" s="166">
        <v>0.21</v>
      </c>
      <c r="J35" s="165">
        <f>ROUND(((SUM(BE128:BE315))*I35),2)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42</v>
      </c>
      <c r="F36" s="165">
        <f>ROUND((SUM(BF128:BF315)),2)</f>
        <v>0</v>
      </c>
      <c r="G36" s="39"/>
      <c r="H36" s="39"/>
      <c r="I36" s="166">
        <v>0.15</v>
      </c>
      <c r="J36" s="165">
        <f>ROUND(((SUM(BF128:BF315))*I36),2)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43</v>
      </c>
      <c r="F37" s="165">
        <f>ROUND((SUM(BG128:BG315)),2)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44</v>
      </c>
      <c r="F38" s="165">
        <f>ROUND((SUM(BH128:BH315)),2)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45</v>
      </c>
      <c r="F39" s="165">
        <f>ROUND((SUM(BI128:BI315)),2)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174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Veřejná infrastruktura Obytná zóna - NOVÁ DUKLA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3 - Splašková stoka SB-1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Ústí nad Orlicí</v>
      </c>
      <c r="G91" s="41"/>
      <c r="H91" s="41"/>
      <c r="I91" s="33" t="s">
        <v>22</v>
      </c>
      <c r="J91" s="80" t="str">
        <f>IF(J14="","",J14)</f>
        <v>20. 2. 2023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Ing. Pravec František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Kašparová Věra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175</v>
      </c>
      <c r="D96" s="187"/>
      <c r="E96" s="187"/>
      <c r="F96" s="187"/>
      <c r="G96" s="187"/>
      <c r="H96" s="187"/>
      <c r="I96" s="187"/>
      <c r="J96" s="188" t="s">
        <v>176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177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178</v>
      </c>
    </row>
    <row r="99" spans="1:31" s="9" customFormat="1" ht="24.95" customHeight="1">
      <c r="A99" s="9"/>
      <c r="B99" s="190"/>
      <c r="C99" s="191"/>
      <c r="D99" s="192" t="s">
        <v>179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180</v>
      </c>
      <c r="E100" s="198"/>
      <c r="F100" s="198"/>
      <c r="G100" s="198"/>
      <c r="H100" s="198"/>
      <c r="I100" s="198"/>
      <c r="J100" s="199">
        <f>J130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181</v>
      </c>
      <c r="E101" s="198"/>
      <c r="F101" s="198"/>
      <c r="G101" s="198"/>
      <c r="H101" s="198"/>
      <c r="I101" s="198"/>
      <c r="J101" s="199">
        <f>J210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182</v>
      </c>
      <c r="E102" s="198"/>
      <c r="F102" s="198"/>
      <c r="G102" s="198"/>
      <c r="H102" s="198"/>
      <c r="I102" s="198"/>
      <c r="J102" s="199">
        <f>J215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184</v>
      </c>
      <c r="E103" s="198"/>
      <c r="F103" s="198"/>
      <c r="G103" s="198"/>
      <c r="H103" s="198"/>
      <c r="I103" s="198"/>
      <c r="J103" s="199">
        <f>J231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1321</v>
      </c>
      <c r="E104" s="198"/>
      <c r="F104" s="198"/>
      <c r="G104" s="198"/>
      <c r="H104" s="198"/>
      <c r="I104" s="198"/>
      <c r="J104" s="199">
        <f>J288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186</v>
      </c>
      <c r="E105" s="198"/>
      <c r="F105" s="198"/>
      <c r="G105" s="198"/>
      <c r="H105" s="198"/>
      <c r="I105" s="198"/>
      <c r="J105" s="199">
        <f>J299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187</v>
      </c>
      <c r="E106" s="198"/>
      <c r="F106" s="198"/>
      <c r="G106" s="198"/>
      <c r="H106" s="198"/>
      <c r="I106" s="198"/>
      <c r="J106" s="199">
        <f>J302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191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5" t="str">
        <f>E7</f>
        <v>Veřejná infrastruktura Obytná zóna - NOVÁ DUKLA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146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1315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152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3 - Splašková stoka SB-1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Ústí nad Orlicí</v>
      </c>
      <c r="G122" s="41"/>
      <c r="H122" s="41"/>
      <c r="I122" s="33" t="s">
        <v>22</v>
      </c>
      <c r="J122" s="80" t="str">
        <f>IF(J14="","",J14)</f>
        <v>20. 2. 2023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 xml:space="preserve"> </v>
      </c>
      <c r="G124" s="41"/>
      <c r="H124" s="41"/>
      <c r="I124" s="33" t="s">
        <v>30</v>
      </c>
      <c r="J124" s="37" t="str">
        <f>E23</f>
        <v>Ing. Pravec František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>Kašparová Věra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192</v>
      </c>
      <c r="D127" s="204" t="s">
        <v>61</v>
      </c>
      <c r="E127" s="204" t="s">
        <v>57</v>
      </c>
      <c r="F127" s="204" t="s">
        <v>58</v>
      </c>
      <c r="G127" s="204" t="s">
        <v>193</v>
      </c>
      <c r="H127" s="204" t="s">
        <v>194</v>
      </c>
      <c r="I127" s="204" t="s">
        <v>195</v>
      </c>
      <c r="J127" s="204" t="s">
        <v>176</v>
      </c>
      <c r="K127" s="205" t="s">
        <v>196</v>
      </c>
      <c r="L127" s="206"/>
      <c r="M127" s="101" t="s">
        <v>1</v>
      </c>
      <c r="N127" s="102" t="s">
        <v>40</v>
      </c>
      <c r="O127" s="102" t="s">
        <v>197</v>
      </c>
      <c r="P127" s="102" t="s">
        <v>198</v>
      </c>
      <c r="Q127" s="102" t="s">
        <v>199</v>
      </c>
      <c r="R127" s="102" t="s">
        <v>200</v>
      </c>
      <c r="S127" s="102" t="s">
        <v>201</v>
      </c>
      <c r="T127" s="103" t="s">
        <v>202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203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</f>
        <v>0</v>
      </c>
      <c r="Q128" s="105"/>
      <c r="R128" s="209">
        <f>R129</f>
        <v>30.4356323</v>
      </c>
      <c r="S128" s="105"/>
      <c r="T128" s="210">
        <f>T129</f>
        <v>0.0192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178</v>
      </c>
      <c r="BK128" s="211">
        <f>BK129</f>
        <v>0</v>
      </c>
    </row>
    <row r="129" spans="1:63" s="12" customFormat="1" ht="25.9" customHeight="1">
      <c r="A129" s="12"/>
      <c r="B129" s="212"/>
      <c r="C129" s="213"/>
      <c r="D129" s="214" t="s">
        <v>75</v>
      </c>
      <c r="E129" s="215" t="s">
        <v>204</v>
      </c>
      <c r="F129" s="215" t="s">
        <v>205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P130+P210+P215+P231+P288+P299+P302</f>
        <v>0</v>
      </c>
      <c r="Q129" s="220"/>
      <c r="R129" s="221">
        <f>R130+R210+R215+R231+R288+R299+R302</f>
        <v>30.4356323</v>
      </c>
      <c r="S129" s="220"/>
      <c r="T129" s="222">
        <f>T130+T210+T215+T231+T288+T299+T302</f>
        <v>0.0192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83</v>
      </c>
      <c r="AT129" s="224" t="s">
        <v>75</v>
      </c>
      <c r="AU129" s="224" t="s">
        <v>76</v>
      </c>
      <c r="AY129" s="223" t="s">
        <v>206</v>
      </c>
      <c r="BK129" s="225">
        <f>BK130+BK210+BK215+BK231+BK288+BK299+BK302</f>
        <v>0</v>
      </c>
    </row>
    <row r="130" spans="1:63" s="12" customFormat="1" ht="22.8" customHeight="1">
      <c r="A130" s="12"/>
      <c r="B130" s="212"/>
      <c r="C130" s="213"/>
      <c r="D130" s="214" t="s">
        <v>75</v>
      </c>
      <c r="E130" s="226" t="s">
        <v>83</v>
      </c>
      <c r="F130" s="226" t="s">
        <v>207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SUM(P131:P209)</f>
        <v>0</v>
      </c>
      <c r="Q130" s="220"/>
      <c r="R130" s="221">
        <f>SUM(R131:R209)</f>
        <v>0.589954</v>
      </c>
      <c r="S130" s="220"/>
      <c r="T130" s="222">
        <f>SUM(T131:T209)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83</v>
      </c>
      <c r="AT130" s="224" t="s">
        <v>75</v>
      </c>
      <c r="AU130" s="224" t="s">
        <v>83</v>
      </c>
      <c r="AY130" s="223" t="s">
        <v>206</v>
      </c>
      <c r="BK130" s="225">
        <f>SUM(BK131:BK209)</f>
        <v>0</v>
      </c>
    </row>
    <row r="131" spans="1:65" s="2" customFormat="1" ht="24.15" customHeight="1">
      <c r="A131" s="39"/>
      <c r="B131" s="40"/>
      <c r="C131" s="228" t="s">
        <v>83</v>
      </c>
      <c r="D131" s="228" t="s">
        <v>208</v>
      </c>
      <c r="E131" s="229" t="s">
        <v>222</v>
      </c>
      <c r="F131" s="230" t="s">
        <v>223</v>
      </c>
      <c r="G131" s="231" t="s">
        <v>224</v>
      </c>
      <c r="H131" s="232">
        <v>94</v>
      </c>
      <c r="I131" s="233"/>
      <c r="J131" s="234">
        <f>ROUND(I131*H131,2)</f>
        <v>0</v>
      </c>
      <c r="K131" s="230" t="s">
        <v>212</v>
      </c>
      <c r="L131" s="45"/>
      <c r="M131" s="235" t="s">
        <v>1</v>
      </c>
      <c r="N131" s="236" t="s">
        <v>41</v>
      </c>
      <c r="O131" s="92"/>
      <c r="P131" s="237">
        <f>O131*H131</f>
        <v>0</v>
      </c>
      <c r="Q131" s="237">
        <v>3E-05</v>
      </c>
      <c r="R131" s="237">
        <f>Q131*H131</f>
        <v>0.00282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113</v>
      </c>
      <c r="AT131" s="239" t="s">
        <v>208</v>
      </c>
      <c r="AU131" s="239" t="s">
        <v>85</v>
      </c>
      <c r="AY131" s="18" t="s">
        <v>206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83</v>
      </c>
      <c r="BK131" s="240">
        <f>ROUND(I131*H131,2)</f>
        <v>0</v>
      </c>
      <c r="BL131" s="18" t="s">
        <v>113</v>
      </c>
      <c r="BM131" s="239" t="s">
        <v>1610</v>
      </c>
    </row>
    <row r="132" spans="1:51" s="13" customFormat="1" ht="12">
      <c r="A132" s="13"/>
      <c r="B132" s="241"/>
      <c r="C132" s="242"/>
      <c r="D132" s="243" t="s">
        <v>214</v>
      </c>
      <c r="E132" s="244" t="s">
        <v>1</v>
      </c>
      <c r="F132" s="245" t="s">
        <v>1323</v>
      </c>
      <c r="G132" s="242"/>
      <c r="H132" s="244" t="s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214</v>
      </c>
      <c r="AU132" s="251" t="s">
        <v>85</v>
      </c>
      <c r="AV132" s="13" t="s">
        <v>83</v>
      </c>
      <c r="AW132" s="13" t="s">
        <v>32</v>
      </c>
      <c r="AX132" s="13" t="s">
        <v>76</v>
      </c>
      <c r="AY132" s="251" t="s">
        <v>206</v>
      </c>
    </row>
    <row r="133" spans="1:51" s="14" customFormat="1" ht="12">
      <c r="A133" s="14"/>
      <c r="B133" s="252"/>
      <c r="C133" s="253"/>
      <c r="D133" s="243" t="s">
        <v>214</v>
      </c>
      <c r="E133" s="254" t="s">
        <v>1</v>
      </c>
      <c r="F133" s="255" t="s">
        <v>677</v>
      </c>
      <c r="G133" s="253"/>
      <c r="H133" s="256">
        <v>94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214</v>
      </c>
      <c r="AU133" s="262" t="s">
        <v>85</v>
      </c>
      <c r="AV133" s="14" t="s">
        <v>85</v>
      </c>
      <c r="AW133" s="14" t="s">
        <v>32</v>
      </c>
      <c r="AX133" s="14" t="s">
        <v>83</v>
      </c>
      <c r="AY133" s="262" t="s">
        <v>206</v>
      </c>
    </row>
    <row r="134" spans="1:65" s="2" customFormat="1" ht="24.15" customHeight="1">
      <c r="A134" s="39"/>
      <c r="B134" s="40"/>
      <c r="C134" s="228" t="s">
        <v>85</v>
      </c>
      <c r="D134" s="228" t="s">
        <v>208</v>
      </c>
      <c r="E134" s="229" t="s">
        <v>228</v>
      </c>
      <c r="F134" s="230" t="s">
        <v>229</v>
      </c>
      <c r="G134" s="231" t="s">
        <v>230</v>
      </c>
      <c r="H134" s="232">
        <v>9.4</v>
      </c>
      <c r="I134" s="233"/>
      <c r="J134" s="234">
        <f>ROUND(I134*H134,2)</f>
        <v>0</v>
      </c>
      <c r="K134" s="230" t="s">
        <v>212</v>
      </c>
      <c r="L134" s="45"/>
      <c r="M134" s="235" t="s">
        <v>1</v>
      </c>
      <c r="N134" s="236" t="s">
        <v>41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113</v>
      </c>
      <c r="AT134" s="239" t="s">
        <v>208</v>
      </c>
      <c r="AU134" s="239" t="s">
        <v>85</v>
      </c>
      <c r="AY134" s="18" t="s">
        <v>206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83</v>
      </c>
      <c r="BK134" s="240">
        <f>ROUND(I134*H134,2)</f>
        <v>0</v>
      </c>
      <c r="BL134" s="18" t="s">
        <v>113</v>
      </c>
      <c r="BM134" s="239" t="s">
        <v>1611</v>
      </c>
    </row>
    <row r="135" spans="1:51" s="13" customFormat="1" ht="12">
      <c r="A135" s="13"/>
      <c r="B135" s="241"/>
      <c r="C135" s="242"/>
      <c r="D135" s="243" t="s">
        <v>214</v>
      </c>
      <c r="E135" s="244" t="s">
        <v>1</v>
      </c>
      <c r="F135" s="245" t="s">
        <v>1323</v>
      </c>
      <c r="G135" s="242"/>
      <c r="H135" s="244" t="s">
        <v>1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214</v>
      </c>
      <c r="AU135" s="251" t="s">
        <v>85</v>
      </c>
      <c r="AV135" s="13" t="s">
        <v>83</v>
      </c>
      <c r="AW135" s="13" t="s">
        <v>32</v>
      </c>
      <c r="AX135" s="13" t="s">
        <v>76</v>
      </c>
      <c r="AY135" s="251" t="s">
        <v>206</v>
      </c>
    </row>
    <row r="136" spans="1:51" s="14" customFormat="1" ht="12">
      <c r="A136" s="14"/>
      <c r="B136" s="252"/>
      <c r="C136" s="253"/>
      <c r="D136" s="243" t="s">
        <v>214</v>
      </c>
      <c r="E136" s="254" t="s">
        <v>1</v>
      </c>
      <c r="F136" s="255" t="s">
        <v>1612</v>
      </c>
      <c r="G136" s="253"/>
      <c r="H136" s="256">
        <v>9.4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214</v>
      </c>
      <c r="AU136" s="262" t="s">
        <v>85</v>
      </c>
      <c r="AV136" s="14" t="s">
        <v>85</v>
      </c>
      <c r="AW136" s="14" t="s">
        <v>32</v>
      </c>
      <c r="AX136" s="14" t="s">
        <v>83</v>
      </c>
      <c r="AY136" s="262" t="s">
        <v>206</v>
      </c>
    </row>
    <row r="137" spans="1:65" s="2" customFormat="1" ht="33" customHeight="1">
      <c r="A137" s="39"/>
      <c r="B137" s="40"/>
      <c r="C137" s="228" t="s">
        <v>93</v>
      </c>
      <c r="D137" s="228" t="s">
        <v>208</v>
      </c>
      <c r="E137" s="229" t="s">
        <v>267</v>
      </c>
      <c r="F137" s="230" t="s">
        <v>268</v>
      </c>
      <c r="G137" s="231" t="s">
        <v>251</v>
      </c>
      <c r="H137" s="232">
        <v>516.91</v>
      </c>
      <c r="I137" s="233"/>
      <c r="J137" s="234">
        <f>ROUND(I137*H137,2)</f>
        <v>0</v>
      </c>
      <c r="K137" s="230" t="s">
        <v>212</v>
      </c>
      <c r="L137" s="45"/>
      <c r="M137" s="235" t="s">
        <v>1</v>
      </c>
      <c r="N137" s="236" t="s">
        <v>41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113</v>
      </c>
      <c r="AT137" s="239" t="s">
        <v>208</v>
      </c>
      <c r="AU137" s="239" t="s">
        <v>85</v>
      </c>
      <c r="AY137" s="18" t="s">
        <v>206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83</v>
      </c>
      <c r="BK137" s="240">
        <f>ROUND(I137*H137,2)</f>
        <v>0</v>
      </c>
      <c r="BL137" s="18" t="s">
        <v>113</v>
      </c>
      <c r="BM137" s="239" t="s">
        <v>1613</v>
      </c>
    </row>
    <row r="138" spans="1:51" s="13" customFormat="1" ht="12">
      <c r="A138" s="13"/>
      <c r="B138" s="241"/>
      <c r="C138" s="242"/>
      <c r="D138" s="243" t="s">
        <v>214</v>
      </c>
      <c r="E138" s="244" t="s">
        <v>1</v>
      </c>
      <c r="F138" s="245" t="s">
        <v>1323</v>
      </c>
      <c r="G138" s="242"/>
      <c r="H138" s="244" t="s">
        <v>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214</v>
      </c>
      <c r="AU138" s="251" t="s">
        <v>85</v>
      </c>
      <c r="AV138" s="13" t="s">
        <v>83</v>
      </c>
      <c r="AW138" s="13" t="s">
        <v>32</v>
      </c>
      <c r="AX138" s="13" t="s">
        <v>76</v>
      </c>
      <c r="AY138" s="251" t="s">
        <v>206</v>
      </c>
    </row>
    <row r="139" spans="1:51" s="13" customFormat="1" ht="12">
      <c r="A139" s="13"/>
      <c r="B139" s="241"/>
      <c r="C139" s="242"/>
      <c r="D139" s="243" t="s">
        <v>214</v>
      </c>
      <c r="E139" s="244" t="s">
        <v>1</v>
      </c>
      <c r="F139" s="245" t="s">
        <v>1342</v>
      </c>
      <c r="G139" s="242"/>
      <c r="H139" s="244" t="s">
        <v>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214</v>
      </c>
      <c r="AU139" s="251" t="s">
        <v>85</v>
      </c>
      <c r="AV139" s="13" t="s">
        <v>83</v>
      </c>
      <c r="AW139" s="13" t="s">
        <v>32</v>
      </c>
      <c r="AX139" s="13" t="s">
        <v>76</v>
      </c>
      <c r="AY139" s="251" t="s">
        <v>206</v>
      </c>
    </row>
    <row r="140" spans="1:51" s="14" customFormat="1" ht="12">
      <c r="A140" s="14"/>
      <c r="B140" s="252"/>
      <c r="C140" s="253"/>
      <c r="D140" s="243" t="s">
        <v>214</v>
      </c>
      <c r="E140" s="254" t="s">
        <v>1</v>
      </c>
      <c r="F140" s="255" t="s">
        <v>1614</v>
      </c>
      <c r="G140" s="253"/>
      <c r="H140" s="256">
        <v>573.7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214</v>
      </c>
      <c r="AU140" s="262" t="s">
        <v>85</v>
      </c>
      <c r="AV140" s="14" t="s">
        <v>85</v>
      </c>
      <c r="AW140" s="14" t="s">
        <v>32</v>
      </c>
      <c r="AX140" s="14" t="s">
        <v>76</v>
      </c>
      <c r="AY140" s="262" t="s">
        <v>206</v>
      </c>
    </row>
    <row r="141" spans="1:51" s="13" customFormat="1" ht="12">
      <c r="A141" s="13"/>
      <c r="B141" s="241"/>
      <c r="C141" s="242"/>
      <c r="D141" s="243" t="s">
        <v>214</v>
      </c>
      <c r="E141" s="244" t="s">
        <v>1</v>
      </c>
      <c r="F141" s="245" t="s">
        <v>1346</v>
      </c>
      <c r="G141" s="242"/>
      <c r="H141" s="244" t="s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214</v>
      </c>
      <c r="AU141" s="251" t="s">
        <v>85</v>
      </c>
      <c r="AV141" s="13" t="s">
        <v>83</v>
      </c>
      <c r="AW141" s="13" t="s">
        <v>32</v>
      </c>
      <c r="AX141" s="13" t="s">
        <v>76</v>
      </c>
      <c r="AY141" s="251" t="s">
        <v>206</v>
      </c>
    </row>
    <row r="142" spans="1:51" s="14" customFormat="1" ht="12">
      <c r="A142" s="14"/>
      <c r="B142" s="252"/>
      <c r="C142" s="253"/>
      <c r="D142" s="243" t="s">
        <v>214</v>
      </c>
      <c r="E142" s="254" t="s">
        <v>1</v>
      </c>
      <c r="F142" s="255" t="s">
        <v>1615</v>
      </c>
      <c r="G142" s="253"/>
      <c r="H142" s="256">
        <v>46.06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214</v>
      </c>
      <c r="AU142" s="262" t="s">
        <v>85</v>
      </c>
      <c r="AV142" s="14" t="s">
        <v>85</v>
      </c>
      <c r="AW142" s="14" t="s">
        <v>32</v>
      </c>
      <c r="AX142" s="14" t="s">
        <v>76</v>
      </c>
      <c r="AY142" s="262" t="s">
        <v>206</v>
      </c>
    </row>
    <row r="143" spans="1:51" s="14" customFormat="1" ht="12">
      <c r="A143" s="14"/>
      <c r="B143" s="252"/>
      <c r="C143" s="253"/>
      <c r="D143" s="243" t="s">
        <v>214</v>
      </c>
      <c r="E143" s="254" t="s">
        <v>1</v>
      </c>
      <c r="F143" s="255" t="s">
        <v>1616</v>
      </c>
      <c r="G143" s="253"/>
      <c r="H143" s="256">
        <v>-71.995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214</v>
      </c>
      <c r="AU143" s="262" t="s">
        <v>85</v>
      </c>
      <c r="AV143" s="14" t="s">
        <v>85</v>
      </c>
      <c r="AW143" s="14" t="s">
        <v>32</v>
      </c>
      <c r="AX143" s="14" t="s">
        <v>76</v>
      </c>
      <c r="AY143" s="262" t="s">
        <v>206</v>
      </c>
    </row>
    <row r="144" spans="1:51" s="14" customFormat="1" ht="12">
      <c r="A144" s="14"/>
      <c r="B144" s="252"/>
      <c r="C144" s="253"/>
      <c r="D144" s="243" t="s">
        <v>214</v>
      </c>
      <c r="E144" s="254" t="s">
        <v>1</v>
      </c>
      <c r="F144" s="255" t="s">
        <v>1617</v>
      </c>
      <c r="G144" s="253"/>
      <c r="H144" s="256">
        <v>-30.855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214</v>
      </c>
      <c r="AU144" s="262" t="s">
        <v>85</v>
      </c>
      <c r="AV144" s="14" t="s">
        <v>85</v>
      </c>
      <c r="AW144" s="14" t="s">
        <v>32</v>
      </c>
      <c r="AX144" s="14" t="s">
        <v>76</v>
      </c>
      <c r="AY144" s="262" t="s">
        <v>206</v>
      </c>
    </row>
    <row r="145" spans="1:51" s="15" customFormat="1" ht="12">
      <c r="A145" s="15"/>
      <c r="B145" s="263"/>
      <c r="C145" s="264"/>
      <c r="D145" s="243" t="s">
        <v>214</v>
      </c>
      <c r="E145" s="265" t="s">
        <v>171</v>
      </c>
      <c r="F145" s="266" t="s">
        <v>169</v>
      </c>
      <c r="G145" s="264"/>
      <c r="H145" s="267">
        <v>516.91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3" t="s">
        <v>214</v>
      </c>
      <c r="AU145" s="273" t="s">
        <v>85</v>
      </c>
      <c r="AV145" s="15" t="s">
        <v>113</v>
      </c>
      <c r="AW145" s="15" t="s">
        <v>32</v>
      </c>
      <c r="AX145" s="15" t="s">
        <v>76</v>
      </c>
      <c r="AY145" s="273" t="s">
        <v>206</v>
      </c>
    </row>
    <row r="146" spans="1:51" s="14" customFormat="1" ht="12">
      <c r="A146" s="14"/>
      <c r="B146" s="252"/>
      <c r="C146" s="253"/>
      <c r="D146" s="243" t="s">
        <v>214</v>
      </c>
      <c r="E146" s="254" t="s">
        <v>1</v>
      </c>
      <c r="F146" s="255" t="s">
        <v>266</v>
      </c>
      <c r="G146" s="253"/>
      <c r="H146" s="256">
        <v>516.91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214</v>
      </c>
      <c r="AU146" s="262" t="s">
        <v>85</v>
      </c>
      <c r="AV146" s="14" t="s">
        <v>85</v>
      </c>
      <c r="AW146" s="14" t="s">
        <v>32</v>
      </c>
      <c r="AX146" s="14" t="s">
        <v>83</v>
      </c>
      <c r="AY146" s="262" t="s">
        <v>206</v>
      </c>
    </row>
    <row r="147" spans="1:65" s="2" customFormat="1" ht="21.75" customHeight="1">
      <c r="A147" s="39"/>
      <c r="B147" s="40"/>
      <c r="C147" s="228" t="s">
        <v>113</v>
      </c>
      <c r="D147" s="228" t="s">
        <v>208</v>
      </c>
      <c r="E147" s="229" t="s">
        <v>1351</v>
      </c>
      <c r="F147" s="230" t="s">
        <v>1352</v>
      </c>
      <c r="G147" s="231" t="s">
        <v>211</v>
      </c>
      <c r="H147" s="232">
        <v>1012.3</v>
      </c>
      <c r="I147" s="233"/>
      <c r="J147" s="234">
        <f>ROUND(I147*H147,2)</f>
        <v>0</v>
      </c>
      <c r="K147" s="230" t="s">
        <v>212</v>
      </c>
      <c r="L147" s="45"/>
      <c r="M147" s="235" t="s">
        <v>1</v>
      </c>
      <c r="N147" s="236" t="s">
        <v>41</v>
      </c>
      <c r="O147" s="92"/>
      <c r="P147" s="237">
        <f>O147*H147</f>
        <v>0</v>
      </c>
      <c r="Q147" s="237">
        <v>0.00058</v>
      </c>
      <c r="R147" s="237">
        <f>Q147*H147</f>
        <v>0.5871339999999999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113</v>
      </c>
      <c r="AT147" s="239" t="s">
        <v>208</v>
      </c>
      <c r="AU147" s="239" t="s">
        <v>85</v>
      </c>
      <c r="AY147" s="18" t="s">
        <v>206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83</v>
      </c>
      <c r="BK147" s="240">
        <f>ROUND(I147*H147,2)</f>
        <v>0</v>
      </c>
      <c r="BL147" s="18" t="s">
        <v>113</v>
      </c>
      <c r="BM147" s="239" t="s">
        <v>1618</v>
      </c>
    </row>
    <row r="148" spans="1:51" s="13" customFormat="1" ht="12">
      <c r="A148" s="13"/>
      <c r="B148" s="241"/>
      <c r="C148" s="242"/>
      <c r="D148" s="243" t="s">
        <v>214</v>
      </c>
      <c r="E148" s="244" t="s">
        <v>1</v>
      </c>
      <c r="F148" s="245" t="s">
        <v>1323</v>
      </c>
      <c r="G148" s="242"/>
      <c r="H148" s="244" t="s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214</v>
      </c>
      <c r="AU148" s="251" t="s">
        <v>85</v>
      </c>
      <c r="AV148" s="13" t="s">
        <v>83</v>
      </c>
      <c r="AW148" s="13" t="s">
        <v>32</v>
      </c>
      <c r="AX148" s="13" t="s">
        <v>76</v>
      </c>
      <c r="AY148" s="251" t="s">
        <v>206</v>
      </c>
    </row>
    <row r="149" spans="1:51" s="13" customFormat="1" ht="12">
      <c r="A149" s="13"/>
      <c r="B149" s="241"/>
      <c r="C149" s="242"/>
      <c r="D149" s="243" t="s">
        <v>214</v>
      </c>
      <c r="E149" s="244" t="s">
        <v>1</v>
      </c>
      <c r="F149" s="245" t="s">
        <v>1342</v>
      </c>
      <c r="G149" s="242"/>
      <c r="H149" s="244" t="s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214</v>
      </c>
      <c r="AU149" s="251" t="s">
        <v>85</v>
      </c>
      <c r="AV149" s="13" t="s">
        <v>83</v>
      </c>
      <c r="AW149" s="13" t="s">
        <v>32</v>
      </c>
      <c r="AX149" s="13" t="s">
        <v>76</v>
      </c>
      <c r="AY149" s="251" t="s">
        <v>206</v>
      </c>
    </row>
    <row r="150" spans="1:51" s="14" customFormat="1" ht="12">
      <c r="A150" s="14"/>
      <c r="B150" s="252"/>
      <c r="C150" s="253"/>
      <c r="D150" s="243" t="s">
        <v>214</v>
      </c>
      <c r="E150" s="254" t="s">
        <v>1</v>
      </c>
      <c r="F150" s="255" t="s">
        <v>1619</v>
      </c>
      <c r="G150" s="253"/>
      <c r="H150" s="256">
        <v>1012.3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214</v>
      </c>
      <c r="AU150" s="262" t="s">
        <v>85</v>
      </c>
      <c r="AV150" s="14" t="s">
        <v>85</v>
      </c>
      <c r="AW150" s="14" t="s">
        <v>32</v>
      </c>
      <c r="AX150" s="14" t="s">
        <v>76</v>
      </c>
      <c r="AY150" s="262" t="s">
        <v>206</v>
      </c>
    </row>
    <row r="151" spans="1:51" s="15" customFormat="1" ht="12">
      <c r="A151" s="15"/>
      <c r="B151" s="263"/>
      <c r="C151" s="264"/>
      <c r="D151" s="243" t="s">
        <v>214</v>
      </c>
      <c r="E151" s="265" t="s">
        <v>1309</v>
      </c>
      <c r="F151" s="266" t="s">
        <v>169</v>
      </c>
      <c r="G151" s="264"/>
      <c r="H151" s="267">
        <v>1012.3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3" t="s">
        <v>214</v>
      </c>
      <c r="AU151" s="273" t="s">
        <v>85</v>
      </c>
      <c r="AV151" s="15" t="s">
        <v>113</v>
      </c>
      <c r="AW151" s="15" t="s">
        <v>32</v>
      </c>
      <c r="AX151" s="15" t="s">
        <v>83</v>
      </c>
      <c r="AY151" s="273" t="s">
        <v>206</v>
      </c>
    </row>
    <row r="152" spans="1:65" s="2" customFormat="1" ht="21.75" customHeight="1">
      <c r="A152" s="39"/>
      <c r="B152" s="40"/>
      <c r="C152" s="228" t="s">
        <v>116</v>
      </c>
      <c r="D152" s="228" t="s">
        <v>208</v>
      </c>
      <c r="E152" s="229" t="s">
        <v>1355</v>
      </c>
      <c r="F152" s="230" t="s">
        <v>1356</v>
      </c>
      <c r="G152" s="231" t="s">
        <v>211</v>
      </c>
      <c r="H152" s="232">
        <v>1012.3</v>
      </c>
      <c r="I152" s="233"/>
      <c r="J152" s="234">
        <f>ROUND(I152*H152,2)</f>
        <v>0</v>
      </c>
      <c r="K152" s="230" t="s">
        <v>212</v>
      </c>
      <c r="L152" s="45"/>
      <c r="M152" s="235" t="s">
        <v>1</v>
      </c>
      <c r="N152" s="236" t="s">
        <v>41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113</v>
      </c>
      <c r="AT152" s="239" t="s">
        <v>208</v>
      </c>
      <c r="AU152" s="239" t="s">
        <v>85</v>
      </c>
      <c r="AY152" s="18" t="s">
        <v>206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83</v>
      </c>
      <c r="BK152" s="240">
        <f>ROUND(I152*H152,2)</f>
        <v>0</v>
      </c>
      <c r="BL152" s="18" t="s">
        <v>113</v>
      </c>
      <c r="BM152" s="239" t="s">
        <v>1620</v>
      </c>
    </row>
    <row r="153" spans="1:51" s="14" customFormat="1" ht="12">
      <c r="A153" s="14"/>
      <c r="B153" s="252"/>
      <c r="C153" s="253"/>
      <c r="D153" s="243" t="s">
        <v>214</v>
      </c>
      <c r="E153" s="254" t="s">
        <v>1</v>
      </c>
      <c r="F153" s="255" t="s">
        <v>1309</v>
      </c>
      <c r="G153" s="253"/>
      <c r="H153" s="256">
        <v>1012.3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214</v>
      </c>
      <c r="AU153" s="262" t="s">
        <v>85</v>
      </c>
      <c r="AV153" s="14" t="s">
        <v>85</v>
      </c>
      <c r="AW153" s="14" t="s">
        <v>32</v>
      </c>
      <c r="AX153" s="14" t="s">
        <v>83</v>
      </c>
      <c r="AY153" s="262" t="s">
        <v>206</v>
      </c>
    </row>
    <row r="154" spans="1:65" s="2" customFormat="1" ht="37.8" customHeight="1">
      <c r="A154" s="39"/>
      <c r="B154" s="40"/>
      <c r="C154" s="228" t="s">
        <v>238</v>
      </c>
      <c r="D154" s="228" t="s">
        <v>208</v>
      </c>
      <c r="E154" s="229" t="s">
        <v>289</v>
      </c>
      <c r="F154" s="230" t="s">
        <v>290</v>
      </c>
      <c r="G154" s="231" t="s">
        <v>251</v>
      </c>
      <c r="H154" s="232">
        <v>516.91</v>
      </c>
      <c r="I154" s="233"/>
      <c r="J154" s="234">
        <f>ROUND(I154*H154,2)</f>
        <v>0</v>
      </c>
      <c r="K154" s="230" t="s">
        <v>212</v>
      </c>
      <c r="L154" s="45"/>
      <c r="M154" s="235" t="s">
        <v>1</v>
      </c>
      <c r="N154" s="236" t="s">
        <v>41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113</v>
      </c>
      <c r="AT154" s="239" t="s">
        <v>208</v>
      </c>
      <c r="AU154" s="239" t="s">
        <v>85</v>
      </c>
      <c r="AY154" s="18" t="s">
        <v>206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83</v>
      </c>
      <c r="BK154" s="240">
        <f>ROUND(I154*H154,2)</f>
        <v>0</v>
      </c>
      <c r="BL154" s="18" t="s">
        <v>113</v>
      </c>
      <c r="BM154" s="239" t="s">
        <v>1621</v>
      </c>
    </row>
    <row r="155" spans="1:51" s="13" customFormat="1" ht="12">
      <c r="A155" s="13"/>
      <c r="B155" s="241"/>
      <c r="C155" s="242"/>
      <c r="D155" s="243" t="s">
        <v>214</v>
      </c>
      <c r="E155" s="244" t="s">
        <v>1</v>
      </c>
      <c r="F155" s="245" t="s">
        <v>292</v>
      </c>
      <c r="G155" s="242"/>
      <c r="H155" s="244" t="s">
        <v>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214</v>
      </c>
      <c r="AU155" s="251" t="s">
        <v>85</v>
      </c>
      <c r="AV155" s="13" t="s">
        <v>83</v>
      </c>
      <c r="AW155" s="13" t="s">
        <v>32</v>
      </c>
      <c r="AX155" s="13" t="s">
        <v>76</v>
      </c>
      <c r="AY155" s="251" t="s">
        <v>206</v>
      </c>
    </row>
    <row r="156" spans="1:51" s="14" customFormat="1" ht="12">
      <c r="A156" s="14"/>
      <c r="B156" s="252"/>
      <c r="C156" s="253"/>
      <c r="D156" s="243" t="s">
        <v>214</v>
      </c>
      <c r="E156" s="254" t="s">
        <v>1</v>
      </c>
      <c r="F156" s="255" t="s">
        <v>164</v>
      </c>
      <c r="G156" s="253"/>
      <c r="H156" s="256">
        <v>516.91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214</v>
      </c>
      <c r="AU156" s="262" t="s">
        <v>85</v>
      </c>
      <c r="AV156" s="14" t="s">
        <v>85</v>
      </c>
      <c r="AW156" s="14" t="s">
        <v>32</v>
      </c>
      <c r="AX156" s="14" t="s">
        <v>83</v>
      </c>
      <c r="AY156" s="262" t="s">
        <v>206</v>
      </c>
    </row>
    <row r="157" spans="1:65" s="2" customFormat="1" ht="37.8" customHeight="1">
      <c r="A157" s="39"/>
      <c r="B157" s="40"/>
      <c r="C157" s="228" t="s">
        <v>243</v>
      </c>
      <c r="D157" s="228" t="s">
        <v>208</v>
      </c>
      <c r="E157" s="229" t="s">
        <v>294</v>
      </c>
      <c r="F157" s="230" t="s">
        <v>295</v>
      </c>
      <c r="G157" s="231" t="s">
        <v>251</v>
      </c>
      <c r="H157" s="232">
        <v>280.5</v>
      </c>
      <c r="I157" s="233"/>
      <c r="J157" s="234">
        <f>ROUND(I157*H157,2)</f>
        <v>0</v>
      </c>
      <c r="K157" s="230" t="s">
        <v>212</v>
      </c>
      <c r="L157" s="45"/>
      <c r="M157" s="235" t="s">
        <v>1</v>
      </c>
      <c r="N157" s="236" t="s">
        <v>41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113</v>
      </c>
      <c r="AT157" s="239" t="s">
        <v>208</v>
      </c>
      <c r="AU157" s="239" t="s">
        <v>85</v>
      </c>
      <c r="AY157" s="18" t="s">
        <v>206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83</v>
      </c>
      <c r="BK157" s="240">
        <f>ROUND(I157*H157,2)</f>
        <v>0</v>
      </c>
      <c r="BL157" s="18" t="s">
        <v>113</v>
      </c>
      <c r="BM157" s="239" t="s">
        <v>1622</v>
      </c>
    </row>
    <row r="158" spans="1:51" s="13" customFormat="1" ht="12">
      <c r="A158" s="13"/>
      <c r="B158" s="241"/>
      <c r="C158" s="242"/>
      <c r="D158" s="243" t="s">
        <v>214</v>
      </c>
      <c r="E158" s="244" t="s">
        <v>1</v>
      </c>
      <c r="F158" s="245" t="s">
        <v>1323</v>
      </c>
      <c r="G158" s="242"/>
      <c r="H158" s="244" t="s">
        <v>1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214</v>
      </c>
      <c r="AU158" s="251" t="s">
        <v>85</v>
      </c>
      <c r="AV158" s="13" t="s">
        <v>83</v>
      </c>
      <c r="AW158" s="13" t="s">
        <v>32</v>
      </c>
      <c r="AX158" s="13" t="s">
        <v>76</v>
      </c>
      <c r="AY158" s="251" t="s">
        <v>206</v>
      </c>
    </row>
    <row r="159" spans="1:51" s="14" customFormat="1" ht="12">
      <c r="A159" s="14"/>
      <c r="B159" s="252"/>
      <c r="C159" s="253"/>
      <c r="D159" s="243" t="s">
        <v>214</v>
      </c>
      <c r="E159" s="254" t="s">
        <v>1</v>
      </c>
      <c r="F159" s="255" t="s">
        <v>1623</v>
      </c>
      <c r="G159" s="253"/>
      <c r="H159" s="256">
        <v>196.35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214</v>
      </c>
      <c r="AU159" s="262" t="s">
        <v>85</v>
      </c>
      <c r="AV159" s="14" t="s">
        <v>85</v>
      </c>
      <c r="AW159" s="14" t="s">
        <v>32</v>
      </c>
      <c r="AX159" s="14" t="s">
        <v>76</v>
      </c>
      <c r="AY159" s="262" t="s">
        <v>206</v>
      </c>
    </row>
    <row r="160" spans="1:51" s="14" customFormat="1" ht="12">
      <c r="A160" s="14"/>
      <c r="B160" s="252"/>
      <c r="C160" s="253"/>
      <c r="D160" s="243" t="s">
        <v>214</v>
      </c>
      <c r="E160" s="254" t="s">
        <v>1</v>
      </c>
      <c r="F160" s="255" t="s">
        <v>1624</v>
      </c>
      <c r="G160" s="253"/>
      <c r="H160" s="256">
        <v>84.15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214</v>
      </c>
      <c r="AU160" s="262" t="s">
        <v>85</v>
      </c>
      <c r="AV160" s="14" t="s">
        <v>85</v>
      </c>
      <c r="AW160" s="14" t="s">
        <v>32</v>
      </c>
      <c r="AX160" s="14" t="s">
        <v>76</v>
      </c>
      <c r="AY160" s="262" t="s">
        <v>206</v>
      </c>
    </row>
    <row r="161" spans="1:51" s="15" customFormat="1" ht="12">
      <c r="A161" s="15"/>
      <c r="B161" s="263"/>
      <c r="C161" s="264"/>
      <c r="D161" s="243" t="s">
        <v>214</v>
      </c>
      <c r="E161" s="265" t="s">
        <v>1</v>
      </c>
      <c r="F161" s="266" t="s">
        <v>169</v>
      </c>
      <c r="G161" s="264"/>
      <c r="H161" s="267">
        <v>280.5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3" t="s">
        <v>214</v>
      </c>
      <c r="AU161" s="273" t="s">
        <v>85</v>
      </c>
      <c r="AV161" s="15" t="s">
        <v>113</v>
      </c>
      <c r="AW161" s="15" t="s">
        <v>32</v>
      </c>
      <c r="AX161" s="15" t="s">
        <v>83</v>
      </c>
      <c r="AY161" s="273" t="s">
        <v>206</v>
      </c>
    </row>
    <row r="162" spans="1:65" s="2" customFormat="1" ht="37.8" customHeight="1">
      <c r="A162" s="39"/>
      <c r="B162" s="40"/>
      <c r="C162" s="228" t="s">
        <v>248</v>
      </c>
      <c r="D162" s="228" t="s">
        <v>208</v>
      </c>
      <c r="E162" s="229" t="s">
        <v>300</v>
      </c>
      <c r="F162" s="230" t="s">
        <v>301</v>
      </c>
      <c r="G162" s="231" t="s">
        <v>251</v>
      </c>
      <c r="H162" s="232">
        <v>516.91</v>
      </c>
      <c r="I162" s="233"/>
      <c r="J162" s="234">
        <f>ROUND(I162*H162,2)</f>
        <v>0</v>
      </c>
      <c r="K162" s="230" t="s">
        <v>212</v>
      </c>
      <c r="L162" s="45"/>
      <c r="M162" s="235" t="s">
        <v>1</v>
      </c>
      <c r="N162" s="236" t="s">
        <v>41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113</v>
      </c>
      <c r="AT162" s="239" t="s">
        <v>208</v>
      </c>
      <c r="AU162" s="239" t="s">
        <v>85</v>
      </c>
      <c r="AY162" s="18" t="s">
        <v>206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83</v>
      </c>
      <c r="BK162" s="240">
        <f>ROUND(I162*H162,2)</f>
        <v>0</v>
      </c>
      <c r="BL162" s="18" t="s">
        <v>113</v>
      </c>
      <c r="BM162" s="239" t="s">
        <v>1625</v>
      </c>
    </row>
    <row r="163" spans="1:51" s="13" customFormat="1" ht="12">
      <c r="A163" s="13"/>
      <c r="B163" s="241"/>
      <c r="C163" s="242"/>
      <c r="D163" s="243" t="s">
        <v>214</v>
      </c>
      <c r="E163" s="244" t="s">
        <v>1</v>
      </c>
      <c r="F163" s="245" t="s">
        <v>1323</v>
      </c>
      <c r="G163" s="242"/>
      <c r="H163" s="244" t="s">
        <v>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214</v>
      </c>
      <c r="AU163" s="251" t="s">
        <v>85</v>
      </c>
      <c r="AV163" s="13" t="s">
        <v>83</v>
      </c>
      <c r="AW163" s="13" t="s">
        <v>32</v>
      </c>
      <c r="AX163" s="13" t="s">
        <v>76</v>
      </c>
      <c r="AY163" s="251" t="s">
        <v>206</v>
      </c>
    </row>
    <row r="164" spans="1:51" s="13" customFormat="1" ht="12">
      <c r="A164" s="13"/>
      <c r="B164" s="241"/>
      <c r="C164" s="242"/>
      <c r="D164" s="243" t="s">
        <v>214</v>
      </c>
      <c r="E164" s="244" t="s">
        <v>1</v>
      </c>
      <c r="F164" s="245" t="s">
        <v>303</v>
      </c>
      <c r="G164" s="242"/>
      <c r="H164" s="244" t="s">
        <v>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214</v>
      </c>
      <c r="AU164" s="251" t="s">
        <v>85</v>
      </c>
      <c r="AV164" s="13" t="s">
        <v>83</v>
      </c>
      <c r="AW164" s="13" t="s">
        <v>32</v>
      </c>
      <c r="AX164" s="13" t="s">
        <v>76</v>
      </c>
      <c r="AY164" s="251" t="s">
        <v>206</v>
      </c>
    </row>
    <row r="165" spans="1:51" s="13" customFormat="1" ht="12">
      <c r="A165" s="13"/>
      <c r="B165" s="241"/>
      <c r="C165" s="242"/>
      <c r="D165" s="243" t="s">
        <v>214</v>
      </c>
      <c r="E165" s="244" t="s">
        <v>1</v>
      </c>
      <c r="F165" s="245" t="s">
        <v>1370</v>
      </c>
      <c r="G165" s="242"/>
      <c r="H165" s="244" t="s">
        <v>1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214</v>
      </c>
      <c r="AU165" s="251" t="s">
        <v>85</v>
      </c>
      <c r="AV165" s="13" t="s">
        <v>83</v>
      </c>
      <c r="AW165" s="13" t="s">
        <v>32</v>
      </c>
      <c r="AX165" s="13" t="s">
        <v>76</v>
      </c>
      <c r="AY165" s="251" t="s">
        <v>206</v>
      </c>
    </row>
    <row r="166" spans="1:51" s="14" customFormat="1" ht="12">
      <c r="A166" s="14"/>
      <c r="B166" s="252"/>
      <c r="C166" s="253"/>
      <c r="D166" s="243" t="s">
        <v>214</v>
      </c>
      <c r="E166" s="254" t="s">
        <v>1</v>
      </c>
      <c r="F166" s="255" t="s">
        <v>1626</v>
      </c>
      <c r="G166" s="253"/>
      <c r="H166" s="256">
        <v>30.855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214</v>
      </c>
      <c r="AU166" s="262" t="s">
        <v>85</v>
      </c>
      <c r="AV166" s="14" t="s">
        <v>85</v>
      </c>
      <c r="AW166" s="14" t="s">
        <v>32</v>
      </c>
      <c r="AX166" s="14" t="s">
        <v>76</v>
      </c>
      <c r="AY166" s="262" t="s">
        <v>206</v>
      </c>
    </row>
    <row r="167" spans="1:51" s="16" customFormat="1" ht="12">
      <c r="A167" s="16"/>
      <c r="B167" s="274"/>
      <c r="C167" s="275"/>
      <c r="D167" s="243" t="s">
        <v>214</v>
      </c>
      <c r="E167" s="276" t="s">
        <v>1303</v>
      </c>
      <c r="F167" s="277" t="s">
        <v>133</v>
      </c>
      <c r="G167" s="275"/>
      <c r="H167" s="278">
        <v>30.855</v>
      </c>
      <c r="I167" s="279"/>
      <c r="J167" s="275"/>
      <c r="K167" s="275"/>
      <c r="L167" s="280"/>
      <c r="M167" s="281"/>
      <c r="N167" s="282"/>
      <c r="O167" s="282"/>
      <c r="P167" s="282"/>
      <c r="Q167" s="282"/>
      <c r="R167" s="282"/>
      <c r="S167" s="282"/>
      <c r="T167" s="283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84" t="s">
        <v>214</v>
      </c>
      <c r="AU167" s="284" t="s">
        <v>85</v>
      </c>
      <c r="AV167" s="16" t="s">
        <v>93</v>
      </c>
      <c r="AW167" s="16" t="s">
        <v>32</v>
      </c>
      <c r="AX167" s="16" t="s">
        <v>76</v>
      </c>
      <c r="AY167" s="284" t="s">
        <v>206</v>
      </c>
    </row>
    <row r="168" spans="1:51" s="13" customFormat="1" ht="12">
      <c r="A168" s="13"/>
      <c r="B168" s="241"/>
      <c r="C168" s="242"/>
      <c r="D168" s="243" t="s">
        <v>214</v>
      </c>
      <c r="E168" s="244" t="s">
        <v>1</v>
      </c>
      <c r="F168" s="245" t="s">
        <v>1372</v>
      </c>
      <c r="G168" s="242"/>
      <c r="H168" s="244" t="s">
        <v>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214</v>
      </c>
      <c r="AU168" s="251" t="s">
        <v>85</v>
      </c>
      <c r="AV168" s="13" t="s">
        <v>83</v>
      </c>
      <c r="AW168" s="13" t="s">
        <v>32</v>
      </c>
      <c r="AX168" s="13" t="s">
        <v>76</v>
      </c>
      <c r="AY168" s="251" t="s">
        <v>206</v>
      </c>
    </row>
    <row r="169" spans="1:51" s="14" customFormat="1" ht="12">
      <c r="A169" s="14"/>
      <c r="B169" s="252"/>
      <c r="C169" s="253"/>
      <c r="D169" s="243" t="s">
        <v>214</v>
      </c>
      <c r="E169" s="254" t="s">
        <v>1</v>
      </c>
      <c r="F169" s="255" t="s">
        <v>1627</v>
      </c>
      <c r="G169" s="253"/>
      <c r="H169" s="256">
        <v>113.135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214</v>
      </c>
      <c r="AU169" s="262" t="s">
        <v>85</v>
      </c>
      <c r="AV169" s="14" t="s">
        <v>85</v>
      </c>
      <c r="AW169" s="14" t="s">
        <v>32</v>
      </c>
      <c r="AX169" s="14" t="s">
        <v>76</v>
      </c>
      <c r="AY169" s="262" t="s">
        <v>206</v>
      </c>
    </row>
    <row r="170" spans="1:51" s="16" customFormat="1" ht="12">
      <c r="A170" s="16"/>
      <c r="B170" s="274"/>
      <c r="C170" s="275"/>
      <c r="D170" s="243" t="s">
        <v>214</v>
      </c>
      <c r="E170" s="276" t="s">
        <v>1305</v>
      </c>
      <c r="F170" s="277" t="s">
        <v>133</v>
      </c>
      <c r="G170" s="275"/>
      <c r="H170" s="278">
        <v>113.135</v>
      </c>
      <c r="I170" s="279"/>
      <c r="J170" s="275"/>
      <c r="K170" s="275"/>
      <c r="L170" s="280"/>
      <c r="M170" s="281"/>
      <c r="N170" s="282"/>
      <c r="O170" s="282"/>
      <c r="P170" s="282"/>
      <c r="Q170" s="282"/>
      <c r="R170" s="282"/>
      <c r="S170" s="282"/>
      <c r="T170" s="283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84" t="s">
        <v>214</v>
      </c>
      <c r="AU170" s="284" t="s">
        <v>85</v>
      </c>
      <c r="AV170" s="16" t="s">
        <v>93</v>
      </c>
      <c r="AW170" s="16" t="s">
        <v>32</v>
      </c>
      <c r="AX170" s="16" t="s">
        <v>76</v>
      </c>
      <c r="AY170" s="284" t="s">
        <v>206</v>
      </c>
    </row>
    <row r="171" spans="1:51" s="13" customFormat="1" ht="12">
      <c r="A171" s="13"/>
      <c r="B171" s="241"/>
      <c r="C171" s="242"/>
      <c r="D171" s="243" t="s">
        <v>214</v>
      </c>
      <c r="E171" s="244" t="s">
        <v>1</v>
      </c>
      <c r="F171" s="245" t="s">
        <v>1374</v>
      </c>
      <c r="G171" s="242"/>
      <c r="H171" s="244" t="s">
        <v>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214</v>
      </c>
      <c r="AU171" s="251" t="s">
        <v>85</v>
      </c>
      <c r="AV171" s="13" t="s">
        <v>83</v>
      </c>
      <c r="AW171" s="13" t="s">
        <v>32</v>
      </c>
      <c r="AX171" s="13" t="s">
        <v>76</v>
      </c>
      <c r="AY171" s="251" t="s">
        <v>206</v>
      </c>
    </row>
    <row r="172" spans="1:51" s="14" customFormat="1" ht="12">
      <c r="A172" s="14"/>
      <c r="B172" s="252"/>
      <c r="C172" s="253"/>
      <c r="D172" s="243" t="s">
        <v>214</v>
      </c>
      <c r="E172" s="254" t="s">
        <v>1</v>
      </c>
      <c r="F172" s="255" t="s">
        <v>1628</v>
      </c>
      <c r="G172" s="253"/>
      <c r="H172" s="256">
        <v>14.876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214</v>
      </c>
      <c r="AU172" s="262" t="s">
        <v>85</v>
      </c>
      <c r="AV172" s="14" t="s">
        <v>85</v>
      </c>
      <c r="AW172" s="14" t="s">
        <v>32</v>
      </c>
      <c r="AX172" s="14" t="s">
        <v>76</v>
      </c>
      <c r="AY172" s="262" t="s">
        <v>206</v>
      </c>
    </row>
    <row r="173" spans="1:51" s="14" customFormat="1" ht="12">
      <c r="A173" s="14"/>
      <c r="B173" s="252"/>
      <c r="C173" s="253"/>
      <c r="D173" s="243" t="s">
        <v>214</v>
      </c>
      <c r="E173" s="254" t="s">
        <v>1</v>
      </c>
      <c r="F173" s="255" t="s">
        <v>1629</v>
      </c>
      <c r="G173" s="253"/>
      <c r="H173" s="256">
        <v>2.07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2" t="s">
        <v>214</v>
      </c>
      <c r="AU173" s="262" t="s">
        <v>85</v>
      </c>
      <c r="AV173" s="14" t="s">
        <v>85</v>
      </c>
      <c r="AW173" s="14" t="s">
        <v>32</v>
      </c>
      <c r="AX173" s="14" t="s">
        <v>76</v>
      </c>
      <c r="AY173" s="262" t="s">
        <v>206</v>
      </c>
    </row>
    <row r="174" spans="1:51" s="16" customFormat="1" ht="12">
      <c r="A174" s="16"/>
      <c r="B174" s="274"/>
      <c r="C174" s="275"/>
      <c r="D174" s="243" t="s">
        <v>214</v>
      </c>
      <c r="E174" s="276" t="s">
        <v>1</v>
      </c>
      <c r="F174" s="277" t="s">
        <v>133</v>
      </c>
      <c r="G174" s="275"/>
      <c r="H174" s="278">
        <v>16.946</v>
      </c>
      <c r="I174" s="279"/>
      <c r="J174" s="275"/>
      <c r="K174" s="275"/>
      <c r="L174" s="280"/>
      <c r="M174" s="281"/>
      <c r="N174" s="282"/>
      <c r="O174" s="282"/>
      <c r="P174" s="282"/>
      <c r="Q174" s="282"/>
      <c r="R174" s="282"/>
      <c r="S174" s="282"/>
      <c r="T174" s="283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84" t="s">
        <v>214</v>
      </c>
      <c r="AU174" s="284" t="s">
        <v>85</v>
      </c>
      <c r="AV174" s="16" t="s">
        <v>93</v>
      </c>
      <c r="AW174" s="16" t="s">
        <v>32</v>
      </c>
      <c r="AX174" s="16" t="s">
        <v>76</v>
      </c>
      <c r="AY174" s="284" t="s">
        <v>206</v>
      </c>
    </row>
    <row r="175" spans="1:51" s="15" customFormat="1" ht="12">
      <c r="A175" s="15"/>
      <c r="B175" s="263"/>
      <c r="C175" s="264"/>
      <c r="D175" s="243" t="s">
        <v>214</v>
      </c>
      <c r="E175" s="265" t="s">
        <v>168</v>
      </c>
      <c r="F175" s="266" t="s">
        <v>169</v>
      </c>
      <c r="G175" s="264"/>
      <c r="H175" s="267">
        <v>160.936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3" t="s">
        <v>214</v>
      </c>
      <c r="AU175" s="273" t="s">
        <v>85</v>
      </c>
      <c r="AV175" s="15" t="s">
        <v>113</v>
      </c>
      <c r="AW175" s="15" t="s">
        <v>32</v>
      </c>
      <c r="AX175" s="15" t="s">
        <v>76</v>
      </c>
      <c r="AY175" s="273" t="s">
        <v>206</v>
      </c>
    </row>
    <row r="176" spans="1:51" s="14" customFormat="1" ht="12">
      <c r="A176" s="14"/>
      <c r="B176" s="252"/>
      <c r="C176" s="253"/>
      <c r="D176" s="243" t="s">
        <v>214</v>
      </c>
      <c r="E176" s="254" t="s">
        <v>162</v>
      </c>
      <c r="F176" s="255" t="s">
        <v>1377</v>
      </c>
      <c r="G176" s="253"/>
      <c r="H176" s="256">
        <v>355.974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214</v>
      </c>
      <c r="AU176" s="262" t="s">
        <v>85</v>
      </c>
      <c r="AV176" s="14" t="s">
        <v>85</v>
      </c>
      <c r="AW176" s="14" t="s">
        <v>32</v>
      </c>
      <c r="AX176" s="14" t="s">
        <v>76</v>
      </c>
      <c r="AY176" s="262" t="s">
        <v>206</v>
      </c>
    </row>
    <row r="177" spans="1:51" s="14" customFormat="1" ht="12">
      <c r="A177" s="14"/>
      <c r="B177" s="252"/>
      <c r="C177" s="253"/>
      <c r="D177" s="243" t="s">
        <v>214</v>
      </c>
      <c r="E177" s="254" t="s">
        <v>164</v>
      </c>
      <c r="F177" s="255" t="s">
        <v>171</v>
      </c>
      <c r="G177" s="253"/>
      <c r="H177" s="256">
        <v>516.91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214</v>
      </c>
      <c r="AU177" s="262" t="s">
        <v>85</v>
      </c>
      <c r="AV177" s="14" t="s">
        <v>85</v>
      </c>
      <c r="AW177" s="14" t="s">
        <v>32</v>
      </c>
      <c r="AX177" s="14" t="s">
        <v>76</v>
      </c>
      <c r="AY177" s="262" t="s">
        <v>206</v>
      </c>
    </row>
    <row r="178" spans="1:51" s="14" customFormat="1" ht="12">
      <c r="A178" s="14"/>
      <c r="B178" s="252"/>
      <c r="C178" s="253"/>
      <c r="D178" s="243" t="s">
        <v>214</v>
      </c>
      <c r="E178" s="254" t="s">
        <v>1</v>
      </c>
      <c r="F178" s="255" t="s">
        <v>313</v>
      </c>
      <c r="G178" s="253"/>
      <c r="H178" s="256">
        <v>516.91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214</v>
      </c>
      <c r="AU178" s="262" t="s">
        <v>85</v>
      </c>
      <c r="AV178" s="14" t="s">
        <v>85</v>
      </c>
      <c r="AW178" s="14" t="s">
        <v>32</v>
      </c>
      <c r="AX178" s="14" t="s">
        <v>83</v>
      </c>
      <c r="AY178" s="262" t="s">
        <v>206</v>
      </c>
    </row>
    <row r="179" spans="1:65" s="2" customFormat="1" ht="37.8" customHeight="1">
      <c r="A179" s="39"/>
      <c r="B179" s="40"/>
      <c r="C179" s="228" t="s">
        <v>254</v>
      </c>
      <c r="D179" s="228" t="s">
        <v>208</v>
      </c>
      <c r="E179" s="229" t="s">
        <v>315</v>
      </c>
      <c r="F179" s="230" t="s">
        <v>316</v>
      </c>
      <c r="G179" s="231" t="s">
        <v>251</v>
      </c>
      <c r="H179" s="232">
        <v>516.91</v>
      </c>
      <c r="I179" s="233"/>
      <c r="J179" s="234">
        <f>ROUND(I179*H179,2)</f>
        <v>0</v>
      </c>
      <c r="K179" s="230" t="s">
        <v>212</v>
      </c>
      <c r="L179" s="45"/>
      <c r="M179" s="235" t="s">
        <v>1</v>
      </c>
      <c r="N179" s="236" t="s">
        <v>41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113</v>
      </c>
      <c r="AT179" s="239" t="s">
        <v>208</v>
      </c>
      <c r="AU179" s="239" t="s">
        <v>85</v>
      </c>
      <c r="AY179" s="18" t="s">
        <v>206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83</v>
      </c>
      <c r="BK179" s="240">
        <f>ROUND(I179*H179,2)</f>
        <v>0</v>
      </c>
      <c r="BL179" s="18" t="s">
        <v>113</v>
      </c>
      <c r="BM179" s="239" t="s">
        <v>1630</v>
      </c>
    </row>
    <row r="180" spans="1:51" s="14" customFormat="1" ht="12">
      <c r="A180" s="14"/>
      <c r="B180" s="252"/>
      <c r="C180" s="253"/>
      <c r="D180" s="243" t="s">
        <v>214</v>
      </c>
      <c r="E180" s="254" t="s">
        <v>1</v>
      </c>
      <c r="F180" s="255" t="s">
        <v>318</v>
      </c>
      <c r="G180" s="253"/>
      <c r="H180" s="256">
        <v>516.91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214</v>
      </c>
      <c r="AU180" s="262" t="s">
        <v>85</v>
      </c>
      <c r="AV180" s="14" t="s">
        <v>85</v>
      </c>
      <c r="AW180" s="14" t="s">
        <v>32</v>
      </c>
      <c r="AX180" s="14" t="s">
        <v>83</v>
      </c>
      <c r="AY180" s="262" t="s">
        <v>206</v>
      </c>
    </row>
    <row r="181" spans="1:65" s="2" customFormat="1" ht="24.15" customHeight="1">
      <c r="A181" s="39"/>
      <c r="B181" s="40"/>
      <c r="C181" s="228" t="s">
        <v>139</v>
      </c>
      <c r="D181" s="228" t="s">
        <v>208</v>
      </c>
      <c r="E181" s="229" t="s">
        <v>320</v>
      </c>
      <c r="F181" s="230" t="s">
        <v>321</v>
      </c>
      <c r="G181" s="231" t="s">
        <v>251</v>
      </c>
      <c r="H181" s="232">
        <v>1033.82</v>
      </c>
      <c r="I181" s="233"/>
      <c r="J181" s="234">
        <f>ROUND(I181*H181,2)</f>
        <v>0</v>
      </c>
      <c r="K181" s="230" t="s">
        <v>212</v>
      </c>
      <c r="L181" s="45"/>
      <c r="M181" s="235" t="s">
        <v>1</v>
      </c>
      <c r="N181" s="236" t="s">
        <v>41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113</v>
      </c>
      <c r="AT181" s="239" t="s">
        <v>208</v>
      </c>
      <c r="AU181" s="239" t="s">
        <v>85</v>
      </c>
      <c r="AY181" s="18" t="s">
        <v>206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83</v>
      </c>
      <c r="BK181" s="240">
        <f>ROUND(I181*H181,2)</f>
        <v>0</v>
      </c>
      <c r="BL181" s="18" t="s">
        <v>113</v>
      </c>
      <c r="BM181" s="239" t="s">
        <v>1631</v>
      </c>
    </row>
    <row r="182" spans="1:51" s="14" customFormat="1" ht="12">
      <c r="A182" s="14"/>
      <c r="B182" s="252"/>
      <c r="C182" s="253"/>
      <c r="D182" s="243" t="s">
        <v>214</v>
      </c>
      <c r="E182" s="254" t="s">
        <v>1</v>
      </c>
      <c r="F182" s="255" t="s">
        <v>323</v>
      </c>
      <c r="G182" s="253"/>
      <c r="H182" s="256">
        <v>516.91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214</v>
      </c>
      <c r="AU182" s="262" t="s">
        <v>85</v>
      </c>
      <c r="AV182" s="14" t="s">
        <v>85</v>
      </c>
      <c r="AW182" s="14" t="s">
        <v>32</v>
      </c>
      <c r="AX182" s="14" t="s">
        <v>76</v>
      </c>
      <c r="AY182" s="262" t="s">
        <v>206</v>
      </c>
    </row>
    <row r="183" spans="1:51" s="14" customFormat="1" ht="12">
      <c r="A183" s="14"/>
      <c r="B183" s="252"/>
      <c r="C183" s="253"/>
      <c r="D183" s="243" t="s">
        <v>214</v>
      </c>
      <c r="E183" s="254" t="s">
        <v>1</v>
      </c>
      <c r="F183" s="255" t="s">
        <v>324</v>
      </c>
      <c r="G183" s="253"/>
      <c r="H183" s="256">
        <v>516.91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214</v>
      </c>
      <c r="AU183" s="262" t="s">
        <v>85</v>
      </c>
      <c r="AV183" s="14" t="s">
        <v>85</v>
      </c>
      <c r="AW183" s="14" t="s">
        <v>32</v>
      </c>
      <c r="AX183" s="14" t="s">
        <v>76</v>
      </c>
      <c r="AY183" s="262" t="s">
        <v>206</v>
      </c>
    </row>
    <row r="184" spans="1:51" s="15" customFormat="1" ht="12">
      <c r="A184" s="15"/>
      <c r="B184" s="263"/>
      <c r="C184" s="264"/>
      <c r="D184" s="243" t="s">
        <v>214</v>
      </c>
      <c r="E184" s="265" t="s">
        <v>1</v>
      </c>
      <c r="F184" s="266" t="s">
        <v>169</v>
      </c>
      <c r="G184" s="264"/>
      <c r="H184" s="267">
        <v>1033.82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3" t="s">
        <v>214</v>
      </c>
      <c r="AU184" s="273" t="s">
        <v>85</v>
      </c>
      <c r="AV184" s="15" t="s">
        <v>113</v>
      </c>
      <c r="AW184" s="15" t="s">
        <v>32</v>
      </c>
      <c r="AX184" s="15" t="s">
        <v>83</v>
      </c>
      <c r="AY184" s="273" t="s">
        <v>206</v>
      </c>
    </row>
    <row r="185" spans="1:65" s="2" customFormat="1" ht="16.5" customHeight="1">
      <c r="A185" s="39"/>
      <c r="B185" s="40"/>
      <c r="C185" s="228" t="s">
        <v>277</v>
      </c>
      <c r="D185" s="228" t="s">
        <v>208</v>
      </c>
      <c r="E185" s="229" t="s">
        <v>326</v>
      </c>
      <c r="F185" s="230" t="s">
        <v>327</v>
      </c>
      <c r="G185" s="231" t="s">
        <v>251</v>
      </c>
      <c r="H185" s="232">
        <v>1033.82</v>
      </c>
      <c r="I185" s="233"/>
      <c r="J185" s="234">
        <f>ROUND(I185*H185,2)</f>
        <v>0</v>
      </c>
      <c r="K185" s="230" t="s">
        <v>212</v>
      </c>
      <c r="L185" s="45"/>
      <c r="M185" s="235" t="s">
        <v>1</v>
      </c>
      <c r="N185" s="236" t="s">
        <v>41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113</v>
      </c>
      <c r="AT185" s="239" t="s">
        <v>208</v>
      </c>
      <c r="AU185" s="239" t="s">
        <v>85</v>
      </c>
      <c r="AY185" s="18" t="s">
        <v>206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83</v>
      </c>
      <c r="BK185" s="240">
        <f>ROUND(I185*H185,2)</f>
        <v>0</v>
      </c>
      <c r="BL185" s="18" t="s">
        <v>113</v>
      </c>
      <c r="BM185" s="239" t="s">
        <v>1632</v>
      </c>
    </row>
    <row r="186" spans="1:51" s="14" customFormat="1" ht="12">
      <c r="A186" s="14"/>
      <c r="B186" s="252"/>
      <c r="C186" s="253"/>
      <c r="D186" s="243" t="s">
        <v>214</v>
      </c>
      <c r="E186" s="254" t="s">
        <v>1</v>
      </c>
      <c r="F186" s="255" t="s">
        <v>329</v>
      </c>
      <c r="G186" s="253"/>
      <c r="H186" s="256">
        <v>516.91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214</v>
      </c>
      <c r="AU186" s="262" t="s">
        <v>85</v>
      </c>
      <c r="AV186" s="14" t="s">
        <v>85</v>
      </c>
      <c r="AW186" s="14" t="s">
        <v>32</v>
      </c>
      <c r="AX186" s="14" t="s">
        <v>76</v>
      </c>
      <c r="AY186" s="262" t="s">
        <v>206</v>
      </c>
    </row>
    <row r="187" spans="1:51" s="14" customFormat="1" ht="12">
      <c r="A187" s="14"/>
      <c r="B187" s="252"/>
      <c r="C187" s="253"/>
      <c r="D187" s="243" t="s">
        <v>214</v>
      </c>
      <c r="E187" s="254" t="s">
        <v>1</v>
      </c>
      <c r="F187" s="255" t="s">
        <v>330</v>
      </c>
      <c r="G187" s="253"/>
      <c r="H187" s="256">
        <v>516.91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214</v>
      </c>
      <c r="AU187" s="262" t="s">
        <v>85</v>
      </c>
      <c r="AV187" s="14" t="s">
        <v>85</v>
      </c>
      <c r="AW187" s="14" t="s">
        <v>32</v>
      </c>
      <c r="AX187" s="14" t="s">
        <v>76</v>
      </c>
      <c r="AY187" s="262" t="s">
        <v>206</v>
      </c>
    </row>
    <row r="188" spans="1:51" s="15" customFormat="1" ht="12">
      <c r="A188" s="15"/>
      <c r="B188" s="263"/>
      <c r="C188" s="264"/>
      <c r="D188" s="243" t="s">
        <v>214</v>
      </c>
      <c r="E188" s="265" t="s">
        <v>1</v>
      </c>
      <c r="F188" s="266" t="s">
        <v>169</v>
      </c>
      <c r="G188" s="264"/>
      <c r="H188" s="267">
        <v>1033.82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3" t="s">
        <v>214</v>
      </c>
      <c r="AU188" s="273" t="s">
        <v>85</v>
      </c>
      <c r="AV188" s="15" t="s">
        <v>113</v>
      </c>
      <c r="AW188" s="15" t="s">
        <v>32</v>
      </c>
      <c r="AX188" s="15" t="s">
        <v>83</v>
      </c>
      <c r="AY188" s="273" t="s">
        <v>206</v>
      </c>
    </row>
    <row r="189" spans="1:65" s="2" customFormat="1" ht="33" customHeight="1">
      <c r="A189" s="39"/>
      <c r="B189" s="40"/>
      <c r="C189" s="228" t="s">
        <v>284</v>
      </c>
      <c r="D189" s="228" t="s">
        <v>208</v>
      </c>
      <c r="E189" s="229" t="s">
        <v>332</v>
      </c>
      <c r="F189" s="230" t="s">
        <v>333</v>
      </c>
      <c r="G189" s="231" t="s">
        <v>334</v>
      </c>
      <c r="H189" s="232">
        <v>930.438</v>
      </c>
      <c r="I189" s="233"/>
      <c r="J189" s="234">
        <f>ROUND(I189*H189,2)</f>
        <v>0</v>
      </c>
      <c r="K189" s="230" t="s">
        <v>212</v>
      </c>
      <c r="L189" s="45"/>
      <c r="M189" s="235" t="s">
        <v>1</v>
      </c>
      <c r="N189" s="236" t="s">
        <v>41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113</v>
      </c>
      <c r="AT189" s="239" t="s">
        <v>208</v>
      </c>
      <c r="AU189" s="239" t="s">
        <v>85</v>
      </c>
      <c r="AY189" s="18" t="s">
        <v>206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83</v>
      </c>
      <c r="BK189" s="240">
        <f>ROUND(I189*H189,2)</f>
        <v>0</v>
      </c>
      <c r="BL189" s="18" t="s">
        <v>113</v>
      </c>
      <c r="BM189" s="239" t="s">
        <v>1633</v>
      </c>
    </row>
    <row r="190" spans="1:51" s="14" customFormat="1" ht="12">
      <c r="A190" s="14"/>
      <c r="B190" s="252"/>
      <c r="C190" s="253"/>
      <c r="D190" s="243" t="s">
        <v>214</v>
      </c>
      <c r="E190" s="254" t="s">
        <v>1</v>
      </c>
      <c r="F190" s="255" t="s">
        <v>336</v>
      </c>
      <c r="G190" s="253"/>
      <c r="H190" s="256">
        <v>930.438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214</v>
      </c>
      <c r="AU190" s="262" t="s">
        <v>85</v>
      </c>
      <c r="AV190" s="14" t="s">
        <v>85</v>
      </c>
      <c r="AW190" s="14" t="s">
        <v>32</v>
      </c>
      <c r="AX190" s="14" t="s">
        <v>83</v>
      </c>
      <c r="AY190" s="262" t="s">
        <v>206</v>
      </c>
    </row>
    <row r="191" spans="1:65" s="2" customFormat="1" ht="24.15" customHeight="1">
      <c r="A191" s="39"/>
      <c r="B191" s="40"/>
      <c r="C191" s="228" t="s">
        <v>288</v>
      </c>
      <c r="D191" s="228" t="s">
        <v>208</v>
      </c>
      <c r="E191" s="229" t="s">
        <v>338</v>
      </c>
      <c r="F191" s="230" t="s">
        <v>339</v>
      </c>
      <c r="G191" s="231" t="s">
        <v>251</v>
      </c>
      <c r="H191" s="232">
        <v>355.974</v>
      </c>
      <c r="I191" s="233"/>
      <c r="J191" s="234">
        <f>ROUND(I191*H191,2)</f>
        <v>0</v>
      </c>
      <c r="K191" s="230" t="s">
        <v>212</v>
      </c>
      <c r="L191" s="45"/>
      <c r="M191" s="235" t="s">
        <v>1</v>
      </c>
      <c r="N191" s="236" t="s">
        <v>41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113</v>
      </c>
      <c r="AT191" s="239" t="s">
        <v>208</v>
      </c>
      <c r="AU191" s="239" t="s">
        <v>85</v>
      </c>
      <c r="AY191" s="18" t="s">
        <v>206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83</v>
      </c>
      <c r="BK191" s="240">
        <f>ROUND(I191*H191,2)</f>
        <v>0</v>
      </c>
      <c r="BL191" s="18" t="s">
        <v>113</v>
      </c>
      <c r="BM191" s="239" t="s">
        <v>1634</v>
      </c>
    </row>
    <row r="192" spans="1:51" s="14" customFormat="1" ht="12">
      <c r="A192" s="14"/>
      <c r="B192" s="252"/>
      <c r="C192" s="253"/>
      <c r="D192" s="243" t="s">
        <v>214</v>
      </c>
      <c r="E192" s="254" t="s">
        <v>1</v>
      </c>
      <c r="F192" s="255" t="s">
        <v>312</v>
      </c>
      <c r="G192" s="253"/>
      <c r="H192" s="256">
        <v>355.974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214</v>
      </c>
      <c r="AU192" s="262" t="s">
        <v>85</v>
      </c>
      <c r="AV192" s="14" t="s">
        <v>85</v>
      </c>
      <c r="AW192" s="14" t="s">
        <v>32</v>
      </c>
      <c r="AX192" s="14" t="s">
        <v>83</v>
      </c>
      <c r="AY192" s="262" t="s">
        <v>206</v>
      </c>
    </row>
    <row r="193" spans="1:65" s="2" customFormat="1" ht="24.15" customHeight="1">
      <c r="A193" s="39"/>
      <c r="B193" s="40"/>
      <c r="C193" s="228" t="s">
        <v>293</v>
      </c>
      <c r="D193" s="228" t="s">
        <v>208</v>
      </c>
      <c r="E193" s="229" t="s">
        <v>347</v>
      </c>
      <c r="F193" s="230" t="s">
        <v>348</v>
      </c>
      <c r="G193" s="231" t="s">
        <v>251</v>
      </c>
      <c r="H193" s="232">
        <v>102.275</v>
      </c>
      <c r="I193" s="233"/>
      <c r="J193" s="234">
        <f>ROUND(I193*H193,2)</f>
        <v>0</v>
      </c>
      <c r="K193" s="230" t="s">
        <v>212</v>
      </c>
      <c r="L193" s="45"/>
      <c r="M193" s="235" t="s">
        <v>1</v>
      </c>
      <c r="N193" s="236" t="s">
        <v>41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113</v>
      </c>
      <c r="AT193" s="239" t="s">
        <v>208</v>
      </c>
      <c r="AU193" s="239" t="s">
        <v>85</v>
      </c>
      <c r="AY193" s="18" t="s">
        <v>206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83</v>
      </c>
      <c r="BK193" s="240">
        <f>ROUND(I193*H193,2)</f>
        <v>0</v>
      </c>
      <c r="BL193" s="18" t="s">
        <v>113</v>
      </c>
      <c r="BM193" s="239" t="s">
        <v>1635</v>
      </c>
    </row>
    <row r="194" spans="1:51" s="13" customFormat="1" ht="12">
      <c r="A194" s="13"/>
      <c r="B194" s="241"/>
      <c r="C194" s="242"/>
      <c r="D194" s="243" t="s">
        <v>214</v>
      </c>
      <c r="E194" s="244" t="s">
        <v>1</v>
      </c>
      <c r="F194" s="245" t="s">
        <v>1323</v>
      </c>
      <c r="G194" s="242"/>
      <c r="H194" s="244" t="s">
        <v>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214</v>
      </c>
      <c r="AU194" s="251" t="s">
        <v>85</v>
      </c>
      <c r="AV194" s="13" t="s">
        <v>83</v>
      </c>
      <c r="AW194" s="13" t="s">
        <v>32</v>
      </c>
      <c r="AX194" s="13" t="s">
        <v>76</v>
      </c>
      <c r="AY194" s="251" t="s">
        <v>206</v>
      </c>
    </row>
    <row r="195" spans="1:51" s="14" customFormat="1" ht="12">
      <c r="A195" s="14"/>
      <c r="B195" s="252"/>
      <c r="C195" s="253"/>
      <c r="D195" s="243" t="s">
        <v>214</v>
      </c>
      <c r="E195" s="254" t="s">
        <v>1</v>
      </c>
      <c r="F195" s="255" t="s">
        <v>1636</v>
      </c>
      <c r="G195" s="253"/>
      <c r="H195" s="256">
        <v>10.86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214</v>
      </c>
      <c r="AU195" s="262" t="s">
        <v>85</v>
      </c>
      <c r="AV195" s="14" t="s">
        <v>85</v>
      </c>
      <c r="AW195" s="14" t="s">
        <v>32</v>
      </c>
      <c r="AX195" s="14" t="s">
        <v>76</v>
      </c>
      <c r="AY195" s="262" t="s">
        <v>206</v>
      </c>
    </row>
    <row r="196" spans="1:51" s="16" customFormat="1" ht="12">
      <c r="A196" s="16"/>
      <c r="B196" s="274"/>
      <c r="C196" s="275"/>
      <c r="D196" s="243" t="s">
        <v>214</v>
      </c>
      <c r="E196" s="276" t="s">
        <v>1</v>
      </c>
      <c r="F196" s="277" t="s">
        <v>133</v>
      </c>
      <c r="G196" s="275"/>
      <c r="H196" s="278">
        <v>10.86</v>
      </c>
      <c r="I196" s="279"/>
      <c r="J196" s="275"/>
      <c r="K196" s="275"/>
      <c r="L196" s="280"/>
      <c r="M196" s="281"/>
      <c r="N196" s="282"/>
      <c r="O196" s="282"/>
      <c r="P196" s="282"/>
      <c r="Q196" s="282"/>
      <c r="R196" s="282"/>
      <c r="S196" s="282"/>
      <c r="T196" s="283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84" t="s">
        <v>214</v>
      </c>
      <c r="AU196" s="284" t="s">
        <v>85</v>
      </c>
      <c r="AV196" s="16" t="s">
        <v>93</v>
      </c>
      <c r="AW196" s="16" t="s">
        <v>32</v>
      </c>
      <c r="AX196" s="16" t="s">
        <v>76</v>
      </c>
      <c r="AY196" s="284" t="s">
        <v>206</v>
      </c>
    </row>
    <row r="197" spans="1:51" s="14" customFormat="1" ht="12">
      <c r="A197" s="14"/>
      <c r="B197" s="252"/>
      <c r="C197" s="253"/>
      <c r="D197" s="243" t="s">
        <v>214</v>
      </c>
      <c r="E197" s="254" t="s">
        <v>158</v>
      </c>
      <c r="F197" s="255" t="s">
        <v>1637</v>
      </c>
      <c r="G197" s="253"/>
      <c r="H197" s="256">
        <v>102.275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214</v>
      </c>
      <c r="AU197" s="262" t="s">
        <v>85</v>
      </c>
      <c r="AV197" s="14" t="s">
        <v>85</v>
      </c>
      <c r="AW197" s="14" t="s">
        <v>32</v>
      </c>
      <c r="AX197" s="14" t="s">
        <v>83</v>
      </c>
      <c r="AY197" s="262" t="s">
        <v>206</v>
      </c>
    </row>
    <row r="198" spans="1:65" s="2" customFormat="1" ht="16.5" customHeight="1">
      <c r="A198" s="39"/>
      <c r="B198" s="40"/>
      <c r="C198" s="285" t="s">
        <v>8</v>
      </c>
      <c r="D198" s="285" t="s">
        <v>353</v>
      </c>
      <c r="E198" s="286" t="s">
        <v>354</v>
      </c>
      <c r="F198" s="287" t="s">
        <v>355</v>
      </c>
      <c r="G198" s="288" t="s">
        <v>334</v>
      </c>
      <c r="H198" s="289">
        <v>640.753</v>
      </c>
      <c r="I198" s="290"/>
      <c r="J198" s="291">
        <f>ROUND(I198*H198,2)</f>
        <v>0</v>
      </c>
      <c r="K198" s="287" t="s">
        <v>212</v>
      </c>
      <c r="L198" s="292"/>
      <c r="M198" s="293" t="s">
        <v>1</v>
      </c>
      <c r="N198" s="294" t="s">
        <v>41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248</v>
      </c>
      <c r="AT198" s="239" t="s">
        <v>353</v>
      </c>
      <c r="AU198" s="239" t="s">
        <v>85</v>
      </c>
      <c r="AY198" s="18" t="s">
        <v>206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83</v>
      </c>
      <c r="BK198" s="240">
        <f>ROUND(I198*H198,2)</f>
        <v>0</v>
      </c>
      <c r="BL198" s="18" t="s">
        <v>113</v>
      </c>
      <c r="BM198" s="239" t="s">
        <v>1638</v>
      </c>
    </row>
    <row r="199" spans="1:51" s="13" customFormat="1" ht="12">
      <c r="A199" s="13"/>
      <c r="B199" s="241"/>
      <c r="C199" s="242"/>
      <c r="D199" s="243" t="s">
        <v>214</v>
      </c>
      <c r="E199" s="244" t="s">
        <v>1</v>
      </c>
      <c r="F199" s="245" t="s">
        <v>1387</v>
      </c>
      <c r="G199" s="242"/>
      <c r="H199" s="244" t="s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214</v>
      </c>
      <c r="AU199" s="251" t="s">
        <v>85</v>
      </c>
      <c r="AV199" s="13" t="s">
        <v>83</v>
      </c>
      <c r="AW199" s="13" t="s">
        <v>32</v>
      </c>
      <c r="AX199" s="13" t="s">
        <v>76</v>
      </c>
      <c r="AY199" s="251" t="s">
        <v>206</v>
      </c>
    </row>
    <row r="200" spans="1:51" s="14" customFormat="1" ht="12">
      <c r="A200" s="14"/>
      <c r="B200" s="252"/>
      <c r="C200" s="253"/>
      <c r="D200" s="243" t="s">
        <v>214</v>
      </c>
      <c r="E200" s="254" t="s">
        <v>1</v>
      </c>
      <c r="F200" s="255" t="s">
        <v>358</v>
      </c>
      <c r="G200" s="253"/>
      <c r="H200" s="256">
        <v>640.753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214</v>
      </c>
      <c r="AU200" s="262" t="s">
        <v>85</v>
      </c>
      <c r="AV200" s="14" t="s">
        <v>85</v>
      </c>
      <c r="AW200" s="14" t="s">
        <v>32</v>
      </c>
      <c r="AX200" s="14" t="s">
        <v>83</v>
      </c>
      <c r="AY200" s="262" t="s">
        <v>206</v>
      </c>
    </row>
    <row r="201" spans="1:65" s="2" customFormat="1" ht="16.5" customHeight="1">
      <c r="A201" s="39"/>
      <c r="B201" s="40"/>
      <c r="C201" s="285" t="s">
        <v>314</v>
      </c>
      <c r="D201" s="285" t="s">
        <v>353</v>
      </c>
      <c r="E201" s="286" t="s">
        <v>1388</v>
      </c>
      <c r="F201" s="287" t="s">
        <v>1389</v>
      </c>
      <c r="G201" s="288" t="s">
        <v>334</v>
      </c>
      <c r="H201" s="289">
        <v>184.095</v>
      </c>
      <c r="I201" s="290"/>
      <c r="J201" s="291">
        <f>ROUND(I201*H201,2)</f>
        <v>0</v>
      </c>
      <c r="K201" s="287" t="s">
        <v>212</v>
      </c>
      <c r="L201" s="292"/>
      <c r="M201" s="293" t="s">
        <v>1</v>
      </c>
      <c r="N201" s="294" t="s">
        <v>41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248</v>
      </c>
      <c r="AT201" s="239" t="s">
        <v>353</v>
      </c>
      <c r="AU201" s="239" t="s">
        <v>85</v>
      </c>
      <c r="AY201" s="18" t="s">
        <v>206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83</v>
      </c>
      <c r="BK201" s="240">
        <f>ROUND(I201*H201,2)</f>
        <v>0</v>
      </c>
      <c r="BL201" s="18" t="s">
        <v>113</v>
      </c>
      <c r="BM201" s="239" t="s">
        <v>1639</v>
      </c>
    </row>
    <row r="202" spans="1:51" s="13" customFormat="1" ht="12">
      <c r="A202" s="13"/>
      <c r="B202" s="241"/>
      <c r="C202" s="242"/>
      <c r="D202" s="243" t="s">
        <v>214</v>
      </c>
      <c r="E202" s="244" t="s">
        <v>1</v>
      </c>
      <c r="F202" s="245" t="s">
        <v>1323</v>
      </c>
      <c r="G202" s="242"/>
      <c r="H202" s="244" t="s">
        <v>1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214</v>
      </c>
      <c r="AU202" s="251" t="s">
        <v>85</v>
      </c>
      <c r="AV202" s="13" t="s">
        <v>83</v>
      </c>
      <c r="AW202" s="13" t="s">
        <v>32</v>
      </c>
      <c r="AX202" s="13" t="s">
        <v>76</v>
      </c>
      <c r="AY202" s="251" t="s">
        <v>206</v>
      </c>
    </row>
    <row r="203" spans="1:51" s="14" customFormat="1" ht="12">
      <c r="A203" s="14"/>
      <c r="B203" s="252"/>
      <c r="C203" s="253"/>
      <c r="D203" s="243" t="s">
        <v>214</v>
      </c>
      <c r="E203" s="254" t="s">
        <v>1</v>
      </c>
      <c r="F203" s="255" t="s">
        <v>368</v>
      </c>
      <c r="G203" s="253"/>
      <c r="H203" s="256">
        <v>184.095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214</v>
      </c>
      <c r="AU203" s="262" t="s">
        <v>85</v>
      </c>
      <c r="AV203" s="14" t="s">
        <v>85</v>
      </c>
      <c r="AW203" s="14" t="s">
        <v>32</v>
      </c>
      <c r="AX203" s="14" t="s">
        <v>83</v>
      </c>
      <c r="AY203" s="262" t="s">
        <v>206</v>
      </c>
    </row>
    <row r="204" spans="1:65" s="2" customFormat="1" ht="24.15" customHeight="1">
      <c r="A204" s="39"/>
      <c r="B204" s="40"/>
      <c r="C204" s="228" t="s">
        <v>319</v>
      </c>
      <c r="D204" s="228" t="s">
        <v>208</v>
      </c>
      <c r="E204" s="229" t="s">
        <v>320</v>
      </c>
      <c r="F204" s="230" t="s">
        <v>321</v>
      </c>
      <c r="G204" s="231" t="s">
        <v>251</v>
      </c>
      <c r="H204" s="232">
        <v>489.104</v>
      </c>
      <c r="I204" s="233"/>
      <c r="J204" s="234">
        <f>ROUND(I204*H204,2)</f>
        <v>0</v>
      </c>
      <c r="K204" s="230" t="s">
        <v>212</v>
      </c>
      <c r="L204" s="45"/>
      <c r="M204" s="235" t="s">
        <v>1</v>
      </c>
      <c r="N204" s="236" t="s">
        <v>41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113</v>
      </c>
      <c r="AT204" s="239" t="s">
        <v>208</v>
      </c>
      <c r="AU204" s="239" t="s">
        <v>85</v>
      </c>
      <c r="AY204" s="18" t="s">
        <v>206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83</v>
      </c>
      <c r="BK204" s="240">
        <f>ROUND(I204*H204,2)</f>
        <v>0</v>
      </c>
      <c r="BL204" s="18" t="s">
        <v>113</v>
      </c>
      <c r="BM204" s="239" t="s">
        <v>1640</v>
      </c>
    </row>
    <row r="205" spans="1:51" s="13" customFormat="1" ht="12">
      <c r="A205" s="13"/>
      <c r="B205" s="241"/>
      <c r="C205" s="242"/>
      <c r="D205" s="243" t="s">
        <v>214</v>
      </c>
      <c r="E205" s="244" t="s">
        <v>1</v>
      </c>
      <c r="F205" s="245" t="s">
        <v>1323</v>
      </c>
      <c r="G205" s="242"/>
      <c r="H205" s="244" t="s">
        <v>1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214</v>
      </c>
      <c r="AU205" s="251" t="s">
        <v>85</v>
      </c>
      <c r="AV205" s="13" t="s">
        <v>83</v>
      </c>
      <c r="AW205" s="13" t="s">
        <v>32</v>
      </c>
      <c r="AX205" s="13" t="s">
        <v>76</v>
      </c>
      <c r="AY205" s="251" t="s">
        <v>206</v>
      </c>
    </row>
    <row r="206" spans="1:51" s="13" customFormat="1" ht="12">
      <c r="A206" s="13"/>
      <c r="B206" s="241"/>
      <c r="C206" s="242"/>
      <c r="D206" s="243" t="s">
        <v>214</v>
      </c>
      <c r="E206" s="244" t="s">
        <v>1</v>
      </c>
      <c r="F206" s="245" t="s">
        <v>371</v>
      </c>
      <c r="G206" s="242"/>
      <c r="H206" s="244" t="s">
        <v>1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214</v>
      </c>
      <c r="AU206" s="251" t="s">
        <v>85</v>
      </c>
      <c r="AV206" s="13" t="s">
        <v>83</v>
      </c>
      <c r="AW206" s="13" t="s">
        <v>32</v>
      </c>
      <c r="AX206" s="13" t="s">
        <v>76</v>
      </c>
      <c r="AY206" s="251" t="s">
        <v>206</v>
      </c>
    </row>
    <row r="207" spans="1:51" s="14" customFormat="1" ht="12">
      <c r="A207" s="14"/>
      <c r="B207" s="252"/>
      <c r="C207" s="253"/>
      <c r="D207" s="243" t="s">
        <v>214</v>
      </c>
      <c r="E207" s="254" t="s">
        <v>156</v>
      </c>
      <c r="F207" s="255" t="s">
        <v>1392</v>
      </c>
      <c r="G207" s="253"/>
      <c r="H207" s="256">
        <v>489.104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214</v>
      </c>
      <c r="AU207" s="262" t="s">
        <v>85</v>
      </c>
      <c r="AV207" s="14" t="s">
        <v>85</v>
      </c>
      <c r="AW207" s="14" t="s">
        <v>32</v>
      </c>
      <c r="AX207" s="14" t="s">
        <v>83</v>
      </c>
      <c r="AY207" s="262" t="s">
        <v>206</v>
      </c>
    </row>
    <row r="208" spans="1:65" s="2" customFormat="1" ht="37.8" customHeight="1">
      <c r="A208" s="39"/>
      <c r="B208" s="40"/>
      <c r="C208" s="228" t="s">
        <v>325</v>
      </c>
      <c r="D208" s="228" t="s">
        <v>208</v>
      </c>
      <c r="E208" s="229" t="s">
        <v>374</v>
      </c>
      <c r="F208" s="230" t="s">
        <v>375</v>
      </c>
      <c r="G208" s="231" t="s">
        <v>251</v>
      </c>
      <c r="H208" s="232">
        <v>489.104</v>
      </c>
      <c r="I208" s="233"/>
      <c r="J208" s="234">
        <f>ROUND(I208*H208,2)</f>
        <v>0</v>
      </c>
      <c r="K208" s="230" t="s">
        <v>212</v>
      </c>
      <c r="L208" s="45"/>
      <c r="M208" s="235" t="s">
        <v>1</v>
      </c>
      <c r="N208" s="236" t="s">
        <v>41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113</v>
      </c>
      <c r="AT208" s="239" t="s">
        <v>208</v>
      </c>
      <c r="AU208" s="239" t="s">
        <v>85</v>
      </c>
      <c r="AY208" s="18" t="s">
        <v>206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83</v>
      </c>
      <c r="BK208" s="240">
        <f>ROUND(I208*H208,2)</f>
        <v>0</v>
      </c>
      <c r="BL208" s="18" t="s">
        <v>113</v>
      </c>
      <c r="BM208" s="239" t="s">
        <v>1641</v>
      </c>
    </row>
    <row r="209" spans="1:51" s="14" customFormat="1" ht="12">
      <c r="A209" s="14"/>
      <c r="B209" s="252"/>
      <c r="C209" s="253"/>
      <c r="D209" s="243" t="s">
        <v>214</v>
      </c>
      <c r="E209" s="254" t="s">
        <v>1</v>
      </c>
      <c r="F209" s="255" t="s">
        <v>156</v>
      </c>
      <c r="G209" s="253"/>
      <c r="H209" s="256">
        <v>489.104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214</v>
      </c>
      <c r="AU209" s="262" t="s">
        <v>85</v>
      </c>
      <c r="AV209" s="14" t="s">
        <v>85</v>
      </c>
      <c r="AW209" s="14" t="s">
        <v>32</v>
      </c>
      <c r="AX209" s="14" t="s">
        <v>83</v>
      </c>
      <c r="AY209" s="262" t="s">
        <v>206</v>
      </c>
    </row>
    <row r="210" spans="1:63" s="12" customFormat="1" ht="22.8" customHeight="1">
      <c r="A210" s="12"/>
      <c r="B210" s="212"/>
      <c r="C210" s="213"/>
      <c r="D210" s="214" t="s">
        <v>75</v>
      </c>
      <c r="E210" s="226" t="s">
        <v>93</v>
      </c>
      <c r="F210" s="226" t="s">
        <v>377</v>
      </c>
      <c r="G210" s="213"/>
      <c r="H210" s="213"/>
      <c r="I210" s="216"/>
      <c r="J210" s="227">
        <f>BK210</f>
        <v>0</v>
      </c>
      <c r="K210" s="213"/>
      <c r="L210" s="218"/>
      <c r="M210" s="219"/>
      <c r="N210" s="220"/>
      <c r="O210" s="220"/>
      <c r="P210" s="221">
        <f>SUM(P211:P214)</f>
        <v>0</v>
      </c>
      <c r="Q210" s="220"/>
      <c r="R210" s="221">
        <f>SUM(R211:R214)</f>
        <v>0</v>
      </c>
      <c r="S210" s="220"/>
      <c r="T210" s="222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3" t="s">
        <v>83</v>
      </c>
      <c r="AT210" s="224" t="s">
        <v>75</v>
      </c>
      <c r="AU210" s="224" t="s">
        <v>83</v>
      </c>
      <c r="AY210" s="223" t="s">
        <v>206</v>
      </c>
      <c r="BK210" s="225">
        <f>SUM(BK211:BK214)</f>
        <v>0</v>
      </c>
    </row>
    <row r="211" spans="1:65" s="2" customFormat="1" ht="21.75" customHeight="1">
      <c r="A211" s="39"/>
      <c r="B211" s="40"/>
      <c r="C211" s="228" t="s">
        <v>331</v>
      </c>
      <c r="D211" s="228" t="s">
        <v>208</v>
      </c>
      <c r="E211" s="229" t="s">
        <v>1394</v>
      </c>
      <c r="F211" s="230" t="s">
        <v>1395</v>
      </c>
      <c r="G211" s="231" t="s">
        <v>235</v>
      </c>
      <c r="H211" s="232">
        <v>187</v>
      </c>
      <c r="I211" s="233"/>
      <c r="J211" s="234">
        <f>ROUND(I211*H211,2)</f>
        <v>0</v>
      </c>
      <c r="K211" s="230" t="s">
        <v>212</v>
      </c>
      <c r="L211" s="45"/>
      <c r="M211" s="235" t="s">
        <v>1</v>
      </c>
      <c r="N211" s="236" t="s">
        <v>41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113</v>
      </c>
      <c r="AT211" s="239" t="s">
        <v>208</v>
      </c>
      <c r="AU211" s="239" t="s">
        <v>85</v>
      </c>
      <c r="AY211" s="18" t="s">
        <v>206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83</v>
      </c>
      <c r="BK211" s="240">
        <f>ROUND(I211*H211,2)</f>
        <v>0</v>
      </c>
      <c r="BL211" s="18" t="s">
        <v>113</v>
      </c>
      <c r="BM211" s="239" t="s">
        <v>1642</v>
      </c>
    </row>
    <row r="212" spans="1:51" s="13" customFormat="1" ht="12">
      <c r="A212" s="13"/>
      <c r="B212" s="241"/>
      <c r="C212" s="242"/>
      <c r="D212" s="243" t="s">
        <v>214</v>
      </c>
      <c r="E212" s="244" t="s">
        <v>1</v>
      </c>
      <c r="F212" s="245" t="s">
        <v>1323</v>
      </c>
      <c r="G212" s="242"/>
      <c r="H212" s="244" t="s">
        <v>1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214</v>
      </c>
      <c r="AU212" s="251" t="s">
        <v>85</v>
      </c>
      <c r="AV212" s="13" t="s">
        <v>83</v>
      </c>
      <c r="AW212" s="13" t="s">
        <v>32</v>
      </c>
      <c r="AX212" s="13" t="s">
        <v>76</v>
      </c>
      <c r="AY212" s="251" t="s">
        <v>206</v>
      </c>
    </row>
    <row r="213" spans="1:51" s="13" customFormat="1" ht="12">
      <c r="A213" s="13"/>
      <c r="B213" s="241"/>
      <c r="C213" s="242"/>
      <c r="D213" s="243" t="s">
        <v>214</v>
      </c>
      <c r="E213" s="244" t="s">
        <v>1</v>
      </c>
      <c r="F213" s="245" t="s">
        <v>1397</v>
      </c>
      <c r="G213" s="242"/>
      <c r="H213" s="244" t="s">
        <v>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214</v>
      </c>
      <c r="AU213" s="251" t="s">
        <v>85</v>
      </c>
      <c r="AV213" s="13" t="s">
        <v>83</v>
      </c>
      <c r="AW213" s="13" t="s">
        <v>32</v>
      </c>
      <c r="AX213" s="13" t="s">
        <v>76</v>
      </c>
      <c r="AY213" s="251" t="s">
        <v>206</v>
      </c>
    </row>
    <row r="214" spans="1:51" s="14" customFormat="1" ht="12">
      <c r="A214" s="14"/>
      <c r="B214" s="252"/>
      <c r="C214" s="253"/>
      <c r="D214" s="243" t="s">
        <v>214</v>
      </c>
      <c r="E214" s="254" t="s">
        <v>1</v>
      </c>
      <c r="F214" s="255" t="s">
        <v>1643</v>
      </c>
      <c r="G214" s="253"/>
      <c r="H214" s="256">
        <v>187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2" t="s">
        <v>214</v>
      </c>
      <c r="AU214" s="262" t="s">
        <v>85</v>
      </c>
      <c r="AV214" s="14" t="s">
        <v>85</v>
      </c>
      <c r="AW214" s="14" t="s">
        <v>32</v>
      </c>
      <c r="AX214" s="14" t="s">
        <v>83</v>
      </c>
      <c r="AY214" s="262" t="s">
        <v>206</v>
      </c>
    </row>
    <row r="215" spans="1:63" s="12" customFormat="1" ht="22.8" customHeight="1">
      <c r="A215" s="12"/>
      <c r="B215" s="212"/>
      <c r="C215" s="213"/>
      <c r="D215" s="214" t="s">
        <v>75</v>
      </c>
      <c r="E215" s="226" t="s">
        <v>113</v>
      </c>
      <c r="F215" s="226" t="s">
        <v>384</v>
      </c>
      <c r="G215" s="213"/>
      <c r="H215" s="213"/>
      <c r="I215" s="216"/>
      <c r="J215" s="227">
        <f>BK215</f>
        <v>0</v>
      </c>
      <c r="K215" s="213"/>
      <c r="L215" s="218"/>
      <c r="M215" s="219"/>
      <c r="N215" s="220"/>
      <c r="O215" s="220"/>
      <c r="P215" s="221">
        <f>SUM(P216:P230)</f>
        <v>0</v>
      </c>
      <c r="Q215" s="220"/>
      <c r="R215" s="221">
        <f>SUM(R216:R230)</f>
        <v>2.9733899999999998</v>
      </c>
      <c r="S215" s="220"/>
      <c r="T215" s="222">
        <f>SUM(T216:T230)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83</v>
      </c>
      <c r="AT215" s="224" t="s">
        <v>75</v>
      </c>
      <c r="AU215" s="224" t="s">
        <v>83</v>
      </c>
      <c r="AY215" s="223" t="s">
        <v>206</v>
      </c>
      <c r="BK215" s="225">
        <f>SUM(BK216:BK230)</f>
        <v>0</v>
      </c>
    </row>
    <row r="216" spans="1:65" s="2" customFormat="1" ht="16.5" customHeight="1">
      <c r="A216" s="39"/>
      <c r="B216" s="40"/>
      <c r="C216" s="228" t="s">
        <v>337</v>
      </c>
      <c r="D216" s="228" t="s">
        <v>208</v>
      </c>
      <c r="E216" s="229" t="s">
        <v>1399</v>
      </c>
      <c r="F216" s="230" t="s">
        <v>1400</v>
      </c>
      <c r="G216" s="231" t="s">
        <v>251</v>
      </c>
      <c r="H216" s="232">
        <v>30.855</v>
      </c>
      <c r="I216" s="233"/>
      <c r="J216" s="234">
        <f>ROUND(I216*H216,2)</f>
        <v>0</v>
      </c>
      <c r="K216" s="230" t="s">
        <v>212</v>
      </c>
      <c r="L216" s="45"/>
      <c r="M216" s="235" t="s">
        <v>1</v>
      </c>
      <c r="N216" s="236" t="s">
        <v>41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113</v>
      </c>
      <c r="AT216" s="239" t="s">
        <v>208</v>
      </c>
      <c r="AU216" s="239" t="s">
        <v>85</v>
      </c>
      <c r="AY216" s="18" t="s">
        <v>206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83</v>
      </c>
      <c r="BK216" s="240">
        <f>ROUND(I216*H216,2)</f>
        <v>0</v>
      </c>
      <c r="BL216" s="18" t="s">
        <v>113</v>
      </c>
      <c r="BM216" s="239" t="s">
        <v>1644</v>
      </c>
    </row>
    <row r="217" spans="1:51" s="13" customFormat="1" ht="12">
      <c r="A217" s="13"/>
      <c r="B217" s="241"/>
      <c r="C217" s="242"/>
      <c r="D217" s="243" t="s">
        <v>214</v>
      </c>
      <c r="E217" s="244" t="s">
        <v>1</v>
      </c>
      <c r="F217" s="245" t="s">
        <v>1323</v>
      </c>
      <c r="G217" s="242"/>
      <c r="H217" s="244" t="s">
        <v>1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1" t="s">
        <v>214</v>
      </c>
      <c r="AU217" s="251" t="s">
        <v>85</v>
      </c>
      <c r="AV217" s="13" t="s">
        <v>83</v>
      </c>
      <c r="AW217" s="13" t="s">
        <v>32</v>
      </c>
      <c r="AX217" s="13" t="s">
        <v>76</v>
      </c>
      <c r="AY217" s="251" t="s">
        <v>206</v>
      </c>
    </row>
    <row r="218" spans="1:51" s="14" customFormat="1" ht="12">
      <c r="A218" s="14"/>
      <c r="B218" s="252"/>
      <c r="C218" s="253"/>
      <c r="D218" s="243" t="s">
        <v>214</v>
      </c>
      <c r="E218" s="254" t="s">
        <v>1</v>
      </c>
      <c r="F218" s="255" t="s">
        <v>1303</v>
      </c>
      <c r="G218" s="253"/>
      <c r="H218" s="256">
        <v>30.855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214</v>
      </c>
      <c r="AU218" s="262" t="s">
        <v>85</v>
      </c>
      <c r="AV218" s="14" t="s">
        <v>85</v>
      </c>
      <c r="AW218" s="14" t="s">
        <v>32</v>
      </c>
      <c r="AX218" s="14" t="s">
        <v>83</v>
      </c>
      <c r="AY218" s="262" t="s">
        <v>206</v>
      </c>
    </row>
    <row r="219" spans="1:65" s="2" customFormat="1" ht="21.75" customHeight="1">
      <c r="A219" s="39"/>
      <c r="B219" s="40"/>
      <c r="C219" s="228" t="s">
        <v>7</v>
      </c>
      <c r="D219" s="228" t="s">
        <v>208</v>
      </c>
      <c r="E219" s="229" t="s">
        <v>1402</v>
      </c>
      <c r="F219" s="230" t="s">
        <v>1403</v>
      </c>
      <c r="G219" s="231" t="s">
        <v>381</v>
      </c>
      <c r="H219" s="232">
        <v>11</v>
      </c>
      <c r="I219" s="233"/>
      <c r="J219" s="234">
        <f>ROUND(I219*H219,2)</f>
        <v>0</v>
      </c>
      <c r="K219" s="230" t="s">
        <v>212</v>
      </c>
      <c r="L219" s="45"/>
      <c r="M219" s="235" t="s">
        <v>1</v>
      </c>
      <c r="N219" s="236" t="s">
        <v>41</v>
      </c>
      <c r="O219" s="92"/>
      <c r="P219" s="237">
        <f>O219*H219</f>
        <v>0</v>
      </c>
      <c r="Q219" s="237">
        <v>0.22394</v>
      </c>
      <c r="R219" s="237">
        <f>Q219*H219</f>
        <v>2.46334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113</v>
      </c>
      <c r="AT219" s="239" t="s">
        <v>208</v>
      </c>
      <c r="AU219" s="239" t="s">
        <v>85</v>
      </c>
      <c r="AY219" s="18" t="s">
        <v>206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83</v>
      </c>
      <c r="BK219" s="240">
        <f>ROUND(I219*H219,2)</f>
        <v>0</v>
      </c>
      <c r="BL219" s="18" t="s">
        <v>113</v>
      </c>
      <c r="BM219" s="239" t="s">
        <v>1645</v>
      </c>
    </row>
    <row r="220" spans="1:51" s="13" customFormat="1" ht="12">
      <c r="A220" s="13"/>
      <c r="B220" s="241"/>
      <c r="C220" s="242"/>
      <c r="D220" s="243" t="s">
        <v>214</v>
      </c>
      <c r="E220" s="244" t="s">
        <v>1</v>
      </c>
      <c r="F220" s="245" t="s">
        <v>1405</v>
      </c>
      <c r="G220" s="242"/>
      <c r="H220" s="244" t="s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214</v>
      </c>
      <c r="AU220" s="251" t="s">
        <v>85</v>
      </c>
      <c r="AV220" s="13" t="s">
        <v>83</v>
      </c>
      <c r="AW220" s="13" t="s">
        <v>32</v>
      </c>
      <c r="AX220" s="13" t="s">
        <v>76</v>
      </c>
      <c r="AY220" s="251" t="s">
        <v>206</v>
      </c>
    </row>
    <row r="221" spans="1:51" s="14" customFormat="1" ht="12">
      <c r="A221" s="14"/>
      <c r="B221" s="252"/>
      <c r="C221" s="253"/>
      <c r="D221" s="243" t="s">
        <v>214</v>
      </c>
      <c r="E221" s="254" t="s">
        <v>1</v>
      </c>
      <c r="F221" s="255" t="s">
        <v>1646</v>
      </c>
      <c r="G221" s="253"/>
      <c r="H221" s="256">
        <v>11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214</v>
      </c>
      <c r="AU221" s="262" t="s">
        <v>85</v>
      </c>
      <c r="AV221" s="14" t="s">
        <v>85</v>
      </c>
      <c r="AW221" s="14" t="s">
        <v>32</v>
      </c>
      <c r="AX221" s="14" t="s">
        <v>83</v>
      </c>
      <c r="AY221" s="262" t="s">
        <v>206</v>
      </c>
    </row>
    <row r="222" spans="1:65" s="2" customFormat="1" ht="24.15" customHeight="1">
      <c r="A222" s="39"/>
      <c r="B222" s="40"/>
      <c r="C222" s="285" t="s">
        <v>346</v>
      </c>
      <c r="D222" s="285" t="s">
        <v>353</v>
      </c>
      <c r="E222" s="286" t="s">
        <v>1647</v>
      </c>
      <c r="F222" s="287" t="s">
        <v>1648</v>
      </c>
      <c r="G222" s="288" t="s">
        <v>381</v>
      </c>
      <c r="H222" s="289">
        <v>2.02</v>
      </c>
      <c r="I222" s="290"/>
      <c r="J222" s="291">
        <f>ROUND(I222*H222,2)</f>
        <v>0</v>
      </c>
      <c r="K222" s="287" t="s">
        <v>212</v>
      </c>
      <c r="L222" s="292"/>
      <c r="M222" s="293" t="s">
        <v>1</v>
      </c>
      <c r="N222" s="294" t="s">
        <v>41</v>
      </c>
      <c r="O222" s="92"/>
      <c r="P222" s="237">
        <f>O222*H222</f>
        <v>0</v>
      </c>
      <c r="Q222" s="237">
        <v>0.032</v>
      </c>
      <c r="R222" s="237">
        <f>Q222*H222</f>
        <v>0.06464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248</v>
      </c>
      <c r="AT222" s="239" t="s">
        <v>353</v>
      </c>
      <c r="AU222" s="239" t="s">
        <v>85</v>
      </c>
      <c r="AY222" s="18" t="s">
        <v>206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83</v>
      </c>
      <c r="BK222" s="240">
        <f>ROUND(I222*H222,2)</f>
        <v>0</v>
      </c>
      <c r="BL222" s="18" t="s">
        <v>113</v>
      </c>
      <c r="BM222" s="239" t="s">
        <v>1649</v>
      </c>
    </row>
    <row r="223" spans="1:51" s="13" customFormat="1" ht="12">
      <c r="A223" s="13"/>
      <c r="B223" s="241"/>
      <c r="C223" s="242"/>
      <c r="D223" s="243" t="s">
        <v>214</v>
      </c>
      <c r="E223" s="244" t="s">
        <v>1</v>
      </c>
      <c r="F223" s="245" t="s">
        <v>1405</v>
      </c>
      <c r="G223" s="242"/>
      <c r="H223" s="244" t="s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214</v>
      </c>
      <c r="AU223" s="251" t="s">
        <v>85</v>
      </c>
      <c r="AV223" s="13" t="s">
        <v>83</v>
      </c>
      <c r="AW223" s="13" t="s">
        <v>32</v>
      </c>
      <c r="AX223" s="13" t="s">
        <v>76</v>
      </c>
      <c r="AY223" s="251" t="s">
        <v>206</v>
      </c>
    </row>
    <row r="224" spans="1:51" s="14" customFormat="1" ht="12">
      <c r="A224" s="14"/>
      <c r="B224" s="252"/>
      <c r="C224" s="253"/>
      <c r="D224" s="243" t="s">
        <v>214</v>
      </c>
      <c r="E224" s="254" t="s">
        <v>1</v>
      </c>
      <c r="F224" s="255" t="s">
        <v>522</v>
      </c>
      <c r="G224" s="253"/>
      <c r="H224" s="256">
        <v>2.02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214</v>
      </c>
      <c r="AU224" s="262" t="s">
        <v>85</v>
      </c>
      <c r="AV224" s="14" t="s">
        <v>85</v>
      </c>
      <c r="AW224" s="14" t="s">
        <v>32</v>
      </c>
      <c r="AX224" s="14" t="s">
        <v>83</v>
      </c>
      <c r="AY224" s="262" t="s">
        <v>206</v>
      </c>
    </row>
    <row r="225" spans="1:65" s="2" customFormat="1" ht="24.15" customHeight="1">
      <c r="A225" s="39"/>
      <c r="B225" s="40"/>
      <c r="C225" s="285" t="s">
        <v>352</v>
      </c>
      <c r="D225" s="285" t="s">
        <v>353</v>
      </c>
      <c r="E225" s="286" t="s">
        <v>1571</v>
      </c>
      <c r="F225" s="287" t="s">
        <v>1572</v>
      </c>
      <c r="G225" s="288" t="s">
        <v>381</v>
      </c>
      <c r="H225" s="289">
        <v>3.03</v>
      </c>
      <c r="I225" s="290"/>
      <c r="J225" s="291">
        <f>ROUND(I225*H225,2)</f>
        <v>0</v>
      </c>
      <c r="K225" s="287" t="s">
        <v>212</v>
      </c>
      <c r="L225" s="292"/>
      <c r="M225" s="293" t="s">
        <v>1</v>
      </c>
      <c r="N225" s="294" t="s">
        <v>41</v>
      </c>
      <c r="O225" s="92"/>
      <c r="P225" s="237">
        <f>O225*H225</f>
        <v>0</v>
      </c>
      <c r="Q225" s="237">
        <v>0.041</v>
      </c>
      <c r="R225" s="237">
        <f>Q225*H225</f>
        <v>0.12423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248</v>
      </c>
      <c r="AT225" s="239" t="s">
        <v>353</v>
      </c>
      <c r="AU225" s="239" t="s">
        <v>85</v>
      </c>
      <c r="AY225" s="18" t="s">
        <v>206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83</v>
      </c>
      <c r="BK225" s="240">
        <f>ROUND(I225*H225,2)</f>
        <v>0</v>
      </c>
      <c r="BL225" s="18" t="s">
        <v>113</v>
      </c>
      <c r="BM225" s="239" t="s">
        <v>1650</v>
      </c>
    </row>
    <row r="226" spans="1:51" s="13" customFormat="1" ht="12">
      <c r="A226" s="13"/>
      <c r="B226" s="241"/>
      <c r="C226" s="242"/>
      <c r="D226" s="243" t="s">
        <v>214</v>
      </c>
      <c r="E226" s="244" t="s">
        <v>1</v>
      </c>
      <c r="F226" s="245" t="s">
        <v>1405</v>
      </c>
      <c r="G226" s="242"/>
      <c r="H226" s="244" t="s">
        <v>1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214</v>
      </c>
      <c r="AU226" s="251" t="s">
        <v>85</v>
      </c>
      <c r="AV226" s="13" t="s">
        <v>83</v>
      </c>
      <c r="AW226" s="13" t="s">
        <v>32</v>
      </c>
      <c r="AX226" s="13" t="s">
        <v>76</v>
      </c>
      <c r="AY226" s="251" t="s">
        <v>206</v>
      </c>
    </row>
    <row r="227" spans="1:51" s="14" customFormat="1" ht="12">
      <c r="A227" s="14"/>
      <c r="B227" s="252"/>
      <c r="C227" s="253"/>
      <c r="D227" s="243" t="s">
        <v>214</v>
      </c>
      <c r="E227" s="254" t="s">
        <v>1</v>
      </c>
      <c r="F227" s="255" t="s">
        <v>1470</v>
      </c>
      <c r="G227" s="253"/>
      <c r="H227" s="256">
        <v>3.03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2" t="s">
        <v>214</v>
      </c>
      <c r="AU227" s="262" t="s">
        <v>85</v>
      </c>
      <c r="AV227" s="14" t="s">
        <v>85</v>
      </c>
      <c r="AW227" s="14" t="s">
        <v>32</v>
      </c>
      <c r="AX227" s="14" t="s">
        <v>83</v>
      </c>
      <c r="AY227" s="262" t="s">
        <v>206</v>
      </c>
    </row>
    <row r="228" spans="1:65" s="2" customFormat="1" ht="24.15" customHeight="1">
      <c r="A228" s="39"/>
      <c r="B228" s="40"/>
      <c r="C228" s="285" t="s">
        <v>359</v>
      </c>
      <c r="D228" s="285" t="s">
        <v>353</v>
      </c>
      <c r="E228" s="286" t="s">
        <v>1406</v>
      </c>
      <c r="F228" s="287" t="s">
        <v>1407</v>
      </c>
      <c r="G228" s="288" t="s">
        <v>381</v>
      </c>
      <c r="H228" s="289">
        <v>6.06</v>
      </c>
      <c r="I228" s="290"/>
      <c r="J228" s="291">
        <f>ROUND(I228*H228,2)</f>
        <v>0</v>
      </c>
      <c r="K228" s="287" t="s">
        <v>212</v>
      </c>
      <c r="L228" s="292"/>
      <c r="M228" s="293" t="s">
        <v>1</v>
      </c>
      <c r="N228" s="294" t="s">
        <v>41</v>
      </c>
      <c r="O228" s="92"/>
      <c r="P228" s="237">
        <f>O228*H228</f>
        <v>0</v>
      </c>
      <c r="Q228" s="237">
        <v>0.053</v>
      </c>
      <c r="R228" s="237">
        <f>Q228*H228</f>
        <v>0.32117999999999997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248</v>
      </c>
      <c r="AT228" s="239" t="s">
        <v>353</v>
      </c>
      <c r="AU228" s="239" t="s">
        <v>85</v>
      </c>
      <c r="AY228" s="18" t="s">
        <v>206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83</v>
      </c>
      <c r="BK228" s="240">
        <f>ROUND(I228*H228,2)</f>
        <v>0</v>
      </c>
      <c r="BL228" s="18" t="s">
        <v>113</v>
      </c>
      <c r="BM228" s="239" t="s">
        <v>1651</v>
      </c>
    </row>
    <row r="229" spans="1:51" s="13" customFormat="1" ht="12">
      <c r="A229" s="13"/>
      <c r="B229" s="241"/>
      <c r="C229" s="242"/>
      <c r="D229" s="243" t="s">
        <v>214</v>
      </c>
      <c r="E229" s="244" t="s">
        <v>1</v>
      </c>
      <c r="F229" s="245" t="s">
        <v>1405</v>
      </c>
      <c r="G229" s="242"/>
      <c r="H229" s="244" t="s">
        <v>1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214</v>
      </c>
      <c r="AU229" s="251" t="s">
        <v>85</v>
      </c>
      <c r="AV229" s="13" t="s">
        <v>83</v>
      </c>
      <c r="AW229" s="13" t="s">
        <v>32</v>
      </c>
      <c r="AX229" s="13" t="s">
        <v>76</v>
      </c>
      <c r="AY229" s="251" t="s">
        <v>206</v>
      </c>
    </row>
    <row r="230" spans="1:51" s="14" customFormat="1" ht="12">
      <c r="A230" s="14"/>
      <c r="B230" s="252"/>
      <c r="C230" s="253"/>
      <c r="D230" s="243" t="s">
        <v>214</v>
      </c>
      <c r="E230" s="254" t="s">
        <v>1</v>
      </c>
      <c r="F230" s="255" t="s">
        <v>1652</v>
      </c>
      <c r="G230" s="253"/>
      <c r="H230" s="256">
        <v>6.06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214</v>
      </c>
      <c r="AU230" s="262" t="s">
        <v>85</v>
      </c>
      <c r="AV230" s="14" t="s">
        <v>85</v>
      </c>
      <c r="AW230" s="14" t="s">
        <v>32</v>
      </c>
      <c r="AX230" s="14" t="s">
        <v>83</v>
      </c>
      <c r="AY230" s="262" t="s">
        <v>206</v>
      </c>
    </row>
    <row r="231" spans="1:63" s="12" customFormat="1" ht="22.8" customHeight="1">
      <c r="A231" s="12"/>
      <c r="B231" s="212"/>
      <c r="C231" s="213"/>
      <c r="D231" s="214" t="s">
        <v>75</v>
      </c>
      <c r="E231" s="226" t="s">
        <v>248</v>
      </c>
      <c r="F231" s="226" t="s">
        <v>420</v>
      </c>
      <c r="G231" s="213"/>
      <c r="H231" s="213"/>
      <c r="I231" s="216"/>
      <c r="J231" s="227">
        <f>BK231</f>
        <v>0</v>
      </c>
      <c r="K231" s="213"/>
      <c r="L231" s="218"/>
      <c r="M231" s="219"/>
      <c r="N231" s="220"/>
      <c r="O231" s="220"/>
      <c r="P231" s="221">
        <f>SUM(P232:P287)</f>
        <v>0</v>
      </c>
      <c r="Q231" s="220"/>
      <c r="R231" s="221">
        <f>SUM(R232:R287)</f>
        <v>26.8662165</v>
      </c>
      <c r="S231" s="220"/>
      <c r="T231" s="222">
        <f>SUM(T232:T287)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3" t="s">
        <v>83</v>
      </c>
      <c r="AT231" s="224" t="s">
        <v>75</v>
      </c>
      <c r="AU231" s="224" t="s">
        <v>83</v>
      </c>
      <c r="AY231" s="223" t="s">
        <v>206</v>
      </c>
      <c r="BK231" s="225">
        <f>SUM(BK232:BK287)</f>
        <v>0</v>
      </c>
    </row>
    <row r="232" spans="1:65" s="2" customFormat="1" ht="24.15" customHeight="1">
      <c r="A232" s="39"/>
      <c r="B232" s="40"/>
      <c r="C232" s="228" t="s">
        <v>364</v>
      </c>
      <c r="D232" s="228" t="s">
        <v>208</v>
      </c>
      <c r="E232" s="229" t="s">
        <v>1575</v>
      </c>
      <c r="F232" s="230" t="s">
        <v>1576</v>
      </c>
      <c r="G232" s="231" t="s">
        <v>235</v>
      </c>
      <c r="H232" s="232">
        <v>187</v>
      </c>
      <c r="I232" s="233"/>
      <c r="J232" s="234">
        <f>ROUND(I232*H232,2)</f>
        <v>0</v>
      </c>
      <c r="K232" s="230" t="s">
        <v>212</v>
      </c>
      <c r="L232" s="45"/>
      <c r="M232" s="235" t="s">
        <v>1</v>
      </c>
      <c r="N232" s="236" t="s">
        <v>41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113</v>
      </c>
      <c r="AT232" s="239" t="s">
        <v>208</v>
      </c>
      <c r="AU232" s="239" t="s">
        <v>85</v>
      </c>
      <c r="AY232" s="18" t="s">
        <v>206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83</v>
      </c>
      <c r="BK232" s="240">
        <f>ROUND(I232*H232,2)</f>
        <v>0</v>
      </c>
      <c r="BL232" s="18" t="s">
        <v>113</v>
      </c>
      <c r="BM232" s="239" t="s">
        <v>1653</v>
      </c>
    </row>
    <row r="233" spans="1:65" s="2" customFormat="1" ht="24.15" customHeight="1">
      <c r="A233" s="39"/>
      <c r="B233" s="40"/>
      <c r="C233" s="285" t="s">
        <v>369</v>
      </c>
      <c r="D233" s="285" t="s">
        <v>353</v>
      </c>
      <c r="E233" s="286" t="s">
        <v>1654</v>
      </c>
      <c r="F233" s="287" t="s">
        <v>1655</v>
      </c>
      <c r="G233" s="288" t="s">
        <v>235</v>
      </c>
      <c r="H233" s="289">
        <v>189.805</v>
      </c>
      <c r="I233" s="290"/>
      <c r="J233" s="291">
        <f>ROUND(I233*H233,2)</f>
        <v>0</v>
      </c>
      <c r="K233" s="287" t="s">
        <v>212</v>
      </c>
      <c r="L233" s="292"/>
      <c r="M233" s="293" t="s">
        <v>1</v>
      </c>
      <c r="N233" s="294" t="s">
        <v>41</v>
      </c>
      <c r="O233" s="92"/>
      <c r="P233" s="237">
        <f>O233*H233</f>
        <v>0</v>
      </c>
      <c r="Q233" s="237">
        <v>0.0114</v>
      </c>
      <c r="R233" s="237">
        <f>Q233*H233</f>
        <v>2.163777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248</v>
      </c>
      <c r="AT233" s="239" t="s">
        <v>353</v>
      </c>
      <c r="AU233" s="239" t="s">
        <v>85</v>
      </c>
      <c r="AY233" s="18" t="s">
        <v>206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83</v>
      </c>
      <c r="BK233" s="240">
        <f>ROUND(I233*H233,2)</f>
        <v>0</v>
      </c>
      <c r="BL233" s="18" t="s">
        <v>113</v>
      </c>
      <c r="BM233" s="239" t="s">
        <v>1656</v>
      </c>
    </row>
    <row r="234" spans="1:51" s="13" customFormat="1" ht="12">
      <c r="A234" s="13"/>
      <c r="B234" s="241"/>
      <c r="C234" s="242"/>
      <c r="D234" s="243" t="s">
        <v>214</v>
      </c>
      <c r="E234" s="244" t="s">
        <v>1</v>
      </c>
      <c r="F234" s="245" t="s">
        <v>1323</v>
      </c>
      <c r="G234" s="242"/>
      <c r="H234" s="244" t="s">
        <v>1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214</v>
      </c>
      <c r="AU234" s="251" t="s">
        <v>85</v>
      </c>
      <c r="AV234" s="13" t="s">
        <v>83</v>
      </c>
      <c r="AW234" s="13" t="s">
        <v>32</v>
      </c>
      <c r="AX234" s="13" t="s">
        <v>76</v>
      </c>
      <c r="AY234" s="251" t="s">
        <v>206</v>
      </c>
    </row>
    <row r="235" spans="1:51" s="13" customFormat="1" ht="12">
      <c r="A235" s="13"/>
      <c r="B235" s="241"/>
      <c r="C235" s="242"/>
      <c r="D235" s="243" t="s">
        <v>214</v>
      </c>
      <c r="E235" s="244" t="s">
        <v>1</v>
      </c>
      <c r="F235" s="245" t="s">
        <v>1425</v>
      </c>
      <c r="G235" s="242"/>
      <c r="H235" s="244" t="s">
        <v>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214</v>
      </c>
      <c r="AU235" s="251" t="s">
        <v>85</v>
      </c>
      <c r="AV235" s="13" t="s">
        <v>83</v>
      </c>
      <c r="AW235" s="13" t="s">
        <v>32</v>
      </c>
      <c r="AX235" s="13" t="s">
        <v>76</v>
      </c>
      <c r="AY235" s="251" t="s">
        <v>206</v>
      </c>
    </row>
    <row r="236" spans="1:51" s="14" customFormat="1" ht="12">
      <c r="A236" s="14"/>
      <c r="B236" s="252"/>
      <c r="C236" s="253"/>
      <c r="D236" s="243" t="s">
        <v>214</v>
      </c>
      <c r="E236" s="254" t="s">
        <v>1</v>
      </c>
      <c r="F236" s="255" t="s">
        <v>1581</v>
      </c>
      <c r="G236" s="253"/>
      <c r="H236" s="256">
        <v>189.805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214</v>
      </c>
      <c r="AU236" s="262" t="s">
        <v>85</v>
      </c>
      <c r="AV236" s="14" t="s">
        <v>85</v>
      </c>
      <c r="AW236" s="14" t="s">
        <v>32</v>
      </c>
      <c r="AX236" s="14" t="s">
        <v>83</v>
      </c>
      <c r="AY236" s="262" t="s">
        <v>206</v>
      </c>
    </row>
    <row r="237" spans="1:65" s="2" customFormat="1" ht="24.15" customHeight="1">
      <c r="A237" s="39"/>
      <c r="B237" s="40"/>
      <c r="C237" s="228" t="s">
        <v>373</v>
      </c>
      <c r="D237" s="228" t="s">
        <v>208</v>
      </c>
      <c r="E237" s="229" t="s">
        <v>1427</v>
      </c>
      <c r="F237" s="230" t="s">
        <v>1428</v>
      </c>
      <c r="G237" s="231" t="s">
        <v>235</v>
      </c>
      <c r="H237" s="232">
        <v>187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41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113</v>
      </c>
      <c r="AT237" s="239" t="s">
        <v>208</v>
      </c>
      <c r="AU237" s="239" t="s">
        <v>85</v>
      </c>
      <c r="AY237" s="18" t="s">
        <v>206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83</v>
      </c>
      <c r="BK237" s="240">
        <f>ROUND(I237*H237,2)</f>
        <v>0</v>
      </c>
      <c r="BL237" s="18" t="s">
        <v>113</v>
      </c>
      <c r="BM237" s="239" t="s">
        <v>1657</v>
      </c>
    </row>
    <row r="238" spans="1:51" s="13" customFormat="1" ht="12">
      <c r="A238" s="13"/>
      <c r="B238" s="241"/>
      <c r="C238" s="242"/>
      <c r="D238" s="243" t="s">
        <v>214</v>
      </c>
      <c r="E238" s="244" t="s">
        <v>1</v>
      </c>
      <c r="F238" s="245" t="s">
        <v>1323</v>
      </c>
      <c r="G238" s="242"/>
      <c r="H238" s="244" t="s">
        <v>1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214</v>
      </c>
      <c r="AU238" s="251" t="s">
        <v>85</v>
      </c>
      <c r="AV238" s="13" t="s">
        <v>83</v>
      </c>
      <c r="AW238" s="13" t="s">
        <v>32</v>
      </c>
      <c r="AX238" s="13" t="s">
        <v>76</v>
      </c>
      <c r="AY238" s="251" t="s">
        <v>206</v>
      </c>
    </row>
    <row r="239" spans="1:51" s="14" customFormat="1" ht="12">
      <c r="A239" s="14"/>
      <c r="B239" s="252"/>
      <c r="C239" s="253"/>
      <c r="D239" s="243" t="s">
        <v>214</v>
      </c>
      <c r="E239" s="254" t="s">
        <v>1</v>
      </c>
      <c r="F239" s="255" t="s">
        <v>1658</v>
      </c>
      <c r="G239" s="253"/>
      <c r="H239" s="256">
        <v>187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2" t="s">
        <v>214</v>
      </c>
      <c r="AU239" s="262" t="s">
        <v>85</v>
      </c>
      <c r="AV239" s="14" t="s">
        <v>85</v>
      </c>
      <c r="AW239" s="14" t="s">
        <v>32</v>
      </c>
      <c r="AX239" s="14" t="s">
        <v>83</v>
      </c>
      <c r="AY239" s="262" t="s">
        <v>206</v>
      </c>
    </row>
    <row r="240" spans="1:65" s="2" customFormat="1" ht="24.15" customHeight="1">
      <c r="A240" s="39"/>
      <c r="B240" s="40"/>
      <c r="C240" s="228" t="s">
        <v>378</v>
      </c>
      <c r="D240" s="228" t="s">
        <v>208</v>
      </c>
      <c r="E240" s="229" t="s">
        <v>1430</v>
      </c>
      <c r="F240" s="230" t="s">
        <v>1431</v>
      </c>
      <c r="G240" s="231" t="s">
        <v>381</v>
      </c>
      <c r="H240" s="232">
        <v>17</v>
      </c>
      <c r="I240" s="233"/>
      <c r="J240" s="234">
        <f>ROUND(I240*H240,2)</f>
        <v>0</v>
      </c>
      <c r="K240" s="230" t="s">
        <v>212</v>
      </c>
      <c r="L240" s="45"/>
      <c r="M240" s="235" t="s">
        <v>1</v>
      </c>
      <c r="N240" s="236" t="s">
        <v>41</v>
      </c>
      <c r="O240" s="92"/>
      <c r="P240" s="237">
        <f>O240*H240</f>
        <v>0</v>
      </c>
      <c r="Q240" s="237">
        <v>0.00012</v>
      </c>
      <c r="R240" s="237">
        <f>Q240*H240</f>
        <v>0.00204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113</v>
      </c>
      <c r="AT240" s="239" t="s">
        <v>208</v>
      </c>
      <c r="AU240" s="239" t="s">
        <v>85</v>
      </c>
      <c r="AY240" s="18" t="s">
        <v>206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83</v>
      </c>
      <c r="BK240" s="240">
        <f>ROUND(I240*H240,2)</f>
        <v>0</v>
      </c>
      <c r="BL240" s="18" t="s">
        <v>113</v>
      </c>
      <c r="BM240" s="239" t="s">
        <v>1659</v>
      </c>
    </row>
    <row r="241" spans="1:51" s="13" customFormat="1" ht="12">
      <c r="A241" s="13"/>
      <c r="B241" s="241"/>
      <c r="C241" s="242"/>
      <c r="D241" s="243" t="s">
        <v>214</v>
      </c>
      <c r="E241" s="244" t="s">
        <v>1</v>
      </c>
      <c r="F241" s="245" t="s">
        <v>1323</v>
      </c>
      <c r="G241" s="242"/>
      <c r="H241" s="244" t="s">
        <v>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214</v>
      </c>
      <c r="AU241" s="251" t="s">
        <v>85</v>
      </c>
      <c r="AV241" s="13" t="s">
        <v>83</v>
      </c>
      <c r="AW241" s="13" t="s">
        <v>32</v>
      </c>
      <c r="AX241" s="13" t="s">
        <v>76</v>
      </c>
      <c r="AY241" s="251" t="s">
        <v>206</v>
      </c>
    </row>
    <row r="242" spans="1:51" s="14" customFormat="1" ht="12">
      <c r="A242" s="14"/>
      <c r="B242" s="252"/>
      <c r="C242" s="253"/>
      <c r="D242" s="243" t="s">
        <v>214</v>
      </c>
      <c r="E242" s="254" t="s">
        <v>1</v>
      </c>
      <c r="F242" s="255" t="s">
        <v>1660</v>
      </c>
      <c r="G242" s="253"/>
      <c r="H242" s="256">
        <v>17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2" t="s">
        <v>214</v>
      </c>
      <c r="AU242" s="262" t="s">
        <v>85</v>
      </c>
      <c r="AV242" s="14" t="s">
        <v>85</v>
      </c>
      <c r="AW242" s="14" t="s">
        <v>32</v>
      </c>
      <c r="AX242" s="14" t="s">
        <v>83</v>
      </c>
      <c r="AY242" s="262" t="s">
        <v>206</v>
      </c>
    </row>
    <row r="243" spans="1:65" s="2" customFormat="1" ht="16.5" customHeight="1">
      <c r="A243" s="39"/>
      <c r="B243" s="40"/>
      <c r="C243" s="285" t="s">
        <v>385</v>
      </c>
      <c r="D243" s="285" t="s">
        <v>353</v>
      </c>
      <c r="E243" s="286" t="s">
        <v>1661</v>
      </c>
      <c r="F243" s="287" t="s">
        <v>1662</v>
      </c>
      <c r="G243" s="288" t="s">
        <v>381</v>
      </c>
      <c r="H243" s="289">
        <v>17.255</v>
      </c>
      <c r="I243" s="290"/>
      <c r="J243" s="291">
        <f>ROUND(I243*H243,2)</f>
        <v>0</v>
      </c>
      <c r="K243" s="287" t="s">
        <v>1</v>
      </c>
      <c r="L243" s="292"/>
      <c r="M243" s="293" t="s">
        <v>1</v>
      </c>
      <c r="N243" s="294" t="s">
        <v>41</v>
      </c>
      <c r="O243" s="92"/>
      <c r="P243" s="237">
        <f>O243*H243</f>
        <v>0</v>
      </c>
      <c r="Q243" s="237">
        <v>0.01425</v>
      </c>
      <c r="R243" s="237">
        <f>Q243*H243</f>
        <v>0.24588374999999998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248</v>
      </c>
      <c r="AT243" s="239" t="s">
        <v>353</v>
      </c>
      <c r="AU243" s="239" t="s">
        <v>85</v>
      </c>
      <c r="AY243" s="18" t="s">
        <v>206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83</v>
      </c>
      <c r="BK243" s="240">
        <f>ROUND(I243*H243,2)</f>
        <v>0</v>
      </c>
      <c r="BL243" s="18" t="s">
        <v>113</v>
      </c>
      <c r="BM243" s="239" t="s">
        <v>1663</v>
      </c>
    </row>
    <row r="244" spans="1:51" s="13" customFormat="1" ht="12">
      <c r="A244" s="13"/>
      <c r="B244" s="241"/>
      <c r="C244" s="242"/>
      <c r="D244" s="243" t="s">
        <v>214</v>
      </c>
      <c r="E244" s="244" t="s">
        <v>1</v>
      </c>
      <c r="F244" s="245" t="s">
        <v>1323</v>
      </c>
      <c r="G244" s="242"/>
      <c r="H244" s="244" t="s">
        <v>1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214</v>
      </c>
      <c r="AU244" s="251" t="s">
        <v>85</v>
      </c>
      <c r="AV244" s="13" t="s">
        <v>83</v>
      </c>
      <c r="AW244" s="13" t="s">
        <v>32</v>
      </c>
      <c r="AX244" s="13" t="s">
        <v>76</v>
      </c>
      <c r="AY244" s="251" t="s">
        <v>206</v>
      </c>
    </row>
    <row r="245" spans="1:51" s="14" customFormat="1" ht="12">
      <c r="A245" s="14"/>
      <c r="B245" s="252"/>
      <c r="C245" s="253"/>
      <c r="D245" s="243" t="s">
        <v>214</v>
      </c>
      <c r="E245" s="254" t="s">
        <v>1</v>
      </c>
      <c r="F245" s="255" t="s">
        <v>1664</v>
      </c>
      <c r="G245" s="253"/>
      <c r="H245" s="256">
        <v>17.255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214</v>
      </c>
      <c r="AU245" s="262" t="s">
        <v>85</v>
      </c>
      <c r="AV245" s="14" t="s">
        <v>85</v>
      </c>
      <c r="AW245" s="14" t="s">
        <v>32</v>
      </c>
      <c r="AX245" s="14" t="s">
        <v>83</v>
      </c>
      <c r="AY245" s="262" t="s">
        <v>206</v>
      </c>
    </row>
    <row r="246" spans="1:65" s="2" customFormat="1" ht="21.75" customHeight="1">
      <c r="A246" s="39"/>
      <c r="B246" s="40"/>
      <c r="C246" s="228" t="s">
        <v>390</v>
      </c>
      <c r="D246" s="228" t="s">
        <v>208</v>
      </c>
      <c r="E246" s="229" t="s">
        <v>1440</v>
      </c>
      <c r="F246" s="230" t="s">
        <v>1441</v>
      </c>
      <c r="G246" s="231" t="s">
        <v>381</v>
      </c>
      <c r="H246" s="232">
        <v>18</v>
      </c>
      <c r="I246" s="233"/>
      <c r="J246" s="234">
        <f>ROUND(I246*H246,2)</f>
        <v>0</v>
      </c>
      <c r="K246" s="230" t="s">
        <v>212</v>
      </c>
      <c r="L246" s="45"/>
      <c r="M246" s="235" t="s">
        <v>1</v>
      </c>
      <c r="N246" s="236" t="s">
        <v>41</v>
      </c>
      <c r="O246" s="92"/>
      <c r="P246" s="237">
        <f>O246*H246</f>
        <v>0</v>
      </c>
      <c r="Q246" s="237">
        <v>0.06864</v>
      </c>
      <c r="R246" s="237">
        <f>Q246*H246</f>
        <v>1.2355200000000002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113</v>
      </c>
      <c r="AT246" s="239" t="s">
        <v>208</v>
      </c>
      <c r="AU246" s="239" t="s">
        <v>85</v>
      </c>
      <c r="AY246" s="18" t="s">
        <v>206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83</v>
      </c>
      <c r="BK246" s="240">
        <f>ROUND(I246*H246,2)</f>
        <v>0</v>
      </c>
      <c r="BL246" s="18" t="s">
        <v>113</v>
      </c>
      <c r="BM246" s="239" t="s">
        <v>1665</v>
      </c>
    </row>
    <row r="247" spans="1:51" s="13" customFormat="1" ht="12">
      <c r="A247" s="13"/>
      <c r="B247" s="241"/>
      <c r="C247" s="242"/>
      <c r="D247" s="243" t="s">
        <v>214</v>
      </c>
      <c r="E247" s="244" t="s">
        <v>1</v>
      </c>
      <c r="F247" s="245" t="s">
        <v>1323</v>
      </c>
      <c r="G247" s="242"/>
      <c r="H247" s="244" t="s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214</v>
      </c>
      <c r="AU247" s="251" t="s">
        <v>85</v>
      </c>
      <c r="AV247" s="13" t="s">
        <v>83</v>
      </c>
      <c r="AW247" s="13" t="s">
        <v>32</v>
      </c>
      <c r="AX247" s="13" t="s">
        <v>76</v>
      </c>
      <c r="AY247" s="251" t="s">
        <v>206</v>
      </c>
    </row>
    <row r="248" spans="1:51" s="14" customFormat="1" ht="12">
      <c r="A248" s="14"/>
      <c r="B248" s="252"/>
      <c r="C248" s="253"/>
      <c r="D248" s="243" t="s">
        <v>214</v>
      </c>
      <c r="E248" s="254" t="s">
        <v>1</v>
      </c>
      <c r="F248" s="255" t="s">
        <v>325</v>
      </c>
      <c r="G248" s="253"/>
      <c r="H248" s="256">
        <v>18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214</v>
      </c>
      <c r="AU248" s="262" t="s">
        <v>85</v>
      </c>
      <c r="AV248" s="14" t="s">
        <v>85</v>
      </c>
      <c r="AW248" s="14" t="s">
        <v>32</v>
      </c>
      <c r="AX248" s="14" t="s">
        <v>83</v>
      </c>
      <c r="AY248" s="262" t="s">
        <v>206</v>
      </c>
    </row>
    <row r="249" spans="1:65" s="2" customFormat="1" ht="33" customHeight="1">
      <c r="A249" s="39"/>
      <c r="B249" s="40"/>
      <c r="C249" s="228" t="s">
        <v>394</v>
      </c>
      <c r="D249" s="228" t="s">
        <v>208</v>
      </c>
      <c r="E249" s="229" t="s">
        <v>1449</v>
      </c>
      <c r="F249" s="230" t="s">
        <v>1450</v>
      </c>
      <c r="G249" s="231" t="s">
        <v>381</v>
      </c>
      <c r="H249" s="232">
        <v>17</v>
      </c>
      <c r="I249" s="233"/>
      <c r="J249" s="234">
        <f>ROUND(I249*H249,2)</f>
        <v>0</v>
      </c>
      <c r="K249" s="230" t="s">
        <v>212</v>
      </c>
      <c r="L249" s="45"/>
      <c r="M249" s="235" t="s">
        <v>1</v>
      </c>
      <c r="N249" s="236" t="s">
        <v>41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113</v>
      </c>
      <c r="AT249" s="239" t="s">
        <v>208</v>
      </c>
      <c r="AU249" s="239" t="s">
        <v>85</v>
      </c>
      <c r="AY249" s="18" t="s">
        <v>206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83</v>
      </c>
      <c r="BK249" s="240">
        <f>ROUND(I249*H249,2)</f>
        <v>0</v>
      </c>
      <c r="BL249" s="18" t="s">
        <v>113</v>
      </c>
      <c r="BM249" s="239" t="s">
        <v>1666</v>
      </c>
    </row>
    <row r="250" spans="1:51" s="13" customFormat="1" ht="12">
      <c r="A250" s="13"/>
      <c r="B250" s="241"/>
      <c r="C250" s="242"/>
      <c r="D250" s="243" t="s">
        <v>214</v>
      </c>
      <c r="E250" s="244" t="s">
        <v>1</v>
      </c>
      <c r="F250" s="245" t="s">
        <v>1323</v>
      </c>
      <c r="G250" s="242"/>
      <c r="H250" s="244" t="s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214</v>
      </c>
      <c r="AU250" s="251" t="s">
        <v>85</v>
      </c>
      <c r="AV250" s="13" t="s">
        <v>83</v>
      </c>
      <c r="AW250" s="13" t="s">
        <v>32</v>
      </c>
      <c r="AX250" s="13" t="s">
        <v>76</v>
      </c>
      <c r="AY250" s="251" t="s">
        <v>206</v>
      </c>
    </row>
    <row r="251" spans="1:51" s="14" customFormat="1" ht="12">
      <c r="A251" s="14"/>
      <c r="B251" s="252"/>
      <c r="C251" s="253"/>
      <c r="D251" s="243" t="s">
        <v>214</v>
      </c>
      <c r="E251" s="254" t="s">
        <v>1</v>
      </c>
      <c r="F251" s="255" t="s">
        <v>319</v>
      </c>
      <c r="G251" s="253"/>
      <c r="H251" s="256">
        <v>17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214</v>
      </c>
      <c r="AU251" s="262" t="s">
        <v>85</v>
      </c>
      <c r="AV251" s="14" t="s">
        <v>85</v>
      </c>
      <c r="AW251" s="14" t="s">
        <v>32</v>
      </c>
      <c r="AX251" s="14" t="s">
        <v>83</v>
      </c>
      <c r="AY251" s="262" t="s">
        <v>206</v>
      </c>
    </row>
    <row r="252" spans="1:65" s="2" customFormat="1" ht="16.5" customHeight="1">
      <c r="A252" s="39"/>
      <c r="B252" s="40"/>
      <c r="C252" s="285" t="s">
        <v>402</v>
      </c>
      <c r="D252" s="285" t="s">
        <v>353</v>
      </c>
      <c r="E252" s="286" t="s">
        <v>1452</v>
      </c>
      <c r="F252" s="287" t="s">
        <v>1453</v>
      </c>
      <c r="G252" s="288" t="s">
        <v>381</v>
      </c>
      <c r="H252" s="289">
        <v>17.255</v>
      </c>
      <c r="I252" s="290"/>
      <c r="J252" s="291">
        <f>ROUND(I252*H252,2)</f>
        <v>0</v>
      </c>
      <c r="K252" s="287" t="s">
        <v>212</v>
      </c>
      <c r="L252" s="292"/>
      <c r="M252" s="293" t="s">
        <v>1</v>
      </c>
      <c r="N252" s="294" t="s">
        <v>41</v>
      </c>
      <c r="O252" s="92"/>
      <c r="P252" s="237">
        <f>O252*H252</f>
        <v>0</v>
      </c>
      <c r="Q252" s="237">
        <v>0.00065</v>
      </c>
      <c r="R252" s="237">
        <f>Q252*H252</f>
        <v>0.011215749999999998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248</v>
      </c>
      <c r="AT252" s="239" t="s">
        <v>353</v>
      </c>
      <c r="AU252" s="239" t="s">
        <v>85</v>
      </c>
      <c r="AY252" s="18" t="s">
        <v>206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83</v>
      </c>
      <c r="BK252" s="240">
        <f>ROUND(I252*H252,2)</f>
        <v>0</v>
      </c>
      <c r="BL252" s="18" t="s">
        <v>113</v>
      </c>
      <c r="BM252" s="239" t="s">
        <v>1667</v>
      </c>
    </row>
    <row r="253" spans="1:51" s="13" customFormat="1" ht="12">
      <c r="A253" s="13"/>
      <c r="B253" s="241"/>
      <c r="C253" s="242"/>
      <c r="D253" s="243" t="s">
        <v>214</v>
      </c>
      <c r="E253" s="244" t="s">
        <v>1</v>
      </c>
      <c r="F253" s="245" t="s">
        <v>1323</v>
      </c>
      <c r="G253" s="242"/>
      <c r="H253" s="244" t="s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214</v>
      </c>
      <c r="AU253" s="251" t="s">
        <v>85</v>
      </c>
      <c r="AV253" s="13" t="s">
        <v>83</v>
      </c>
      <c r="AW253" s="13" t="s">
        <v>32</v>
      </c>
      <c r="AX253" s="13" t="s">
        <v>76</v>
      </c>
      <c r="AY253" s="251" t="s">
        <v>206</v>
      </c>
    </row>
    <row r="254" spans="1:51" s="14" customFormat="1" ht="12">
      <c r="A254" s="14"/>
      <c r="B254" s="252"/>
      <c r="C254" s="253"/>
      <c r="D254" s="243" t="s">
        <v>214</v>
      </c>
      <c r="E254" s="254" t="s">
        <v>1</v>
      </c>
      <c r="F254" s="255" t="s">
        <v>1664</v>
      </c>
      <c r="G254" s="253"/>
      <c r="H254" s="256">
        <v>17.255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214</v>
      </c>
      <c r="AU254" s="262" t="s">
        <v>85</v>
      </c>
      <c r="AV254" s="14" t="s">
        <v>85</v>
      </c>
      <c r="AW254" s="14" t="s">
        <v>32</v>
      </c>
      <c r="AX254" s="14" t="s">
        <v>83</v>
      </c>
      <c r="AY254" s="262" t="s">
        <v>206</v>
      </c>
    </row>
    <row r="255" spans="1:65" s="2" customFormat="1" ht="16.5" customHeight="1">
      <c r="A255" s="39"/>
      <c r="B255" s="40"/>
      <c r="C255" s="228" t="s">
        <v>407</v>
      </c>
      <c r="D255" s="228" t="s">
        <v>208</v>
      </c>
      <c r="E255" s="229" t="s">
        <v>1455</v>
      </c>
      <c r="F255" s="230" t="s">
        <v>1456</v>
      </c>
      <c r="G255" s="231" t="s">
        <v>381</v>
      </c>
      <c r="H255" s="232">
        <v>12</v>
      </c>
      <c r="I255" s="233"/>
      <c r="J255" s="234">
        <f>ROUND(I255*H255,2)</f>
        <v>0</v>
      </c>
      <c r="K255" s="230" t="s">
        <v>212</v>
      </c>
      <c r="L255" s="45"/>
      <c r="M255" s="235" t="s">
        <v>1</v>
      </c>
      <c r="N255" s="236" t="s">
        <v>41</v>
      </c>
      <c r="O255" s="92"/>
      <c r="P255" s="237">
        <f>O255*H255</f>
        <v>0</v>
      </c>
      <c r="Q255" s="237">
        <v>0.03573</v>
      </c>
      <c r="R255" s="237">
        <f>Q255*H255</f>
        <v>0.42876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113</v>
      </c>
      <c r="AT255" s="239" t="s">
        <v>208</v>
      </c>
      <c r="AU255" s="239" t="s">
        <v>85</v>
      </c>
      <c r="AY255" s="18" t="s">
        <v>206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83</v>
      </c>
      <c r="BK255" s="240">
        <f>ROUND(I255*H255,2)</f>
        <v>0</v>
      </c>
      <c r="BL255" s="18" t="s">
        <v>113</v>
      </c>
      <c r="BM255" s="239" t="s">
        <v>1668</v>
      </c>
    </row>
    <row r="256" spans="1:51" s="13" customFormat="1" ht="12">
      <c r="A256" s="13"/>
      <c r="B256" s="241"/>
      <c r="C256" s="242"/>
      <c r="D256" s="243" t="s">
        <v>214</v>
      </c>
      <c r="E256" s="244" t="s">
        <v>1</v>
      </c>
      <c r="F256" s="245" t="s">
        <v>1405</v>
      </c>
      <c r="G256" s="242"/>
      <c r="H256" s="244" t="s">
        <v>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214</v>
      </c>
      <c r="AU256" s="251" t="s">
        <v>85</v>
      </c>
      <c r="AV256" s="13" t="s">
        <v>83</v>
      </c>
      <c r="AW256" s="13" t="s">
        <v>32</v>
      </c>
      <c r="AX256" s="13" t="s">
        <v>76</v>
      </c>
      <c r="AY256" s="251" t="s">
        <v>206</v>
      </c>
    </row>
    <row r="257" spans="1:51" s="14" customFormat="1" ht="12">
      <c r="A257" s="14"/>
      <c r="B257" s="252"/>
      <c r="C257" s="253"/>
      <c r="D257" s="243" t="s">
        <v>214</v>
      </c>
      <c r="E257" s="254" t="s">
        <v>1</v>
      </c>
      <c r="F257" s="255" t="s">
        <v>284</v>
      </c>
      <c r="G257" s="253"/>
      <c r="H257" s="256">
        <v>12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214</v>
      </c>
      <c r="AU257" s="262" t="s">
        <v>85</v>
      </c>
      <c r="AV257" s="14" t="s">
        <v>85</v>
      </c>
      <c r="AW257" s="14" t="s">
        <v>32</v>
      </c>
      <c r="AX257" s="14" t="s">
        <v>83</v>
      </c>
      <c r="AY257" s="262" t="s">
        <v>206</v>
      </c>
    </row>
    <row r="258" spans="1:65" s="2" customFormat="1" ht="33" customHeight="1">
      <c r="A258" s="39"/>
      <c r="B258" s="40"/>
      <c r="C258" s="228" t="s">
        <v>411</v>
      </c>
      <c r="D258" s="228" t="s">
        <v>208</v>
      </c>
      <c r="E258" s="229" t="s">
        <v>1458</v>
      </c>
      <c r="F258" s="230" t="s">
        <v>1459</v>
      </c>
      <c r="G258" s="231" t="s">
        <v>381</v>
      </c>
      <c r="H258" s="232">
        <v>5</v>
      </c>
      <c r="I258" s="233"/>
      <c r="J258" s="234">
        <f>ROUND(I258*H258,2)</f>
        <v>0</v>
      </c>
      <c r="K258" s="230" t="s">
        <v>212</v>
      </c>
      <c r="L258" s="45"/>
      <c r="M258" s="235" t="s">
        <v>1</v>
      </c>
      <c r="N258" s="236" t="s">
        <v>41</v>
      </c>
      <c r="O258" s="92"/>
      <c r="P258" s="237">
        <f>O258*H258</f>
        <v>0</v>
      </c>
      <c r="Q258" s="237">
        <v>2.11676</v>
      </c>
      <c r="R258" s="237">
        <f>Q258*H258</f>
        <v>10.5838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113</v>
      </c>
      <c r="AT258" s="239" t="s">
        <v>208</v>
      </c>
      <c r="AU258" s="239" t="s">
        <v>85</v>
      </c>
      <c r="AY258" s="18" t="s">
        <v>206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83</v>
      </c>
      <c r="BK258" s="240">
        <f>ROUND(I258*H258,2)</f>
        <v>0</v>
      </c>
      <c r="BL258" s="18" t="s">
        <v>113</v>
      </c>
      <c r="BM258" s="239" t="s">
        <v>1669</v>
      </c>
    </row>
    <row r="259" spans="1:51" s="13" customFormat="1" ht="12">
      <c r="A259" s="13"/>
      <c r="B259" s="241"/>
      <c r="C259" s="242"/>
      <c r="D259" s="243" t="s">
        <v>214</v>
      </c>
      <c r="E259" s="244" t="s">
        <v>1</v>
      </c>
      <c r="F259" s="245" t="s">
        <v>1405</v>
      </c>
      <c r="G259" s="242"/>
      <c r="H259" s="244" t="s">
        <v>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214</v>
      </c>
      <c r="AU259" s="251" t="s">
        <v>85</v>
      </c>
      <c r="AV259" s="13" t="s">
        <v>83</v>
      </c>
      <c r="AW259" s="13" t="s">
        <v>32</v>
      </c>
      <c r="AX259" s="13" t="s">
        <v>76</v>
      </c>
      <c r="AY259" s="251" t="s">
        <v>206</v>
      </c>
    </row>
    <row r="260" spans="1:51" s="14" customFormat="1" ht="12">
      <c r="A260" s="14"/>
      <c r="B260" s="252"/>
      <c r="C260" s="253"/>
      <c r="D260" s="243" t="s">
        <v>214</v>
      </c>
      <c r="E260" s="254" t="s">
        <v>1</v>
      </c>
      <c r="F260" s="255" t="s">
        <v>116</v>
      </c>
      <c r="G260" s="253"/>
      <c r="H260" s="256">
        <v>5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214</v>
      </c>
      <c r="AU260" s="262" t="s">
        <v>85</v>
      </c>
      <c r="AV260" s="14" t="s">
        <v>85</v>
      </c>
      <c r="AW260" s="14" t="s">
        <v>32</v>
      </c>
      <c r="AX260" s="14" t="s">
        <v>83</v>
      </c>
      <c r="AY260" s="262" t="s">
        <v>206</v>
      </c>
    </row>
    <row r="261" spans="1:65" s="2" customFormat="1" ht="24.15" customHeight="1">
      <c r="A261" s="39"/>
      <c r="B261" s="40"/>
      <c r="C261" s="228" t="s">
        <v>416</v>
      </c>
      <c r="D261" s="228" t="s">
        <v>208</v>
      </c>
      <c r="E261" s="229" t="s">
        <v>1461</v>
      </c>
      <c r="F261" s="230" t="s">
        <v>1462</v>
      </c>
      <c r="G261" s="231" t="s">
        <v>381</v>
      </c>
      <c r="H261" s="232">
        <v>5</v>
      </c>
      <c r="I261" s="233"/>
      <c r="J261" s="234">
        <f>ROUND(I261*H261,2)</f>
        <v>0</v>
      </c>
      <c r="K261" s="230" t="s">
        <v>212</v>
      </c>
      <c r="L261" s="45"/>
      <c r="M261" s="235" t="s">
        <v>1</v>
      </c>
      <c r="N261" s="236" t="s">
        <v>41</v>
      </c>
      <c r="O261" s="92"/>
      <c r="P261" s="237">
        <f>O261*H261</f>
        <v>0</v>
      </c>
      <c r="Q261" s="237">
        <v>0.21734</v>
      </c>
      <c r="R261" s="237">
        <f>Q261*H261</f>
        <v>1.0867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113</v>
      </c>
      <c r="AT261" s="239" t="s">
        <v>208</v>
      </c>
      <c r="AU261" s="239" t="s">
        <v>85</v>
      </c>
      <c r="AY261" s="18" t="s">
        <v>206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83</v>
      </c>
      <c r="BK261" s="240">
        <f>ROUND(I261*H261,2)</f>
        <v>0</v>
      </c>
      <c r="BL261" s="18" t="s">
        <v>113</v>
      </c>
      <c r="BM261" s="239" t="s">
        <v>1670</v>
      </c>
    </row>
    <row r="262" spans="1:51" s="13" customFormat="1" ht="12">
      <c r="A262" s="13"/>
      <c r="B262" s="241"/>
      <c r="C262" s="242"/>
      <c r="D262" s="243" t="s">
        <v>214</v>
      </c>
      <c r="E262" s="244" t="s">
        <v>1</v>
      </c>
      <c r="F262" s="245" t="s">
        <v>1405</v>
      </c>
      <c r="G262" s="242"/>
      <c r="H262" s="244" t="s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214</v>
      </c>
      <c r="AU262" s="251" t="s">
        <v>85</v>
      </c>
      <c r="AV262" s="13" t="s">
        <v>83</v>
      </c>
      <c r="AW262" s="13" t="s">
        <v>32</v>
      </c>
      <c r="AX262" s="13" t="s">
        <v>76</v>
      </c>
      <c r="AY262" s="251" t="s">
        <v>206</v>
      </c>
    </row>
    <row r="263" spans="1:51" s="14" customFormat="1" ht="12">
      <c r="A263" s="14"/>
      <c r="B263" s="252"/>
      <c r="C263" s="253"/>
      <c r="D263" s="243" t="s">
        <v>214</v>
      </c>
      <c r="E263" s="254" t="s">
        <v>1</v>
      </c>
      <c r="F263" s="255" t="s">
        <v>116</v>
      </c>
      <c r="G263" s="253"/>
      <c r="H263" s="256">
        <v>5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214</v>
      </c>
      <c r="AU263" s="262" t="s">
        <v>85</v>
      </c>
      <c r="AV263" s="14" t="s">
        <v>85</v>
      </c>
      <c r="AW263" s="14" t="s">
        <v>32</v>
      </c>
      <c r="AX263" s="14" t="s">
        <v>83</v>
      </c>
      <c r="AY263" s="262" t="s">
        <v>206</v>
      </c>
    </row>
    <row r="264" spans="1:65" s="2" customFormat="1" ht="24.15" customHeight="1">
      <c r="A264" s="39"/>
      <c r="B264" s="40"/>
      <c r="C264" s="285" t="s">
        <v>421</v>
      </c>
      <c r="D264" s="285" t="s">
        <v>353</v>
      </c>
      <c r="E264" s="286" t="s">
        <v>1464</v>
      </c>
      <c r="F264" s="287" t="s">
        <v>1465</v>
      </c>
      <c r="G264" s="288" t="s">
        <v>381</v>
      </c>
      <c r="H264" s="289">
        <v>5</v>
      </c>
      <c r="I264" s="290"/>
      <c r="J264" s="291">
        <f>ROUND(I264*H264,2)</f>
        <v>0</v>
      </c>
      <c r="K264" s="287" t="s">
        <v>212</v>
      </c>
      <c r="L264" s="292"/>
      <c r="M264" s="293" t="s">
        <v>1</v>
      </c>
      <c r="N264" s="294" t="s">
        <v>41</v>
      </c>
      <c r="O264" s="92"/>
      <c r="P264" s="237">
        <f>O264*H264</f>
        <v>0</v>
      </c>
      <c r="Q264" s="237">
        <v>0.079</v>
      </c>
      <c r="R264" s="237">
        <f>Q264*H264</f>
        <v>0.395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248</v>
      </c>
      <c r="AT264" s="239" t="s">
        <v>353</v>
      </c>
      <c r="AU264" s="239" t="s">
        <v>85</v>
      </c>
      <c r="AY264" s="18" t="s">
        <v>206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83</v>
      </c>
      <c r="BK264" s="240">
        <f>ROUND(I264*H264,2)</f>
        <v>0</v>
      </c>
      <c r="BL264" s="18" t="s">
        <v>113</v>
      </c>
      <c r="BM264" s="239" t="s">
        <v>1671</v>
      </c>
    </row>
    <row r="265" spans="1:51" s="13" customFormat="1" ht="12">
      <c r="A265" s="13"/>
      <c r="B265" s="241"/>
      <c r="C265" s="242"/>
      <c r="D265" s="243" t="s">
        <v>214</v>
      </c>
      <c r="E265" s="244" t="s">
        <v>1</v>
      </c>
      <c r="F265" s="245" t="s">
        <v>1405</v>
      </c>
      <c r="G265" s="242"/>
      <c r="H265" s="244" t="s">
        <v>1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214</v>
      </c>
      <c r="AU265" s="251" t="s">
        <v>85</v>
      </c>
      <c r="AV265" s="13" t="s">
        <v>83</v>
      </c>
      <c r="AW265" s="13" t="s">
        <v>32</v>
      </c>
      <c r="AX265" s="13" t="s">
        <v>76</v>
      </c>
      <c r="AY265" s="251" t="s">
        <v>206</v>
      </c>
    </row>
    <row r="266" spans="1:51" s="14" customFormat="1" ht="12">
      <c r="A266" s="14"/>
      <c r="B266" s="252"/>
      <c r="C266" s="253"/>
      <c r="D266" s="243" t="s">
        <v>214</v>
      </c>
      <c r="E266" s="254" t="s">
        <v>1</v>
      </c>
      <c r="F266" s="255" t="s">
        <v>116</v>
      </c>
      <c r="G266" s="253"/>
      <c r="H266" s="256">
        <v>5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2" t="s">
        <v>214</v>
      </c>
      <c r="AU266" s="262" t="s">
        <v>85</v>
      </c>
      <c r="AV266" s="14" t="s">
        <v>85</v>
      </c>
      <c r="AW266" s="14" t="s">
        <v>32</v>
      </c>
      <c r="AX266" s="14" t="s">
        <v>83</v>
      </c>
      <c r="AY266" s="262" t="s">
        <v>206</v>
      </c>
    </row>
    <row r="267" spans="1:65" s="2" customFormat="1" ht="24.15" customHeight="1">
      <c r="A267" s="39"/>
      <c r="B267" s="40"/>
      <c r="C267" s="285" t="s">
        <v>427</v>
      </c>
      <c r="D267" s="285" t="s">
        <v>353</v>
      </c>
      <c r="E267" s="286" t="s">
        <v>1467</v>
      </c>
      <c r="F267" s="287" t="s">
        <v>1468</v>
      </c>
      <c r="G267" s="288" t="s">
        <v>381</v>
      </c>
      <c r="H267" s="289">
        <v>5.05</v>
      </c>
      <c r="I267" s="290"/>
      <c r="J267" s="291">
        <f>ROUND(I267*H267,2)</f>
        <v>0</v>
      </c>
      <c r="K267" s="287" t="s">
        <v>212</v>
      </c>
      <c r="L267" s="292"/>
      <c r="M267" s="293" t="s">
        <v>1</v>
      </c>
      <c r="N267" s="294" t="s">
        <v>41</v>
      </c>
      <c r="O267" s="92"/>
      <c r="P267" s="237">
        <f>O267*H267</f>
        <v>0</v>
      </c>
      <c r="Q267" s="237">
        <v>0.585</v>
      </c>
      <c r="R267" s="237">
        <f>Q267*H267</f>
        <v>2.9542499999999996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248</v>
      </c>
      <c r="AT267" s="239" t="s">
        <v>353</v>
      </c>
      <c r="AU267" s="239" t="s">
        <v>85</v>
      </c>
      <c r="AY267" s="18" t="s">
        <v>206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83</v>
      </c>
      <c r="BK267" s="240">
        <f>ROUND(I267*H267,2)</f>
        <v>0</v>
      </c>
      <c r="BL267" s="18" t="s">
        <v>113</v>
      </c>
      <c r="BM267" s="239" t="s">
        <v>1672</v>
      </c>
    </row>
    <row r="268" spans="1:51" s="13" customFormat="1" ht="12">
      <c r="A268" s="13"/>
      <c r="B268" s="241"/>
      <c r="C268" s="242"/>
      <c r="D268" s="243" t="s">
        <v>214</v>
      </c>
      <c r="E268" s="244" t="s">
        <v>1</v>
      </c>
      <c r="F268" s="245" t="s">
        <v>1405</v>
      </c>
      <c r="G268" s="242"/>
      <c r="H268" s="244" t="s">
        <v>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214</v>
      </c>
      <c r="AU268" s="251" t="s">
        <v>85</v>
      </c>
      <c r="AV268" s="13" t="s">
        <v>83</v>
      </c>
      <c r="AW268" s="13" t="s">
        <v>32</v>
      </c>
      <c r="AX268" s="13" t="s">
        <v>76</v>
      </c>
      <c r="AY268" s="251" t="s">
        <v>206</v>
      </c>
    </row>
    <row r="269" spans="1:51" s="14" customFormat="1" ht="12">
      <c r="A269" s="14"/>
      <c r="B269" s="252"/>
      <c r="C269" s="253"/>
      <c r="D269" s="243" t="s">
        <v>214</v>
      </c>
      <c r="E269" s="254" t="s">
        <v>1</v>
      </c>
      <c r="F269" s="255" t="s">
        <v>1673</v>
      </c>
      <c r="G269" s="253"/>
      <c r="H269" s="256">
        <v>5.05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214</v>
      </c>
      <c r="AU269" s="262" t="s">
        <v>85</v>
      </c>
      <c r="AV269" s="14" t="s">
        <v>85</v>
      </c>
      <c r="AW269" s="14" t="s">
        <v>32</v>
      </c>
      <c r="AX269" s="14" t="s">
        <v>83</v>
      </c>
      <c r="AY269" s="262" t="s">
        <v>206</v>
      </c>
    </row>
    <row r="270" spans="1:65" s="2" customFormat="1" ht="24.15" customHeight="1">
      <c r="A270" s="39"/>
      <c r="B270" s="40"/>
      <c r="C270" s="285" t="s">
        <v>433</v>
      </c>
      <c r="D270" s="285" t="s">
        <v>353</v>
      </c>
      <c r="E270" s="286" t="s">
        <v>1471</v>
      </c>
      <c r="F270" s="287" t="s">
        <v>1472</v>
      </c>
      <c r="G270" s="288" t="s">
        <v>381</v>
      </c>
      <c r="H270" s="289">
        <v>2.02</v>
      </c>
      <c r="I270" s="290"/>
      <c r="J270" s="291">
        <f>ROUND(I270*H270,2)</f>
        <v>0</v>
      </c>
      <c r="K270" s="287" t="s">
        <v>212</v>
      </c>
      <c r="L270" s="292"/>
      <c r="M270" s="293" t="s">
        <v>1</v>
      </c>
      <c r="N270" s="294" t="s">
        <v>41</v>
      </c>
      <c r="O270" s="92"/>
      <c r="P270" s="237">
        <f>O270*H270</f>
        <v>0</v>
      </c>
      <c r="Q270" s="237">
        <v>0.254</v>
      </c>
      <c r="R270" s="237">
        <f>Q270*H270</f>
        <v>0.51308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248</v>
      </c>
      <c r="AT270" s="239" t="s">
        <v>353</v>
      </c>
      <c r="AU270" s="239" t="s">
        <v>85</v>
      </c>
      <c r="AY270" s="18" t="s">
        <v>206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83</v>
      </c>
      <c r="BK270" s="240">
        <f>ROUND(I270*H270,2)</f>
        <v>0</v>
      </c>
      <c r="BL270" s="18" t="s">
        <v>113</v>
      </c>
      <c r="BM270" s="239" t="s">
        <v>1674</v>
      </c>
    </row>
    <row r="271" spans="1:51" s="13" customFormat="1" ht="12">
      <c r="A271" s="13"/>
      <c r="B271" s="241"/>
      <c r="C271" s="242"/>
      <c r="D271" s="243" t="s">
        <v>214</v>
      </c>
      <c r="E271" s="244" t="s">
        <v>1</v>
      </c>
      <c r="F271" s="245" t="s">
        <v>1405</v>
      </c>
      <c r="G271" s="242"/>
      <c r="H271" s="244" t="s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214</v>
      </c>
      <c r="AU271" s="251" t="s">
        <v>85</v>
      </c>
      <c r="AV271" s="13" t="s">
        <v>83</v>
      </c>
      <c r="AW271" s="13" t="s">
        <v>32</v>
      </c>
      <c r="AX271" s="13" t="s">
        <v>76</v>
      </c>
      <c r="AY271" s="251" t="s">
        <v>206</v>
      </c>
    </row>
    <row r="272" spans="1:51" s="14" customFormat="1" ht="12">
      <c r="A272" s="14"/>
      <c r="B272" s="252"/>
      <c r="C272" s="253"/>
      <c r="D272" s="243" t="s">
        <v>214</v>
      </c>
      <c r="E272" s="254" t="s">
        <v>1</v>
      </c>
      <c r="F272" s="255" t="s">
        <v>522</v>
      </c>
      <c r="G272" s="253"/>
      <c r="H272" s="256">
        <v>2.02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214</v>
      </c>
      <c r="AU272" s="262" t="s">
        <v>85</v>
      </c>
      <c r="AV272" s="14" t="s">
        <v>85</v>
      </c>
      <c r="AW272" s="14" t="s">
        <v>32</v>
      </c>
      <c r="AX272" s="14" t="s">
        <v>83</v>
      </c>
      <c r="AY272" s="262" t="s">
        <v>206</v>
      </c>
    </row>
    <row r="273" spans="1:65" s="2" customFormat="1" ht="24.15" customHeight="1">
      <c r="A273" s="39"/>
      <c r="B273" s="40"/>
      <c r="C273" s="285" t="s">
        <v>439</v>
      </c>
      <c r="D273" s="285" t="s">
        <v>353</v>
      </c>
      <c r="E273" s="286" t="s">
        <v>1474</v>
      </c>
      <c r="F273" s="287" t="s">
        <v>1475</v>
      </c>
      <c r="G273" s="288" t="s">
        <v>381</v>
      </c>
      <c r="H273" s="289">
        <v>2.02</v>
      </c>
      <c r="I273" s="290"/>
      <c r="J273" s="291">
        <f>ROUND(I273*H273,2)</f>
        <v>0</v>
      </c>
      <c r="K273" s="287" t="s">
        <v>212</v>
      </c>
      <c r="L273" s="292"/>
      <c r="M273" s="293" t="s">
        <v>1</v>
      </c>
      <c r="N273" s="294" t="s">
        <v>41</v>
      </c>
      <c r="O273" s="92"/>
      <c r="P273" s="237">
        <f>O273*H273</f>
        <v>0</v>
      </c>
      <c r="Q273" s="237">
        <v>0.506</v>
      </c>
      <c r="R273" s="237">
        <f>Q273*H273</f>
        <v>1.02212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248</v>
      </c>
      <c r="AT273" s="239" t="s">
        <v>353</v>
      </c>
      <c r="AU273" s="239" t="s">
        <v>85</v>
      </c>
      <c r="AY273" s="18" t="s">
        <v>206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83</v>
      </c>
      <c r="BK273" s="240">
        <f>ROUND(I273*H273,2)</f>
        <v>0</v>
      </c>
      <c r="BL273" s="18" t="s">
        <v>113</v>
      </c>
      <c r="BM273" s="239" t="s">
        <v>1675</v>
      </c>
    </row>
    <row r="274" spans="1:51" s="13" customFormat="1" ht="12">
      <c r="A274" s="13"/>
      <c r="B274" s="241"/>
      <c r="C274" s="242"/>
      <c r="D274" s="243" t="s">
        <v>214</v>
      </c>
      <c r="E274" s="244" t="s">
        <v>1</v>
      </c>
      <c r="F274" s="245" t="s">
        <v>1405</v>
      </c>
      <c r="G274" s="242"/>
      <c r="H274" s="244" t="s">
        <v>1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214</v>
      </c>
      <c r="AU274" s="251" t="s">
        <v>85</v>
      </c>
      <c r="AV274" s="13" t="s">
        <v>83</v>
      </c>
      <c r="AW274" s="13" t="s">
        <v>32</v>
      </c>
      <c r="AX274" s="13" t="s">
        <v>76</v>
      </c>
      <c r="AY274" s="251" t="s">
        <v>206</v>
      </c>
    </row>
    <row r="275" spans="1:51" s="14" customFormat="1" ht="12">
      <c r="A275" s="14"/>
      <c r="B275" s="252"/>
      <c r="C275" s="253"/>
      <c r="D275" s="243" t="s">
        <v>214</v>
      </c>
      <c r="E275" s="254" t="s">
        <v>1</v>
      </c>
      <c r="F275" s="255" t="s">
        <v>522</v>
      </c>
      <c r="G275" s="253"/>
      <c r="H275" s="256">
        <v>2.02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2" t="s">
        <v>214</v>
      </c>
      <c r="AU275" s="262" t="s">
        <v>85</v>
      </c>
      <c r="AV275" s="14" t="s">
        <v>85</v>
      </c>
      <c r="AW275" s="14" t="s">
        <v>32</v>
      </c>
      <c r="AX275" s="14" t="s">
        <v>83</v>
      </c>
      <c r="AY275" s="262" t="s">
        <v>206</v>
      </c>
    </row>
    <row r="276" spans="1:65" s="2" customFormat="1" ht="24.15" customHeight="1">
      <c r="A276" s="39"/>
      <c r="B276" s="40"/>
      <c r="C276" s="285" t="s">
        <v>141</v>
      </c>
      <c r="D276" s="285" t="s">
        <v>353</v>
      </c>
      <c r="E276" s="286" t="s">
        <v>1477</v>
      </c>
      <c r="F276" s="287" t="s">
        <v>1478</v>
      </c>
      <c r="G276" s="288" t="s">
        <v>381</v>
      </c>
      <c r="H276" s="289">
        <v>4.04</v>
      </c>
      <c r="I276" s="290"/>
      <c r="J276" s="291">
        <f>ROUND(I276*H276,2)</f>
        <v>0</v>
      </c>
      <c r="K276" s="287" t="s">
        <v>212</v>
      </c>
      <c r="L276" s="292"/>
      <c r="M276" s="293" t="s">
        <v>1</v>
      </c>
      <c r="N276" s="294" t="s">
        <v>41</v>
      </c>
      <c r="O276" s="92"/>
      <c r="P276" s="237">
        <f>O276*H276</f>
        <v>0</v>
      </c>
      <c r="Q276" s="237">
        <v>1.013</v>
      </c>
      <c r="R276" s="237">
        <f>Q276*H276</f>
        <v>4.0925199999999995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248</v>
      </c>
      <c r="AT276" s="239" t="s">
        <v>353</v>
      </c>
      <c r="AU276" s="239" t="s">
        <v>85</v>
      </c>
      <c r="AY276" s="18" t="s">
        <v>206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83</v>
      </c>
      <c r="BK276" s="240">
        <f>ROUND(I276*H276,2)</f>
        <v>0</v>
      </c>
      <c r="BL276" s="18" t="s">
        <v>113</v>
      </c>
      <c r="BM276" s="239" t="s">
        <v>1676</v>
      </c>
    </row>
    <row r="277" spans="1:51" s="13" customFormat="1" ht="12">
      <c r="A277" s="13"/>
      <c r="B277" s="241"/>
      <c r="C277" s="242"/>
      <c r="D277" s="243" t="s">
        <v>214</v>
      </c>
      <c r="E277" s="244" t="s">
        <v>1</v>
      </c>
      <c r="F277" s="245" t="s">
        <v>1405</v>
      </c>
      <c r="G277" s="242"/>
      <c r="H277" s="244" t="s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214</v>
      </c>
      <c r="AU277" s="251" t="s">
        <v>85</v>
      </c>
      <c r="AV277" s="13" t="s">
        <v>83</v>
      </c>
      <c r="AW277" s="13" t="s">
        <v>32</v>
      </c>
      <c r="AX277" s="13" t="s">
        <v>76</v>
      </c>
      <c r="AY277" s="251" t="s">
        <v>206</v>
      </c>
    </row>
    <row r="278" spans="1:51" s="14" customFormat="1" ht="12">
      <c r="A278" s="14"/>
      <c r="B278" s="252"/>
      <c r="C278" s="253"/>
      <c r="D278" s="243" t="s">
        <v>214</v>
      </c>
      <c r="E278" s="254" t="s">
        <v>1</v>
      </c>
      <c r="F278" s="255" t="s">
        <v>1677</v>
      </c>
      <c r="G278" s="253"/>
      <c r="H278" s="256">
        <v>4.04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2" t="s">
        <v>214</v>
      </c>
      <c r="AU278" s="262" t="s">
        <v>85</v>
      </c>
      <c r="AV278" s="14" t="s">
        <v>85</v>
      </c>
      <c r="AW278" s="14" t="s">
        <v>32</v>
      </c>
      <c r="AX278" s="14" t="s">
        <v>83</v>
      </c>
      <c r="AY278" s="262" t="s">
        <v>206</v>
      </c>
    </row>
    <row r="279" spans="1:65" s="2" customFormat="1" ht="24.15" customHeight="1">
      <c r="A279" s="39"/>
      <c r="B279" s="40"/>
      <c r="C279" s="285" t="s">
        <v>448</v>
      </c>
      <c r="D279" s="285" t="s">
        <v>353</v>
      </c>
      <c r="E279" s="286" t="s">
        <v>1480</v>
      </c>
      <c r="F279" s="287" t="s">
        <v>1481</v>
      </c>
      <c r="G279" s="288" t="s">
        <v>381</v>
      </c>
      <c r="H279" s="289">
        <v>13</v>
      </c>
      <c r="I279" s="290"/>
      <c r="J279" s="291">
        <f>ROUND(I279*H279,2)</f>
        <v>0</v>
      </c>
      <c r="K279" s="287" t="s">
        <v>212</v>
      </c>
      <c r="L279" s="292"/>
      <c r="M279" s="293" t="s">
        <v>1</v>
      </c>
      <c r="N279" s="294" t="s">
        <v>41</v>
      </c>
      <c r="O279" s="92"/>
      <c r="P279" s="237">
        <f>O279*H279</f>
        <v>0</v>
      </c>
      <c r="Q279" s="237">
        <v>0.002</v>
      </c>
      <c r="R279" s="237">
        <f>Q279*H279</f>
        <v>0.026000000000000002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248</v>
      </c>
      <c r="AT279" s="239" t="s">
        <v>353</v>
      </c>
      <c r="AU279" s="239" t="s">
        <v>85</v>
      </c>
      <c r="AY279" s="18" t="s">
        <v>206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83</v>
      </c>
      <c r="BK279" s="240">
        <f>ROUND(I279*H279,2)</f>
        <v>0</v>
      </c>
      <c r="BL279" s="18" t="s">
        <v>113</v>
      </c>
      <c r="BM279" s="239" t="s">
        <v>1678</v>
      </c>
    </row>
    <row r="280" spans="1:51" s="13" customFormat="1" ht="12">
      <c r="A280" s="13"/>
      <c r="B280" s="241"/>
      <c r="C280" s="242"/>
      <c r="D280" s="243" t="s">
        <v>214</v>
      </c>
      <c r="E280" s="244" t="s">
        <v>1</v>
      </c>
      <c r="F280" s="245" t="s">
        <v>1405</v>
      </c>
      <c r="G280" s="242"/>
      <c r="H280" s="244" t="s">
        <v>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214</v>
      </c>
      <c r="AU280" s="251" t="s">
        <v>85</v>
      </c>
      <c r="AV280" s="13" t="s">
        <v>83</v>
      </c>
      <c r="AW280" s="13" t="s">
        <v>32</v>
      </c>
      <c r="AX280" s="13" t="s">
        <v>76</v>
      </c>
      <c r="AY280" s="251" t="s">
        <v>206</v>
      </c>
    </row>
    <row r="281" spans="1:51" s="14" customFormat="1" ht="12">
      <c r="A281" s="14"/>
      <c r="B281" s="252"/>
      <c r="C281" s="253"/>
      <c r="D281" s="243" t="s">
        <v>214</v>
      </c>
      <c r="E281" s="254" t="s">
        <v>1</v>
      </c>
      <c r="F281" s="255" t="s">
        <v>288</v>
      </c>
      <c r="G281" s="253"/>
      <c r="H281" s="256">
        <v>13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2" t="s">
        <v>214</v>
      </c>
      <c r="AU281" s="262" t="s">
        <v>85</v>
      </c>
      <c r="AV281" s="14" t="s">
        <v>85</v>
      </c>
      <c r="AW281" s="14" t="s">
        <v>32</v>
      </c>
      <c r="AX281" s="14" t="s">
        <v>83</v>
      </c>
      <c r="AY281" s="262" t="s">
        <v>206</v>
      </c>
    </row>
    <row r="282" spans="1:65" s="2" customFormat="1" ht="24.15" customHeight="1">
      <c r="A282" s="39"/>
      <c r="B282" s="40"/>
      <c r="C282" s="228" t="s">
        <v>453</v>
      </c>
      <c r="D282" s="228" t="s">
        <v>208</v>
      </c>
      <c r="E282" s="229" t="s">
        <v>1593</v>
      </c>
      <c r="F282" s="230" t="s">
        <v>1594</v>
      </c>
      <c r="G282" s="231" t="s">
        <v>1485</v>
      </c>
      <c r="H282" s="232">
        <v>5</v>
      </c>
      <c r="I282" s="233"/>
      <c r="J282" s="234">
        <f>ROUND(I282*H282,2)</f>
        <v>0</v>
      </c>
      <c r="K282" s="230" t="s">
        <v>212</v>
      </c>
      <c r="L282" s="45"/>
      <c r="M282" s="235" t="s">
        <v>1</v>
      </c>
      <c r="N282" s="236" t="s">
        <v>41</v>
      </c>
      <c r="O282" s="92"/>
      <c r="P282" s="237">
        <f>O282*H282</f>
        <v>0</v>
      </c>
      <c r="Q282" s="237">
        <v>0.00031</v>
      </c>
      <c r="R282" s="237">
        <f>Q282*H282</f>
        <v>0.00155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113</v>
      </c>
      <c r="AT282" s="239" t="s">
        <v>208</v>
      </c>
      <c r="AU282" s="239" t="s">
        <v>85</v>
      </c>
      <c r="AY282" s="18" t="s">
        <v>206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83</v>
      </c>
      <c r="BK282" s="240">
        <f>ROUND(I282*H282,2)</f>
        <v>0</v>
      </c>
      <c r="BL282" s="18" t="s">
        <v>113</v>
      </c>
      <c r="BM282" s="239" t="s">
        <v>1679</v>
      </c>
    </row>
    <row r="283" spans="1:51" s="13" customFormat="1" ht="12">
      <c r="A283" s="13"/>
      <c r="B283" s="241"/>
      <c r="C283" s="242"/>
      <c r="D283" s="243" t="s">
        <v>214</v>
      </c>
      <c r="E283" s="244" t="s">
        <v>1</v>
      </c>
      <c r="F283" s="245" t="s">
        <v>1323</v>
      </c>
      <c r="G283" s="242"/>
      <c r="H283" s="244" t="s">
        <v>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214</v>
      </c>
      <c r="AU283" s="251" t="s">
        <v>85</v>
      </c>
      <c r="AV283" s="13" t="s">
        <v>83</v>
      </c>
      <c r="AW283" s="13" t="s">
        <v>32</v>
      </c>
      <c r="AX283" s="13" t="s">
        <v>76</v>
      </c>
      <c r="AY283" s="251" t="s">
        <v>206</v>
      </c>
    </row>
    <row r="284" spans="1:51" s="14" customFormat="1" ht="12">
      <c r="A284" s="14"/>
      <c r="B284" s="252"/>
      <c r="C284" s="253"/>
      <c r="D284" s="243" t="s">
        <v>214</v>
      </c>
      <c r="E284" s="254" t="s">
        <v>1</v>
      </c>
      <c r="F284" s="255" t="s">
        <v>116</v>
      </c>
      <c r="G284" s="253"/>
      <c r="H284" s="256">
        <v>5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2" t="s">
        <v>214</v>
      </c>
      <c r="AU284" s="262" t="s">
        <v>85</v>
      </c>
      <c r="AV284" s="14" t="s">
        <v>85</v>
      </c>
      <c r="AW284" s="14" t="s">
        <v>32</v>
      </c>
      <c r="AX284" s="14" t="s">
        <v>83</v>
      </c>
      <c r="AY284" s="262" t="s">
        <v>206</v>
      </c>
    </row>
    <row r="285" spans="1:65" s="2" customFormat="1" ht="24.15" customHeight="1">
      <c r="A285" s="39"/>
      <c r="B285" s="40"/>
      <c r="C285" s="228" t="s">
        <v>457</v>
      </c>
      <c r="D285" s="228" t="s">
        <v>208</v>
      </c>
      <c r="E285" s="229" t="s">
        <v>1487</v>
      </c>
      <c r="F285" s="230" t="s">
        <v>1488</v>
      </c>
      <c r="G285" s="231" t="s">
        <v>381</v>
      </c>
      <c r="H285" s="232">
        <v>5</v>
      </c>
      <c r="I285" s="233"/>
      <c r="J285" s="234">
        <f>ROUND(I285*H285,2)</f>
        <v>0</v>
      </c>
      <c r="K285" s="230" t="s">
        <v>212</v>
      </c>
      <c r="L285" s="45"/>
      <c r="M285" s="235" t="s">
        <v>1</v>
      </c>
      <c r="N285" s="236" t="s">
        <v>41</v>
      </c>
      <c r="O285" s="92"/>
      <c r="P285" s="237">
        <f>O285*H285</f>
        <v>0</v>
      </c>
      <c r="Q285" s="237">
        <v>0.4208</v>
      </c>
      <c r="R285" s="237">
        <f>Q285*H285</f>
        <v>2.104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113</v>
      </c>
      <c r="AT285" s="239" t="s">
        <v>208</v>
      </c>
      <c r="AU285" s="239" t="s">
        <v>85</v>
      </c>
      <c r="AY285" s="18" t="s">
        <v>206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83</v>
      </c>
      <c r="BK285" s="240">
        <f>ROUND(I285*H285,2)</f>
        <v>0</v>
      </c>
      <c r="BL285" s="18" t="s">
        <v>113</v>
      </c>
      <c r="BM285" s="239" t="s">
        <v>1680</v>
      </c>
    </row>
    <row r="286" spans="1:51" s="13" customFormat="1" ht="12">
      <c r="A286" s="13"/>
      <c r="B286" s="241"/>
      <c r="C286" s="242"/>
      <c r="D286" s="243" t="s">
        <v>214</v>
      </c>
      <c r="E286" s="244" t="s">
        <v>1</v>
      </c>
      <c r="F286" s="245" t="s">
        <v>1323</v>
      </c>
      <c r="G286" s="242"/>
      <c r="H286" s="244" t="s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214</v>
      </c>
      <c r="AU286" s="251" t="s">
        <v>85</v>
      </c>
      <c r="AV286" s="13" t="s">
        <v>83</v>
      </c>
      <c r="AW286" s="13" t="s">
        <v>32</v>
      </c>
      <c r="AX286" s="13" t="s">
        <v>76</v>
      </c>
      <c r="AY286" s="251" t="s">
        <v>206</v>
      </c>
    </row>
    <row r="287" spans="1:51" s="14" customFormat="1" ht="12">
      <c r="A287" s="14"/>
      <c r="B287" s="252"/>
      <c r="C287" s="253"/>
      <c r="D287" s="243" t="s">
        <v>214</v>
      </c>
      <c r="E287" s="254" t="s">
        <v>1</v>
      </c>
      <c r="F287" s="255" t="s">
        <v>116</v>
      </c>
      <c r="G287" s="253"/>
      <c r="H287" s="256">
        <v>5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214</v>
      </c>
      <c r="AU287" s="262" t="s">
        <v>85</v>
      </c>
      <c r="AV287" s="14" t="s">
        <v>85</v>
      </c>
      <c r="AW287" s="14" t="s">
        <v>32</v>
      </c>
      <c r="AX287" s="14" t="s">
        <v>83</v>
      </c>
      <c r="AY287" s="262" t="s">
        <v>206</v>
      </c>
    </row>
    <row r="288" spans="1:63" s="12" customFormat="1" ht="22.8" customHeight="1">
      <c r="A288" s="12"/>
      <c r="B288" s="212"/>
      <c r="C288" s="213"/>
      <c r="D288" s="214" t="s">
        <v>75</v>
      </c>
      <c r="E288" s="226" t="s">
        <v>254</v>
      </c>
      <c r="F288" s="226" t="s">
        <v>1490</v>
      </c>
      <c r="G288" s="213"/>
      <c r="H288" s="213"/>
      <c r="I288" s="216"/>
      <c r="J288" s="227">
        <f>BK288</f>
        <v>0</v>
      </c>
      <c r="K288" s="213"/>
      <c r="L288" s="218"/>
      <c r="M288" s="219"/>
      <c r="N288" s="220"/>
      <c r="O288" s="220"/>
      <c r="P288" s="221">
        <f>SUM(P289:P298)</f>
        <v>0</v>
      </c>
      <c r="Q288" s="220"/>
      <c r="R288" s="221">
        <f>SUM(R289:R298)</f>
        <v>0.0060718000000000005</v>
      </c>
      <c r="S288" s="220"/>
      <c r="T288" s="222">
        <f>SUM(T289:T298)</f>
        <v>0.0192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3" t="s">
        <v>83</v>
      </c>
      <c r="AT288" s="224" t="s">
        <v>75</v>
      </c>
      <c r="AU288" s="224" t="s">
        <v>83</v>
      </c>
      <c r="AY288" s="223" t="s">
        <v>206</v>
      </c>
      <c r="BK288" s="225">
        <f>SUM(BK289:BK298)</f>
        <v>0</v>
      </c>
    </row>
    <row r="289" spans="1:65" s="2" customFormat="1" ht="24.15" customHeight="1">
      <c r="A289" s="39"/>
      <c r="B289" s="40"/>
      <c r="C289" s="228" t="s">
        <v>462</v>
      </c>
      <c r="D289" s="228" t="s">
        <v>208</v>
      </c>
      <c r="E289" s="229" t="s">
        <v>1497</v>
      </c>
      <c r="F289" s="230" t="s">
        <v>1498</v>
      </c>
      <c r="G289" s="231" t="s">
        <v>235</v>
      </c>
      <c r="H289" s="232">
        <v>0.854</v>
      </c>
      <c r="I289" s="233"/>
      <c r="J289" s="234">
        <f>ROUND(I289*H289,2)</f>
        <v>0</v>
      </c>
      <c r="K289" s="230" t="s">
        <v>212</v>
      </c>
      <c r="L289" s="45"/>
      <c r="M289" s="235" t="s">
        <v>1</v>
      </c>
      <c r="N289" s="236" t="s">
        <v>41</v>
      </c>
      <c r="O289" s="92"/>
      <c r="P289" s="237">
        <f>O289*H289</f>
        <v>0</v>
      </c>
      <c r="Q289" s="237">
        <v>0.0007</v>
      </c>
      <c r="R289" s="237">
        <f>Q289*H289</f>
        <v>0.0005978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113</v>
      </c>
      <c r="AT289" s="239" t="s">
        <v>208</v>
      </c>
      <c r="AU289" s="239" t="s">
        <v>85</v>
      </c>
      <c r="AY289" s="18" t="s">
        <v>206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83</v>
      </c>
      <c r="BK289" s="240">
        <f>ROUND(I289*H289,2)</f>
        <v>0</v>
      </c>
      <c r="BL289" s="18" t="s">
        <v>113</v>
      </c>
      <c r="BM289" s="239" t="s">
        <v>1681</v>
      </c>
    </row>
    <row r="290" spans="1:51" s="13" customFormat="1" ht="12">
      <c r="A290" s="13"/>
      <c r="B290" s="241"/>
      <c r="C290" s="242"/>
      <c r="D290" s="243" t="s">
        <v>214</v>
      </c>
      <c r="E290" s="244" t="s">
        <v>1</v>
      </c>
      <c r="F290" s="245" t="s">
        <v>1323</v>
      </c>
      <c r="G290" s="242"/>
      <c r="H290" s="244" t="s">
        <v>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214</v>
      </c>
      <c r="AU290" s="251" t="s">
        <v>85</v>
      </c>
      <c r="AV290" s="13" t="s">
        <v>83</v>
      </c>
      <c r="AW290" s="13" t="s">
        <v>32</v>
      </c>
      <c r="AX290" s="13" t="s">
        <v>76</v>
      </c>
      <c r="AY290" s="251" t="s">
        <v>206</v>
      </c>
    </row>
    <row r="291" spans="1:51" s="13" customFormat="1" ht="12">
      <c r="A291" s="13"/>
      <c r="B291" s="241"/>
      <c r="C291" s="242"/>
      <c r="D291" s="243" t="s">
        <v>214</v>
      </c>
      <c r="E291" s="244" t="s">
        <v>1</v>
      </c>
      <c r="F291" s="245" t="s">
        <v>1682</v>
      </c>
      <c r="G291" s="242"/>
      <c r="H291" s="244" t="s">
        <v>1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214</v>
      </c>
      <c r="AU291" s="251" t="s">
        <v>85</v>
      </c>
      <c r="AV291" s="13" t="s">
        <v>83</v>
      </c>
      <c r="AW291" s="13" t="s">
        <v>32</v>
      </c>
      <c r="AX291" s="13" t="s">
        <v>76</v>
      </c>
      <c r="AY291" s="251" t="s">
        <v>206</v>
      </c>
    </row>
    <row r="292" spans="1:51" s="14" customFormat="1" ht="12">
      <c r="A292" s="14"/>
      <c r="B292" s="252"/>
      <c r="C292" s="253"/>
      <c r="D292" s="243" t="s">
        <v>214</v>
      </c>
      <c r="E292" s="254" t="s">
        <v>1</v>
      </c>
      <c r="F292" s="255" t="s">
        <v>1683</v>
      </c>
      <c r="G292" s="253"/>
      <c r="H292" s="256">
        <v>0.854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2" t="s">
        <v>214</v>
      </c>
      <c r="AU292" s="262" t="s">
        <v>85</v>
      </c>
      <c r="AV292" s="14" t="s">
        <v>85</v>
      </c>
      <c r="AW292" s="14" t="s">
        <v>32</v>
      </c>
      <c r="AX292" s="14" t="s">
        <v>83</v>
      </c>
      <c r="AY292" s="262" t="s">
        <v>206</v>
      </c>
    </row>
    <row r="293" spans="1:65" s="2" customFormat="1" ht="24.15" customHeight="1">
      <c r="A293" s="39"/>
      <c r="B293" s="40"/>
      <c r="C293" s="285" t="s">
        <v>467</v>
      </c>
      <c r="D293" s="285" t="s">
        <v>353</v>
      </c>
      <c r="E293" s="286" t="s">
        <v>1502</v>
      </c>
      <c r="F293" s="287" t="s">
        <v>1503</v>
      </c>
      <c r="G293" s="288" t="s">
        <v>949</v>
      </c>
      <c r="H293" s="289">
        <v>5</v>
      </c>
      <c r="I293" s="290"/>
      <c r="J293" s="291">
        <f>ROUND(I293*H293,2)</f>
        <v>0</v>
      </c>
      <c r="K293" s="287" t="s">
        <v>1</v>
      </c>
      <c r="L293" s="292"/>
      <c r="M293" s="293" t="s">
        <v>1</v>
      </c>
      <c r="N293" s="294" t="s">
        <v>41</v>
      </c>
      <c r="O293" s="92"/>
      <c r="P293" s="237">
        <f>O293*H293</f>
        <v>0</v>
      </c>
      <c r="Q293" s="237">
        <v>0.001</v>
      </c>
      <c r="R293" s="237">
        <f>Q293*H293</f>
        <v>0.005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248</v>
      </c>
      <c r="AT293" s="239" t="s">
        <v>353</v>
      </c>
      <c r="AU293" s="239" t="s">
        <v>85</v>
      </c>
      <c r="AY293" s="18" t="s">
        <v>206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83</v>
      </c>
      <c r="BK293" s="240">
        <f>ROUND(I293*H293,2)</f>
        <v>0</v>
      </c>
      <c r="BL293" s="18" t="s">
        <v>113</v>
      </c>
      <c r="BM293" s="239" t="s">
        <v>1684</v>
      </c>
    </row>
    <row r="294" spans="1:51" s="13" customFormat="1" ht="12">
      <c r="A294" s="13"/>
      <c r="B294" s="241"/>
      <c r="C294" s="242"/>
      <c r="D294" s="243" t="s">
        <v>214</v>
      </c>
      <c r="E294" s="244" t="s">
        <v>1</v>
      </c>
      <c r="F294" s="245" t="s">
        <v>1323</v>
      </c>
      <c r="G294" s="242"/>
      <c r="H294" s="244" t="s">
        <v>1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1" t="s">
        <v>214</v>
      </c>
      <c r="AU294" s="251" t="s">
        <v>85</v>
      </c>
      <c r="AV294" s="13" t="s">
        <v>83</v>
      </c>
      <c r="AW294" s="13" t="s">
        <v>32</v>
      </c>
      <c r="AX294" s="13" t="s">
        <v>76</v>
      </c>
      <c r="AY294" s="251" t="s">
        <v>206</v>
      </c>
    </row>
    <row r="295" spans="1:51" s="14" customFormat="1" ht="12">
      <c r="A295" s="14"/>
      <c r="B295" s="252"/>
      <c r="C295" s="253"/>
      <c r="D295" s="243" t="s">
        <v>214</v>
      </c>
      <c r="E295" s="254" t="s">
        <v>1</v>
      </c>
      <c r="F295" s="255" t="s">
        <v>1506</v>
      </c>
      <c r="G295" s="253"/>
      <c r="H295" s="256">
        <v>5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2" t="s">
        <v>214</v>
      </c>
      <c r="AU295" s="262" t="s">
        <v>85</v>
      </c>
      <c r="AV295" s="14" t="s">
        <v>85</v>
      </c>
      <c r="AW295" s="14" t="s">
        <v>32</v>
      </c>
      <c r="AX295" s="14" t="s">
        <v>83</v>
      </c>
      <c r="AY295" s="262" t="s">
        <v>206</v>
      </c>
    </row>
    <row r="296" spans="1:65" s="2" customFormat="1" ht="24.15" customHeight="1">
      <c r="A296" s="39"/>
      <c r="B296" s="40"/>
      <c r="C296" s="228" t="s">
        <v>472</v>
      </c>
      <c r="D296" s="228" t="s">
        <v>208</v>
      </c>
      <c r="E296" s="229" t="s">
        <v>1685</v>
      </c>
      <c r="F296" s="230" t="s">
        <v>1686</v>
      </c>
      <c r="G296" s="231" t="s">
        <v>235</v>
      </c>
      <c r="H296" s="232">
        <v>0.12</v>
      </c>
      <c r="I296" s="233"/>
      <c r="J296" s="234">
        <f>ROUND(I296*H296,2)</f>
        <v>0</v>
      </c>
      <c r="K296" s="230" t="s">
        <v>212</v>
      </c>
      <c r="L296" s="45"/>
      <c r="M296" s="235" t="s">
        <v>1</v>
      </c>
      <c r="N296" s="236" t="s">
        <v>41</v>
      </c>
      <c r="O296" s="92"/>
      <c r="P296" s="237">
        <f>O296*H296</f>
        <v>0</v>
      </c>
      <c r="Q296" s="237">
        <v>0.00395</v>
      </c>
      <c r="R296" s="237">
        <f>Q296*H296</f>
        <v>0.00047400000000000003</v>
      </c>
      <c r="S296" s="237">
        <v>0.16</v>
      </c>
      <c r="T296" s="238">
        <f>S296*H296</f>
        <v>0.0192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113</v>
      </c>
      <c r="AT296" s="239" t="s">
        <v>208</v>
      </c>
      <c r="AU296" s="239" t="s">
        <v>85</v>
      </c>
      <c r="AY296" s="18" t="s">
        <v>206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83</v>
      </c>
      <c r="BK296" s="240">
        <f>ROUND(I296*H296,2)</f>
        <v>0</v>
      </c>
      <c r="BL296" s="18" t="s">
        <v>113</v>
      </c>
      <c r="BM296" s="239" t="s">
        <v>1687</v>
      </c>
    </row>
    <row r="297" spans="1:51" s="13" customFormat="1" ht="12">
      <c r="A297" s="13"/>
      <c r="B297" s="241"/>
      <c r="C297" s="242"/>
      <c r="D297" s="243" t="s">
        <v>214</v>
      </c>
      <c r="E297" s="244" t="s">
        <v>1</v>
      </c>
      <c r="F297" s="245" t="s">
        <v>1323</v>
      </c>
      <c r="G297" s="242"/>
      <c r="H297" s="244" t="s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214</v>
      </c>
      <c r="AU297" s="251" t="s">
        <v>85</v>
      </c>
      <c r="AV297" s="13" t="s">
        <v>83</v>
      </c>
      <c r="AW297" s="13" t="s">
        <v>32</v>
      </c>
      <c r="AX297" s="13" t="s">
        <v>76</v>
      </c>
      <c r="AY297" s="251" t="s">
        <v>206</v>
      </c>
    </row>
    <row r="298" spans="1:51" s="14" customFormat="1" ht="12">
      <c r="A298" s="14"/>
      <c r="B298" s="252"/>
      <c r="C298" s="253"/>
      <c r="D298" s="243" t="s">
        <v>214</v>
      </c>
      <c r="E298" s="254" t="s">
        <v>1</v>
      </c>
      <c r="F298" s="255" t="s">
        <v>1510</v>
      </c>
      <c r="G298" s="253"/>
      <c r="H298" s="256">
        <v>0.12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2" t="s">
        <v>214</v>
      </c>
      <c r="AU298" s="262" t="s">
        <v>85</v>
      </c>
      <c r="AV298" s="14" t="s">
        <v>85</v>
      </c>
      <c r="AW298" s="14" t="s">
        <v>32</v>
      </c>
      <c r="AX298" s="14" t="s">
        <v>83</v>
      </c>
      <c r="AY298" s="262" t="s">
        <v>206</v>
      </c>
    </row>
    <row r="299" spans="1:63" s="12" customFormat="1" ht="22.8" customHeight="1">
      <c r="A299" s="12"/>
      <c r="B299" s="212"/>
      <c r="C299" s="213"/>
      <c r="D299" s="214" t="s">
        <v>75</v>
      </c>
      <c r="E299" s="226" t="s">
        <v>683</v>
      </c>
      <c r="F299" s="226" t="s">
        <v>684</v>
      </c>
      <c r="G299" s="213"/>
      <c r="H299" s="213"/>
      <c r="I299" s="216"/>
      <c r="J299" s="227">
        <f>BK299</f>
        <v>0</v>
      </c>
      <c r="K299" s="213"/>
      <c r="L299" s="218"/>
      <c r="M299" s="219"/>
      <c r="N299" s="220"/>
      <c r="O299" s="220"/>
      <c r="P299" s="221">
        <f>SUM(P300:P301)</f>
        <v>0</v>
      </c>
      <c r="Q299" s="220"/>
      <c r="R299" s="221">
        <f>SUM(R300:R301)</f>
        <v>0</v>
      </c>
      <c r="S299" s="220"/>
      <c r="T299" s="222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3" t="s">
        <v>83</v>
      </c>
      <c r="AT299" s="224" t="s">
        <v>75</v>
      </c>
      <c r="AU299" s="224" t="s">
        <v>83</v>
      </c>
      <c r="AY299" s="223" t="s">
        <v>206</v>
      </c>
      <c r="BK299" s="225">
        <f>SUM(BK300:BK301)</f>
        <v>0</v>
      </c>
    </row>
    <row r="300" spans="1:65" s="2" customFormat="1" ht="24.15" customHeight="1">
      <c r="A300" s="39"/>
      <c r="B300" s="40"/>
      <c r="C300" s="228" t="s">
        <v>476</v>
      </c>
      <c r="D300" s="228" t="s">
        <v>208</v>
      </c>
      <c r="E300" s="229" t="s">
        <v>686</v>
      </c>
      <c r="F300" s="230" t="s">
        <v>687</v>
      </c>
      <c r="G300" s="231" t="s">
        <v>334</v>
      </c>
      <c r="H300" s="232">
        <v>30.436</v>
      </c>
      <c r="I300" s="233"/>
      <c r="J300" s="234">
        <f>ROUND(I300*H300,2)</f>
        <v>0</v>
      </c>
      <c r="K300" s="230" t="s">
        <v>212</v>
      </c>
      <c r="L300" s="45"/>
      <c r="M300" s="235" t="s">
        <v>1</v>
      </c>
      <c r="N300" s="236" t="s">
        <v>41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113</v>
      </c>
      <c r="AT300" s="239" t="s">
        <v>208</v>
      </c>
      <c r="AU300" s="239" t="s">
        <v>85</v>
      </c>
      <c r="AY300" s="18" t="s">
        <v>206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83</v>
      </c>
      <c r="BK300" s="240">
        <f>ROUND(I300*H300,2)</f>
        <v>0</v>
      </c>
      <c r="BL300" s="18" t="s">
        <v>113</v>
      </c>
      <c r="BM300" s="239" t="s">
        <v>1688</v>
      </c>
    </row>
    <row r="301" spans="1:51" s="14" customFormat="1" ht="12">
      <c r="A301" s="14"/>
      <c r="B301" s="252"/>
      <c r="C301" s="253"/>
      <c r="D301" s="243" t="s">
        <v>214</v>
      </c>
      <c r="E301" s="254" t="s">
        <v>1</v>
      </c>
      <c r="F301" s="255" t="s">
        <v>1689</v>
      </c>
      <c r="G301" s="253"/>
      <c r="H301" s="256">
        <v>30.436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214</v>
      </c>
      <c r="AU301" s="262" t="s">
        <v>85</v>
      </c>
      <c r="AV301" s="14" t="s">
        <v>85</v>
      </c>
      <c r="AW301" s="14" t="s">
        <v>32</v>
      </c>
      <c r="AX301" s="14" t="s">
        <v>83</v>
      </c>
      <c r="AY301" s="262" t="s">
        <v>206</v>
      </c>
    </row>
    <row r="302" spans="1:63" s="12" customFormat="1" ht="22.8" customHeight="1">
      <c r="A302" s="12"/>
      <c r="B302" s="212"/>
      <c r="C302" s="213"/>
      <c r="D302" s="214" t="s">
        <v>75</v>
      </c>
      <c r="E302" s="226" t="s">
        <v>690</v>
      </c>
      <c r="F302" s="226" t="s">
        <v>691</v>
      </c>
      <c r="G302" s="213"/>
      <c r="H302" s="213"/>
      <c r="I302" s="216"/>
      <c r="J302" s="227">
        <f>BK302</f>
        <v>0</v>
      </c>
      <c r="K302" s="213"/>
      <c r="L302" s="218"/>
      <c r="M302" s="219"/>
      <c r="N302" s="220"/>
      <c r="O302" s="220"/>
      <c r="P302" s="221">
        <f>SUM(P303:P315)</f>
        <v>0</v>
      </c>
      <c r="Q302" s="220"/>
      <c r="R302" s="221">
        <f>SUM(R303:R315)</f>
        <v>0</v>
      </c>
      <c r="S302" s="220"/>
      <c r="T302" s="222">
        <f>SUM(T303:T315)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83</v>
      </c>
      <c r="AT302" s="224" t="s">
        <v>75</v>
      </c>
      <c r="AU302" s="224" t="s">
        <v>83</v>
      </c>
      <c r="AY302" s="223" t="s">
        <v>206</v>
      </c>
      <c r="BK302" s="225">
        <f>SUM(BK303:BK315)</f>
        <v>0</v>
      </c>
    </row>
    <row r="303" spans="1:65" s="2" customFormat="1" ht="21.75" customHeight="1">
      <c r="A303" s="39"/>
      <c r="B303" s="40"/>
      <c r="C303" s="228" t="s">
        <v>480</v>
      </c>
      <c r="D303" s="228" t="s">
        <v>208</v>
      </c>
      <c r="E303" s="229" t="s">
        <v>693</v>
      </c>
      <c r="F303" s="230" t="s">
        <v>694</v>
      </c>
      <c r="G303" s="231" t="s">
        <v>334</v>
      </c>
      <c r="H303" s="232">
        <v>0.038</v>
      </c>
      <c r="I303" s="233"/>
      <c r="J303" s="234">
        <f>ROUND(I303*H303,2)</f>
        <v>0</v>
      </c>
      <c r="K303" s="230" t="s">
        <v>212</v>
      </c>
      <c r="L303" s="45"/>
      <c r="M303" s="235" t="s">
        <v>1</v>
      </c>
      <c r="N303" s="236" t="s">
        <v>41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113</v>
      </c>
      <c r="AT303" s="239" t="s">
        <v>208</v>
      </c>
      <c r="AU303" s="239" t="s">
        <v>85</v>
      </c>
      <c r="AY303" s="18" t="s">
        <v>206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83</v>
      </c>
      <c r="BK303" s="240">
        <f>ROUND(I303*H303,2)</f>
        <v>0</v>
      </c>
      <c r="BL303" s="18" t="s">
        <v>113</v>
      </c>
      <c r="BM303" s="239" t="s">
        <v>1690</v>
      </c>
    </row>
    <row r="304" spans="1:51" s="14" customFormat="1" ht="12">
      <c r="A304" s="14"/>
      <c r="B304" s="252"/>
      <c r="C304" s="253"/>
      <c r="D304" s="243" t="s">
        <v>214</v>
      </c>
      <c r="E304" s="254" t="s">
        <v>142</v>
      </c>
      <c r="F304" s="255" t="s">
        <v>1691</v>
      </c>
      <c r="G304" s="253"/>
      <c r="H304" s="256">
        <v>0.019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2" t="s">
        <v>214</v>
      </c>
      <c r="AU304" s="262" t="s">
        <v>85</v>
      </c>
      <c r="AV304" s="14" t="s">
        <v>85</v>
      </c>
      <c r="AW304" s="14" t="s">
        <v>32</v>
      </c>
      <c r="AX304" s="14" t="s">
        <v>76</v>
      </c>
      <c r="AY304" s="262" t="s">
        <v>206</v>
      </c>
    </row>
    <row r="305" spans="1:51" s="14" customFormat="1" ht="12">
      <c r="A305" s="14"/>
      <c r="B305" s="252"/>
      <c r="C305" s="253"/>
      <c r="D305" s="243" t="s">
        <v>214</v>
      </c>
      <c r="E305" s="254" t="s">
        <v>1</v>
      </c>
      <c r="F305" s="255" t="s">
        <v>697</v>
      </c>
      <c r="G305" s="253"/>
      <c r="H305" s="256">
        <v>0.019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2" t="s">
        <v>214</v>
      </c>
      <c r="AU305" s="262" t="s">
        <v>85</v>
      </c>
      <c r="AV305" s="14" t="s">
        <v>85</v>
      </c>
      <c r="AW305" s="14" t="s">
        <v>32</v>
      </c>
      <c r="AX305" s="14" t="s">
        <v>76</v>
      </c>
      <c r="AY305" s="262" t="s">
        <v>206</v>
      </c>
    </row>
    <row r="306" spans="1:51" s="15" customFormat="1" ht="12">
      <c r="A306" s="15"/>
      <c r="B306" s="263"/>
      <c r="C306" s="264"/>
      <c r="D306" s="243" t="s">
        <v>214</v>
      </c>
      <c r="E306" s="265" t="s">
        <v>1</v>
      </c>
      <c r="F306" s="266" t="s">
        <v>169</v>
      </c>
      <c r="G306" s="264"/>
      <c r="H306" s="267">
        <v>0.038</v>
      </c>
      <c r="I306" s="268"/>
      <c r="J306" s="264"/>
      <c r="K306" s="264"/>
      <c r="L306" s="269"/>
      <c r="M306" s="270"/>
      <c r="N306" s="271"/>
      <c r="O306" s="271"/>
      <c r="P306" s="271"/>
      <c r="Q306" s="271"/>
      <c r="R306" s="271"/>
      <c r="S306" s="271"/>
      <c r="T306" s="27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3" t="s">
        <v>214</v>
      </c>
      <c r="AU306" s="273" t="s">
        <v>85</v>
      </c>
      <c r="AV306" s="15" t="s">
        <v>113</v>
      </c>
      <c r="AW306" s="15" t="s">
        <v>32</v>
      </c>
      <c r="AX306" s="15" t="s">
        <v>83</v>
      </c>
      <c r="AY306" s="273" t="s">
        <v>206</v>
      </c>
    </row>
    <row r="307" spans="1:65" s="2" customFormat="1" ht="24.15" customHeight="1">
      <c r="A307" s="39"/>
      <c r="B307" s="40"/>
      <c r="C307" s="228" t="s">
        <v>484</v>
      </c>
      <c r="D307" s="228" t="s">
        <v>208</v>
      </c>
      <c r="E307" s="229" t="s">
        <v>699</v>
      </c>
      <c r="F307" s="230" t="s">
        <v>700</v>
      </c>
      <c r="G307" s="231" t="s">
        <v>334</v>
      </c>
      <c r="H307" s="232">
        <v>0.19</v>
      </c>
      <c r="I307" s="233"/>
      <c r="J307" s="234">
        <f>ROUND(I307*H307,2)</f>
        <v>0</v>
      </c>
      <c r="K307" s="230" t="s">
        <v>212</v>
      </c>
      <c r="L307" s="45"/>
      <c r="M307" s="235" t="s">
        <v>1</v>
      </c>
      <c r="N307" s="236" t="s">
        <v>41</v>
      </c>
      <c r="O307" s="92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113</v>
      </c>
      <c r="AT307" s="239" t="s">
        <v>208</v>
      </c>
      <c r="AU307" s="239" t="s">
        <v>85</v>
      </c>
      <c r="AY307" s="18" t="s">
        <v>206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83</v>
      </c>
      <c r="BK307" s="240">
        <f>ROUND(I307*H307,2)</f>
        <v>0</v>
      </c>
      <c r="BL307" s="18" t="s">
        <v>113</v>
      </c>
      <c r="BM307" s="239" t="s">
        <v>1692</v>
      </c>
    </row>
    <row r="308" spans="1:51" s="13" customFormat="1" ht="12">
      <c r="A308" s="13"/>
      <c r="B308" s="241"/>
      <c r="C308" s="242"/>
      <c r="D308" s="243" t="s">
        <v>214</v>
      </c>
      <c r="E308" s="244" t="s">
        <v>1</v>
      </c>
      <c r="F308" s="245" t="s">
        <v>702</v>
      </c>
      <c r="G308" s="242"/>
      <c r="H308" s="244" t="s">
        <v>1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214</v>
      </c>
      <c r="AU308" s="251" t="s">
        <v>85</v>
      </c>
      <c r="AV308" s="13" t="s">
        <v>83</v>
      </c>
      <c r="AW308" s="13" t="s">
        <v>32</v>
      </c>
      <c r="AX308" s="13" t="s">
        <v>76</v>
      </c>
      <c r="AY308" s="251" t="s">
        <v>206</v>
      </c>
    </row>
    <row r="309" spans="1:51" s="14" customFormat="1" ht="12">
      <c r="A309" s="14"/>
      <c r="B309" s="252"/>
      <c r="C309" s="253"/>
      <c r="D309" s="243" t="s">
        <v>214</v>
      </c>
      <c r="E309" s="254" t="s">
        <v>1</v>
      </c>
      <c r="F309" s="255" t="s">
        <v>703</v>
      </c>
      <c r="G309" s="253"/>
      <c r="H309" s="256">
        <v>0.19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2" t="s">
        <v>214</v>
      </c>
      <c r="AU309" s="262" t="s">
        <v>85</v>
      </c>
      <c r="AV309" s="14" t="s">
        <v>85</v>
      </c>
      <c r="AW309" s="14" t="s">
        <v>32</v>
      </c>
      <c r="AX309" s="14" t="s">
        <v>83</v>
      </c>
      <c r="AY309" s="262" t="s">
        <v>206</v>
      </c>
    </row>
    <row r="310" spans="1:65" s="2" customFormat="1" ht="24.15" customHeight="1">
      <c r="A310" s="39"/>
      <c r="B310" s="40"/>
      <c r="C310" s="228" t="s">
        <v>488</v>
      </c>
      <c r="D310" s="228" t="s">
        <v>208</v>
      </c>
      <c r="E310" s="229" t="s">
        <v>705</v>
      </c>
      <c r="F310" s="230" t="s">
        <v>706</v>
      </c>
      <c r="G310" s="231" t="s">
        <v>334</v>
      </c>
      <c r="H310" s="232">
        <v>0.038</v>
      </c>
      <c r="I310" s="233"/>
      <c r="J310" s="234">
        <f>ROUND(I310*H310,2)</f>
        <v>0</v>
      </c>
      <c r="K310" s="230" t="s">
        <v>212</v>
      </c>
      <c r="L310" s="45"/>
      <c r="M310" s="235" t="s">
        <v>1</v>
      </c>
      <c r="N310" s="236" t="s">
        <v>41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113</v>
      </c>
      <c r="AT310" s="239" t="s">
        <v>208</v>
      </c>
      <c r="AU310" s="239" t="s">
        <v>85</v>
      </c>
      <c r="AY310" s="18" t="s">
        <v>206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83</v>
      </c>
      <c r="BK310" s="240">
        <f>ROUND(I310*H310,2)</f>
        <v>0</v>
      </c>
      <c r="BL310" s="18" t="s">
        <v>113</v>
      </c>
      <c r="BM310" s="239" t="s">
        <v>1693</v>
      </c>
    </row>
    <row r="311" spans="1:51" s="14" customFormat="1" ht="12">
      <c r="A311" s="14"/>
      <c r="B311" s="252"/>
      <c r="C311" s="253"/>
      <c r="D311" s="243" t="s">
        <v>214</v>
      </c>
      <c r="E311" s="254" t="s">
        <v>1</v>
      </c>
      <c r="F311" s="255" t="s">
        <v>708</v>
      </c>
      <c r="G311" s="253"/>
      <c r="H311" s="256">
        <v>0.019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214</v>
      </c>
      <c r="AU311" s="262" t="s">
        <v>85</v>
      </c>
      <c r="AV311" s="14" t="s">
        <v>85</v>
      </c>
      <c r="AW311" s="14" t="s">
        <v>32</v>
      </c>
      <c r="AX311" s="14" t="s">
        <v>76</v>
      </c>
      <c r="AY311" s="262" t="s">
        <v>206</v>
      </c>
    </row>
    <row r="312" spans="1:51" s="14" customFormat="1" ht="12">
      <c r="A312" s="14"/>
      <c r="B312" s="252"/>
      <c r="C312" s="253"/>
      <c r="D312" s="243" t="s">
        <v>214</v>
      </c>
      <c r="E312" s="254" t="s">
        <v>1</v>
      </c>
      <c r="F312" s="255" t="s">
        <v>709</v>
      </c>
      <c r="G312" s="253"/>
      <c r="H312" s="256">
        <v>0.019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214</v>
      </c>
      <c r="AU312" s="262" t="s">
        <v>85</v>
      </c>
      <c r="AV312" s="14" t="s">
        <v>85</v>
      </c>
      <c r="AW312" s="14" t="s">
        <v>32</v>
      </c>
      <c r="AX312" s="14" t="s">
        <v>76</v>
      </c>
      <c r="AY312" s="262" t="s">
        <v>206</v>
      </c>
    </row>
    <row r="313" spans="1:51" s="15" customFormat="1" ht="12">
      <c r="A313" s="15"/>
      <c r="B313" s="263"/>
      <c r="C313" s="264"/>
      <c r="D313" s="243" t="s">
        <v>214</v>
      </c>
      <c r="E313" s="265" t="s">
        <v>1</v>
      </c>
      <c r="F313" s="266" t="s">
        <v>169</v>
      </c>
      <c r="G313" s="264"/>
      <c r="H313" s="267">
        <v>0.038</v>
      </c>
      <c r="I313" s="268"/>
      <c r="J313" s="264"/>
      <c r="K313" s="264"/>
      <c r="L313" s="269"/>
      <c r="M313" s="270"/>
      <c r="N313" s="271"/>
      <c r="O313" s="271"/>
      <c r="P313" s="271"/>
      <c r="Q313" s="271"/>
      <c r="R313" s="271"/>
      <c r="S313" s="271"/>
      <c r="T313" s="27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3" t="s">
        <v>214</v>
      </c>
      <c r="AU313" s="273" t="s">
        <v>85</v>
      </c>
      <c r="AV313" s="15" t="s">
        <v>113</v>
      </c>
      <c r="AW313" s="15" t="s">
        <v>32</v>
      </c>
      <c r="AX313" s="15" t="s">
        <v>83</v>
      </c>
      <c r="AY313" s="273" t="s">
        <v>206</v>
      </c>
    </row>
    <row r="314" spans="1:65" s="2" customFormat="1" ht="37.8" customHeight="1">
      <c r="A314" s="39"/>
      <c r="B314" s="40"/>
      <c r="C314" s="228" t="s">
        <v>492</v>
      </c>
      <c r="D314" s="228" t="s">
        <v>208</v>
      </c>
      <c r="E314" s="229" t="s">
        <v>1517</v>
      </c>
      <c r="F314" s="230" t="s">
        <v>1518</v>
      </c>
      <c r="G314" s="231" t="s">
        <v>334</v>
      </c>
      <c r="H314" s="232">
        <v>0.034</v>
      </c>
      <c r="I314" s="233"/>
      <c r="J314" s="234">
        <f>ROUND(I314*H314,2)</f>
        <v>0</v>
      </c>
      <c r="K314" s="230" t="s">
        <v>212</v>
      </c>
      <c r="L314" s="45"/>
      <c r="M314" s="235" t="s">
        <v>1</v>
      </c>
      <c r="N314" s="236" t="s">
        <v>41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113</v>
      </c>
      <c r="AT314" s="239" t="s">
        <v>208</v>
      </c>
      <c r="AU314" s="239" t="s">
        <v>85</v>
      </c>
      <c r="AY314" s="18" t="s">
        <v>206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83</v>
      </c>
      <c r="BK314" s="240">
        <f>ROUND(I314*H314,2)</f>
        <v>0</v>
      </c>
      <c r="BL314" s="18" t="s">
        <v>113</v>
      </c>
      <c r="BM314" s="239" t="s">
        <v>1694</v>
      </c>
    </row>
    <row r="315" spans="1:51" s="14" customFormat="1" ht="12">
      <c r="A315" s="14"/>
      <c r="B315" s="252"/>
      <c r="C315" s="253"/>
      <c r="D315" s="243" t="s">
        <v>214</v>
      </c>
      <c r="E315" s="254" t="s">
        <v>1</v>
      </c>
      <c r="F315" s="255" t="s">
        <v>1695</v>
      </c>
      <c r="G315" s="253"/>
      <c r="H315" s="256">
        <v>0.034</v>
      </c>
      <c r="I315" s="257"/>
      <c r="J315" s="253"/>
      <c r="K315" s="253"/>
      <c r="L315" s="258"/>
      <c r="M315" s="300"/>
      <c r="N315" s="301"/>
      <c r="O315" s="301"/>
      <c r="P315" s="301"/>
      <c r="Q315" s="301"/>
      <c r="R315" s="301"/>
      <c r="S315" s="301"/>
      <c r="T315" s="30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2" t="s">
        <v>214</v>
      </c>
      <c r="AU315" s="262" t="s">
        <v>85</v>
      </c>
      <c r="AV315" s="14" t="s">
        <v>85</v>
      </c>
      <c r="AW315" s="14" t="s">
        <v>32</v>
      </c>
      <c r="AX315" s="14" t="s">
        <v>83</v>
      </c>
      <c r="AY315" s="262" t="s">
        <v>206</v>
      </c>
    </row>
    <row r="316" spans="1:31" s="2" customFormat="1" ht="6.95" customHeight="1">
      <c r="A316" s="39"/>
      <c r="B316" s="67"/>
      <c r="C316" s="68"/>
      <c r="D316" s="68"/>
      <c r="E316" s="68"/>
      <c r="F316" s="68"/>
      <c r="G316" s="68"/>
      <c r="H316" s="68"/>
      <c r="I316" s="68"/>
      <c r="J316" s="68"/>
      <c r="K316" s="68"/>
      <c r="L316" s="45"/>
      <c r="M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</sheetData>
  <sheetProtection password="CC35" sheet="1" objects="1" scenarios="1" formatColumns="0" formatRows="0" autoFilter="0"/>
  <autoFilter ref="C127:K31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DESKTOPKASPAROV\Uživatel</dc:creator>
  <cp:keywords/>
  <dc:description/>
  <cp:lastModifiedBy>DESKTOPKASPAROV\Uživatel</cp:lastModifiedBy>
  <dcterms:created xsi:type="dcterms:W3CDTF">2023-02-20T11:43:13Z</dcterms:created>
  <dcterms:modified xsi:type="dcterms:W3CDTF">2023-02-20T11:43:54Z</dcterms:modified>
  <cp:category/>
  <cp:version/>
  <cp:contentType/>
  <cp:contentStatus/>
</cp:coreProperties>
</file>